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 Checks" sheetId="1" r:id="rId3"/>
    <sheet state="visible" name="ID Obs" sheetId="2" r:id="rId4"/>
    <sheet state="visible" name="Active Nests" sheetId="3" r:id="rId5"/>
    <sheet state="visible" name="BackOffice" sheetId="4" r:id="rId6"/>
  </sheets>
  <definedNames>
    <definedName name="NCSummary">'Nest Checks'!$A$2:$O$176</definedName>
    <definedName name="ANautofill">'Active Nests'!$AJ$5:$AU$149</definedName>
    <definedName name="ANHidden1">'Active Nests'!$B$1:$AG$149</definedName>
    <definedName name="ANHidden2">'Active Nests'!$AW$1:$AX$149</definedName>
    <definedName name="IDWarnings">'ID Obs'!$V$1:$AD$142</definedName>
    <definedName name="IDcounts">'ID Obs'!$G$1:$I$2</definedName>
    <definedName name="ANcounts">'Active Nests'!$AQ$1:$AV$1</definedName>
    <definedName hidden="1" localSheetId="1" name="_xlnm._FilterDatabase">'ID Obs'!$A$4:$V$142</definedName>
    <definedName hidden="1" localSheetId="2" name="_xlnm._FilterDatabase">'Active Nests'!$A$4:$AV$149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put an 'x' above dates you did nest checks
</t>
      </text>
    </comment>
    <comment authorId="0" ref="A5">
      <text>
        <t xml:space="preserve">If present, say what kind, and short description. (e.g. magpie seen at nest #44, birds mobbed it)</t>
      </text>
    </comment>
    <comment authorId="0" ref="A6">
      <text>
        <t xml:space="preserve">If Nest has '*' next to it, there was a CI; add to Active Nests</t>
      </text>
    </comment>
    <comment authorId="0" ref="B6">
      <text>
        <t xml:space="preserve">These fields autoupdate based on nest check data</t>
      </text>
    </comment>
    <comment authorId="0" ref="C6">
      <text>
        <t xml:space="preserve">Estimated Hatch Date=the day you think they must have hatched or will hatch based on timing of laying or age of nestlings</t>
      </text>
    </comment>
    <comment authorId="0" ref="D6">
      <text>
        <t xml:space="preserve">Confirmed Hatch--You actually witnessed them hatching (1c2e which later became 3c)</t>
      </text>
    </comment>
    <comment authorId="0" ref="E6">
      <text>
        <t xml:space="preserve">12 days AFTER a CH or EHD</t>
      </text>
    </comment>
    <comment authorId="0" ref="F6">
      <text>
        <t xml:space="preserve">A nest predation event or nest failure due to abandonment/death of nestlings </t>
      </text>
    </comment>
    <comment authorId="0" ref="G6">
      <text>
        <t xml:space="preserve">The most current nesting attempt for each nest (just nest # for 1st broods)</t>
      </text>
    </comment>
    <comment authorId="0" ref="FD9">
      <text>
        <t xml:space="preserve">oldFNE, fledged
	-Heather Kenny-Duddela</t>
      </text>
    </comment>
    <comment authorId="0" ref="EW10">
      <text>
        <t xml:space="preserve">fur
	-Avani Fachon</t>
      </text>
    </comment>
    <comment authorId="0" ref="EW9">
      <text>
        <t xml:space="preserve">seen from outside
	-Avani Fachon</t>
      </text>
    </comment>
    <comment authorId="0" ref="EW7">
      <text>
        <t xml:space="preserve">hole
	-Avani Fachon</t>
      </text>
    </comment>
    <comment authorId="0" ref="ET9">
      <text>
        <t xml:space="preserve">4N banded
	-Avani Fachon</t>
      </text>
    </comment>
    <comment authorId="0" ref="EQ11">
      <text>
        <t xml:space="preserve">hole
	-Avani Fachon</t>
      </text>
    </comment>
    <comment authorId="0" ref="EQ10">
      <text>
        <t xml:space="preserve">fur
	-Avani Fachon</t>
      </text>
    </comment>
    <comment authorId="0" ref="EQ7">
      <text>
        <t xml:space="preserve">hole
	-Avani Fachon</t>
      </text>
    </comment>
    <comment authorId="0" ref="EJ29">
      <text>
        <t xml:space="preserve">4E; nest was gently touched to feel number of eggs and nest started slipping. Eggs are collected.
	-Natalie NACL6552</t>
      </text>
    </comment>
    <comment authorId="0" ref="EJ28">
      <text>
        <t xml:space="preserve">seems that all feathers and eggs hanging out of nest due to predation were put back into the nest
	-Natalie NACL6552</t>
      </text>
    </comment>
    <comment authorId="0" ref="EJ10">
      <text>
        <t xml:space="preserve">fur
	-Natalie NACL6552</t>
      </text>
    </comment>
    <comment authorId="0" ref="EJ7">
      <text>
        <t xml:space="preserve">hole
	-Natalie NACL6552</t>
      </text>
    </comment>
    <comment authorId="0" ref="EJ9">
      <text>
        <t xml:space="preserve">2 D2, 1 D1, 1 D0
	-Natalie NACL6552</t>
      </text>
    </comment>
    <comment authorId="0" ref="EG28">
      <text>
        <t xml:space="preserve">straw and rope in nest
	-Sara Garcia</t>
      </text>
    </comment>
    <comment authorId="0" ref="EG7">
      <text>
        <t xml:space="preserve">hole
	-Sara Garcia</t>
      </text>
    </comment>
    <comment authorId="0" ref="EC10">
      <text>
        <t xml:space="preserve">fur
	-Natalie NACL6552</t>
      </text>
    </comment>
    <comment authorId="0" ref="EC7">
      <text>
        <t xml:space="preserve">hole
	-Natalie NACL6552</t>
      </text>
    </comment>
    <comment authorId="0" ref="DZ10">
      <text>
        <t xml:space="preserve">fur
	-Avani Fachon</t>
      </text>
    </comment>
    <comment authorId="0" ref="DZ7">
      <text>
        <t xml:space="preserve">hole
	-Avani Fachon</t>
      </text>
    </comment>
    <comment authorId="0" ref="DV26">
      <text>
        <t xml:space="preserve">oldFNE, nestlings have fledged (1 found dead on the ground by Jodi on 8/2, most likely due to predation)
	-Avani Fachon
Band # 2881-34046
	-Natalie NACL6552</t>
      </text>
    </comment>
    <comment authorId="0" ref="DV10">
      <text>
        <t xml:space="preserve">fur
	-Avani Fachon</t>
      </text>
    </comment>
    <comment authorId="0" ref="DS26">
      <text>
        <t xml:space="preserve">seen from outside nest
	-Avani Fachon</t>
      </text>
    </comment>
    <comment authorId="0" ref="DS11">
      <text>
        <t xml:space="preserve">hole
	-Deleted user</t>
      </text>
    </comment>
    <comment authorId="0" ref="DS10">
      <text>
        <t xml:space="preserve">SAPH fur
	-Deleted user</t>
      </text>
    </comment>
    <comment authorId="0" ref="DS28">
      <text>
        <t xml:space="preserve">Previously the EHD but eggs were predated
	-Natalie NACL6552</t>
      </text>
    </comment>
    <comment authorId="0" ref="DO29">
      <text>
        <t xml:space="preserve">4E; most likely will not hatch due to the heat in the goat shed
	-Avani Fachon</t>
      </text>
    </comment>
    <comment authorId="0" ref="DO28">
      <text>
        <t xml:space="preserve">most of the feathers and all eggs were removed from the nest/ hanging from the side; most likely due to predation
	-Avani Fachon</t>
      </text>
    </comment>
    <comment authorId="0" ref="DO26">
      <text>
        <t xml:space="preserve">seen from outside nest
	-Avani Fachon</t>
      </text>
    </comment>
    <comment authorId="0" ref="DO11">
      <text>
        <t xml:space="preserve">hole
	-Avani Fachon</t>
      </text>
    </comment>
    <comment authorId="0" ref="DO10">
      <text>
        <t xml:space="preserve">fur/ SAPH
	-Avani Fachon</t>
      </text>
    </comment>
    <comment authorId="0" ref="DO9">
      <text>
        <t xml:space="preserve">fresh mud
	-Avani Fachon</t>
      </text>
    </comment>
    <comment authorId="0" ref="DN26">
      <text>
        <t xml:space="preserve">5N banded! Super fat and healthy!
	-Aleea ALPA3387</t>
      </text>
    </comment>
    <comment authorId="0" ref="DL10">
      <text>
        <t xml:space="preserve">old SAPH
	-Natalie NACL6552</t>
      </text>
    </comment>
    <comment authorId="0" ref="DH29">
      <text>
        <t xml:space="preserve">4E 10:46-11:03
	-Aleea ALPA3387</t>
      </text>
    </comment>
    <comment authorId="0" ref="DH11">
      <text>
        <t xml:space="preserve">hole in nest
	-Aleea ALPA3387</t>
      </text>
    </comment>
    <comment authorId="0" ref="DH7">
      <text>
        <t xml:space="preserve">hole in nest
	-Aleea ALPA3387</t>
      </text>
    </comment>
    <comment authorId="0" ref="DE7">
      <text>
        <t xml:space="preserve">hole
	-Natalie NACL6552</t>
      </text>
    </comment>
    <comment authorId="0" ref="DE26">
      <text>
        <t xml:space="preserve">3 D3 lines on stomach beginning ears not open, 2 D2 feather pinning on tail
	-Natalie NACL6552</t>
      </text>
    </comment>
    <comment authorId="0" ref="DA26">
      <text>
        <t xml:space="preserve">5E
	-Aleea ALPA3387</t>
      </text>
    </comment>
    <comment authorId="0" ref="DA11">
      <text>
        <t xml:space="preserve">Hole in bottom of nest
	-Aleea ALPA3387</t>
      </text>
    </comment>
    <comment authorId="0" ref="DA7">
      <text>
        <t xml:space="preserve">NFNE, a few small holes in the bottom of the nest
	-Aleea ALPA3387</t>
      </text>
    </comment>
    <comment authorId="0" ref="CX28">
      <text>
        <t xml:space="preserve">old
	-Heather Kenny-Duddela</t>
      </text>
    </comment>
    <comment authorId="0" ref="CT28">
      <text>
        <t xml:space="preserve">old
	-Heather Kenny-Duddela</t>
      </text>
    </comment>
    <comment authorId="0" ref="CQ28">
      <text>
        <t xml:space="preserve">ibutton; these eggs will likely not hatch
	-Avani Fachon</t>
      </text>
    </comment>
    <comment authorId="0" ref="CQ10">
      <text>
        <t xml:space="preserve">nestlings
	-Avani Fachon</t>
      </text>
    </comment>
    <comment authorId="0" ref="CM29">
      <text>
        <t xml:space="preserve">fresh mud
	-Avani Fachon</t>
      </text>
    </comment>
    <comment authorId="0" ref="CM28">
      <text>
        <t xml:space="preserve">5E at around 12:20-12:30 + ibutton
	-Avani Fachon</t>
      </text>
    </comment>
    <comment authorId="0" ref="CM10">
      <text>
        <t xml:space="preserve">nestlings
	-Avani Fachon</t>
      </text>
    </comment>
    <comment authorId="0" ref="CJ29">
      <text>
        <t xml:space="preserve">Fresh mud in the round goat shed
	-Natalie NACL6552</t>
      </text>
    </comment>
    <comment authorId="0" ref="CJ10">
      <text>
        <t xml:space="preserve">5E
	-Natalie NACL6552</t>
      </text>
    </comment>
    <comment authorId="0" ref="CJ28">
      <text>
        <t xml:space="preserve">5E +ibutton at 9:45
	-Natalie NACL6552</t>
      </text>
    </comment>
    <comment authorId="0" ref="CF28">
      <text>
        <t xml:space="preserve">Ibutton
	-Natalie NACL6552</t>
      </text>
    </comment>
    <comment authorId="0" ref="CF10">
      <text>
        <t xml:space="preserve">5E
	-Natalie NACL6552</t>
      </text>
    </comment>
    <comment authorId="0" ref="CC16">
      <text>
        <t xml:space="preserve">oldFNE; all nestlings have fledged from the nest
	-Avani Fachon</t>
      </text>
    </comment>
    <comment authorId="0" ref="CC28">
      <text>
        <t xml:space="preserve">ibutton
	-Natalie NACL6552
Unsure about when this fifth egg appeared, but most likely was laid on the 14th and 1E was hidden under a feather or the ibutton. EHD has been shifted to one day ahead to account for this.
	-Avani Fachon</t>
      </text>
    </comment>
    <comment authorId="0" ref="CC10">
      <text>
        <t xml:space="preserve">5E
	-Natalie NACL6552</t>
      </text>
    </comment>
    <comment authorId="0" ref="BY28">
      <text>
        <t xml:space="preserve">ibutton
	-Avani Fachon</t>
      </text>
    </comment>
    <comment authorId="0" ref="BY16">
      <text>
        <t xml:space="preserve">not checked due to old nestlings
	-Avani Fachon</t>
      </text>
    </comment>
    <comment authorId="0" ref="BY10">
      <text>
        <t xml:space="preserve">5E
	-Avani Fachon</t>
      </text>
    </comment>
    <comment authorId="0" ref="BV16">
      <text>
        <t xml:space="preserve">at least 4N seen from outside nest
	-Natalie NACL6552</t>
      </text>
    </comment>
    <comment authorId="0" ref="BS28">
      <text>
        <t xml:space="preserve">new nest found in loafing shed west of the barn. One egg, and an unbanded pair seen perching on the fence nearby
	-Heather Kenny-Duddela</t>
      </text>
    </comment>
    <comment authorId="0" ref="BS16">
      <text>
        <t xml:space="preserve">5N banded by Heather + Isabelle
	-Heather Kenny-Duddela</t>
      </text>
    </comment>
    <comment authorId="0" ref="BR10">
      <text>
        <t xml:space="preserve">old
	-Natalie NACL6552</t>
      </text>
    </comment>
    <comment authorId="0" ref="BO7">
      <text>
        <t xml:space="preserve">did not write down nest contents
	-Avani Fachon</t>
      </text>
    </comment>
    <comment authorId="0" ref="BK16">
      <text>
        <t xml:space="preserve">1 day 2, 1 day 3, 3 day 4 (feather pin development)
	-Deleted user</t>
      </text>
    </comment>
    <comment authorId="0" ref="BK10">
      <text>
        <t xml:space="preserve">Didn't want to make them fledge early if they were close
	-Deleted user</t>
      </text>
    </comment>
    <comment authorId="0" ref="BH10">
      <text>
        <t xml:space="preserve">2N
	-Aleea ALPA3387</t>
      </text>
    </comment>
    <comment authorId="0" ref="BH16">
      <text>
        <t xml:space="preserve">1 day 0 (wet feathers, curled in egg shape) 3 day 1 (beginning feather pinning, some neck strength)
	-Aleea ALPA3387</t>
      </text>
    </comment>
    <comment authorId="0" ref="BD26">
      <text>
        <t xml:space="preserve">1 feather
	-Aleea ALPA3387</t>
      </text>
    </comment>
    <comment authorId="0" ref="BD10">
      <text>
        <t xml:space="preserve">2 nestlings, seem dead?
	-Aleea ALPA3387</t>
      </text>
    </comment>
    <comment authorId="0" ref="BA10">
      <text>
        <t xml:space="preserve">2 nestlings
	-Deleted user</t>
      </text>
    </comment>
    <comment authorId="0" ref="BA26">
      <text>
        <t xml:space="preserve">1 feather
	-Deleted user</t>
      </text>
    </comment>
    <comment authorId="0" ref="AW26">
      <text>
        <t xml:space="preserve">1 feather
	-Deleted user</t>
      </text>
    </comment>
    <comment authorId="0" ref="AW11">
      <text>
        <t xml:space="preserve">small hole in nest
	-Avani Fachon</t>
      </text>
    </comment>
    <comment authorId="0" ref="AW10">
      <text>
        <t xml:space="preserve">saw at least three nestlings, but there could have been more covered up by the others
	-Avani Fachon</t>
      </text>
    </comment>
    <comment authorId="0" ref="AT26">
      <text>
        <t xml:space="preserve">1 feather
	-Natalie NACL6552</t>
      </text>
    </comment>
    <comment authorId="0" ref="AT10">
      <text>
        <t xml:space="preserve">saw at least 2 nestlings and 2 eggs
	-Natalie NACL6552</t>
      </text>
    </comment>
    <comment authorId="0" ref="AN26">
      <text>
        <t xml:space="preserve">1F
	-Natalie NACL6552</t>
      </text>
    </comment>
    <comment authorId="0" ref="AN10">
      <text>
        <t xml:space="preserve">5E
	-Natalie NACL6552</t>
      </text>
    </comment>
    <comment authorId="0" ref="AI16">
      <text>
        <t xml:space="preserve">Fresh mud
	-Aleea ALPA3387</t>
      </text>
    </comment>
    <comment authorId="0" ref="AI10">
      <text>
        <t xml:space="preserve">5E
	-Aleea ALPA3387</t>
      </text>
    </comment>
    <comment authorId="0" ref="AD10">
      <text>
        <t xml:space="preserve">5E
	-Heather Kenny-Duddela</t>
      </text>
    </comment>
    <comment authorId="0" ref="T10">
      <text>
        <t xml:space="preserve">old
	-Heather Kenny-Duddela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Make these warnings go away! (Confirm ID dates; reconfirm that a bird is UNB; confirm sex of an individual)</t>
      </text>
    </comment>
    <comment authorId="0" ref="L4">
      <text>
        <t xml:space="preserve">e.g. 'RTS broken' or 'speckled breast' or 'very pale' to help with OBS</t>
      </text>
    </comment>
    <comment authorId="0" ref="N4">
      <text>
        <t xml:space="preserve">Type nest # or 'm' if bird moved (and type where to in notes)</t>
      </text>
    </comment>
    <comment authorId="0" ref="O4">
      <text>
        <t xml:space="preserve">Type date you saw bird at this nest</t>
      </text>
    </comment>
    <comment authorId="0" ref="P4">
      <text>
        <t xml:space="preserve">Nest # if different; if stays in same nest, put #.2 (e.g. 4.2 if 2nd attempt at nest 4)</t>
      </text>
    </comment>
    <comment authorId="0" ref="R4">
      <text>
        <t xml:space="preserve">Nest # for new nest or #.3</t>
      </text>
    </comment>
    <comment authorId="0" ref="T4">
      <text>
        <t xml:space="preserve">Nest # or #.4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">
      <text>
        <t xml:space="preserve">Enter nest # for all active nests, including #.# for reuse of nests</t>
      </text>
    </comment>
    <comment authorId="0" ref="AH4">
      <text>
        <t xml:space="preserve">Enter fate of nest, Fail means no kids fledged, Success means &gt;=1 kid fledged</t>
      </text>
    </comment>
  </commentList>
</comments>
</file>

<file path=xl/sharedStrings.xml><?xml version="1.0" encoding="utf-8"?>
<sst xmlns="http://schemas.openxmlformats.org/spreadsheetml/2006/main" count="2928" uniqueCount="203">
  <si>
    <t>Struthers</t>
  </si>
  <si>
    <t>Checked?</t>
  </si>
  <si>
    <t>Last check:</t>
  </si>
  <si>
    <t>x</t>
  </si>
  <si>
    <t>X</t>
  </si>
  <si>
    <t>Date:</t>
  </si>
  <si>
    <t>Activity Summary</t>
  </si>
  <si>
    <t>REFS</t>
  </si>
  <si>
    <t>Most Recent Check Column</t>
  </si>
  <si>
    <t>NOTES:</t>
  </si>
  <si>
    <t>HKD, ASF</t>
  </si>
  <si>
    <t>HKD, HD</t>
  </si>
  <si>
    <t>ASF, APP, IJM</t>
  </si>
  <si>
    <t>NC, ASF</t>
  </si>
  <si>
    <t>ASF, IJM</t>
  </si>
  <si>
    <t>APP, NC</t>
  </si>
  <si>
    <t>ASF, HKD</t>
  </si>
  <si>
    <t>NC, ASF, SG</t>
  </si>
  <si>
    <t>HKD, NC</t>
  </si>
  <si>
    <t>ASF, RJS</t>
  </si>
  <si>
    <t>ASF, NC</t>
  </si>
  <si>
    <t>NC, IJM</t>
  </si>
  <si>
    <t>NC</t>
  </si>
  <si>
    <t>APP, ASF</t>
  </si>
  <si>
    <t>NC, SRG</t>
  </si>
  <si>
    <t>ASF, AS</t>
  </si>
  <si>
    <t>HKD, IJM</t>
  </si>
  <si>
    <t>Predators?</t>
  </si>
  <si>
    <t>EUST</t>
  </si>
  <si>
    <t>SAPH</t>
  </si>
  <si>
    <t>EUST, HOSP</t>
  </si>
  <si>
    <t>HOSP</t>
  </si>
  <si>
    <t>Nest #</t>
  </si>
  <si>
    <t>CI</t>
  </si>
  <si>
    <t>EHD</t>
  </si>
  <si>
    <t>CH</t>
  </si>
  <si>
    <t>Recent Nest</t>
  </si>
  <si>
    <t>Most recent activity</t>
  </si>
  <si>
    <t>CI COUNT</t>
  </si>
  <si>
    <t>CI = clutch initiation</t>
  </si>
  <si>
    <t>EHD = estimated hatch date</t>
  </si>
  <si>
    <t>CH = confirmed hatch date</t>
  </si>
  <si>
    <t>12 = nestlings are 12 days</t>
  </si>
  <si>
    <t>X = nest failed</t>
  </si>
  <si>
    <t>NFNE</t>
  </si>
  <si>
    <t>NOT CHECKED</t>
  </si>
  <si>
    <t>BROKEN</t>
  </si>
  <si>
    <t>fell</t>
  </si>
  <si>
    <t>FELL</t>
  </si>
  <si>
    <t>FNE</t>
  </si>
  <si>
    <t>2E</t>
  </si>
  <si>
    <t>4E</t>
  </si>
  <si>
    <t>4N</t>
  </si>
  <si>
    <t>&gt;=3N</t>
  </si>
  <si>
    <t>oldFNE</t>
  </si>
  <si>
    <t>not found</t>
  </si>
  <si>
    <t>NOT FOUND</t>
  </si>
  <si>
    <t>5E</t>
  </si>
  <si>
    <t>4N 1E</t>
  </si>
  <si>
    <t>5N</t>
  </si>
  <si>
    <t>oldFNE?</t>
  </si>
  <si>
    <t>6E</t>
  </si>
  <si>
    <t>&gt;=1N</t>
  </si>
  <si>
    <t>&gt;=4N</t>
  </si>
  <si>
    <t>BUILDING</t>
  </si>
  <si>
    <t xml:space="preserve">SITE NAME: </t>
  </si>
  <si>
    <t>BANDED:</t>
  </si>
  <si>
    <t>UNB:</t>
  </si>
  <si>
    <t>Accessed:</t>
  </si>
  <si>
    <t>Prompt to Reconfirm UNB after ____ days:</t>
  </si>
  <si>
    <t>Last Updated:</t>
  </si>
  <si>
    <t>IDed:</t>
  </si>
  <si>
    <t>MOVED:</t>
  </si>
  <si>
    <t>Date warning?</t>
  </si>
  <si>
    <t>UNB Warning</t>
  </si>
  <si>
    <t>sex warning?</t>
  </si>
  <si>
    <t>Warnings --&gt;</t>
  </si>
  <si>
    <t>NEST ATTEMPT</t>
  </si>
  <si>
    <t>REFERENCES (Hide these cells)</t>
  </si>
  <si>
    <t>BAND NO.</t>
  </si>
  <si>
    <t>SEX</t>
  </si>
  <si>
    <t>How sexed?</t>
  </si>
  <si>
    <t>TOP CB</t>
  </si>
  <si>
    <t>BOTTOM CB</t>
  </si>
  <si>
    <t>CB SIDE</t>
  </si>
  <si>
    <t>TAPE ON MB</t>
  </si>
  <si>
    <t>Date Banded</t>
  </si>
  <si>
    <t>Geolocator?</t>
  </si>
  <si>
    <t>GPS tag?</t>
  </si>
  <si>
    <t>Notes</t>
  </si>
  <si>
    <t>blood</t>
  </si>
  <si>
    <t>Date Conf</t>
  </si>
  <si>
    <t>IDed Nests</t>
  </si>
  <si>
    <t>Date1</t>
  </si>
  <si>
    <t>Date2</t>
  </si>
  <si>
    <t>Date3</t>
  </si>
  <si>
    <t>Date4</t>
  </si>
  <si>
    <t>Recent Date Cell</t>
  </si>
  <si>
    <t>Recent Date</t>
  </si>
  <si>
    <t>2850-57551</t>
  </si>
  <si>
    <t>F</t>
  </si>
  <si>
    <t>brooding</t>
  </si>
  <si>
    <t>Lt Green</t>
  </si>
  <si>
    <t>Dk Green</t>
  </si>
  <si>
    <t>R</t>
  </si>
  <si>
    <t>Green</t>
  </si>
  <si>
    <t>2850-57552</t>
  </si>
  <si>
    <t>M</t>
  </si>
  <si>
    <t>color</t>
  </si>
  <si>
    <t>Orange</t>
  </si>
  <si>
    <t>Red</t>
  </si>
  <si>
    <t>----</t>
  </si>
  <si>
    <t>2850-57645</t>
  </si>
  <si>
    <t>BP</t>
  </si>
  <si>
    <t>Yellow</t>
  </si>
  <si>
    <t>Pink</t>
  </si>
  <si>
    <t>L</t>
  </si>
  <si>
    <t>caught at nest 22 but should still confirm ID</t>
  </si>
  <si>
    <t>2850-57674</t>
  </si>
  <si>
    <t>CP</t>
  </si>
  <si>
    <t>Dk Blue</t>
  </si>
  <si>
    <t>Y</t>
  </si>
  <si>
    <t>2850-57683</t>
  </si>
  <si>
    <t>caught in round shed</t>
  </si>
  <si>
    <t>2850-57684</t>
  </si>
  <si>
    <t>Black</t>
  </si>
  <si>
    <t>Site:</t>
  </si>
  <si>
    <t xml:space="preserve">Observer: </t>
  </si>
  <si>
    <t>Listed Active:</t>
  </si>
  <si>
    <t>Nests to Add?</t>
  </si>
  <si>
    <t>OBS- TODO--&gt;</t>
  </si>
  <si>
    <t>More Refs</t>
  </si>
  <si>
    <t>FEMALE</t>
  </si>
  <si>
    <t>Sorted Obs (M)</t>
  </si>
  <si>
    <t>Sorted Obs (F)</t>
  </si>
  <si>
    <t>M Ref row 1</t>
  </si>
  <si>
    <t>M Ref row 2</t>
  </si>
  <si>
    <t>M Ref row 3</t>
  </si>
  <si>
    <t>M Ref row 4</t>
  </si>
  <si>
    <t>F Ref row 1</t>
  </si>
  <si>
    <t>F Ref row 2</t>
  </si>
  <si>
    <t>F Ref row 3</t>
  </si>
  <si>
    <t>F Ref row 4</t>
  </si>
  <si>
    <t>M row</t>
  </si>
  <si>
    <t>M col</t>
  </si>
  <si>
    <t>F row</t>
  </si>
  <si>
    <t>F col</t>
  </si>
  <si>
    <t>M Obs</t>
  </si>
  <si>
    <t>F Obs</t>
  </si>
  <si>
    <t>NEST 1</t>
  </si>
  <si>
    <t>nest 2</t>
  </si>
  <si>
    <t>nest 3</t>
  </si>
  <si>
    <t>nest 4</t>
  </si>
  <si>
    <t>Conf 1</t>
  </si>
  <si>
    <t>Conf 2</t>
  </si>
  <si>
    <t>Conf 3</t>
  </si>
  <si>
    <t>Conf 4</t>
  </si>
  <si>
    <t>Max Brood from Nest Checks</t>
  </si>
  <si>
    <t>Missing based on Nest Checks</t>
  </si>
  <si>
    <t>Nest Fate</t>
  </si>
  <si>
    <t>Trmnt</t>
  </si>
  <si>
    <t>Top CB</t>
  </si>
  <si>
    <t>Bottom CB</t>
  </si>
  <si>
    <t>CB Side</t>
  </si>
  <si>
    <t>Tape MB</t>
  </si>
  <si>
    <t>USFWS #</t>
  </si>
  <si>
    <t>Notes:</t>
  </si>
  <si>
    <t>Fledged</t>
  </si>
  <si>
    <t/>
  </si>
  <si>
    <t>Unhatched</t>
  </si>
  <si>
    <t>Predated</t>
  </si>
  <si>
    <t>Within Last ________ days</t>
  </si>
  <si>
    <t>Sorted by DATE</t>
  </si>
  <si>
    <t>Date of Activity</t>
  </si>
  <si>
    <t>Most Recent Activity from 'Nest Checks'</t>
  </si>
  <si>
    <t>#22: X on 28-Jul</t>
  </si>
  <si>
    <t>#23: X on 28-Jul</t>
  </si>
  <si>
    <t>#3: X on 07-Sep</t>
  </si>
  <si>
    <t>#20: X on 04-Aug</t>
  </si>
  <si>
    <t>Site</t>
  </si>
  <si>
    <t>Last Obs Update</t>
  </si>
  <si>
    <t>Inits</t>
  </si>
  <si>
    <t>IDed</t>
  </si>
  <si>
    <t>Banded</t>
  </si>
  <si>
    <t>Unb</t>
  </si>
  <si>
    <t>Active Nest Update</t>
  </si>
  <si>
    <t># Active</t>
  </si>
  <si>
    <t>Last Check</t>
  </si>
  <si>
    <t>OBS TO DO:</t>
  </si>
  <si>
    <t>Mon</t>
  </si>
  <si>
    <t>Tues</t>
  </si>
  <si>
    <t>Wed</t>
  </si>
  <si>
    <t>Thurs</t>
  </si>
  <si>
    <t>Fri</t>
  </si>
  <si>
    <t>Sat</t>
  </si>
  <si>
    <t>Sun</t>
  </si>
  <si>
    <t>#good cells:</t>
  </si>
  <si>
    <t>Ref</t>
  </si>
  <si>
    <t>This week start</t>
  </si>
  <si>
    <t>#10: X on 20-Jun</t>
  </si>
  <si>
    <t>Next week start</t>
  </si>
  <si>
    <t>Today's weekday</t>
  </si>
  <si>
    <t>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</si>
</sst>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-MMM-yyyy"/>
    <numFmt numFmtId="165" formatCode="M/d/yyyy"/>
    <numFmt numFmtId="166" formatCode="m/d/yyyy h:mm:ss"/>
    <numFmt numFmtId="167" formatCode="#,##0.###############"/>
    <numFmt numFmtId="168" formatCode="m/d/yy"/>
    <numFmt numFmtId="169" formatCode="m/d/yyyy"/>
    <numFmt numFmtId="170" formatCode="MMM-d"/>
    <numFmt numFmtId="171" formatCode="d-MMM"/>
  </numFmts>
  <fonts count="40">
    <font>
      <sz val="10.0"/>
      <color rgb="FF000000"/>
      <name val="Arial"/>
    </font>
    <font>
      <b/>
      <sz val="10.0"/>
      <color rgb="FF073763"/>
    </font>
    <font/>
    <font>
      <b/>
      <sz val="10.0"/>
    </font>
    <font>
      <sz val="10.0"/>
      <color rgb="FF00FF00"/>
    </font>
    <font>
      <sz val="10.0"/>
      <color rgb="FF3366FF"/>
    </font>
    <font>
      <sz val="10.0"/>
      <color rgb="FFFF6600"/>
    </font>
    <font>
      <sz val="10.0"/>
      <color rgb="FF993366"/>
    </font>
    <font>
      <sz val="10.0"/>
      <color rgb="FFFF0000"/>
    </font>
    <font>
      <sz val="8.0"/>
    </font>
    <font>
      <color rgb="FF000000"/>
      <name val="Arial"/>
    </font>
    <font>
      <b/>
      <sz val="10.0"/>
      <color rgb="FF000000"/>
    </font>
    <font>
      <i/>
      <sz val="10.0"/>
    </font>
    <font>
      <b/>
      <sz val="10.0"/>
      <color rgb="FFEEEEEE"/>
    </font>
    <font>
      <b/>
      <sz val="10.0"/>
      <color rgb="FFFFFFFF"/>
    </font>
    <font>
      <sz val="10.0"/>
      <color rgb="FFFFFFFF"/>
    </font>
    <font>
      <b/>
      <sz val="14.0"/>
      <color rgb="FF990000"/>
    </font>
    <font>
      <b/>
      <u/>
      <sz val="10.0"/>
      <color rgb="FF073763"/>
    </font>
    <font>
      <b/>
      <u/>
      <sz val="10.0"/>
      <color rgb="FF073763"/>
    </font>
    <font>
      <b/>
      <u/>
      <color rgb="FF073763"/>
      <name val="Arial"/>
    </font>
    <font>
      <b/>
      <u/>
      <color rgb="FF073763"/>
      <name val="Arial"/>
    </font>
    <font>
      <b/>
      <u/>
      <color rgb="FF073763"/>
      <name val="Arial"/>
    </font>
    <font>
      <b/>
      <u/>
      <color rgb="FF073763"/>
      <name val="Arial"/>
    </font>
    <font>
      <b/>
      <u/>
      <sz val="10.0"/>
      <color rgb="FF073763"/>
    </font>
    <font>
      <b/>
      <u/>
      <sz val="8.0"/>
      <color rgb="FF073763"/>
    </font>
    <font>
      <b/>
      <color rgb="FFFFFFFF"/>
      <name val="Arial"/>
    </font>
    <font>
      <b/>
      <color rgb="FF000000"/>
      <name val="Arial"/>
    </font>
    <font>
      <color rgb="FF000000"/>
      <name val="Roboto"/>
    </font>
    <font>
      <sz val="10.0"/>
      <color rgb="FF073763"/>
    </font>
    <font>
      <b/>
      <sz val="10.0"/>
      <color rgb="FFF1C232"/>
    </font>
    <font>
      <b/>
      <u/>
      <sz val="10.0"/>
      <color rgb="FF073763"/>
    </font>
    <font>
      <b/>
      <u/>
      <sz val="10.0"/>
      <color rgb="FF073763"/>
    </font>
    <font>
      <sz val="8.0"/>
      <color rgb="FFFFFFFF"/>
    </font>
    <font>
      <b/>
      <u/>
      <sz val="10.0"/>
      <color rgb="FF073763"/>
    </font>
    <font>
      <name val="Arial"/>
    </font>
    <font>
      <u/>
      <sz val="10.0"/>
    </font>
    <font>
      <sz val="10.0"/>
      <color rgb="FF000000"/>
    </font>
    <font>
      <b/>
      <sz val="12.0"/>
      <color rgb="FF3366FF"/>
    </font>
    <font>
      <u/>
      <sz val="10.0"/>
    </font>
    <font>
      <sz val="11.0"/>
      <color rgb="FF000000"/>
      <name val="Inconsolata"/>
    </font>
  </fonts>
  <fills count="2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73763"/>
        <bgColor rgb="FF073763"/>
      </patternFill>
    </fill>
    <fill>
      <patternFill patternType="solid">
        <fgColor rgb="FF666666"/>
        <bgColor rgb="FF666666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00CCFF"/>
        <bgColor rgb="FF00CCFF"/>
      </patternFill>
    </fill>
    <fill>
      <patternFill patternType="solid">
        <fgColor rgb="FF993366"/>
        <bgColor rgb="FF993366"/>
      </patternFill>
    </fill>
    <fill>
      <patternFill patternType="solid">
        <fgColor rgb="FFBDE6E1"/>
        <bgColor rgb="FFBDE6E1"/>
      </patternFill>
    </fill>
    <fill>
      <patternFill patternType="solid">
        <fgColor rgb="FFE1C7E1"/>
        <bgColor rgb="FFE1C7E1"/>
      </patternFill>
    </fill>
    <fill>
      <patternFill patternType="solid">
        <fgColor rgb="FFB3D580"/>
        <bgColor rgb="FFB3D580"/>
      </patternFill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wrapText="0"/>
    </xf>
    <xf borderId="1" fillId="2" fontId="1" numFmtId="0" xfId="0" applyAlignment="1" applyBorder="1" applyFont="1">
      <alignment readingOrder="0" shrinkToFit="0" wrapText="0"/>
    </xf>
    <xf borderId="2" fillId="2" fontId="1" numFmtId="0" xfId="0" applyAlignment="1" applyBorder="1" applyFont="1">
      <alignment horizontal="right" readingOrder="0" shrinkToFit="0" vertical="bottom" wrapText="0"/>
    </xf>
    <xf borderId="3" fillId="2" fontId="1" numFmtId="14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shrinkToFit="0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4" fontId="3" numFmtId="0" xfId="0" applyAlignment="1" applyBorder="1" applyFill="1" applyFont="1">
      <alignment horizontal="center" readingOrder="0" shrinkToFit="0" vertical="bottom" wrapText="0"/>
    </xf>
    <xf borderId="3" fillId="4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readingOrder="0" shrinkToFit="0" vertical="center" wrapText="0"/>
    </xf>
    <xf borderId="2" fillId="3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wrapText="0"/>
    </xf>
    <xf borderId="2" fillId="5" fontId="4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3" fontId="9" numFmtId="165" xfId="0" applyAlignment="1" applyBorder="1" applyFont="1" applyNumberFormat="1">
      <alignment horizontal="center" shrinkToFit="0" vertical="bottom" wrapText="0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wrapText="0"/>
    </xf>
    <xf borderId="0" fillId="5" fontId="10" numFmtId="0" xfId="0" applyAlignment="1" applyFont="1">
      <alignment horizontal="center" readingOrder="0" shrinkToFit="0" wrapText="1"/>
    </xf>
    <xf borderId="0" fillId="5" fontId="10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0"/>
    </xf>
    <xf borderId="1" fillId="6" fontId="2" numFmtId="0" xfId="0" applyAlignment="1" applyBorder="1" applyFill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center" shrinkToFit="0" vertical="bottom" wrapText="0"/>
    </xf>
    <xf borderId="1" fillId="5" fontId="11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1" fillId="7" fontId="13" numFmtId="0" xfId="0" applyAlignment="1" applyBorder="1" applyFill="1" applyFont="1">
      <alignment horizontal="right" readingOrder="0" shrinkToFit="0" vertical="bottom" wrapText="1"/>
    </xf>
    <xf borderId="1" fillId="7" fontId="13" numFmtId="0" xfId="0" applyAlignment="1" applyBorder="1" applyFont="1">
      <alignment horizontal="left" shrinkToFit="0" vertical="bottom" wrapText="1"/>
    </xf>
    <xf borderId="1" fillId="7" fontId="13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shrinkToFit="0" wrapText="1"/>
    </xf>
    <xf borderId="0" fillId="0" fontId="3" numFmtId="166" xfId="0" applyAlignment="1" applyFont="1" applyNumberFormat="1">
      <alignment horizontal="center" shrinkToFit="0" vertical="bottom" wrapText="1"/>
    </xf>
    <xf borderId="0" fillId="2" fontId="1" numFmtId="167" xfId="0" applyAlignment="1" applyFont="1" applyNumberFormat="1">
      <alignment horizontal="center" readingOrder="0" shrinkToFit="0" vertical="bottom" wrapText="1"/>
    </xf>
    <xf borderId="0" fillId="2" fontId="1" numFmtId="165" xfId="0" applyAlignment="1" applyFont="1" applyNumberFormat="1">
      <alignment horizontal="center" shrinkToFit="0" vertical="bottom" wrapText="1"/>
    </xf>
    <xf borderId="0" fillId="8" fontId="14" numFmtId="0" xfId="0" applyAlignment="1" applyFill="1" applyFont="1">
      <alignment horizontal="right" readingOrder="0" shrinkToFit="0" vertical="bottom" wrapText="1"/>
    </xf>
    <xf borderId="0" fillId="9" fontId="14" numFmtId="0" xfId="0" applyAlignment="1" applyFill="1" applyFont="1">
      <alignment horizontal="left" readingOrder="0" shrinkToFit="0" vertical="bottom" wrapText="1"/>
    </xf>
    <xf borderId="0" fillId="8" fontId="15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2" fillId="0" fontId="2" numFmtId="168" xfId="0" applyAlignment="1" applyBorder="1" applyFont="1" applyNumberFormat="1">
      <alignment horizontal="left" readingOrder="0" shrinkToFit="0" vertical="bottom" wrapText="1"/>
    </xf>
    <xf borderId="10" fillId="0" fontId="2" numFmtId="0" xfId="0" applyAlignment="1" applyBorder="1" applyFont="1">
      <alignment shrinkToFit="0" wrapText="1"/>
    </xf>
    <xf borderId="1" fillId="7" fontId="13" numFmtId="167" xfId="0" applyAlignment="1" applyBorder="1" applyFont="1" applyNumberFormat="1">
      <alignment horizontal="right" readingOrder="0" shrinkToFit="0" vertical="bottom" wrapText="1"/>
    </xf>
    <xf borderId="1" fillId="7" fontId="13" numFmtId="167" xfId="0" applyAlignment="1" applyBorder="1" applyFont="1" applyNumberFormat="1">
      <alignment horizontal="left" shrinkToFit="0" vertical="bottom" wrapText="1"/>
    </xf>
    <xf borderId="5" fillId="0" fontId="2" numFmtId="0" xfId="0" applyAlignment="1" applyBorder="1" applyFont="1">
      <alignment shrinkToFit="0" wrapText="1"/>
    </xf>
    <xf borderId="6" fillId="0" fontId="3" numFmtId="166" xfId="0" applyAlignment="1" applyBorder="1" applyFont="1" applyNumberFormat="1">
      <alignment horizontal="center" shrinkToFit="0" vertical="bottom" wrapText="1"/>
    </xf>
    <xf borderId="6" fillId="0" fontId="3" numFmtId="167" xfId="0" applyAlignment="1" applyBorder="1" applyFont="1" applyNumberFormat="1">
      <alignment horizontal="center" shrinkToFit="0" vertical="bottom" wrapText="1"/>
    </xf>
    <xf borderId="0" fillId="8" fontId="15" numFmtId="0" xfId="0" applyAlignment="1" applyFont="1">
      <alignment readingOrder="0" shrinkToFit="0" wrapText="1"/>
    </xf>
    <xf borderId="0" fillId="8" fontId="15" numFmtId="0" xfId="0" applyAlignment="1" applyFont="1">
      <alignment shrinkToFit="0" wrapText="1"/>
    </xf>
    <xf borderId="6" fillId="8" fontId="15" numFmtId="0" xfId="0" applyAlignment="1" applyBorder="1" applyFont="1">
      <alignment readingOrder="0" shrinkToFit="0" wrapText="1"/>
    </xf>
    <xf borderId="6" fillId="8" fontId="15" numFmtId="0" xfId="0" applyAlignment="1" applyBorder="1" applyFont="1">
      <alignment shrinkToFit="0" wrapText="1"/>
    </xf>
    <xf borderId="6" fillId="8" fontId="15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3" fillId="0" fontId="16" numFmtId="0" xfId="0" applyAlignment="1" applyBorder="1" applyFont="1">
      <alignment shrinkToFit="0" wrapText="1"/>
    </xf>
    <xf borderId="2" fillId="2" fontId="1" numFmtId="167" xfId="0" applyAlignment="1" applyBorder="1" applyFont="1" applyNumberFormat="1">
      <alignment horizontal="center" readingOrder="0" shrinkToFit="0" vertical="bottom" wrapText="1"/>
    </xf>
    <xf borderId="11" fillId="8" fontId="1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2" fontId="17" numFmtId="0" xfId="0" applyAlignment="1" applyBorder="1" applyFont="1">
      <alignment horizontal="center" readingOrder="0" shrinkToFit="0" vertical="bottom" wrapText="1"/>
    </xf>
    <xf borderId="1" fillId="2" fontId="18" numFmtId="0" xfId="0" applyAlignment="1" applyBorder="1" applyFont="1">
      <alignment horizontal="center" readingOrder="0" shrinkToFit="0" vertical="bottom" wrapText="1"/>
    </xf>
    <xf borderId="1" fillId="2" fontId="19" numFmtId="0" xfId="0" applyAlignment="1" applyBorder="1" applyFont="1">
      <alignment horizontal="center" shrinkToFit="0" vertical="bottom" wrapText="1"/>
    </xf>
    <xf borderId="4" fillId="2" fontId="20" numFmtId="0" xfId="0" applyAlignment="1" applyBorder="1" applyFont="1">
      <alignment horizontal="center" shrinkToFit="0" vertical="bottom" wrapText="1"/>
    </xf>
    <xf borderId="4" fillId="2" fontId="21" numFmtId="0" xfId="0" applyAlignment="1" applyBorder="1" applyFont="1">
      <alignment horizontal="center" shrinkToFit="0" vertical="bottom" wrapText="0"/>
    </xf>
    <xf borderId="4" fillId="2" fontId="22" numFmtId="0" xfId="0" applyAlignment="1" applyBorder="1" applyFont="1">
      <alignment horizontal="center" readingOrder="0" shrinkToFit="0" vertical="bottom" wrapText="1"/>
    </xf>
    <xf borderId="1" fillId="2" fontId="23" numFmtId="167" xfId="0" applyAlignment="1" applyBorder="1" applyFont="1" applyNumberFormat="1">
      <alignment horizontal="center" readingOrder="0" shrinkToFit="0" vertical="bottom" wrapText="1"/>
    </xf>
    <xf borderId="1" fillId="2" fontId="24" numFmtId="167" xfId="0" applyAlignment="1" applyBorder="1" applyFont="1" applyNumberFormat="1">
      <alignment horizontal="center" readingOrder="0" shrinkToFit="0" vertical="bottom" wrapText="1"/>
    </xf>
    <xf borderId="12" fillId="8" fontId="1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14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7" fillId="10" fontId="25" numFmtId="167" xfId="0" applyAlignment="1" applyBorder="1" applyFill="1" applyFont="1" applyNumberFormat="1">
      <alignment horizontal="center" readingOrder="0" shrinkToFit="0" vertical="bottom" wrapText="1"/>
    </xf>
    <xf borderId="10" fillId="11" fontId="26" numFmtId="168" xfId="0" applyAlignment="1" applyBorder="1" applyFill="1" applyFont="1" applyNumberFormat="1">
      <alignment horizontal="center" readingOrder="0" shrinkToFit="0" vertical="bottom" wrapText="1"/>
    </xf>
    <xf borderId="10" fillId="10" fontId="25" numFmtId="167" xfId="0" applyAlignment="1" applyBorder="1" applyFont="1" applyNumberFormat="1">
      <alignment horizontal="center" readingOrder="0" shrinkToFit="0" vertical="bottom" wrapText="1"/>
    </xf>
    <xf borderId="10" fillId="10" fontId="25" numFmtId="167" xfId="0" applyAlignment="1" applyBorder="1" applyFont="1" applyNumberFormat="1">
      <alignment horizontal="center" shrinkToFit="0" vertical="bottom" wrapText="1"/>
    </xf>
    <xf borderId="10" fillId="11" fontId="26" numFmtId="166" xfId="0" applyAlignment="1" applyBorder="1" applyFont="1" applyNumberFormat="1">
      <alignment horizontal="center" shrinkToFit="0" vertical="bottom" wrapText="1"/>
    </xf>
    <xf borderId="11" fillId="8" fontId="15" numFmtId="0" xfId="0" applyAlignment="1" applyBorder="1" applyFont="1">
      <alignment shrinkToFit="0" wrapText="1"/>
    </xf>
    <xf borderId="12" fillId="8" fontId="15" numFmtId="0" xfId="0" applyAlignment="1" applyBorder="1" applyFont="1">
      <alignment shrinkToFit="0" wrapText="1"/>
    </xf>
    <xf borderId="1" fillId="0" fontId="3" numFmtId="167" xfId="0" applyAlignment="1" applyBorder="1" applyFont="1" applyNumberFormat="1">
      <alignment horizontal="center" shrinkToFit="0" vertical="bottom" wrapText="1"/>
    </xf>
    <xf borderId="1" fillId="5" fontId="27" numFmtId="0" xfId="0" applyAlignment="1" applyBorder="1" applyFont="1">
      <alignment readingOrder="0" shrinkToFit="0" wrapText="1"/>
    </xf>
    <xf borderId="1" fillId="0" fontId="2" numFmtId="168" xfId="0" applyAlignment="1" applyBorder="1" applyFont="1" applyNumberFormat="1">
      <alignment readingOrder="0" shrinkToFit="0" wrapText="1"/>
    </xf>
    <xf borderId="10" fillId="11" fontId="26" numFmtId="169" xfId="0" applyAlignment="1" applyBorder="1" applyFont="1" applyNumberFormat="1">
      <alignment horizontal="center" readingOrder="0" shrinkToFit="0" vertical="bottom" wrapText="1"/>
    </xf>
    <xf borderId="1" fillId="0" fontId="2" numFmtId="49" xfId="0" applyAlignment="1" applyBorder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5" fontId="3" numFmtId="167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shrinkToFit="0" wrapText="0"/>
    </xf>
    <xf borderId="7" fillId="10" fontId="25" numFmtId="167" xfId="0" applyAlignment="1" applyBorder="1" applyFont="1" applyNumberFormat="1">
      <alignment horizontal="center" shrinkToFit="0" vertical="bottom" wrapText="1"/>
    </xf>
    <xf borderId="1" fillId="5" fontId="10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1" fillId="2" fontId="1" numFmtId="0" xfId="0" applyAlignment="1" applyBorder="1" applyFont="1">
      <alignment readingOrder="0" shrinkToFit="0" wrapText="1"/>
    </xf>
    <xf borderId="1" fillId="2" fontId="28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11" fillId="12" fontId="3" numFmtId="0" xfId="0" applyAlignment="1" applyBorder="1" applyFill="1" applyFont="1">
      <alignment horizontal="center" shrinkToFit="0" vertical="bottom" wrapText="1"/>
    </xf>
    <xf borderId="0" fillId="12" fontId="3" numFmtId="0" xfId="0" applyAlignment="1" applyFont="1">
      <alignment horizontal="center" shrinkToFit="0" vertical="bottom" wrapText="1"/>
    </xf>
    <xf borderId="3" fillId="2" fontId="28" numFmtId="0" xfId="0" applyAlignment="1" applyBorder="1" applyFont="1">
      <alignment shrinkToFit="0" wrapText="1"/>
    </xf>
    <xf borderId="1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12" fillId="0" fontId="2" numFmtId="170" xfId="0" applyAlignment="1" applyBorder="1" applyFont="1" applyNumberFormat="1">
      <alignment readingOrder="0" shrinkToFit="0" wrapText="1"/>
    </xf>
    <xf borderId="2" fillId="7" fontId="13" numFmtId="0" xfId="0" applyAlignment="1" applyBorder="1" applyFont="1">
      <alignment horizontal="right" readingOrder="0" shrinkToFit="0" vertical="bottom" wrapText="1"/>
    </xf>
    <xf borderId="1" fillId="7" fontId="13" numFmtId="0" xfId="0" applyAlignment="1" applyBorder="1" applyFont="1">
      <alignment horizontal="center" shrinkToFit="0" vertical="bottom" wrapText="1"/>
    </xf>
    <xf borderId="1" fillId="7" fontId="13" numFmtId="0" xfId="0" applyAlignment="1" applyBorder="1" applyFont="1">
      <alignment readingOrder="0" shrinkToFit="0" wrapText="1"/>
    </xf>
    <xf borderId="2" fillId="7" fontId="29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3" fillId="13" fontId="3" numFmtId="0" xfId="0" applyAlignment="1" applyBorder="1" applyFill="1" applyFont="1">
      <alignment readingOrder="0" shrinkToFit="0" vertical="center" wrapText="1"/>
    </xf>
    <xf borderId="3" fillId="13" fontId="3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3" numFmtId="166" xfId="0" applyAlignment="1" applyBorder="1" applyFont="1" applyNumberFormat="1">
      <alignment shrinkToFit="0" wrapText="1"/>
    </xf>
    <xf borderId="3" fillId="5" fontId="1" numFmtId="0" xfId="0" applyAlignment="1" applyBorder="1" applyFont="1">
      <alignment shrinkToFit="0" wrapText="1"/>
    </xf>
    <xf borderId="3" fillId="5" fontId="28" numFmtId="0" xfId="0" applyAlignment="1" applyBorder="1" applyFont="1">
      <alignment horizontal="center" shrinkToFit="0" vertical="bottom" wrapText="1"/>
    </xf>
    <xf borderId="3" fillId="5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vertical="center" wrapText="1"/>
    </xf>
    <xf borderId="3" fillId="14" fontId="3" numFmtId="0" xfId="0" applyAlignment="1" applyBorder="1" applyFill="1" applyFont="1">
      <alignment shrinkToFit="0" wrapText="1"/>
    </xf>
    <xf borderId="3" fillId="13" fontId="3" numFmtId="0" xfId="0" applyAlignment="1" applyBorder="1" applyFont="1">
      <alignment shrinkToFit="0" wrapText="1"/>
    </xf>
    <xf borderId="0" fillId="5" fontId="2" numFmtId="0" xfId="0" applyAlignment="1" applyFont="1">
      <alignment shrinkToFit="0" wrapText="1"/>
    </xf>
    <xf borderId="10" fillId="0" fontId="3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3" fillId="13" fontId="3" numFmtId="0" xfId="0" applyAlignment="1" applyBorder="1" applyFont="1">
      <alignment readingOrder="0" shrinkToFit="0" wrapText="1"/>
    </xf>
    <xf borderId="1" fillId="2" fontId="30" numFmtId="0" xfId="0" applyAlignment="1" applyBorder="1" applyFont="1">
      <alignment horizontal="right" readingOrder="0" shrinkToFit="0" vertical="bottom" wrapText="1"/>
    </xf>
    <xf borderId="1" fillId="2" fontId="3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1" fillId="14" fontId="2" numFmtId="0" xfId="0" applyAlignment="1" applyBorder="1" applyFont="1">
      <alignment shrinkToFit="0" wrapText="1"/>
    </xf>
    <xf borderId="11" fillId="15" fontId="9" numFmtId="0" xfId="0" applyAlignment="1" applyBorder="1" applyFill="1" applyFont="1">
      <alignment readingOrder="0" shrinkToFit="0" wrapText="1"/>
    </xf>
    <xf borderId="12" fillId="16" fontId="32" numFmtId="0" xfId="0" applyAlignment="1" applyBorder="1" applyFill="1" applyFont="1">
      <alignment readingOrder="0" shrinkToFit="0" wrapText="1"/>
    </xf>
    <xf borderId="1" fillId="2" fontId="33" numFmtId="166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shrinkToFit="0" wrapText="1"/>
    </xf>
    <xf borderId="0" fillId="14" fontId="34" numFmtId="0" xfId="0" applyAlignment="1" applyFont="1">
      <alignment shrinkToFit="0" vertical="bottom" wrapText="1"/>
    </xf>
    <xf borderId="1" fillId="14" fontId="34" numFmtId="0" xfId="0" applyAlignment="1" applyBorder="1" applyFont="1">
      <alignment shrinkToFit="0" vertical="bottom" wrapText="1"/>
    </xf>
    <xf borderId="1" fillId="13" fontId="34" numFmtId="0" xfId="0" applyAlignment="1" applyBorder="1" applyFont="1">
      <alignment shrinkToFit="0" vertical="bottom" wrapText="1"/>
    </xf>
    <xf borderId="1" fillId="13" fontId="34" numFmtId="0" xfId="0" applyAlignment="1" applyBorder="1" applyFont="1">
      <alignment shrinkToFit="0" vertical="bottom" wrapText="1"/>
    </xf>
    <xf borderId="0" fillId="0" fontId="34" numFmtId="0" xfId="0" applyAlignment="1" applyFont="1">
      <alignment horizontal="right" shrinkToFit="0" vertical="bottom" wrapText="1"/>
    </xf>
    <xf borderId="1" fillId="0" fontId="34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wrapText="1"/>
    </xf>
    <xf borderId="1" fillId="17" fontId="2" numFmtId="0" xfId="0" applyAlignment="1" applyBorder="1" applyFill="1" applyFont="1">
      <alignment shrinkToFit="0" wrapText="1"/>
    </xf>
    <xf borderId="1" fillId="17" fontId="2" numFmtId="166" xfId="0" applyAlignment="1" applyBorder="1" applyFont="1" applyNumberFormat="1">
      <alignment shrinkToFit="0" wrapText="1"/>
    </xf>
    <xf borderId="1" fillId="18" fontId="2" numFmtId="0" xfId="0" applyAlignment="1" applyBorder="1" applyFill="1" applyFont="1">
      <alignment shrinkToFit="0" wrapText="1"/>
    </xf>
    <xf borderId="1" fillId="18" fontId="2" numFmtId="166" xfId="0" applyAlignment="1" applyBorder="1" applyFont="1" applyNumberFormat="1">
      <alignment shrinkToFit="0" wrapText="1"/>
    </xf>
    <xf borderId="2" fillId="5" fontId="2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shrinkToFit="0" wrapText="1"/>
    </xf>
    <xf borderId="1" fillId="14" fontId="3" numFmtId="0" xfId="0" applyAlignment="1" applyBorder="1" applyFont="1">
      <alignment shrinkToFit="0" wrapText="1"/>
    </xf>
    <xf borderId="1" fillId="13" fontId="2" numFmtId="0" xfId="0" applyAlignment="1" applyBorder="1" applyFont="1">
      <alignment shrinkToFit="0" wrapText="1"/>
    </xf>
    <xf borderId="1" fillId="13" fontId="2" numFmtId="0" xfId="0" applyAlignment="1" applyBorder="1" applyFont="1">
      <alignment shrinkToFit="0" wrapText="1"/>
    </xf>
    <xf borderId="2" fillId="14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4" fontId="35" numFmtId="0" xfId="0" applyAlignment="1" applyBorder="1" applyFont="1">
      <alignment readingOrder="0" shrinkToFit="0" wrapText="1"/>
    </xf>
    <xf borderId="14" fillId="5" fontId="36" numFmtId="0" xfId="0" applyAlignment="1" applyBorder="1" applyFont="1">
      <alignment horizontal="center" readingOrder="0" shrinkToFit="0" vertical="bottom" wrapText="1"/>
    </xf>
    <xf borderId="7" fillId="14" fontId="37" numFmtId="0" xfId="0" applyAlignment="1" applyBorder="1" applyFont="1">
      <alignment horizontal="center" readingOrder="0" shrinkToFit="0" vertical="center" wrapText="1"/>
    </xf>
    <xf borderId="9" fillId="0" fontId="38" numFmtId="0" xfId="0" applyAlignment="1" applyBorder="1" applyFont="1">
      <alignment readingOrder="0" shrinkToFit="0" wrapText="1"/>
    </xf>
    <xf borderId="11" fillId="5" fontId="2" numFmtId="0" xfId="0" applyAlignment="1" applyBorder="1" applyFont="1">
      <alignment shrinkToFit="0" wrapText="1"/>
    </xf>
    <xf borderId="0" fillId="5" fontId="2" numFmtId="0" xfId="0" applyAlignment="1" applyFont="1">
      <alignment shrinkToFit="0" wrapText="1"/>
    </xf>
    <xf borderId="0" fillId="5" fontId="39" numFmtId="0" xfId="0" applyAlignment="1" applyFont="1">
      <alignment shrinkToFit="0" wrapText="1"/>
    </xf>
    <xf borderId="15" fillId="0" fontId="2" numFmtId="166" xfId="0" applyAlignment="1" applyBorder="1" applyFont="1" applyNumberFormat="1">
      <alignment shrinkToFit="0" wrapText="1"/>
    </xf>
    <xf borderId="14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15" fillId="4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0" fillId="5" fontId="34" numFmtId="0" xfId="0" applyAlignment="1" applyFont="1">
      <alignment shrinkToFit="0" vertical="bottom" wrapText="1"/>
    </xf>
    <xf borderId="0" fillId="19" fontId="34" numFmtId="0" xfId="0" applyAlignment="1" applyFill="1" applyFont="1">
      <alignment shrinkToFit="0" vertical="bottom" wrapText="1"/>
    </xf>
    <xf borderId="0" fillId="19" fontId="34" numFmtId="166" xfId="0" applyAlignment="1" applyFont="1" applyNumberFormat="1">
      <alignment shrinkToFit="0" vertical="bottom" wrapText="1"/>
    </xf>
    <xf borderId="0" fillId="19" fontId="34" numFmtId="0" xfId="0" applyAlignment="1" applyFont="1">
      <alignment shrinkToFit="0" vertical="bottom" wrapText="1"/>
    </xf>
    <xf borderId="0" fillId="0" fontId="34" numFmtId="0" xfId="0" applyAlignment="1" applyFont="1">
      <alignment shrinkToFit="0" vertical="bottom" wrapText="1"/>
    </xf>
    <xf borderId="0" fillId="20" fontId="34" numFmtId="0" xfId="0" applyAlignment="1" applyFill="1" applyFont="1">
      <alignment shrinkToFit="0" vertical="bottom" wrapText="1"/>
    </xf>
    <xf borderId="0" fillId="20" fontId="34" numFmtId="166" xfId="0" applyAlignment="1" applyFont="1" applyNumberFormat="1">
      <alignment shrinkToFit="0" vertical="bottom" wrapText="1"/>
    </xf>
    <xf borderId="0" fillId="20" fontId="34" numFmtId="0" xfId="0" applyAlignment="1" applyFont="1">
      <alignment shrinkToFit="0" vertical="bottom" wrapText="1"/>
    </xf>
    <xf borderId="11" fillId="21" fontId="2" numFmtId="0" xfId="0" applyAlignment="1" applyBorder="1" applyFill="1" applyFont="1">
      <alignment readingOrder="0" shrinkToFit="0" wrapText="1"/>
    </xf>
    <xf borderId="0" fillId="21" fontId="2" numFmtId="0" xfId="0" applyAlignment="1" applyFont="1">
      <alignment readingOrder="0" shrinkToFit="0" wrapText="1"/>
    </xf>
    <xf borderId="0" fillId="21" fontId="2" numFmtId="166" xfId="0" applyAlignment="1" applyFont="1" applyNumberFormat="1">
      <alignment readingOrder="0" shrinkToFit="0" wrapText="1"/>
    </xf>
    <xf borderId="0" fillId="21" fontId="34" numFmtId="0" xfId="0" applyAlignment="1" applyFont="1">
      <alignment shrinkToFit="0" vertical="bottom" wrapText="1"/>
    </xf>
    <xf borderId="11" fillId="21" fontId="2" numFmtId="0" xfId="0" applyAlignment="1" applyBorder="1" applyFont="1">
      <alignment shrinkToFit="0" wrapText="1"/>
    </xf>
    <xf borderId="0" fillId="21" fontId="2" numFmtId="0" xfId="0" applyAlignment="1" applyFont="1">
      <alignment shrinkToFit="0" wrapText="1"/>
    </xf>
    <xf borderId="0" fillId="21" fontId="2" numFmtId="14" xfId="0" applyAlignment="1" applyFont="1" applyNumberFormat="1">
      <alignment shrinkToFit="0" wrapText="1"/>
    </xf>
    <xf borderId="0" fillId="21" fontId="34" numFmtId="14" xfId="0" applyAlignment="1" applyFont="1" applyNumberFormat="1">
      <alignment horizontal="right" shrinkToFit="0" vertical="bottom" wrapText="1"/>
    </xf>
    <xf borderId="11" fillId="0" fontId="34" numFmtId="0" xfId="0" applyAlignment="1" applyBorder="1" applyFont="1">
      <alignment shrinkToFit="0" vertical="bottom" wrapText="1"/>
    </xf>
    <xf borderId="0" fillId="0" fontId="34" numFmtId="0" xfId="0" applyAlignment="1" applyFont="1">
      <alignment horizontal="right" shrinkToFit="0" vertical="bottom" wrapText="1"/>
    </xf>
    <xf borderId="0" fillId="0" fontId="34" numFmtId="0" xfId="0" applyAlignment="1" applyFont="1">
      <alignment shrinkToFit="0" vertical="bottom" wrapText="1"/>
    </xf>
    <xf borderId="0" fillId="0" fontId="34" numFmtId="166" xfId="0" applyAlignment="1" applyFont="1" applyNumberFormat="1">
      <alignment horizontal="right" shrinkToFit="0" vertical="bottom" wrapText="1"/>
    </xf>
    <xf borderId="0" fillId="0" fontId="34" numFmtId="166" xfId="0" applyAlignment="1" applyFont="1" applyNumberFormat="1">
      <alignment shrinkToFit="0" vertical="bottom" wrapText="1"/>
    </xf>
    <xf borderId="0" fillId="0" fontId="34" numFmtId="171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11" fillId="12" fontId="2" numFmtId="0" xfId="0" applyAlignment="1" applyBorder="1" applyFont="1">
      <alignment readingOrder="0" shrinkToFit="0" wrapText="1"/>
    </xf>
    <xf borderId="0" fillId="12" fontId="2" numFmtId="0" xfId="0" applyAlignment="1" applyFont="1">
      <alignment shrinkToFit="0" wrapText="1"/>
    </xf>
    <xf borderId="0" fillId="12" fontId="2" numFmtId="166" xfId="0" applyAlignment="1" applyFont="1" applyNumberFormat="1">
      <alignment readingOrder="0" shrinkToFit="0" wrapText="1"/>
    </xf>
    <xf borderId="0" fillId="0" fontId="2" numFmtId="166" xfId="0" applyAlignment="1" applyFont="1" applyNumberFormat="1">
      <alignment shrinkToFit="0" wrapText="1"/>
    </xf>
    <xf borderId="7" fillId="0" fontId="2" numFmtId="0" xfId="0" applyAlignment="1" applyBorder="1" applyFont="1">
      <alignment shrinkToFit="0" wrapText="1"/>
    </xf>
  </cellXfs>
  <cellStyles count="1">
    <cellStyle xfId="0" name="Normal" builtinId="0"/>
  </cellStyles>
  <dxfs count="11"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3366FF"/>
          <bgColor rgb="FF3366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CC99FF"/>
          <bgColor rgb="FFCC99FF"/>
        </patternFill>
      </fill>
      <border/>
    </dxf>
    <dxf>
      <font/>
      <fill>
        <patternFill patternType="solid">
          <fgColor rgb="FFFF6600"/>
          <bgColor rgb="FFFF66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6.0" topLeftCell="H7" activePane="bottomRight" state="frozen"/>
      <selection activeCell="H1" sqref="H1" pane="topRight"/>
      <selection activeCell="A7" sqref="A7" pane="bottomLeft"/>
      <selection activeCell="H7" sqref="H7" pane="bottomRight"/>
    </sheetView>
  </sheetViews>
  <sheetFormatPr customHeight="1" defaultColWidth="12.63" defaultRowHeight="12.75"/>
  <cols>
    <col customWidth="1" min="1" max="1" width="9.38"/>
    <col customWidth="1" min="2" max="2" width="9.88"/>
    <col customWidth="1" min="3" max="3" width="8.75"/>
    <col customWidth="1" min="4" max="7" width="6.38"/>
    <col customWidth="1" hidden="1" min="8" max="8" width="7.88"/>
    <col customWidth="1" hidden="1" min="9" max="9" width="5.13"/>
    <col customWidth="1" hidden="1" min="10" max="10" width="5.0"/>
    <col customWidth="1" hidden="1" min="11" max="11" width="15.13"/>
    <col customWidth="1" hidden="1" min="12" max="12" width="5.0"/>
    <col customWidth="1" hidden="1" min="13" max="13" width="15.13"/>
    <col customWidth="1" hidden="1" min="14" max="14" width="16.88"/>
    <col customWidth="1" hidden="1" min="15" max="15" width="15.13"/>
    <col customWidth="1" min="16" max="16" width="10.0"/>
    <col customWidth="1" min="17" max="169" width="7.0"/>
  </cols>
  <sheetData>
    <row r="1">
      <c r="A1" s="1" t="s">
        <v>0</v>
      </c>
      <c r="B1" s="2" t="s">
        <v>0</v>
      </c>
      <c r="C1" s="3"/>
      <c r="D1" s="3"/>
      <c r="E1" s="3"/>
      <c r="F1" s="3"/>
      <c r="G1" s="4"/>
      <c r="H1" s="5"/>
      <c r="I1" s="5"/>
      <c r="J1" s="5"/>
      <c r="K1" s="5"/>
      <c r="L1" s="5"/>
      <c r="M1" s="6"/>
      <c r="N1" s="7"/>
      <c r="O1" s="8"/>
      <c r="P1" s="9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2"/>
    </row>
    <row r="2">
      <c r="A2" s="13" t="s">
        <v>1</v>
      </c>
      <c r="B2" s="14" t="s">
        <v>2</v>
      </c>
      <c r="C2" s="3"/>
      <c r="D2" s="15">
        <f>IF(N3=0,"None",indirect("R3C"&amp;N3,0))</f>
        <v>44804</v>
      </c>
      <c r="E2" s="3"/>
      <c r="F2" s="3"/>
      <c r="G2" s="4"/>
      <c r="H2" s="5"/>
      <c r="I2" s="5"/>
      <c r="J2" s="5"/>
      <c r="K2" s="5"/>
      <c r="L2" s="5"/>
      <c r="M2" s="5"/>
      <c r="N2" s="5"/>
      <c r="O2" s="16"/>
      <c r="P2" s="17"/>
      <c r="Q2" s="18"/>
      <c r="R2" s="17"/>
      <c r="S2" s="19"/>
      <c r="T2" s="18" t="s">
        <v>3</v>
      </c>
      <c r="U2" s="19"/>
      <c r="V2" s="19"/>
      <c r="W2" s="18"/>
      <c r="X2" s="17"/>
      <c r="Y2" s="19"/>
      <c r="Z2" s="16"/>
      <c r="AA2" s="20"/>
      <c r="AB2" s="16"/>
      <c r="AC2" s="16"/>
      <c r="AD2" s="20" t="s">
        <v>3</v>
      </c>
      <c r="AE2" s="16"/>
      <c r="AF2" s="20"/>
      <c r="AG2" s="20"/>
      <c r="AH2" s="20"/>
      <c r="AI2" s="20" t="s">
        <v>4</v>
      </c>
      <c r="AJ2" s="21"/>
      <c r="AK2" s="16"/>
      <c r="AL2" s="20"/>
      <c r="AM2" s="16"/>
      <c r="AN2" s="20" t="s">
        <v>4</v>
      </c>
      <c r="AO2" s="20"/>
      <c r="AP2" s="20"/>
      <c r="AQ2" s="16"/>
      <c r="AR2" s="20"/>
      <c r="AS2" s="20"/>
      <c r="AT2" s="20" t="s">
        <v>4</v>
      </c>
      <c r="AU2" s="20"/>
      <c r="AV2" s="20"/>
      <c r="AW2" s="20" t="s">
        <v>4</v>
      </c>
      <c r="AX2" s="20"/>
      <c r="AY2" s="20"/>
      <c r="AZ2" s="20"/>
      <c r="BA2" s="20" t="s">
        <v>4</v>
      </c>
      <c r="BB2" s="20"/>
      <c r="BC2" s="20"/>
      <c r="BD2" s="20" t="s">
        <v>4</v>
      </c>
      <c r="BE2" s="20"/>
      <c r="BF2" s="20"/>
      <c r="BG2" s="20"/>
      <c r="BH2" s="20" t="s">
        <v>4</v>
      </c>
      <c r="BI2" s="20"/>
      <c r="BJ2" s="20"/>
      <c r="BK2" s="20" t="s">
        <v>4</v>
      </c>
      <c r="BL2" s="20"/>
      <c r="BM2" s="20"/>
      <c r="BN2" s="20"/>
      <c r="BO2" s="20" t="s">
        <v>4</v>
      </c>
      <c r="BP2" s="20"/>
      <c r="BQ2" s="20"/>
      <c r="BR2" s="20" t="s">
        <v>4</v>
      </c>
      <c r="BS2" s="16"/>
      <c r="BT2" s="20"/>
      <c r="BU2" s="20"/>
      <c r="BV2" s="20" t="s">
        <v>4</v>
      </c>
      <c r="BW2" s="20"/>
      <c r="BX2" s="20"/>
      <c r="BY2" s="20" t="s">
        <v>4</v>
      </c>
      <c r="BZ2" s="16"/>
      <c r="CA2" s="20"/>
      <c r="CB2" s="20"/>
      <c r="CC2" s="20" t="s">
        <v>4</v>
      </c>
      <c r="CD2" s="20"/>
      <c r="CE2" s="20"/>
      <c r="CF2" s="20" t="s">
        <v>4</v>
      </c>
      <c r="CG2" s="16"/>
      <c r="CH2" s="20"/>
      <c r="CI2" s="20"/>
      <c r="CJ2" s="20" t="s">
        <v>4</v>
      </c>
      <c r="CK2" s="20"/>
      <c r="CL2" s="20"/>
      <c r="CM2" s="20" t="s">
        <v>4</v>
      </c>
      <c r="CN2" s="16"/>
      <c r="CO2" s="20"/>
      <c r="CP2" s="20"/>
      <c r="CQ2" s="20" t="s">
        <v>4</v>
      </c>
      <c r="CR2" s="20"/>
      <c r="CS2" s="20"/>
      <c r="CT2" s="20" t="s">
        <v>4</v>
      </c>
      <c r="CU2" s="21"/>
      <c r="CV2" s="20"/>
      <c r="CW2" s="20"/>
      <c r="CX2" s="20" t="s">
        <v>4</v>
      </c>
      <c r="CY2" s="20"/>
      <c r="CZ2" s="20"/>
      <c r="DA2" s="20" t="s">
        <v>4</v>
      </c>
      <c r="DB2" s="16"/>
      <c r="DC2" s="20"/>
      <c r="DD2" s="20"/>
      <c r="DE2" s="20" t="s">
        <v>4</v>
      </c>
      <c r="DF2" s="20"/>
      <c r="DG2" s="20"/>
      <c r="DH2" s="20" t="s">
        <v>4</v>
      </c>
      <c r="DI2" s="16"/>
      <c r="DJ2" s="20"/>
      <c r="DK2" s="20"/>
      <c r="DL2" s="20" t="s">
        <v>4</v>
      </c>
      <c r="DM2" s="20"/>
      <c r="DN2" s="20"/>
      <c r="DO2" s="20" t="s">
        <v>4</v>
      </c>
      <c r="DP2" s="16"/>
      <c r="DQ2" s="20"/>
      <c r="DR2" s="20"/>
      <c r="DS2" s="20" t="s">
        <v>4</v>
      </c>
      <c r="DT2" s="20"/>
      <c r="DU2" s="20"/>
      <c r="DV2" s="20" t="s">
        <v>4</v>
      </c>
      <c r="DW2" s="16"/>
      <c r="DX2" s="20"/>
      <c r="DY2" s="20"/>
      <c r="DZ2" s="20" t="s">
        <v>4</v>
      </c>
      <c r="EA2" s="20"/>
      <c r="EB2" s="16"/>
      <c r="EC2" s="20" t="s">
        <v>4</v>
      </c>
      <c r="ED2" s="16"/>
      <c r="EE2" s="20"/>
      <c r="EF2" s="20"/>
      <c r="EG2" s="20" t="s">
        <v>4</v>
      </c>
      <c r="EH2" s="16"/>
      <c r="EI2" s="16"/>
      <c r="EJ2" s="20" t="s">
        <v>4</v>
      </c>
      <c r="EK2" s="16"/>
      <c r="EL2" s="16"/>
      <c r="EM2" s="16"/>
      <c r="EN2" s="16"/>
      <c r="EO2" s="16"/>
      <c r="EP2" s="16"/>
      <c r="EQ2" s="20" t="s">
        <v>4</v>
      </c>
      <c r="ER2" s="16"/>
      <c r="ES2" s="16"/>
      <c r="ET2" s="16"/>
      <c r="EU2" s="16"/>
      <c r="EV2" s="16"/>
      <c r="EW2" s="20" t="s">
        <v>4</v>
      </c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22"/>
    </row>
    <row r="3">
      <c r="A3" s="13" t="s">
        <v>5</v>
      </c>
      <c r="B3" s="23" t="s">
        <v>6</v>
      </c>
      <c r="C3" s="3"/>
      <c r="D3" s="3"/>
      <c r="E3" s="3"/>
      <c r="F3" s="3"/>
      <c r="G3" s="4"/>
      <c r="H3" s="24"/>
      <c r="I3" s="25" t="s">
        <v>7</v>
      </c>
      <c r="J3" s="26"/>
      <c r="K3" s="26"/>
      <c r="L3" s="26"/>
      <c r="M3" s="27" t="s">
        <v>8</v>
      </c>
      <c r="N3" s="28">
        <f t="array" ref="N3">MAX(IF($P2:$FL2="x",COLUMN($P2:$FL2),0))</f>
        <v>153</v>
      </c>
      <c r="O3" s="29"/>
      <c r="P3" s="30">
        <v>44667.0</v>
      </c>
      <c r="Q3" s="30">
        <v>44668.0</v>
      </c>
      <c r="R3" s="30">
        <v>44669.0</v>
      </c>
      <c r="S3" s="30">
        <v>44670.0</v>
      </c>
      <c r="T3" s="30">
        <v>44671.0</v>
      </c>
      <c r="U3" s="30">
        <v>44672.0</v>
      </c>
      <c r="V3" s="30">
        <v>44673.0</v>
      </c>
      <c r="W3" s="30">
        <v>44674.0</v>
      </c>
      <c r="X3" s="30">
        <v>44675.0</v>
      </c>
      <c r="Y3" s="30">
        <v>44676.0</v>
      </c>
      <c r="Z3" s="30">
        <v>44677.0</v>
      </c>
      <c r="AA3" s="30">
        <v>44678.0</v>
      </c>
      <c r="AB3" s="30">
        <v>44679.0</v>
      </c>
      <c r="AC3" s="30">
        <v>44680.0</v>
      </c>
      <c r="AD3" s="30">
        <v>44681.0</v>
      </c>
      <c r="AE3" s="30">
        <v>44682.0</v>
      </c>
      <c r="AF3" s="30">
        <v>44683.0</v>
      </c>
      <c r="AG3" s="30">
        <v>44684.0</v>
      </c>
      <c r="AH3" s="30">
        <v>44685.0</v>
      </c>
      <c r="AI3" s="30">
        <v>44686.0</v>
      </c>
      <c r="AJ3" s="30">
        <v>44687.0</v>
      </c>
      <c r="AK3" s="30">
        <v>44688.0</v>
      </c>
      <c r="AL3" s="30">
        <v>44689.0</v>
      </c>
      <c r="AM3" s="30">
        <v>44690.0</v>
      </c>
      <c r="AN3" s="30">
        <v>44691.0</v>
      </c>
      <c r="AO3" s="30">
        <v>44692.0</v>
      </c>
      <c r="AP3" s="30">
        <v>44693.0</v>
      </c>
      <c r="AQ3" s="30">
        <v>44694.0</v>
      </c>
      <c r="AR3" s="30">
        <v>44695.0</v>
      </c>
      <c r="AS3" s="30">
        <v>44696.0</v>
      </c>
      <c r="AT3" s="30">
        <v>44697.0</v>
      </c>
      <c r="AU3" s="30">
        <v>44698.0</v>
      </c>
      <c r="AV3" s="30">
        <v>44699.0</v>
      </c>
      <c r="AW3" s="30">
        <v>44700.0</v>
      </c>
      <c r="AX3" s="30">
        <v>44701.0</v>
      </c>
      <c r="AY3" s="30">
        <v>44702.0</v>
      </c>
      <c r="AZ3" s="30">
        <v>44703.0</v>
      </c>
      <c r="BA3" s="30">
        <v>44704.0</v>
      </c>
      <c r="BB3" s="30">
        <v>44705.0</v>
      </c>
      <c r="BC3" s="30">
        <v>44706.0</v>
      </c>
      <c r="BD3" s="30">
        <v>44707.0</v>
      </c>
      <c r="BE3" s="30">
        <v>44708.0</v>
      </c>
      <c r="BF3" s="30">
        <v>44709.0</v>
      </c>
      <c r="BG3" s="30">
        <v>44710.0</v>
      </c>
      <c r="BH3" s="30">
        <v>44711.0</v>
      </c>
      <c r="BI3" s="30">
        <v>44712.0</v>
      </c>
      <c r="BJ3" s="30">
        <v>44713.0</v>
      </c>
      <c r="BK3" s="30">
        <v>44714.0</v>
      </c>
      <c r="BL3" s="30">
        <v>44715.0</v>
      </c>
      <c r="BM3" s="30">
        <v>44716.0</v>
      </c>
      <c r="BN3" s="30">
        <v>44717.0</v>
      </c>
      <c r="BO3" s="30">
        <v>44718.0</v>
      </c>
      <c r="BP3" s="30">
        <v>44719.0</v>
      </c>
      <c r="BQ3" s="30">
        <v>44720.0</v>
      </c>
      <c r="BR3" s="30">
        <v>44721.0</v>
      </c>
      <c r="BS3" s="30">
        <v>44722.0</v>
      </c>
      <c r="BT3" s="30">
        <v>44723.0</v>
      </c>
      <c r="BU3" s="30">
        <v>44724.0</v>
      </c>
      <c r="BV3" s="30">
        <v>44725.0</v>
      </c>
      <c r="BW3" s="30">
        <v>44726.0</v>
      </c>
      <c r="BX3" s="30">
        <v>44727.0</v>
      </c>
      <c r="BY3" s="30">
        <v>44728.0</v>
      </c>
      <c r="BZ3" s="30">
        <v>44729.0</v>
      </c>
      <c r="CA3" s="30">
        <v>44730.0</v>
      </c>
      <c r="CB3" s="30">
        <v>44731.0</v>
      </c>
      <c r="CC3" s="30">
        <v>44732.0</v>
      </c>
      <c r="CD3" s="30">
        <v>44733.0</v>
      </c>
      <c r="CE3" s="30">
        <v>44734.0</v>
      </c>
      <c r="CF3" s="30">
        <v>44735.0</v>
      </c>
      <c r="CG3" s="30">
        <v>44736.0</v>
      </c>
      <c r="CH3" s="30">
        <v>44737.0</v>
      </c>
      <c r="CI3" s="30">
        <v>44738.0</v>
      </c>
      <c r="CJ3" s="30">
        <v>44739.0</v>
      </c>
      <c r="CK3" s="30">
        <v>44740.0</v>
      </c>
      <c r="CL3" s="30">
        <v>44741.0</v>
      </c>
      <c r="CM3" s="30">
        <v>44742.0</v>
      </c>
      <c r="CN3" s="30">
        <v>44743.0</v>
      </c>
      <c r="CO3" s="30">
        <v>44744.0</v>
      </c>
      <c r="CP3" s="30">
        <v>44745.0</v>
      </c>
      <c r="CQ3" s="30">
        <v>44746.0</v>
      </c>
      <c r="CR3" s="30">
        <v>44747.0</v>
      </c>
      <c r="CS3" s="30">
        <v>44748.0</v>
      </c>
      <c r="CT3" s="30">
        <v>44749.0</v>
      </c>
      <c r="CU3" s="30">
        <v>44750.0</v>
      </c>
      <c r="CV3" s="30">
        <v>44751.0</v>
      </c>
      <c r="CW3" s="30">
        <v>44752.0</v>
      </c>
      <c r="CX3" s="30">
        <v>44753.0</v>
      </c>
      <c r="CY3" s="30">
        <v>44754.0</v>
      </c>
      <c r="CZ3" s="30">
        <v>44755.0</v>
      </c>
      <c r="DA3" s="30">
        <v>44756.0</v>
      </c>
      <c r="DB3" s="30">
        <v>44757.0</v>
      </c>
      <c r="DC3" s="30">
        <v>44758.0</v>
      </c>
      <c r="DD3" s="30">
        <v>44759.0</v>
      </c>
      <c r="DE3" s="30">
        <v>44760.0</v>
      </c>
      <c r="DF3" s="30">
        <v>44761.0</v>
      </c>
      <c r="DG3" s="30">
        <v>44762.0</v>
      </c>
      <c r="DH3" s="30">
        <v>44763.0</v>
      </c>
      <c r="DI3" s="30">
        <v>44764.0</v>
      </c>
      <c r="DJ3" s="30">
        <v>44765.0</v>
      </c>
      <c r="DK3" s="30">
        <v>44766.0</v>
      </c>
      <c r="DL3" s="30">
        <v>44767.0</v>
      </c>
      <c r="DM3" s="30">
        <v>44768.0</v>
      </c>
      <c r="DN3" s="30">
        <v>44769.0</v>
      </c>
      <c r="DO3" s="30">
        <v>44770.0</v>
      </c>
      <c r="DP3" s="30">
        <v>44771.0</v>
      </c>
      <c r="DQ3" s="30">
        <v>44772.0</v>
      </c>
      <c r="DR3" s="30">
        <v>44773.0</v>
      </c>
      <c r="DS3" s="30">
        <v>44774.0</v>
      </c>
      <c r="DT3" s="30">
        <v>44775.0</v>
      </c>
      <c r="DU3" s="30">
        <v>44776.0</v>
      </c>
      <c r="DV3" s="30">
        <v>44777.0</v>
      </c>
      <c r="DW3" s="30">
        <v>44778.0</v>
      </c>
      <c r="DX3" s="30">
        <v>44779.0</v>
      </c>
      <c r="DY3" s="30">
        <v>44780.0</v>
      </c>
      <c r="DZ3" s="30">
        <v>44781.0</v>
      </c>
      <c r="EA3" s="30">
        <v>44782.0</v>
      </c>
      <c r="EB3" s="30">
        <v>44783.0</v>
      </c>
      <c r="EC3" s="30">
        <v>44784.0</v>
      </c>
      <c r="ED3" s="30">
        <v>44785.0</v>
      </c>
      <c r="EE3" s="30">
        <v>44786.0</v>
      </c>
      <c r="EF3" s="30">
        <v>44787.0</v>
      </c>
      <c r="EG3" s="30">
        <v>44788.0</v>
      </c>
      <c r="EH3" s="30">
        <v>44789.0</v>
      </c>
      <c r="EI3" s="30">
        <v>44790.0</v>
      </c>
      <c r="EJ3" s="30">
        <v>44791.0</v>
      </c>
      <c r="EK3" s="30">
        <v>44792.0</v>
      </c>
      <c r="EL3" s="30">
        <v>44793.0</v>
      </c>
      <c r="EM3" s="30">
        <v>44794.0</v>
      </c>
      <c r="EN3" s="30">
        <v>44795.0</v>
      </c>
      <c r="EO3" s="30">
        <v>44796.0</v>
      </c>
      <c r="EP3" s="30">
        <v>44797.0</v>
      </c>
      <c r="EQ3" s="30">
        <v>44798.0</v>
      </c>
      <c r="ER3" s="30">
        <v>44799.0</v>
      </c>
      <c r="ES3" s="30">
        <v>44800.0</v>
      </c>
      <c r="ET3" s="30">
        <v>44801.0</v>
      </c>
      <c r="EU3" s="30">
        <v>44802.0</v>
      </c>
      <c r="EV3" s="30">
        <v>44803.0</v>
      </c>
      <c r="EW3" s="30">
        <v>44804.0</v>
      </c>
      <c r="EX3" s="30">
        <v>44805.0</v>
      </c>
      <c r="EY3" s="30">
        <v>44806.0</v>
      </c>
      <c r="EZ3" s="30">
        <v>44807.0</v>
      </c>
      <c r="FA3" s="30">
        <v>44808.0</v>
      </c>
      <c r="FB3" s="30">
        <v>44809.0</v>
      </c>
      <c r="FC3" s="30">
        <v>44810.0</v>
      </c>
      <c r="FD3" s="30">
        <v>44811.0</v>
      </c>
      <c r="FE3" s="30">
        <v>44812.0</v>
      </c>
      <c r="FF3" s="30">
        <v>44813.0</v>
      </c>
      <c r="FG3" s="30">
        <v>44814.0</v>
      </c>
      <c r="FH3" s="30">
        <v>44815.0</v>
      </c>
      <c r="FI3" s="30">
        <v>44816.0</v>
      </c>
      <c r="FJ3" s="30">
        <v>44817.0</v>
      </c>
      <c r="FK3" s="30">
        <v>44818.0</v>
      </c>
      <c r="FL3" s="30">
        <v>44819.0</v>
      </c>
      <c r="FM3" s="30">
        <v>44820.0</v>
      </c>
    </row>
    <row r="4" ht="1.5" customHeight="1">
      <c r="A4" s="13" t="s">
        <v>9</v>
      </c>
      <c r="B4" s="31"/>
      <c r="C4" s="32"/>
      <c r="D4" s="32"/>
      <c r="E4" s="32"/>
      <c r="F4" s="32"/>
      <c r="G4" s="4"/>
      <c r="H4" s="5"/>
      <c r="I4" s="6"/>
      <c r="J4" s="7"/>
      <c r="K4" s="7"/>
      <c r="L4" s="7"/>
      <c r="M4" s="7"/>
      <c r="N4" s="7"/>
      <c r="O4" s="8"/>
      <c r="P4" s="33"/>
      <c r="Q4" s="34"/>
      <c r="R4" s="33"/>
      <c r="S4" s="33"/>
      <c r="T4" s="34" t="s">
        <v>10</v>
      </c>
      <c r="U4" s="33"/>
      <c r="V4" s="33"/>
      <c r="W4" s="34"/>
      <c r="X4" s="35"/>
      <c r="Y4" s="33"/>
      <c r="Z4" s="36"/>
      <c r="AA4" s="37"/>
      <c r="AB4" s="36"/>
      <c r="AC4" s="36"/>
      <c r="AD4" s="37" t="s">
        <v>11</v>
      </c>
      <c r="AE4" s="36"/>
      <c r="AF4" s="36"/>
      <c r="AG4" s="37"/>
      <c r="AH4" s="37"/>
      <c r="AI4" s="37" t="s">
        <v>12</v>
      </c>
      <c r="AJ4" s="36"/>
      <c r="AK4" s="36"/>
      <c r="AL4" s="37"/>
      <c r="AM4" s="36"/>
      <c r="AN4" s="37" t="s">
        <v>13</v>
      </c>
      <c r="AO4" s="36"/>
      <c r="AP4" s="37"/>
      <c r="AQ4" s="36"/>
      <c r="AR4" s="37"/>
      <c r="AS4" s="37"/>
      <c r="AT4" s="37" t="s">
        <v>13</v>
      </c>
      <c r="AU4" s="37"/>
      <c r="AV4" s="37"/>
      <c r="AW4" s="37" t="s">
        <v>14</v>
      </c>
      <c r="AX4" s="37"/>
      <c r="AY4" s="37"/>
      <c r="AZ4" s="36"/>
      <c r="BA4" s="37" t="s">
        <v>14</v>
      </c>
      <c r="BB4" s="37"/>
      <c r="BC4" s="37"/>
      <c r="BD4" s="37" t="s">
        <v>15</v>
      </c>
      <c r="BE4" s="37"/>
      <c r="BF4" s="37"/>
      <c r="BG4" s="36"/>
      <c r="BH4" s="37" t="s">
        <v>15</v>
      </c>
      <c r="BI4" s="37"/>
      <c r="BJ4" s="37"/>
      <c r="BK4" s="37" t="s">
        <v>14</v>
      </c>
      <c r="BL4" s="37"/>
      <c r="BM4" s="37"/>
      <c r="BN4" s="37"/>
      <c r="BO4" s="37" t="s">
        <v>16</v>
      </c>
      <c r="BP4" s="37"/>
      <c r="BQ4" s="37"/>
      <c r="BR4" s="37" t="s">
        <v>13</v>
      </c>
      <c r="BS4" s="36"/>
      <c r="BT4" s="37"/>
      <c r="BU4" s="36"/>
      <c r="BV4" s="37" t="s">
        <v>17</v>
      </c>
      <c r="BW4" s="37"/>
      <c r="BX4" s="37"/>
      <c r="BY4" s="37" t="s">
        <v>18</v>
      </c>
      <c r="BZ4" s="36"/>
      <c r="CA4" s="37"/>
      <c r="CB4" s="36"/>
      <c r="CC4" s="37" t="s">
        <v>13</v>
      </c>
      <c r="CD4" s="37"/>
      <c r="CE4" s="37"/>
      <c r="CF4" s="37" t="s">
        <v>13</v>
      </c>
      <c r="CG4" s="36"/>
      <c r="CH4" s="37"/>
      <c r="CI4" s="36"/>
      <c r="CJ4" s="37" t="s">
        <v>13</v>
      </c>
      <c r="CK4" s="37"/>
      <c r="CL4" s="37"/>
      <c r="CM4" s="37" t="s">
        <v>19</v>
      </c>
      <c r="CN4" s="36"/>
      <c r="CO4" s="37"/>
      <c r="CP4" s="36"/>
      <c r="CQ4" s="37" t="s">
        <v>20</v>
      </c>
      <c r="CR4" s="37"/>
      <c r="CS4" s="37"/>
      <c r="CT4" s="37" t="s">
        <v>21</v>
      </c>
      <c r="CU4" s="36"/>
      <c r="CV4" s="37"/>
      <c r="CW4" s="36"/>
      <c r="CX4" s="37" t="s">
        <v>22</v>
      </c>
      <c r="CY4" s="36"/>
      <c r="CZ4" s="37"/>
      <c r="DA4" s="37" t="s">
        <v>15</v>
      </c>
      <c r="DB4" s="36"/>
      <c r="DC4" s="37"/>
      <c r="DD4" s="37"/>
      <c r="DE4" s="37" t="s">
        <v>13</v>
      </c>
      <c r="DF4" s="37"/>
      <c r="DG4" s="37"/>
      <c r="DH4" s="37" t="s">
        <v>23</v>
      </c>
      <c r="DI4" s="36"/>
      <c r="DJ4" s="37"/>
      <c r="DK4" s="37"/>
      <c r="DL4" s="37" t="s">
        <v>21</v>
      </c>
      <c r="DM4" s="37"/>
      <c r="DN4" s="37"/>
      <c r="DO4" s="37" t="s">
        <v>20</v>
      </c>
      <c r="DP4" s="36"/>
      <c r="DQ4" s="37"/>
      <c r="DR4" s="36"/>
      <c r="DS4" s="37" t="s">
        <v>14</v>
      </c>
      <c r="DT4" s="36"/>
      <c r="DU4" s="37"/>
      <c r="DV4" s="37" t="s">
        <v>20</v>
      </c>
      <c r="DW4" s="36"/>
      <c r="DX4" s="37"/>
      <c r="DY4" s="36"/>
      <c r="DZ4" s="37" t="s">
        <v>20</v>
      </c>
      <c r="EA4" s="37"/>
      <c r="EB4" s="36"/>
      <c r="EC4" s="37" t="s">
        <v>13</v>
      </c>
      <c r="ED4" s="36"/>
      <c r="EE4" s="37"/>
      <c r="EF4" s="37"/>
      <c r="EG4" s="37" t="s">
        <v>24</v>
      </c>
      <c r="EH4" s="36"/>
      <c r="EI4" s="36"/>
      <c r="EJ4" s="37" t="s">
        <v>13</v>
      </c>
      <c r="EK4" s="36"/>
      <c r="EL4" s="36"/>
      <c r="EM4" s="36"/>
      <c r="EN4" s="36"/>
      <c r="EO4" s="36"/>
      <c r="EP4" s="36"/>
      <c r="EQ4" s="37" t="s">
        <v>25</v>
      </c>
      <c r="ER4" s="36"/>
      <c r="ES4" s="36"/>
      <c r="ET4" s="37" t="s">
        <v>20</v>
      </c>
      <c r="EU4" s="36"/>
      <c r="EV4" s="36"/>
      <c r="EW4" s="37" t="s">
        <v>25</v>
      </c>
      <c r="EX4" s="36"/>
      <c r="EY4" s="36"/>
      <c r="EZ4" s="36"/>
      <c r="FA4" s="36"/>
      <c r="FB4" s="36"/>
      <c r="FC4" s="36"/>
      <c r="FD4" s="37" t="s">
        <v>26</v>
      </c>
      <c r="FE4" s="36"/>
      <c r="FF4" s="36"/>
      <c r="FG4" s="36"/>
      <c r="FH4" s="36"/>
      <c r="FI4" s="36"/>
      <c r="FJ4" s="36"/>
      <c r="FK4" s="36"/>
      <c r="FL4" s="36"/>
      <c r="FM4" s="33"/>
    </row>
    <row r="5" ht="1.5" customHeight="1">
      <c r="A5" s="13" t="s">
        <v>27</v>
      </c>
      <c r="B5" s="31"/>
      <c r="C5" s="32"/>
      <c r="D5" s="32"/>
      <c r="E5" s="32"/>
      <c r="F5" s="32"/>
      <c r="G5" s="38"/>
      <c r="H5" s="5"/>
      <c r="I5" s="6"/>
      <c r="J5" s="7"/>
      <c r="K5" s="7"/>
      <c r="L5" s="7"/>
      <c r="M5" s="7"/>
      <c r="N5" s="7"/>
      <c r="O5" s="8"/>
      <c r="P5" s="33"/>
      <c r="Q5" s="33"/>
      <c r="R5" s="33"/>
      <c r="S5" s="33"/>
      <c r="T5" s="34" t="s">
        <v>28</v>
      </c>
      <c r="U5" s="33"/>
      <c r="V5" s="33"/>
      <c r="W5" s="33"/>
      <c r="X5" s="33"/>
      <c r="Y5" s="33"/>
      <c r="Z5" s="36"/>
      <c r="AA5" s="39"/>
      <c r="AB5" s="36"/>
      <c r="AC5" s="36"/>
      <c r="AD5" s="37"/>
      <c r="AE5" s="36"/>
      <c r="AF5" s="36"/>
      <c r="AG5" s="36"/>
      <c r="AH5" s="36"/>
      <c r="AI5" s="36"/>
      <c r="AJ5" s="36"/>
      <c r="AK5" s="36"/>
      <c r="AL5" s="37"/>
      <c r="AM5" s="36"/>
      <c r="AN5" s="36"/>
      <c r="AO5" s="36"/>
      <c r="AP5" s="36"/>
      <c r="AQ5" s="36"/>
      <c r="AR5" s="36"/>
      <c r="AS5" s="36"/>
      <c r="AT5" s="37" t="s">
        <v>29</v>
      </c>
      <c r="AU5" s="36"/>
      <c r="AV5" s="36"/>
      <c r="AW5" s="37" t="s">
        <v>30</v>
      </c>
      <c r="AX5" s="37"/>
      <c r="AY5" s="37"/>
      <c r="AZ5" s="36"/>
      <c r="BA5" s="37" t="s">
        <v>30</v>
      </c>
      <c r="BB5" s="36"/>
      <c r="BC5" s="36"/>
      <c r="BD5" s="37" t="s">
        <v>30</v>
      </c>
      <c r="BE5" s="36"/>
      <c r="BF5" s="36"/>
      <c r="BG5" s="36"/>
      <c r="BH5" s="37" t="s">
        <v>28</v>
      </c>
      <c r="BI5" s="36"/>
      <c r="BJ5" s="36"/>
      <c r="BK5" s="37" t="s">
        <v>28</v>
      </c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7"/>
      <c r="CI5" s="36"/>
      <c r="CJ5" s="37" t="s">
        <v>31</v>
      </c>
      <c r="CK5" s="36"/>
      <c r="CL5" s="37"/>
      <c r="CM5" s="36"/>
      <c r="CN5" s="36"/>
      <c r="CO5" s="37"/>
      <c r="CP5" s="36"/>
      <c r="CQ5" s="36"/>
      <c r="CR5" s="36"/>
      <c r="CS5" s="37"/>
      <c r="CT5" s="36"/>
      <c r="CU5" s="36"/>
      <c r="CV5" s="36"/>
      <c r="CW5" s="36"/>
      <c r="CX5" s="36"/>
      <c r="CY5" s="37"/>
      <c r="CZ5" s="36"/>
      <c r="DA5" s="37" t="s">
        <v>31</v>
      </c>
      <c r="DB5" s="36"/>
      <c r="DC5" s="36"/>
      <c r="DD5" s="36"/>
      <c r="DE5" s="36"/>
      <c r="DF5" s="36"/>
      <c r="DG5" s="36"/>
      <c r="DH5" s="37" t="s">
        <v>31</v>
      </c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7" t="s">
        <v>31</v>
      </c>
      <c r="DT5" s="37"/>
      <c r="DU5" s="36"/>
      <c r="DV5" s="37" t="s">
        <v>31</v>
      </c>
      <c r="DW5" s="36"/>
      <c r="DX5" s="36"/>
      <c r="DY5" s="36"/>
      <c r="DZ5" s="36"/>
      <c r="EA5" s="36"/>
      <c r="EB5" s="36"/>
      <c r="EC5" s="36"/>
      <c r="ED5" s="36"/>
      <c r="EE5" s="37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3"/>
    </row>
    <row r="6" ht="12.0" customHeight="1">
      <c r="A6" s="13" t="s">
        <v>32</v>
      </c>
      <c r="B6" s="40" t="s">
        <v>33</v>
      </c>
      <c r="C6" s="40" t="s">
        <v>34</v>
      </c>
      <c r="D6" s="40" t="s">
        <v>35</v>
      </c>
      <c r="E6" s="40">
        <v>12.0</v>
      </c>
      <c r="F6" s="40" t="s">
        <v>4</v>
      </c>
      <c r="G6" s="40" t="s">
        <v>36</v>
      </c>
      <c r="H6" s="5"/>
      <c r="I6" s="41" t="s">
        <v>33</v>
      </c>
      <c r="J6" s="41" t="s">
        <v>34</v>
      </c>
      <c r="K6" s="41" t="s">
        <v>35</v>
      </c>
      <c r="L6" s="41">
        <v>12.0</v>
      </c>
      <c r="M6" s="41" t="s">
        <v>4</v>
      </c>
      <c r="N6" s="41" t="s">
        <v>37</v>
      </c>
      <c r="O6" s="21" t="s">
        <v>38</v>
      </c>
      <c r="P6" s="42" t="s">
        <v>39</v>
      </c>
      <c r="Q6" s="3"/>
      <c r="R6" s="4"/>
      <c r="S6" s="43" t="s">
        <v>40</v>
      </c>
      <c r="T6" s="3"/>
      <c r="U6" s="3"/>
      <c r="V6" s="4"/>
      <c r="W6" s="44" t="s">
        <v>41</v>
      </c>
      <c r="X6" s="3"/>
      <c r="Y6" s="3"/>
      <c r="Z6" s="4"/>
      <c r="AA6" s="45" t="s">
        <v>42</v>
      </c>
      <c r="AB6" s="3"/>
      <c r="AC6" s="4"/>
      <c r="AD6" s="46" t="s">
        <v>43</v>
      </c>
      <c r="AE6" s="3"/>
      <c r="AF6" s="4"/>
      <c r="AG6" s="42" t="s">
        <v>39</v>
      </c>
      <c r="AH6" s="3"/>
      <c r="AI6" s="4"/>
      <c r="AJ6" s="43" t="s">
        <v>40</v>
      </c>
      <c r="AK6" s="3"/>
      <c r="AL6" s="3"/>
      <c r="AM6" s="4"/>
      <c r="AN6" s="44" t="s">
        <v>41</v>
      </c>
      <c r="AO6" s="3"/>
      <c r="AP6" s="3"/>
      <c r="AQ6" s="4"/>
      <c r="AR6" s="45" t="s">
        <v>42</v>
      </c>
      <c r="AS6" s="3"/>
      <c r="AT6" s="4"/>
      <c r="AU6" s="46" t="s">
        <v>43</v>
      </c>
      <c r="AV6" s="3"/>
      <c r="AW6" s="4"/>
      <c r="AX6" s="42" t="s">
        <v>39</v>
      </c>
      <c r="AY6" s="3"/>
      <c r="AZ6" s="4"/>
      <c r="BA6" s="43" t="s">
        <v>40</v>
      </c>
      <c r="BB6" s="3"/>
      <c r="BC6" s="3"/>
      <c r="BD6" s="4"/>
      <c r="BE6" s="44" t="s">
        <v>41</v>
      </c>
      <c r="BF6" s="3"/>
      <c r="BG6" s="3"/>
      <c r="BH6" s="4"/>
      <c r="BI6" s="45" t="s">
        <v>42</v>
      </c>
      <c r="BJ6" s="3"/>
      <c r="BK6" s="4"/>
      <c r="BL6" s="46" t="s">
        <v>43</v>
      </c>
      <c r="BM6" s="3"/>
      <c r="BN6" s="4"/>
      <c r="BO6" s="42" t="s">
        <v>39</v>
      </c>
      <c r="BP6" s="3"/>
      <c r="BQ6" s="4"/>
      <c r="BR6" s="43" t="s">
        <v>40</v>
      </c>
      <c r="BS6" s="3"/>
      <c r="BT6" s="3"/>
      <c r="BU6" s="4"/>
      <c r="BV6" s="44" t="s">
        <v>41</v>
      </c>
      <c r="BW6" s="3"/>
      <c r="BX6" s="3"/>
      <c r="BY6" s="4"/>
      <c r="BZ6" s="45" t="s">
        <v>42</v>
      </c>
      <c r="CA6" s="3"/>
      <c r="CB6" s="4"/>
      <c r="CC6" s="46" t="s">
        <v>43</v>
      </c>
      <c r="CD6" s="3"/>
      <c r="CE6" s="4"/>
      <c r="CF6" s="42" t="s">
        <v>39</v>
      </c>
      <c r="CG6" s="3"/>
      <c r="CH6" s="4"/>
      <c r="CI6" s="43" t="s">
        <v>40</v>
      </c>
      <c r="CJ6" s="3"/>
      <c r="CK6" s="3"/>
      <c r="CL6" s="4"/>
      <c r="CM6" s="44" t="s">
        <v>41</v>
      </c>
      <c r="CN6" s="3"/>
      <c r="CO6" s="3"/>
      <c r="CP6" s="4"/>
      <c r="CQ6" s="45" t="s">
        <v>42</v>
      </c>
      <c r="CR6" s="3"/>
      <c r="CS6" s="4"/>
      <c r="CT6" s="46" t="s">
        <v>43</v>
      </c>
      <c r="CU6" s="3"/>
      <c r="CV6" s="4"/>
      <c r="CW6" s="42" t="s">
        <v>39</v>
      </c>
      <c r="CX6" s="3"/>
      <c r="CY6" s="4"/>
      <c r="CZ6" s="43" t="s">
        <v>40</v>
      </c>
      <c r="DA6" s="3"/>
      <c r="DB6" s="3"/>
      <c r="DC6" s="4"/>
      <c r="DD6" s="44" t="s">
        <v>41</v>
      </c>
      <c r="DE6" s="3"/>
      <c r="DF6" s="3"/>
      <c r="DG6" s="4"/>
      <c r="DH6" s="45" t="s">
        <v>42</v>
      </c>
      <c r="DI6" s="3"/>
      <c r="DJ6" s="4"/>
      <c r="DK6" s="46" t="s">
        <v>43</v>
      </c>
      <c r="DL6" s="3"/>
      <c r="DM6" s="4"/>
      <c r="DN6" s="42" t="s">
        <v>39</v>
      </c>
      <c r="DO6" s="3"/>
      <c r="DP6" s="4"/>
      <c r="DQ6" s="43" t="s">
        <v>40</v>
      </c>
      <c r="DR6" s="3"/>
      <c r="DS6" s="3"/>
      <c r="DT6" s="4"/>
      <c r="DU6" s="44" t="s">
        <v>41</v>
      </c>
      <c r="DV6" s="3"/>
      <c r="DW6" s="3"/>
      <c r="DX6" s="4"/>
      <c r="DY6" s="45" t="s">
        <v>42</v>
      </c>
      <c r="DZ6" s="3"/>
      <c r="EA6" s="4"/>
      <c r="EB6" s="46" t="s">
        <v>43</v>
      </c>
      <c r="EC6" s="3"/>
      <c r="ED6" s="4"/>
      <c r="EE6" s="42" t="s">
        <v>39</v>
      </c>
      <c r="EF6" s="3"/>
      <c r="EG6" s="4"/>
      <c r="EH6" s="43" t="s">
        <v>40</v>
      </c>
      <c r="EI6" s="3"/>
      <c r="EJ6" s="3"/>
      <c r="EK6" s="4"/>
      <c r="EL6" s="44" t="s">
        <v>41</v>
      </c>
      <c r="EM6" s="3"/>
      <c r="EN6" s="3"/>
      <c r="EO6" s="4"/>
      <c r="EP6" s="45" t="s">
        <v>42</v>
      </c>
      <c r="EQ6" s="3"/>
      <c r="ER6" s="4"/>
      <c r="ES6" s="46" t="s">
        <v>43</v>
      </c>
      <c r="ET6" s="3"/>
      <c r="EU6" s="4"/>
      <c r="EV6" s="42" t="s">
        <v>39</v>
      </c>
      <c r="EW6" s="3"/>
      <c r="EX6" s="4"/>
      <c r="EY6" s="43" t="s">
        <v>40</v>
      </c>
      <c r="EZ6" s="3"/>
      <c r="FA6" s="3"/>
      <c r="FB6" s="4"/>
      <c r="FC6" s="44" t="s">
        <v>41</v>
      </c>
      <c r="FD6" s="3"/>
      <c r="FE6" s="3"/>
      <c r="FF6" s="4"/>
      <c r="FG6" s="45" t="s">
        <v>42</v>
      </c>
      <c r="FH6" s="3"/>
      <c r="FI6" s="4"/>
      <c r="FJ6" s="46" t="s">
        <v>43</v>
      </c>
      <c r="FK6" s="3"/>
      <c r="FL6" s="4"/>
      <c r="FM6" s="47"/>
    </row>
    <row r="7">
      <c r="A7" s="48">
        <f t="shared" ref="A7:A176" si="1">if(I7&gt;0,"* "&amp;H7,H7)</f>
        <v>1</v>
      </c>
      <c r="B7" s="49" t="str">
        <f t="shared" ref="B7:B176" si="2">if(and($M7&gt;$I7,or($M7&gt;I7,$M7&gt;J7,$M7&gt;K7,$M7&gt;L7)),"X",IF(I7=0," ",INDIRECT("R3C"&amp;I7,0)))</f>
        <v> </v>
      </c>
      <c r="C7" s="50" t="str">
        <f t="shared" ref="C7:C176" si="3">if(and($M7&gt;$I7,or($M7&gt;J7,$M7&gt;K7,$M7&gt;L7,$M7&gt;M7)),"X",IF(or(J7=0,J7&lt;$I7)," ",INDIRECT("R3C"&amp;J7,0)))</f>
        <v> </v>
      </c>
      <c r="D7" s="50" t="str">
        <f t="shared" ref="D7:D176" si="4">if(and($M7&gt;$I7,or($M7&gt;K7,$M7&gt;L7,$M7&gt;M7,$M7&gt;"#REF!")),"X",IF(or(K7=0,K7&lt;$I7)," ",INDIRECT("R3C"&amp;K7,0)))</f>
        <v> </v>
      </c>
      <c r="E7" s="50" t="str">
        <f t="shared" ref="E7:E176" si="5">if(and($M7&gt;$I7,or($M7&gt;L7,$M7&gt;M7,$M7&gt;"#REF!",$M7&gt;"#REF!")),"X",IF(or(L7=0,L7&lt;$I7)," ",INDIRECT("R3C"&amp;L7,0)))</f>
        <v> </v>
      </c>
      <c r="F7" s="50" t="str">
        <f t="shared" ref="F7:F176" si="6">if(M7=0," ",IF($M7&gt;$I7,INDIRECT("R3C"&amp;$M7,0),""))</f>
        <v> </v>
      </c>
      <c r="G7" s="51" t="str">
        <f t="shared" ref="G7:G176" si="7">if(O7=1,H7,if(O7&gt;1,H7&amp;"."&amp;O7,""))</f>
        <v/>
      </c>
      <c r="H7" s="52">
        <v>1.0</v>
      </c>
      <c r="I7" s="53">
        <f t="array" ref="I7">Max(If(left($P7:$FL7,2)="CI",column($P7:$FL7),0))</f>
        <v>0</v>
      </c>
      <c r="J7" s="53">
        <f t="array" ref="J7">Max(If(left($P7:$FL7,3)="EHD",column($P7:$FL7),0))</f>
        <v>0</v>
      </c>
      <c r="K7" s="53">
        <f t="array" ref="K7">Max(If(left($P7:$FL7,2)="CH",column($P7:$FL7),0))</f>
        <v>0</v>
      </c>
      <c r="L7" s="53">
        <f t="array" ref="L7">Max(If(left($P7:$FL7,2)="12",column($P7:$FL7),0))</f>
        <v>0</v>
      </c>
      <c r="M7" s="53">
        <f t="array" ref="M7">Max(If(left($P7:$FL7,1)="X",column($P7:$FL7),0))</f>
        <v>0</v>
      </c>
      <c r="N7" s="53" t="str">
        <f t="shared" ref="N7:N12" si="8">if(I7=0,"","#"&amp;H7&amp;": "&amp;indirect("R6"&amp;"C"&amp;match(max(I7:M7),I7:M7,0)+8,0)&amp;" on "&amp;text(max(B7:F7),"dd-mmm"))</f>
        <v/>
      </c>
      <c r="O7" s="54">
        <f t="shared" ref="O7:O176" si="9">countif(P7:FL7,"ci")</f>
        <v>0</v>
      </c>
      <c r="P7" s="55"/>
      <c r="Q7" s="55"/>
      <c r="R7" s="41"/>
      <c r="S7" s="5"/>
      <c r="T7" s="55" t="s">
        <v>44</v>
      </c>
      <c r="U7" s="5"/>
      <c r="V7" s="5"/>
      <c r="W7" s="55"/>
      <c r="X7" s="41"/>
      <c r="Y7" s="5"/>
      <c r="Z7" s="16"/>
      <c r="AA7" s="20"/>
      <c r="AB7" s="16"/>
      <c r="AC7" s="16"/>
      <c r="AD7" s="20" t="s">
        <v>44</v>
      </c>
      <c r="AE7" s="16"/>
      <c r="AF7" s="20"/>
      <c r="AG7" s="20"/>
      <c r="AI7" s="20" t="s">
        <v>44</v>
      </c>
      <c r="AJ7" s="21"/>
      <c r="AK7" s="16"/>
      <c r="AL7" s="20"/>
      <c r="AM7" s="16"/>
      <c r="AN7" s="20" t="s">
        <v>44</v>
      </c>
      <c r="AO7" s="20"/>
      <c r="AP7" s="20"/>
      <c r="AQ7" s="16"/>
      <c r="AR7" s="20"/>
      <c r="AS7" s="20"/>
      <c r="AT7" s="20" t="s">
        <v>44</v>
      </c>
      <c r="AU7" s="20"/>
      <c r="AV7" s="20"/>
      <c r="AW7" s="20" t="s">
        <v>44</v>
      </c>
      <c r="AX7" s="20"/>
      <c r="AY7" s="20"/>
      <c r="AZ7" s="20"/>
      <c r="BA7" s="20" t="s">
        <v>44</v>
      </c>
      <c r="BB7" s="20"/>
      <c r="BC7" s="20"/>
      <c r="BD7" s="20" t="s">
        <v>44</v>
      </c>
      <c r="BE7" s="20"/>
      <c r="BF7" s="20"/>
      <c r="BG7" s="20"/>
      <c r="BH7" s="20" t="s">
        <v>44</v>
      </c>
      <c r="BI7" s="20"/>
      <c r="BJ7" s="20"/>
      <c r="BK7" s="20" t="s">
        <v>44</v>
      </c>
      <c r="BL7" s="21"/>
      <c r="BM7" s="20"/>
      <c r="BN7" s="20"/>
      <c r="BO7" s="20" t="s">
        <v>45</v>
      </c>
      <c r="BP7" s="20"/>
      <c r="BQ7" s="20"/>
      <c r="BR7" s="20" t="s">
        <v>44</v>
      </c>
      <c r="BS7" s="16"/>
      <c r="BT7" s="20"/>
      <c r="BU7" s="20"/>
      <c r="BV7" s="20" t="s">
        <v>44</v>
      </c>
      <c r="BW7" s="20"/>
      <c r="BX7" s="20"/>
      <c r="BY7" s="20" t="s">
        <v>44</v>
      </c>
      <c r="BZ7" s="20"/>
      <c r="CA7" s="20"/>
      <c r="CB7" s="20"/>
      <c r="CC7" s="20" t="s">
        <v>44</v>
      </c>
      <c r="CD7" s="20"/>
      <c r="CE7" s="20"/>
      <c r="CF7" s="20" t="s">
        <v>44</v>
      </c>
      <c r="CG7" s="16"/>
      <c r="CH7" s="20"/>
      <c r="CI7" s="20"/>
      <c r="CJ7" s="20" t="s">
        <v>44</v>
      </c>
      <c r="CK7" s="20"/>
      <c r="CL7" s="20"/>
      <c r="CM7" s="20" t="s">
        <v>44</v>
      </c>
      <c r="CN7" s="16"/>
      <c r="CO7" s="20"/>
      <c r="CP7" s="20"/>
      <c r="CQ7" s="20" t="s">
        <v>44</v>
      </c>
      <c r="CR7" s="20"/>
      <c r="CS7" s="20"/>
      <c r="CT7" s="20" t="s">
        <v>44</v>
      </c>
      <c r="CU7" s="21"/>
      <c r="CV7" s="20"/>
      <c r="CW7" s="20"/>
      <c r="CX7" s="20" t="s">
        <v>44</v>
      </c>
      <c r="CY7" s="20"/>
      <c r="CZ7" s="20"/>
      <c r="DA7" s="20" t="s">
        <v>46</v>
      </c>
      <c r="DB7" s="16"/>
      <c r="DC7" s="20"/>
      <c r="DD7" s="20"/>
      <c r="DE7" s="20" t="s">
        <v>44</v>
      </c>
      <c r="DF7" s="20"/>
      <c r="DG7" s="20"/>
      <c r="DH7" s="20" t="s">
        <v>44</v>
      </c>
      <c r="DI7" s="16"/>
      <c r="DJ7" s="20"/>
      <c r="DK7" s="20"/>
      <c r="DL7" s="20" t="s">
        <v>44</v>
      </c>
      <c r="DM7" s="20"/>
      <c r="DN7" s="20"/>
      <c r="DO7" s="20" t="s">
        <v>44</v>
      </c>
      <c r="DP7" s="16"/>
      <c r="DQ7" s="20"/>
      <c r="DR7" s="20"/>
      <c r="DS7" s="20" t="s">
        <v>44</v>
      </c>
      <c r="DT7" s="20"/>
      <c r="DU7" s="20"/>
      <c r="DV7" s="20" t="s">
        <v>44</v>
      </c>
      <c r="DW7" s="16"/>
      <c r="DX7" s="20"/>
      <c r="DY7" s="20"/>
      <c r="DZ7" s="20" t="s">
        <v>44</v>
      </c>
      <c r="EA7" s="20"/>
      <c r="EB7" s="16"/>
      <c r="EC7" s="20" t="s">
        <v>44</v>
      </c>
      <c r="ED7" s="16"/>
      <c r="EE7" s="20"/>
      <c r="EF7" s="16"/>
      <c r="EG7" s="20" t="s">
        <v>44</v>
      </c>
      <c r="EH7" s="16"/>
      <c r="EI7" s="16"/>
      <c r="EJ7" s="20" t="s">
        <v>44</v>
      </c>
      <c r="EK7" s="16"/>
      <c r="EL7" s="16"/>
      <c r="EM7" s="16"/>
      <c r="EN7" s="16"/>
      <c r="EO7" s="16"/>
      <c r="EP7" s="16"/>
      <c r="EQ7" s="20" t="s">
        <v>44</v>
      </c>
      <c r="ER7" s="16"/>
      <c r="ES7" s="16"/>
      <c r="ET7" s="16"/>
      <c r="EU7" s="16"/>
      <c r="EV7" s="16"/>
      <c r="EW7" s="20" t="s">
        <v>44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5"/>
    </row>
    <row r="8">
      <c r="A8" s="48">
        <f t="shared" si="1"/>
        <v>2</v>
      </c>
      <c r="B8" s="50" t="str">
        <f t="shared" si="2"/>
        <v> </v>
      </c>
      <c r="C8" s="50" t="str">
        <f t="shared" si="3"/>
        <v> </v>
      </c>
      <c r="D8" s="50" t="str">
        <f t="shared" si="4"/>
        <v> </v>
      </c>
      <c r="E8" s="50" t="str">
        <f t="shared" si="5"/>
        <v> </v>
      </c>
      <c r="F8" s="50" t="str">
        <f t="shared" si="6"/>
        <v> </v>
      </c>
      <c r="G8" s="51" t="str">
        <f t="shared" si="7"/>
        <v/>
      </c>
      <c r="H8" s="52">
        <v>2.0</v>
      </c>
      <c r="I8" s="53">
        <f t="array" ref="I8">Max(If(left($P8:$FL8,2)="CI",column($P8:$FL8),0))</f>
        <v>0</v>
      </c>
      <c r="J8" s="53">
        <f t="array" ref="J8">Max(If(left($P8:$FL8,3)="EHD",column($P8:$FL8),0))</f>
        <v>0</v>
      </c>
      <c r="K8" s="53">
        <f t="array" ref="K8">Max(If(left($P8:$FL8,2)="CH",column($P8:$FL8),0))</f>
        <v>0</v>
      </c>
      <c r="L8" s="53">
        <f t="array" ref="L8">Max(If(left($P8:$FL8,2)="12",column($P8:$FL8),0))</f>
        <v>0</v>
      </c>
      <c r="M8" s="53">
        <f t="array" ref="M8">Max(If(left($P8:$FL8,1)="X",column($P8:$FL8),0))</f>
        <v>0</v>
      </c>
      <c r="N8" s="53" t="str">
        <f t="shared" si="8"/>
        <v/>
      </c>
      <c r="O8" s="54">
        <f t="shared" si="9"/>
        <v>0</v>
      </c>
      <c r="P8" s="5"/>
      <c r="Q8" s="55"/>
      <c r="R8" s="41"/>
      <c r="S8" s="5"/>
      <c r="T8" s="55" t="s">
        <v>47</v>
      </c>
      <c r="U8" s="5"/>
      <c r="V8" s="5"/>
      <c r="W8" s="55"/>
      <c r="X8" s="41"/>
      <c r="Y8" s="5"/>
      <c r="Z8" s="16"/>
      <c r="AA8" s="20"/>
      <c r="AB8" s="16"/>
      <c r="AC8" s="16"/>
      <c r="AD8" s="20" t="s">
        <v>47</v>
      </c>
      <c r="AE8" s="16"/>
      <c r="AF8" s="20"/>
      <c r="AG8" s="20"/>
      <c r="AH8" s="20"/>
      <c r="AI8" s="20" t="s">
        <v>48</v>
      </c>
      <c r="AJ8" s="21"/>
      <c r="AK8" s="16"/>
      <c r="AL8" s="20"/>
      <c r="AM8" s="16"/>
      <c r="AN8" s="20" t="s">
        <v>48</v>
      </c>
      <c r="AO8" s="20"/>
      <c r="AP8" s="20"/>
      <c r="AQ8" s="16"/>
      <c r="AR8" s="20"/>
      <c r="AS8" s="20"/>
      <c r="AT8" s="20" t="s">
        <v>48</v>
      </c>
      <c r="AU8" s="20"/>
      <c r="AV8" s="20"/>
      <c r="AW8" s="20" t="s">
        <v>48</v>
      </c>
      <c r="AX8" s="16"/>
      <c r="AY8" s="20"/>
      <c r="AZ8" s="20"/>
      <c r="BA8" s="20" t="s">
        <v>48</v>
      </c>
      <c r="BB8" s="20"/>
      <c r="BC8" s="20"/>
      <c r="BD8" s="20" t="s">
        <v>48</v>
      </c>
      <c r="BE8" s="16"/>
      <c r="BF8" s="20"/>
      <c r="BG8" s="20"/>
      <c r="BH8" s="20" t="s">
        <v>48</v>
      </c>
      <c r="BI8" s="20"/>
      <c r="BJ8" s="20"/>
      <c r="BK8" s="20" t="s">
        <v>48</v>
      </c>
      <c r="BL8" s="21"/>
      <c r="BM8" s="20"/>
      <c r="BN8" s="20"/>
      <c r="BO8" s="20" t="s">
        <v>48</v>
      </c>
      <c r="BP8" s="20"/>
      <c r="BQ8" s="20"/>
      <c r="BR8" s="20" t="s">
        <v>48</v>
      </c>
      <c r="BS8" s="16"/>
      <c r="BT8" s="20"/>
      <c r="BU8" s="20"/>
      <c r="BV8" s="20" t="s">
        <v>48</v>
      </c>
      <c r="BW8" s="20"/>
      <c r="BX8" s="20"/>
      <c r="BY8" s="20" t="s">
        <v>48</v>
      </c>
      <c r="BZ8" s="16"/>
      <c r="CA8" s="20"/>
      <c r="CB8" s="20"/>
      <c r="CC8" s="20" t="s">
        <v>48</v>
      </c>
      <c r="CD8" s="20"/>
      <c r="CE8" s="20"/>
      <c r="CF8" s="20" t="s">
        <v>48</v>
      </c>
      <c r="CG8" s="16"/>
      <c r="CH8" s="20"/>
      <c r="CI8" s="20"/>
      <c r="CJ8" s="20" t="s">
        <v>48</v>
      </c>
      <c r="CK8" s="20"/>
      <c r="CL8" s="20"/>
      <c r="CM8" s="20" t="s">
        <v>48</v>
      </c>
      <c r="CN8" s="16"/>
      <c r="CO8" s="20"/>
      <c r="CP8" s="20"/>
      <c r="CQ8" s="20" t="s">
        <v>48</v>
      </c>
      <c r="CR8" s="20"/>
      <c r="CS8" s="20"/>
      <c r="CT8" s="20" t="s">
        <v>48</v>
      </c>
      <c r="CU8" s="21"/>
      <c r="CV8" s="20"/>
      <c r="CW8" s="20"/>
      <c r="CX8" s="20" t="s">
        <v>48</v>
      </c>
      <c r="CY8" s="20"/>
      <c r="CZ8" s="20"/>
      <c r="DA8" s="20" t="s">
        <v>48</v>
      </c>
      <c r="DB8" s="16"/>
      <c r="DC8" s="20"/>
      <c r="DD8" s="20"/>
      <c r="DE8" s="20" t="s">
        <v>48</v>
      </c>
      <c r="DF8" s="20"/>
      <c r="DG8" s="20"/>
      <c r="DH8" s="20" t="s">
        <v>48</v>
      </c>
      <c r="DI8" s="16"/>
      <c r="DJ8" s="20"/>
      <c r="DK8" s="20"/>
      <c r="DL8" s="20" t="s">
        <v>48</v>
      </c>
      <c r="DM8" s="20"/>
      <c r="DN8" s="20"/>
      <c r="DO8" s="20" t="s">
        <v>48</v>
      </c>
      <c r="DP8" s="16"/>
      <c r="DQ8" s="20"/>
      <c r="DR8" s="20"/>
      <c r="DS8" s="20" t="s">
        <v>48</v>
      </c>
      <c r="DT8" s="20"/>
      <c r="DU8" s="20"/>
      <c r="DV8" s="20" t="s">
        <v>48</v>
      </c>
      <c r="DW8" s="16"/>
      <c r="DX8" s="20"/>
      <c r="DY8" s="20"/>
      <c r="DZ8" s="20" t="s">
        <v>48</v>
      </c>
      <c r="EA8" s="20"/>
      <c r="EB8" s="16"/>
      <c r="EC8" s="20" t="s">
        <v>48</v>
      </c>
      <c r="ED8" s="16"/>
      <c r="EE8" s="20"/>
      <c r="EF8" s="16"/>
      <c r="EG8" s="20" t="s">
        <v>48</v>
      </c>
      <c r="EH8" s="16"/>
      <c r="EI8" s="16"/>
      <c r="EJ8" s="20" t="s">
        <v>48</v>
      </c>
      <c r="EK8" s="16"/>
      <c r="EL8" s="16"/>
      <c r="EM8" s="16"/>
      <c r="EN8" s="16"/>
      <c r="EO8" s="16"/>
      <c r="EP8" s="16"/>
      <c r="EQ8" s="20" t="s">
        <v>48</v>
      </c>
      <c r="ER8" s="16"/>
      <c r="ES8" s="16"/>
      <c r="ET8" s="16"/>
      <c r="EU8" s="16"/>
      <c r="EV8" s="16"/>
      <c r="EW8" s="20" t="s">
        <v>48</v>
      </c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5"/>
    </row>
    <row r="9">
      <c r="A9" s="48" t="str">
        <f t="shared" si="1"/>
        <v>* 3</v>
      </c>
      <c r="B9" s="50" t="str">
        <f t="shared" si="2"/>
        <v>X</v>
      </c>
      <c r="C9" s="50" t="str">
        <f t="shared" si="3"/>
        <v>X</v>
      </c>
      <c r="D9" s="50" t="str">
        <f t="shared" si="4"/>
        <v>X</v>
      </c>
      <c r="E9" s="50" t="str">
        <f t="shared" si="5"/>
        <v>X</v>
      </c>
      <c r="F9" s="50">
        <f t="shared" si="6"/>
        <v>44811</v>
      </c>
      <c r="G9" s="51">
        <f t="shared" si="7"/>
        <v>3</v>
      </c>
      <c r="H9" s="52">
        <v>3.0</v>
      </c>
      <c r="I9" s="53">
        <f t="array" ref="I9">Max(If(left($P9:$FL9,2)="CI",column($P9:$FL9),0))</f>
        <v>122</v>
      </c>
      <c r="J9" s="53">
        <f t="array" ref="J9">Max(If(left($P9:$FL9,3)="EHD",column($P9:$FL9),0))</f>
        <v>0</v>
      </c>
      <c r="K9" s="53">
        <f t="array" ref="K9">Max(If(left($P9:$FL9,2)="CH",column($P9:$FL9),0))</f>
        <v>138</v>
      </c>
      <c r="L9" s="53">
        <f t="array" ref="L9">Max(If(left($P9:$FL9,2)="12",column($P9:$FL9),0))</f>
        <v>150</v>
      </c>
      <c r="M9" s="53">
        <f t="array" ref="M9">Max(If(left($P9:$FL9,1)="X",column($P9:$FL9),0))</f>
        <v>160</v>
      </c>
      <c r="N9" s="53" t="str">
        <f t="shared" si="8"/>
        <v>#3: X on 07-Sep</v>
      </c>
      <c r="O9" s="54">
        <f t="shared" si="9"/>
        <v>1</v>
      </c>
      <c r="P9" s="5"/>
      <c r="Q9" s="55"/>
      <c r="R9" s="41"/>
      <c r="S9" s="5"/>
      <c r="T9" s="55" t="s">
        <v>44</v>
      </c>
      <c r="U9" s="5"/>
      <c r="V9" s="5"/>
      <c r="W9" s="55"/>
      <c r="X9" s="41"/>
      <c r="Y9" s="5"/>
      <c r="Z9" s="16"/>
      <c r="AA9" s="55"/>
      <c r="AB9" s="16"/>
      <c r="AC9" s="16"/>
      <c r="AD9" s="20" t="s">
        <v>44</v>
      </c>
      <c r="AE9" s="16"/>
      <c r="AF9" s="20"/>
      <c r="AG9" s="20"/>
      <c r="AH9" s="20"/>
      <c r="AI9" s="20" t="s">
        <v>44</v>
      </c>
      <c r="AJ9" s="21"/>
      <c r="AK9" s="20"/>
      <c r="AL9" s="20"/>
      <c r="AM9" s="16"/>
      <c r="AN9" s="20" t="s">
        <v>44</v>
      </c>
      <c r="AO9" s="20"/>
      <c r="AP9" s="20"/>
      <c r="AQ9" s="16"/>
      <c r="AR9" s="20"/>
      <c r="AS9" s="20"/>
      <c r="AT9" s="20" t="s">
        <v>44</v>
      </c>
      <c r="AU9" s="20"/>
      <c r="AV9" s="20"/>
      <c r="AW9" s="20" t="s">
        <v>44</v>
      </c>
      <c r="AX9" s="16"/>
      <c r="AY9" s="20"/>
      <c r="AZ9" s="20"/>
      <c r="BA9" s="20" t="s">
        <v>44</v>
      </c>
      <c r="BB9" s="20"/>
      <c r="BC9" s="20"/>
      <c r="BD9" s="20" t="s">
        <v>44</v>
      </c>
      <c r="BE9" s="16"/>
      <c r="BF9" s="20"/>
      <c r="BG9" s="20"/>
      <c r="BH9" s="20" t="s">
        <v>44</v>
      </c>
      <c r="BI9" s="20"/>
      <c r="BJ9" s="20"/>
      <c r="BK9" s="20" t="s">
        <v>44</v>
      </c>
      <c r="BL9" s="20"/>
      <c r="BM9" s="20"/>
      <c r="BN9" s="20"/>
      <c r="BO9" s="20" t="s">
        <v>44</v>
      </c>
      <c r="BP9" s="20"/>
      <c r="BQ9" s="20"/>
      <c r="BR9" s="20" t="s">
        <v>44</v>
      </c>
      <c r="BS9" s="16"/>
      <c r="BT9" s="20"/>
      <c r="BU9" s="20"/>
      <c r="BV9" s="20" t="s">
        <v>44</v>
      </c>
      <c r="BW9" s="20"/>
      <c r="BX9" s="20"/>
      <c r="BY9" s="20" t="s">
        <v>49</v>
      </c>
      <c r="BZ9" s="16"/>
      <c r="CA9" s="20"/>
      <c r="CB9" s="20"/>
      <c r="CC9" s="20" t="s">
        <v>44</v>
      </c>
      <c r="CD9" s="20"/>
      <c r="CE9" s="20"/>
      <c r="CF9" s="20" t="s">
        <v>44</v>
      </c>
      <c r="CG9" s="16"/>
      <c r="CH9" s="20"/>
      <c r="CI9" s="20"/>
      <c r="CJ9" s="20" t="s">
        <v>44</v>
      </c>
      <c r="CK9" s="20"/>
      <c r="CL9" s="20"/>
      <c r="CM9" s="20" t="s">
        <v>44</v>
      </c>
      <c r="CN9" s="16"/>
      <c r="CO9" s="56"/>
      <c r="CP9" s="20"/>
      <c r="CQ9" s="20" t="s">
        <v>44</v>
      </c>
      <c r="CR9" s="20"/>
      <c r="CS9" s="56"/>
      <c r="CT9" s="20" t="s">
        <v>44</v>
      </c>
      <c r="CU9" s="21"/>
      <c r="CV9" s="20"/>
      <c r="CW9" s="20"/>
      <c r="CX9" s="20" t="s">
        <v>44</v>
      </c>
      <c r="CY9" s="20"/>
      <c r="CZ9" s="20"/>
      <c r="DA9" s="20" t="s">
        <v>44</v>
      </c>
      <c r="DB9" s="16"/>
      <c r="DC9" s="20"/>
      <c r="DD9" s="20"/>
      <c r="DE9" s="20" t="s">
        <v>44</v>
      </c>
      <c r="DF9" s="20"/>
      <c r="DG9" s="56"/>
      <c r="DH9" s="20" t="s">
        <v>44</v>
      </c>
      <c r="DI9" s="16"/>
      <c r="DJ9" s="20"/>
      <c r="DK9" s="20"/>
      <c r="DL9" s="20" t="s">
        <v>44</v>
      </c>
      <c r="DM9" s="20"/>
      <c r="DN9" s="56"/>
      <c r="DO9" s="20" t="s">
        <v>44</v>
      </c>
      <c r="DP9" s="16"/>
      <c r="DQ9" s="56"/>
      <c r="DR9" s="20" t="s">
        <v>33</v>
      </c>
      <c r="DS9" s="20" t="s">
        <v>50</v>
      </c>
      <c r="DT9" s="20"/>
      <c r="DU9" s="20"/>
      <c r="DV9" s="20" t="s">
        <v>51</v>
      </c>
      <c r="DW9" s="16"/>
      <c r="DX9" s="20"/>
      <c r="DY9" s="20"/>
      <c r="DZ9" s="20" t="s">
        <v>51</v>
      </c>
      <c r="EA9" s="20"/>
      <c r="EB9" s="16"/>
      <c r="EC9" s="20" t="s">
        <v>51</v>
      </c>
      <c r="ED9" s="16"/>
      <c r="EE9" s="20"/>
      <c r="EF9" s="16"/>
      <c r="EG9" s="20" t="s">
        <v>51</v>
      </c>
      <c r="EH9" s="20" t="s">
        <v>35</v>
      </c>
      <c r="EI9" s="16"/>
      <c r="EJ9" s="20" t="s">
        <v>52</v>
      </c>
      <c r="EK9" s="16"/>
      <c r="EL9" s="16"/>
      <c r="EM9" s="16"/>
      <c r="EN9" s="16"/>
      <c r="EO9" s="16"/>
      <c r="EP9" s="16"/>
      <c r="EQ9" s="20" t="s">
        <v>52</v>
      </c>
      <c r="ER9" s="16"/>
      <c r="ES9" s="16"/>
      <c r="ET9" s="20">
        <v>12.0</v>
      </c>
      <c r="EU9" s="16"/>
      <c r="EV9" s="16"/>
      <c r="EW9" s="20" t="s">
        <v>53</v>
      </c>
      <c r="EX9" s="16"/>
      <c r="EY9" s="16"/>
      <c r="EZ9" s="16"/>
      <c r="FA9" s="16"/>
      <c r="FB9" s="16"/>
      <c r="FC9" s="16"/>
      <c r="FD9" s="20" t="s">
        <v>3</v>
      </c>
      <c r="FE9" s="16"/>
      <c r="FF9" s="16"/>
      <c r="FG9" s="16"/>
      <c r="FH9" s="16"/>
      <c r="FI9" s="16"/>
      <c r="FJ9" s="16"/>
      <c r="FK9" s="16"/>
      <c r="FL9" s="16"/>
      <c r="FM9" s="5"/>
    </row>
    <row r="10">
      <c r="A10" s="48">
        <f t="shared" si="1"/>
        <v>4</v>
      </c>
      <c r="B10" s="50" t="str">
        <f t="shared" si="2"/>
        <v> </v>
      </c>
      <c r="C10" s="50" t="str">
        <f t="shared" si="3"/>
        <v> </v>
      </c>
      <c r="D10" s="50" t="str">
        <f t="shared" si="4"/>
        <v> </v>
      </c>
      <c r="E10" s="50" t="str">
        <f t="shared" si="5"/>
        <v> </v>
      </c>
      <c r="F10" s="50" t="str">
        <f t="shared" si="6"/>
        <v> </v>
      </c>
      <c r="G10" s="51" t="str">
        <f t="shared" si="7"/>
        <v/>
      </c>
      <c r="H10" s="52">
        <v>4.0</v>
      </c>
      <c r="I10" s="53">
        <f t="array" ref="I10">Max(If(left($P10:$FL10,2)="CI",column($P10:$FL10),0))</f>
        <v>0</v>
      </c>
      <c r="J10" s="53">
        <f t="array" ref="J10">Max(If(left($P10:$FL10,3)="EHD",column($P10:$FL10),0))</f>
        <v>0</v>
      </c>
      <c r="K10" s="53">
        <f t="array" ref="K10">Max(If(left($P10:$FL10,2)="CH",column($P10:$FL10),0))</f>
        <v>0</v>
      </c>
      <c r="L10" s="53">
        <f t="array" ref="L10">Max(If(left($P10:$FL10,2)="12",column($P10:$FL10),0))</f>
        <v>0</v>
      </c>
      <c r="M10" s="53">
        <f t="array" ref="M10">Max(If(left($P10:$FL10,1)="X",column($P10:$FL10),0))</f>
        <v>0</v>
      </c>
      <c r="N10" s="53" t="str">
        <f t="shared" si="8"/>
        <v/>
      </c>
      <c r="O10" s="54">
        <f t="shared" si="9"/>
        <v>0</v>
      </c>
      <c r="P10" s="5"/>
      <c r="Q10" s="55"/>
      <c r="R10" s="41"/>
      <c r="S10" s="5"/>
      <c r="T10" s="55" t="s">
        <v>29</v>
      </c>
      <c r="U10" s="5"/>
      <c r="V10" s="5"/>
      <c r="W10" s="55"/>
      <c r="X10" s="41"/>
      <c r="Y10" s="5"/>
      <c r="Z10" s="16"/>
      <c r="AA10" s="55"/>
      <c r="AB10" s="16"/>
      <c r="AC10" s="16"/>
      <c r="AD10" s="20" t="s">
        <v>29</v>
      </c>
      <c r="AE10" s="16"/>
      <c r="AF10" s="20"/>
      <c r="AG10" s="20"/>
      <c r="AH10" s="20"/>
      <c r="AI10" s="20" t="s">
        <v>29</v>
      </c>
      <c r="AJ10" s="21"/>
      <c r="AK10" s="16"/>
      <c r="AL10" s="20"/>
      <c r="AM10" s="16"/>
      <c r="AN10" s="20" t="s">
        <v>29</v>
      </c>
      <c r="AO10" s="20"/>
      <c r="AP10" s="20"/>
      <c r="AQ10" s="16"/>
      <c r="AR10" s="20"/>
      <c r="AS10" s="20"/>
      <c r="AT10" s="20" t="s">
        <v>29</v>
      </c>
      <c r="AU10" s="20"/>
      <c r="AV10" s="20"/>
      <c r="AW10" s="20" t="s">
        <v>29</v>
      </c>
      <c r="AX10" s="16"/>
      <c r="AY10" s="20"/>
      <c r="AZ10" s="20"/>
      <c r="BA10" s="20" t="s">
        <v>29</v>
      </c>
      <c r="BB10" s="20"/>
      <c r="BC10" s="20"/>
      <c r="BD10" s="20" t="s">
        <v>29</v>
      </c>
      <c r="BE10" s="16"/>
      <c r="BF10" s="20"/>
      <c r="BG10" s="20"/>
      <c r="BH10" s="20" t="s">
        <v>29</v>
      </c>
      <c r="BI10" s="20"/>
      <c r="BJ10" s="20"/>
      <c r="BK10" s="20" t="s">
        <v>45</v>
      </c>
      <c r="BL10" s="21"/>
      <c r="BM10" s="20"/>
      <c r="BN10" s="20"/>
      <c r="BO10" s="20" t="s">
        <v>45</v>
      </c>
      <c r="BP10" s="20"/>
      <c r="BQ10" s="20"/>
      <c r="BR10" s="20" t="s">
        <v>29</v>
      </c>
      <c r="BS10" s="16"/>
      <c r="BT10" s="20"/>
      <c r="BU10" s="20"/>
      <c r="BV10" s="20" t="s">
        <v>29</v>
      </c>
      <c r="BW10" s="20"/>
      <c r="BX10" s="20"/>
      <c r="BY10" s="20" t="s">
        <v>29</v>
      </c>
      <c r="BZ10" s="16"/>
      <c r="CA10" s="56"/>
      <c r="CB10" s="20"/>
      <c r="CC10" s="20" t="s">
        <v>29</v>
      </c>
      <c r="CD10" s="20"/>
      <c r="CE10" s="20"/>
      <c r="CF10" s="20" t="s">
        <v>29</v>
      </c>
      <c r="CG10" s="16"/>
      <c r="CH10" s="20"/>
      <c r="CI10" s="20"/>
      <c r="CJ10" s="20" t="s">
        <v>29</v>
      </c>
      <c r="CK10" s="20"/>
      <c r="CL10" s="20"/>
      <c r="CM10" s="20" t="s">
        <v>29</v>
      </c>
      <c r="CN10" s="16"/>
      <c r="CO10" s="20"/>
      <c r="CP10" s="20"/>
      <c r="CQ10" s="20" t="s">
        <v>29</v>
      </c>
      <c r="CR10" s="20"/>
      <c r="CS10" s="20"/>
      <c r="CT10" s="20" t="s">
        <v>29</v>
      </c>
      <c r="CU10" s="21"/>
      <c r="CV10" s="20"/>
      <c r="CW10" s="20"/>
      <c r="CX10" s="20" t="s">
        <v>29</v>
      </c>
      <c r="CY10" s="20"/>
      <c r="CZ10" s="20"/>
      <c r="DA10" s="20" t="s">
        <v>29</v>
      </c>
      <c r="DB10" s="16"/>
      <c r="DC10" s="20"/>
      <c r="DD10" s="20"/>
      <c r="DE10" s="20" t="s">
        <v>29</v>
      </c>
      <c r="DF10" s="20"/>
      <c r="DG10" s="20"/>
      <c r="DH10" s="20" t="s">
        <v>29</v>
      </c>
      <c r="DI10" s="16"/>
      <c r="DJ10" s="20"/>
      <c r="DK10" s="20"/>
      <c r="DL10" s="20" t="s">
        <v>54</v>
      </c>
      <c r="DM10" s="20"/>
      <c r="DN10" s="20"/>
      <c r="DO10" s="20" t="s">
        <v>54</v>
      </c>
      <c r="DP10" s="16"/>
      <c r="DQ10" s="20"/>
      <c r="DR10" s="20"/>
      <c r="DS10" s="20" t="s">
        <v>54</v>
      </c>
      <c r="DT10" s="20"/>
      <c r="DU10" s="20"/>
      <c r="DV10" s="20" t="s">
        <v>29</v>
      </c>
      <c r="DW10" s="16"/>
      <c r="DX10" s="20"/>
      <c r="DY10" s="20"/>
      <c r="DZ10" s="20" t="s">
        <v>29</v>
      </c>
      <c r="EA10" s="20"/>
      <c r="EB10" s="16"/>
      <c r="EC10" s="20" t="s">
        <v>29</v>
      </c>
      <c r="ED10" s="16"/>
      <c r="EE10" s="20"/>
      <c r="EF10" s="20"/>
      <c r="EG10" s="20" t="s">
        <v>29</v>
      </c>
      <c r="EH10" s="16"/>
      <c r="EI10" s="16"/>
      <c r="EJ10" s="20" t="s">
        <v>29</v>
      </c>
      <c r="EK10" s="16"/>
      <c r="EL10" s="16"/>
      <c r="EM10" s="16"/>
      <c r="EN10" s="16"/>
      <c r="EO10" s="16"/>
      <c r="EP10" s="16"/>
      <c r="EQ10" s="20" t="s">
        <v>29</v>
      </c>
      <c r="ER10" s="16"/>
      <c r="ES10" s="16"/>
      <c r="ET10" s="16"/>
      <c r="EU10" s="16"/>
      <c r="EV10" s="16"/>
      <c r="EW10" s="20" t="s">
        <v>29</v>
      </c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5"/>
    </row>
    <row r="11">
      <c r="A11" s="48">
        <f t="shared" si="1"/>
        <v>5</v>
      </c>
      <c r="B11" s="50" t="str">
        <f t="shared" si="2"/>
        <v> </v>
      </c>
      <c r="C11" s="50" t="str">
        <f t="shared" si="3"/>
        <v> </v>
      </c>
      <c r="D11" s="50" t="str">
        <f t="shared" si="4"/>
        <v> </v>
      </c>
      <c r="E11" s="50" t="str">
        <f t="shared" si="5"/>
        <v> </v>
      </c>
      <c r="F11" s="50" t="str">
        <f t="shared" si="6"/>
        <v> </v>
      </c>
      <c r="G11" s="51" t="str">
        <f t="shared" si="7"/>
        <v/>
      </c>
      <c r="H11" s="52">
        <v>5.0</v>
      </c>
      <c r="I11" s="53">
        <f t="array" ref="I11">Max(If(left($P11:$FL11,2)="CI",column($P11:$FL11),0))</f>
        <v>0</v>
      </c>
      <c r="J11" s="53">
        <f t="array" ref="J11">Max(If(left($P11:$FL11,3)="EHD",column($P11:$FL11),0))</f>
        <v>0</v>
      </c>
      <c r="K11" s="53">
        <f t="array" ref="K11">Max(If(left($P11:$FL11,2)="CH",column($P11:$FL11),0))</f>
        <v>0</v>
      </c>
      <c r="L11" s="53">
        <f t="array" ref="L11">Max(If(left($P11:$FL11,2)="12",column($P11:$FL11),0))</f>
        <v>0</v>
      </c>
      <c r="M11" s="53">
        <f t="array" ref="M11">Max(If(left($P11:$FL11,1)="X",column($P11:$FL11),0))</f>
        <v>0</v>
      </c>
      <c r="N11" s="53" t="str">
        <f t="shared" si="8"/>
        <v/>
      </c>
      <c r="O11" s="54">
        <f t="shared" si="9"/>
        <v>0</v>
      </c>
      <c r="P11" s="5"/>
      <c r="Q11" s="55"/>
      <c r="R11" s="55"/>
      <c r="S11" s="5"/>
      <c r="T11" s="55" t="s">
        <v>44</v>
      </c>
      <c r="U11" s="55"/>
      <c r="V11" s="5"/>
      <c r="W11" s="55"/>
      <c r="X11" s="41"/>
      <c r="Y11" s="5"/>
      <c r="Z11" s="16"/>
      <c r="AA11" s="20"/>
      <c r="AB11" s="16"/>
      <c r="AC11" s="16"/>
      <c r="AD11" s="20" t="s">
        <v>44</v>
      </c>
      <c r="AE11" s="16"/>
      <c r="AF11" s="20"/>
      <c r="AG11" s="20"/>
      <c r="AH11" s="20"/>
      <c r="AI11" s="20" t="s">
        <v>44</v>
      </c>
      <c r="AJ11" s="20"/>
      <c r="AK11" s="16"/>
      <c r="AL11" s="20"/>
      <c r="AM11" s="20"/>
      <c r="AN11" s="20" t="s">
        <v>44</v>
      </c>
      <c r="AO11" s="20"/>
      <c r="AP11" s="20"/>
      <c r="AQ11" s="16"/>
      <c r="AR11" s="20"/>
      <c r="AS11" s="20"/>
      <c r="AT11" s="20" t="s">
        <v>44</v>
      </c>
      <c r="AU11" s="20"/>
      <c r="AV11" s="20"/>
      <c r="AW11" s="20" t="s">
        <v>44</v>
      </c>
      <c r="AX11" s="16"/>
      <c r="AY11" s="20"/>
      <c r="AZ11" s="20"/>
      <c r="BA11" s="20" t="s">
        <v>44</v>
      </c>
      <c r="BB11" s="20"/>
      <c r="BC11" s="20"/>
      <c r="BD11" s="20" t="s">
        <v>44</v>
      </c>
      <c r="BE11" s="16"/>
      <c r="BF11" s="20"/>
      <c r="BG11" s="20"/>
      <c r="BH11" s="20" t="s">
        <v>44</v>
      </c>
      <c r="BI11" s="20"/>
      <c r="BJ11" s="20"/>
      <c r="BK11" s="20" t="s">
        <v>44</v>
      </c>
      <c r="BL11" s="20"/>
      <c r="BM11" s="20"/>
      <c r="BN11" s="20"/>
      <c r="BO11" s="20" t="s">
        <v>44</v>
      </c>
      <c r="BP11" s="20"/>
      <c r="BQ11" s="20"/>
      <c r="BR11" s="20" t="s">
        <v>44</v>
      </c>
      <c r="BS11" s="16"/>
      <c r="BT11" s="20"/>
      <c r="BU11" s="20"/>
      <c r="BV11" s="20" t="s">
        <v>44</v>
      </c>
      <c r="BW11" s="20"/>
      <c r="BX11" s="20"/>
      <c r="BY11" s="20" t="s">
        <v>44</v>
      </c>
      <c r="BZ11" s="16"/>
      <c r="CA11" s="20"/>
      <c r="CB11" s="20"/>
      <c r="CC11" s="20" t="s">
        <v>44</v>
      </c>
      <c r="CD11" s="20"/>
      <c r="CE11" s="20"/>
      <c r="CF11" s="20" t="s">
        <v>44</v>
      </c>
      <c r="CG11" s="16"/>
      <c r="CH11" s="20"/>
      <c r="CI11" s="20"/>
      <c r="CJ11" s="20" t="s">
        <v>44</v>
      </c>
      <c r="CK11" s="20"/>
      <c r="CL11" s="20"/>
      <c r="CM11" s="20" t="s">
        <v>44</v>
      </c>
      <c r="CN11" s="16"/>
      <c r="CO11" s="20"/>
      <c r="CP11" s="20"/>
      <c r="CQ11" s="20" t="s">
        <v>44</v>
      </c>
      <c r="CR11" s="20"/>
      <c r="CS11" s="20"/>
      <c r="CT11" s="20" t="s">
        <v>44</v>
      </c>
      <c r="CU11" s="21"/>
      <c r="CV11" s="20"/>
      <c r="CW11" s="20"/>
      <c r="CX11" s="20" t="s">
        <v>44</v>
      </c>
      <c r="CY11" s="20"/>
      <c r="CZ11" s="20"/>
      <c r="DA11" s="20" t="s">
        <v>46</v>
      </c>
      <c r="DB11" s="16"/>
      <c r="DC11" s="20"/>
      <c r="DD11" s="20"/>
      <c r="DE11" s="20" t="s">
        <v>44</v>
      </c>
      <c r="DF11" s="20"/>
      <c r="DG11" s="20"/>
      <c r="DH11" s="20" t="s">
        <v>44</v>
      </c>
      <c r="DI11" s="20"/>
      <c r="DJ11" s="20"/>
      <c r="DK11" s="20"/>
      <c r="DL11" s="20" t="s">
        <v>44</v>
      </c>
      <c r="DM11" s="20"/>
      <c r="DN11" s="20"/>
      <c r="DO11" s="20" t="s">
        <v>44</v>
      </c>
      <c r="DP11" s="16"/>
      <c r="DQ11" s="20"/>
      <c r="DR11" s="20"/>
      <c r="DS11" s="20" t="s">
        <v>44</v>
      </c>
      <c r="DT11" s="20"/>
      <c r="DU11" s="20"/>
      <c r="DV11" s="20" t="s">
        <v>44</v>
      </c>
      <c r="DW11" s="16"/>
      <c r="DX11" s="20"/>
      <c r="DY11" s="20"/>
      <c r="DZ11" s="20" t="s">
        <v>44</v>
      </c>
      <c r="EA11" s="20"/>
      <c r="EB11" s="16"/>
      <c r="EC11" s="20" t="s">
        <v>44</v>
      </c>
      <c r="ED11" s="16"/>
      <c r="EE11" s="20"/>
      <c r="EF11" s="20"/>
      <c r="EG11" s="20" t="s">
        <v>44</v>
      </c>
      <c r="EH11" s="16"/>
      <c r="EI11" s="16"/>
      <c r="EJ11" s="20" t="s">
        <v>44</v>
      </c>
      <c r="EK11" s="16"/>
      <c r="EL11" s="16"/>
      <c r="EM11" s="16"/>
      <c r="EN11" s="16"/>
      <c r="EO11" s="16"/>
      <c r="EP11" s="16"/>
      <c r="EQ11" s="20" t="s">
        <v>44</v>
      </c>
      <c r="ER11" s="16"/>
      <c r="ES11" s="16"/>
      <c r="ET11" s="16"/>
      <c r="EU11" s="16"/>
      <c r="EV11" s="16"/>
      <c r="EW11" s="20" t="s">
        <v>44</v>
      </c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5"/>
    </row>
    <row r="12">
      <c r="A12" s="48">
        <f t="shared" si="1"/>
        <v>6</v>
      </c>
      <c r="B12" s="50" t="str">
        <f t="shared" si="2"/>
        <v> </v>
      </c>
      <c r="C12" s="50" t="str">
        <f t="shared" si="3"/>
        <v> </v>
      </c>
      <c r="D12" s="50" t="str">
        <f t="shared" si="4"/>
        <v> </v>
      </c>
      <c r="E12" s="50" t="str">
        <f t="shared" si="5"/>
        <v> </v>
      </c>
      <c r="F12" s="50" t="str">
        <f t="shared" si="6"/>
        <v> </v>
      </c>
      <c r="G12" s="51" t="str">
        <f t="shared" si="7"/>
        <v/>
      </c>
      <c r="H12" s="52">
        <v>6.0</v>
      </c>
      <c r="I12" s="53">
        <f t="array" ref="I12">Max(If(left($P12:$FL12,2)="CI",column($P12:$FL12),0))</f>
        <v>0</v>
      </c>
      <c r="J12" s="53">
        <f t="array" ref="J12">Max(If(left($P12:$FL12,3)="EHD",column($P12:$FL12),0))</f>
        <v>0</v>
      </c>
      <c r="K12" s="53">
        <f t="array" ref="K12">Max(If(left($P12:$FL12,2)="CH",column($P12:$FL12),0))</f>
        <v>0</v>
      </c>
      <c r="L12" s="53">
        <f t="array" ref="L12">Max(If(left($P12:$FL12,2)="12",column($P12:$FL12),0))</f>
        <v>0</v>
      </c>
      <c r="M12" s="53">
        <f t="array" ref="M12">Max(If(left($P12:$FL12,1)="X",column($P12:$FL12),0))</f>
        <v>0</v>
      </c>
      <c r="N12" s="53" t="str">
        <f t="shared" si="8"/>
        <v/>
      </c>
      <c r="O12" s="54">
        <f t="shared" si="9"/>
        <v>0</v>
      </c>
      <c r="P12" s="5"/>
      <c r="Q12" s="55"/>
      <c r="R12" s="41"/>
      <c r="S12" s="5"/>
      <c r="T12" s="55" t="s">
        <v>47</v>
      </c>
      <c r="U12" s="5"/>
      <c r="V12" s="5"/>
      <c r="W12" s="55"/>
      <c r="X12" s="41"/>
      <c r="Y12" s="5"/>
      <c r="Z12" s="16"/>
      <c r="AA12" s="55"/>
      <c r="AB12" s="16"/>
      <c r="AC12" s="16"/>
      <c r="AD12" s="20" t="s">
        <v>47</v>
      </c>
      <c r="AE12" s="16"/>
      <c r="AF12" s="16"/>
      <c r="AG12" s="20"/>
      <c r="AH12" s="20"/>
      <c r="AI12" s="20" t="s">
        <v>48</v>
      </c>
      <c r="AJ12" s="20"/>
      <c r="AK12" s="16"/>
      <c r="AL12" s="20"/>
      <c r="AM12" s="16"/>
      <c r="AN12" s="20" t="s">
        <v>48</v>
      </c>
      <c r="AO12" s="20"/>
      <c r="AP12" s="20"/>
      <c r="AQ12" s="16"/>
      <c r="AR12" s="20"/>
      <c r="AS12" s="20"/>
      <c r="AT12" s="20" t="s">
        <v>48</v>
      </c>
      <c r="AU12" s="20"/>
      <c r="AV12" s="20"/>
      <c r="AW12" s="20" t="s">
        <v>48</v>
      </c>
      <c r="AX12" s="16"/>
      <c r="AY12" s="20"/>
      <c r="AZ12" s="20"/>
      <c r="BA12" s="20" t="s">
        <v>48</v>
      </c>
      <c r="BB12" s="20"/>
      <c r="BC12" s="20"/>
      <c r="BD12" s="20" t="s">
        <v>48</v>
      </c>
      <c r="BE12" s="16"/>
      <c r="BF12" s="20"/>
      <c r="BG12" s="20"/>
      <c r="BH12" s="20" t="s">
        <v>48</v>
      </c>
      <c r="BI12" s="20"/>
      <c r="BJ12" s="20"/>
      <c r="BK12" s="20" t="s">
        <v>48</v>
      </c>
      <c r="BL12" s="20"/>
      <c r="BM12" s="20"/>
      <c r="BN12" s="20"/>
      <c r="BO12" s="20" t="s">
        <v>48</v>
      </c>
      <c r="BP12" s="20"/>
      <c r="BQ12" s="20"/>
      <c r="BR12" s="20" t="s">
        <v>48</v>
      </c>
      <c r="BS12" s="16"/>
      <c r="BT12" s="20"/>
      <c r="BU12" s="20"/>
      <c r="BV12" s="20" t="s">
        <v>48</v>
      </c>
      <c r="BW12" s="20"/>
      <c r="BX12" s="20"/>
      <c r="BY12" s="20" t="s">
        <v>48</v>
      </c>
      <c r="BZ12" s="20"/>
      <c r="CA12" s="20"/>
      <c r="CB12" s="20"/>
      <c r="CC12" s="20" t="s">
        <v>48</v>
      </c>
      <c r="CD12" s="20"/>
      <c r="CE12" s="20"/>
      <c r="CF12" s="20" t="s">
        <v>48</v>
      </c>
      <c r="CG12" s="16"/>
      <c r="CH12" s="20"/>
      <c r="CI12" s="20"/>
      <c r="CJ12" s="20" t="s">
        <v>48</v>
      </c>
      <c r="CK12" s="20"/>
      <c r="CL12" s="20"/>
      <c r="CM12" s="20" t="s">
        <v>48</v>
      </c>
      <c r="CN12" s="16"/>
      <c r="CO12" s="20"/>
      <c r="CP12" s="20"/>
      <c r="CQ12" s="20" t="s">
        <v>48</v>
      </c>
      <c r="CR12" s="20"/>
      <c r="CS12" s="20"/>
      <c r="CT12" s="20" t="s">
        <v>48</v>
      </c>
      <c r="CU12" s="21"/>
      <c r="CV12" s="20"/>
      <c r="CW12" s="20"/>
      <c r="CX12" s="20" t="s">
        <v>48</v>
      </c>
      <c r="CY12" s="20"/>
      <c r="CZ12" s="20"/>
      <c r="DA12" s="20" t="s">
        <v>48</v>
      </c>
      <c r="DB12" s="20"/>
      <c r="DC12" s="20"/>
      <c r="DD12" s="20"/>
      <c r="DE12" s="20" t="s">
        <v>48</v>
      </c>
      <c r="DF12" s="20"/>
      <c r="DG12" s="20"/>
      <c r="DH12" s="20" t="s">
        <v>48</v>
      </c>
      <c r="DI12" s="16"/>
      <c r="DJ12" s="20"/>
      <c r="DK12" s="20"/>
      <c r="DL12" s="20" t="s">
        <v>48</v>
      </c>
      <c r="DM12" s="20"/>
      <c r="DN12" s="20"/>
      <c r="DO12" s="20" t="s">
        <v>48</v>
      </c>
      <c r="DP12" s="16"/>
      <c r="DQ12" s="20"/>
      <c r="DR12" s="20"/>
      <c r="DS12" s="20" t="s">
        <v>48</v>
      </c>
      <c r="DT12" s="20"/>
      <c r="DU12" s="20"/>
      <c r="DV12" s="20" t="s">
        <v>48</v>
      </c>
      <c r="DW12" s="16"/>
      <c r="DX12" s="20"/>
      <c r="DY12" s="20"/>
      <c r="DZ12" s="20" t="s">
        <v>48</v>
      </c>
      <c r="EA12" s="20"/>
      <c r="EB12" s="16"/>
      <c r="EC12" s="20" t="s">
        <v>48</v>
      </c>
      <c r="ED12" s="16"/>
      <c r="EE12" s="20"/>
      <c r="EF12" s="16"/>
      <c r="EG12" s="20" t="s">
        <v>48</v>
      </c>
      <c r="EH12" s="16"/>
      <c r="EI12" s="16"/>
      <c r="EJ12" s="20" t="s">
        <v>48</v>
      </c>
      <c r="EK12" s="16"/>
      <c r="EL12" s="16"/>
      <c r="EM12" s="16"/>
      <c r="EN12" s="16"/>
      <c r="EO12" s="16"/>
      <c r="EP12" s="16"/>
      <c r="EQ12" s="20" t="s">
        <v>48</v>
      </c>
      <c r="ER12" s="16"/>
      <c r="ES12" s="16"/>
      <c r="ET12" s="16"/>
      <c r="EU12" s="16"/>
      <c r="EV12" s="16"/>
      <c r="EW12" s="20" t="s">
        <v>48</v>
      </c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5"/>
    </row>
    <row r="13">
      <c r="A13" s="48">
        <f t="shared" si="1"/>
        <v>7</v>
      </c>
      <c r="B13" s="50" t="str">
        <f t="shared" si="2"/>
        <v> </v>
      </c>
      <c r="C13" s="50" t="str">
        <f t="shared" si="3"/>
        <v> </v>
      </c>
      <c r="D13" s="50" t="str">
        <f t="shared" si="4"/>
        <v> </v>
      </c>
      <c r="E13" s="50" t="str">
        <f t="shared" si="5"/>
        <v> </v>
      </c>
      <c r="F13" s="50" t="str">
        <f t="shared" si="6"/>
        <v> </v>
      </c>
      <c r="G13" s="51" t="str">
        <f t="shared" si="7"/>
        <v/>
      </c>
      <c r="H13" s="52">
        <v>7.0</v>
      </c>
      <c r="I13" s="53">
        <f t="array" ref="I13">Max(If(left($P13:$FL13,2)="CI",column($P13:$FL13),0))</f>
        <v>0</v>
      </c>
      <c r="J13" s="53">
        <f t="array" ref="J13">Max(If(left($P13:$FL13,3)="EHD",column($P13:$FL13),0))</f>
        <v>0</v>
      </c>
      <c r="K13" s="53">
        <f t="array" ref="K13">Max(If(left($P13:$FL13,2)="CH",column($P13:$FL13),0))</f>
        <v>0</v>
      </c>
      <c r="L13" s="53">
        <f t="array" ref="L13">Max(If(left($P13:$FL13,2)="12",column($P13:$FL13),0))</f>
        <v>0</v>
      </c>
      <c r="M13" s="53">
        <f t="array" ref="M13">Max(If(left($P13:$FL13,1)="X",column($P13:$FL13),0))</f>
        <v>0</v>
      </c>
      <c r="N13" s="53" t="str">
        <f>if(I13=0,,"#"&amp;H13&amp;": "&amp;indirect("R6"&amp;"C"&amp;match(max(I13:M13),I13:M13,0)+8,0)&amp;" on "&amp;text(max(B13:F13),"dd-mmm"))</f>
        <v/>
      </c>
      <c r="O13" s="54">
        <f t="shared" si="9"/>
        <v>0</v>
      </c>
      <c r="P13" s="5"/>
      <c r="Q13" s="55"/>
      <c r="R13" s="41"/>
      <c r="S13" s="5"/>
      <c r="T13" s="55" t="s">
        <v>47</v>
      </c>
      <c r="U13" s="5"/>
      <c r="V13" s="5"/>
      <c r="W13" s="55"/>
      <c r="X13" s="41"/>
      <c r="Y13" s="5"/>
      <c r="Z13" s="16"/>
      <c r="AA13" s="55"/>
      <c r="AB13" s="16"/>
      <c r="AC13" s="16"/>
      <c r="AD13" s="20" t="s">
        <v>55</v>
      </c>
      <c r="AE13" s="16"/>
      <c r="AF13" s="16"/>
      <c r="AG13" s="20"/>
      <c r="AH13" s="20"/>
      <c r="AI13" s="20" t="s">
        <v>56</v>
      </c>
      <c r="AJ13" s="21"/>
      <c r="AK13" s="16"/>
      <c r="AL13" s="20"/>
      <c r="AM13" s="16"/>
      <c r="AN13" s="20" t="s">
        <v>56</v>
      </c>
      <c r="AO13" s="20"/>
      <c r="AP13" s="20"/>
      <c r="AQ13" s="16"/>
      <c r="AR13" s="20"/>
      <c r="AS13" s="20"/>
      <c r="AT13" s="20" t="s">
        <v>56</v>
      </c>
      <c r="AU13" s="20"/>
      <c r="AV13" s="20"/>
      <c r="AW13" s="20" t="s">
        <v>56</v>
      </c>
      <c r="AX13" s="16"/>
      <c r="AY13" s="57"/>
      <c r="AZ13" s="20"/>
      <c r="BA13" s="20" t="s">
        <v>56</v>
      </c>
      <c r="BB13" s="20"/>
      <c r="BC13" s="20"/>
      <c r="BD13" s="20" t="s">
        <v>56</v>
      </c>
      <c r="BE13" s="16"/>
      <c r="BF13" s="57"/>
      <c r="BG13" s="20"/>
      <c r="BH13" s="20" t="s">
        <v>56</v>
      </c>
      <c r="BI13" s="20"/>
      <c r="BJ13" s="56"/>
      <c r="BK13" s="20" t="s">
        <v>56</v>
      </c>
      <c r="BL13" s="21"/>
      <c r="BM13" s="57"/>
      <c r="BN13" s="20"/>
      <c r="BO13" s="20" t="s">
        <v>56</v>
      </c>
      <c r="BP13" s="20"/>
      <c r="BQ13" s="20"/>
      <c r="BR13" s="20" t="s">
        <v>56</v>
      </c>
      <c r="BS13" s="16"/>
      <c r="BT13" s="20"/>
      <c r="BU13" s="20"/>
      <c r="BV13" s="20" t="s">
        <v>56</v>
      </c>
      <c r="BW13" s="20"/>
      <c r="BX13" s="20"/>
      <c r="BY13" s="20" t="s">
        <v>48</v>
      </c>
      <c r="BZ13" s="21"/>
      <c r="CA13" s="20"/>
      <c r="CB13" s="20"/>
      <c r="CC13" s="20" t="s">
        <v>48</v>
      </c>
      <c r="CD13" s="20"/>
      <c r="CE13" s="20"/>
      <c r="CF13" s="20" t="s">
        <v>48</v>
      </c>
      <c r="CG13" s="21"/>
      <c r="CH13" s="20"/>
      <c r="CI13" s="20"/>
      <c r="CJ13" s="20" t="s">
        <v>48</v>
      </c>
      <c r="CK13" s="20"/>
      <c r="CL13" s="20"/>
      <c r="CM13" s="20" t="s">
        <v>48</v>
      </c>
      <c r="CN13" s="20"/>
      <c r="CO13" s="20"/>
      <c r="CP13" s="20"/>
      <c r="CQ13" s="20" t="s">
        <v>48</v>
      </c>
      <c r="CR13" s="20"/>
      <c r="CS13" s="20"/>
      <c r="CT13" s="20" t="s">
        <v>48</v>
      </c>
      <c r="CU13" s="20"/>
      <c r="CV13" s="20"/>
      <c r="CW13" s="20"/>
      <c r="CX13" s="20" t="s">
        <v>48</v>
      </c>
      <c r="CY13" s="20"/>
      <c r="CZ13" s="20"/>
      <c r="DA13" s="20" t="s">
        <v>48</v>
      </c>
      <c r="DB13" s="16"/>
      <c r="DC13" s="20"/>
      <c r="DD13" s="20"/>
      <c r="DE13" s="20" t="s">
        <v>48</v>
      </c>
      <c r="DF13" s="20"/>
      <c r="DG13" s="20"/>
      <c r="DH13" s="20" t="s">
        <v>48</v>
      </c>
      <c r="DI13" s="16"/>
      <c r="DJ13" s="20"/>
      <c r="DK13" s="20"/>
      <c r="DL13" s="20" t="s">
        <v>48</v>
      </c>
      <c r="DM13" s="20"/>
      <c r="DN13" s="20"/>
      <c r="DO13" s="20" t="s">
        <v>48</v>
      </c>
      <c r="DP13" s="16"/>
      <c r="DQ13" s="20"/>
      <c r="DR13" s="20"/>
      <c r="DS13" s="20" t="s">
        <v>48</v>
      </c>
      <c r="DT13" s="20"/>
      <c r="DU13" s="20"/>
      <c r="DV13" s="20" t="s">
        <v>48</v>
      </c>
      <c r="DW13" s="16"/>
      <c r="DX13" s="20"/>
      <c r="DY13" s="20"/>
      <c r="DZ13" s="20" t="s">
        <v>48</v>
      </c>
      <c r="EA13" s="20"/>
      <c r="EB13" s="16"/>
      <c r="EC13" s="20" t="s">
        <v>48</v>
      </c>
      <c r="ED13" s="16"/>
      <c r="EE13" s="20"/>
      <c r="EF13" s="16"/>
      <c r="EG13" s="20" t="s">
        <v>48</v>
      </c>
      <c r="EH13" s="16"/>
      <c r="EI13" s="16"/>
      <c r="EJ13" s="20" t="s">
        <v>48</v>
      </c>
      <c r="EK13" s="16"/>
      <c r="EL13" s="16"/>
      <c r="EM13" s="16"/>
      <c r="EN13" s="16"/>
      <c r="EO13" s="16"/>
      <c r="EP13" s="16"/>
      <c r="EQ13" s="20" t="s">
        <v>48</v>
      </c>
      <c r="ER13" s="16"/>
      <c r="ES13" s="16"/>
      <c r="ET13" s="16"/>
      <c r="EU13" s="16"/>
      <c r="EV13" s="16"/>
      <c r="EW13" s="20" t="s">
        <v>48</v>
      </c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5"/>
    </row>
    <row r="14">
      <c r="A14" s="48">
        <f t="shared" si="1"/>
        <v>8</v>
      </c>
      <c r="B14" s="50" t="str">
        <f t="shared" si="2"/>
        <v> </v>
      </c>
      <c r="C14" s="50" t="str">
        <f t="shared" si="3"/>
        <v> </v>
      </c>
      <c r="D14" s="50" t="str">
        <f t="shared" si="4"/>
        <v> </v>
      </c>
      <c r="E14" s="50" t="str">
        <f t="shared" si="5"/>
        <v> </v>
      </c>
      <c r="F14" s="50" t="str">
        <f t="shared" si="6"/>
        <v> </v>
      </c>
      <c r="G14" s="51" t="str">
        <f t="shared" si="7"/>
        <v/>
      </c>
      <c r="H14" s="52">
        <v>8.0</v>
      </c>
      <c r="I14" s="53">
        <f t="array" ref="I14">Max(If(left($P14:$FL14,2)="CI",column($P14:$FL14),0))</f>
        <v>0</v>
      </c>
      <c r="J14" s="53">
        <f t="array" ref="J14">Max(If(left($P14:$FL14,3)="EHD",column($P14:$FL14),0))</f>
        <v>0</v>
      </c>
      <c r="K14" s="53">
        <f t="array" ref="K14">Max(If(left($P14:$FL14,2)="CH",column($P14:$FL14),0))</f>
        <v>0</v>
      </c>
      <c r="L14" s="53">
        <f t="array" ref="L14">Max(If(left($P14:$FL14,2)="12",column($P14:$FL14),0))</f>
        <v>0</v>
      </c>
      <c r="M14" s="53">
        <f t="array" ref="M14">Max(If(left($P14:$FL14,1)="X",column($P14:$FL14),0))</f>
        <v>0</v>
      </c>
      <c r="N14" s="53" t="str">
        <f t="shared" ref="N14:N176" si="10">if(I14=0,"","#"&amp;H14&amp;": "&amp;indirect("R6"&amp;"C"&amp;match(max(I14:M14),I14:M14,0)+8,0)&amp;" on "&amp;text(max(B14:F14),"dd-mmm"))</f>
        <v/>
      </c>
      <c r="O14" s="54">
        <f t="shared" si="9"/>
        <v>0</v>
      </c>
      <c r="P14" s="5"/>
      <c r="Q14" s="55"/>
      <c r="R14" s="5"/>
      <c r="S14" s="5"/>
      <c r="T14" s="55" t="s">
        <v>44</v>
      </c>
      <c r="U14" s="5"/>
      <c r="V14" s="5"/>
      <c r="W14" s="55"/>
      <c r="X14" s="5"/>
      <c r="Y14" s="5"/>
      <c r="Z14" s="16"/>
      <c r="AA14" s="55"/>
      <c r="AB14" s="16"/>
      <c r="AC14" s="16"/>
      <c r="AD14" s="20" t="s">
        <v>44</v>
      </c>
      <c r="AE14" s="16"/>
      <c r="AF14" s="20"/>
      <c r="AG14" s="20"/>
      <c r="AH14" s="20"/>
      <c r="AI14" s="20" t="s">
        <v>44</v>
      </c>
      <c r="AJ14" s="20"/>
      <c r="AK14" s="16"/>
      <c r="AL14" s="20"/>
      <c r="AM14" s="16"/>
      <c r="AN14" s="20" t="s">
        <v>48</v>
      </c>
      <c r="AO14" s="20"/>
      <c r="AP14" s="20"/>
      <c r="AQ14" s="16"/>
      <c r="AR14" s="20"/>
      <c r="AS14" s="20"/>
      <c r="AT14" s="20" t="s">
        <v>48</v>
      </c>
      <c r="AU14" s="20"/>
      <c r="AV14" s="20"/>
      <c r="AW14" s="20" t="s">
        <v>48</v>
      </c>
      <c r="AX14" s="16"/>
      <c r="AY14" s="20"/>
      <c r="AZ14" s="20"/>
      <c r="BA14" s="20" t="s">
        <v>48</v>
      </c>
      <c r="BB14" s="20"/>
      <c r="BC14" s="20"/>
      <c r="BD14" s="20" t="s">
        <v>48</v>
      </c>
      <c r="BE14" s="16"/>
      <c r="BF14" s="20"/>
      <c r="BG14" s="20"/>
      <c r="BH14" s="20" t="s">
        <v>48</v>
      </c>
      <c r="BI14" s="20"/>
      <c r="BJ14" s="20"/>
      <c r="BK14" s="20" t="s">
        <v>48</v>
      </c>
      <c r="BL14" s="16"/>
      <c r="BM14" s="20"/>
      <c r="BN14" s="20"/>
      <c r="BO14" s="20" t="s">
        <v>48</v>
      </c>
      <c r="BP14" s="20"/>
      <c r="BQ14" s="20"/>
      <c r="BR14" s="20" t="s">
        <v>48</v>
      </c>
      <c r="BS14" s="16"/>
      <c r="BT14" s="20"/>
      <c r="BU14" s="20"/>
      <c r="BV14" s="20" t="s">
        <v>48</v>
      </c>
      <c r="BW14" s="20"/>
      <c r="BX14" s="20"/>
      <c r="BY14" s="20" t="s">
        <v>48</v>
      </c>
      <c r="BZ14" s="16"/>
      <c r="CA14" s="20"/>
      <c r="CB14" s="20"/>
      <c r="CC14" s="20" t="s">
        <v>48</v>
      </c>
      <c r="CD14" s="20"/>
      <c r="CE14" s="20"/>
      <c r="CF14" s="20" t="s">
        <v>48</v>
      </c>
      <c r="CG14" s="16"/>
      <c r="CH14" s="20"/>
      <c r="CI14" s="20"/>
      <c r="CJ14" s="20" t="s">
        <v>48</v>
      </c>
      <c r="CK14" s="20"/>
      <c r="CL14" s="20"/>
      <c r="CM14" s="20" t="s">
        <v>48</v>
      </c>
      <c r="CN14" s="16"/>
      <c r="CO14" s="20"/>
      <c r="CP14" s="20"/>
      <c r="CQ14" s="20" t="s">
        <v>48</v>
      </c>
      <c r="CR14" s="20"/>
      <c r="CS14" s="20"/>
      <c r="CT14" s="20" t="s">
        <v>48</v>
      </c>
      <c r="CU14" s="16"/>
      <c r="CV14" s="20"/>
      <c r="CW14" s="20"/>
      <c r="CX14" s="20" t="s">
        <v>48</v>
      </c>
      <c r="CY14" s="20"/>
      <c r="CZ14" s="20"/>
      <c r="DA14" s="20" t="s">
        <v>48</v>
      </c>
      <c r="DB14" s="16"/>
      <c r="DC14" s="20"/>
      <c r="DD14" s="20"/>
      <c r="DE14" s="20" t="s">
        <v>48</v>
      </c>
      <c r="DF14" s="20"/>
      <c r="DG14" s="20"/>
      <c r="DH14" s="20" t="s">
        <v>48</v>
      </c>
      <c r="DI14" s="16"/>
      <c r="DJ14" s="20"/>
      <c r="DK14" s="20"/>
      <c r="DL14" s="20" t="s">
        <v>48</v>
      </c>
      <c r="DM14" s="20"/>
      <c r="DN14" s="20"/>
      <c r="DO14" s="20" t="s">
        <v>48</v>
      </c>
      <c r="DP14" s="16"/>
      <c r="DQ14" s="20"/>
      <c r="DR14" s="20"/>
      <c r="DS14" s="20" t="s">
        <v>48</v>
      </c>
      <c r="DT14" s="20"/>
      <c r="DU14" s="20"/>
      <c r="DV14" s="20" t="s">
        <v>48</v>
      </c>
      <c r="DW14" s="16"/>
      <c r="DX14" s="20"/>
      <c r="DY14" s="20"/>
      <c r="DZ14" s="20" t="s">
        <v>48</v>
      </c>
      <c r="EA14" s="20"/>
      <c r="EB14" s="16"/>
      <c r="EC14" s="20" t="s">
        <v>48</v>
      </c>
      <c r="ED14" s="16"/>
      <c r="EE14" s="20"/>
      <c r="EF14" s="16"/>
      <c r="EG14" s="20" t="s">
        <v>48</v>
      </c>
      <c r="EH14" s="16"/>
      <c r="EI14" s="16"/>
      <c r="EJ14" s="20" t="s">
        <v>48</v>
      </c>
      <c r="EK14" s="16"/>
      <c r="EL14" s="16"/>
      <c r="EM14" s="16"/>
      <c r="EN14" s="16"/>
      <c r="EO14" s="16"/>
      <c r="EP14" s="16"/>
      <c r="EQ14" s="20" t="s">
        <v>48</v>
      </c>
      <c r="ER14" s="16"/>
      <c r="ES14" s="16"/>
      <c r="ET14" s="16"/>
      <c r="EU14" s="16"/>
      <c r="EV14" s="16"/>
      <c r="EW14" s="20" t="s">
        <v>48</v>
      </c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5"/>
    </row>
    <row r="15">
      <c r="A15" s="48">
        <f t="shared" si="1"/>
        <v>9</v>
      </c>
      <c r="B15" s="50" t="str">
        <f t="shared" si="2"/>
        <v> </v>
      </c>
      <c r="C15" s="50" t="str">
        <f t="shared" si="3"/>
        <v> </v>
      </c>
      <c r="D15" s="50" t="str">
        <f t="shared" si="4"/>
        <v> </v>
      </c>
      <c r="E15" s="50" t="str">
        <f t="shared" si="5"/>
        <v> </v>
      </c>
      <c r="F15" s="50" t="str">
        <f t="shared" si="6"/>
        <v> </v>
      </c>
      <c r="G15" s="51" t="str">
        <f t="shared" si="7"/>
        <v/>
      </c>
      <c r="H15" s="52">
        <v>9.0</v>
      </c>
      <c r="I15" s="53">
        <f t="array" ref="I15">Max(If(left($P15:$FL15,2)="CI",column($P15:$FL15),0))</f>
        <v>0</v>
      </c>
      <c r="J15" s="53">
        <f t="array" ref="J15">Max(If(left($P15:$FL15,3)="EHD",column($P15:$FL15),0))</f>
        <v>0</v>
      </c>
      <c r="K15" s="53">
        <f t="array" ref="K15">Max(If(left($P15:$FL15,2)="CH",column($P15:$FL15),0))</f>
        <v>0</v>
      </c>
      <c r="L15" s="53">
        <f t="array" ref="L15">Max(If(left($P15:$FL15,2)="12",column($P15:$FL15),0))</f>
        <v>0</v>
      </c>
      <c r="M15" s="53">
        <f t="array" ref="M15">Max(If(left($P15:$FL15,1)="X",column($P15:$FL15),0))</f>
        <v>0</v>
      </c>
      <c r="N15" s="53" t="str">
        <f t="shared" si="10"/>
        <v/>
      </c>
      <c r="O15" s="54">
        <f t="shared" si="9"/>
        <v>0</v>
      </c>
      <c r="P15" s="55"/>
      <c r="Q15" s="55"/>
      <c r="R15" s="5"/>
      <c r="S15" s="5"/>
      <c r="T15" s="55" t="s">
        <v>55</v>
      </c>
      <c r="U15" s="5"/>
      <c r="V15" s="5"/>
      <c r="W15" s="55"/>
      <c r="X15" s="5"/>
      <c r="Y15" s="5"/>
      <c r="Z15" s="16"/>
      <c r="AA15" s="55"/>
      <c r="AB15" s="16"/>
      <c r="AC15" s="16"/>
      <c r="AD15" s="20" t="s">
        <v>55</v>
      </c>
      <c r="AE15" s="16"/>
      <c r="AF15" s="16"/>
      <c r="AG15" s="20"/>
      <c r="AH15" s="20"/>
      <c r="AI15" s="20" t="s">
        <v>56</v>
      </c>
      <c r="AJ15" s="16"/>
      <c r="AK15" s="16"/>
      <c r="AL15" s="20"/>
      <c r="AM15" s="16"/>
      <c r="AN15" s="20" t="s">
        <v>56</v>
      </c>
      <c r="AO15" s="20"/>
      <c r="AP15" s="20"/>
      <c r="AQ15" s="16"/>
      <c r="AR15" s="20"/>
      <c r="AS15" s="20"/>
      <c r="AT15" s="20" t="s">
        <v>56</v>
      </c>
      <c r="AU15" s="20"/>
      <c r="AV15" s="20"/>
      <c r="AW15" s="20" t="s">
        <v>56</v>
      </c>
      <c r="AX15" s="16"/>
      <c r="AY15" s="20"/>
      <c r="AZ15" s="20"/>
      <c r="BA15" s="20" t="s">
        <v>56</v>
      </c>
      <c r="BB15" s="20"/>
      <c r="BC15" s="20"/>
      <c r="BD15" s="20" t="s">
        <v>56</v>
      </c>
      <c r="BE15" s="16"/>
      <c r="BF15" s="20"/>
      <c r="BG15" s="20"/>
      <c r="BH15" s="20" t="s">
        <v>56</v>
      </c>
      <c r="BI15" s="20"/>
      <c r="BJ15" s="20"/>
      <c r="BK15" s="20" t="s">
        <v>56</v>
      </c>
      <c r="BL15" s="16"/>
      <c r="BM15" s="20"/>
      <c r="BN15" s="20"/>
      <c r="BO15" s="20" t="s">
        <v>56</v>
      </c>
      <c r="BP15" s="20"/>
      <c r="BQ15" s="20"/>
      <c r="BR15" s="20" t="s">
        <v>56</v>
      </c>
      <c r="BS15" s="16"/>
      <c r="BT15" s="20"/>
      <c r="BU15" s="20"/>
      <c r="BV15" s="20" t="s">
        <v>56</v>
      </c>
      <c r="BW15" s="20"/>
      <c r="BX15" s="20"/>
      <c r="BY15" s="20" t="s">
        <v>48</v>
      </c>
      <c r="BZ15" s="16"/>
      <c r="CA15" s="20"/>
      <c r="CB15" s="20"/>
      <c r="CC15" s="20" t="s">
        <v>48</v>
      </c>
      <c r="CD15" s="20"/>
      <c r="CE15" s="20"/>
      <c r="CF15" s="20" t="s">
        <v>48</v>
      </c>
      <c r="CG15" s="16"/>
      <c r="CH15" s="20"/>
      <c r="CI15" s="20"/>
      <c r="CJ15" s="20" t="s">
        <v>48</v>
      </c>
      <c r="CK15" s="20"/>
      <c r="CL15" s="20"/>
      <c r="CM15" s="20" t="s">
        <v>48</v>
      </c>
      <c r="CN15" s="16"/>
      <c r="CO15" s="20"/>
      <c r="CP15" s="20"/>
      <c r="CQ15" s="20" t="s">
        <v>48</v>
      </c>
      <c r="CR15" s="20"/>
      <c r="CS15" s="20"/>
      <c r="CT15" s="20" t="s">
        <v>48</v>
      </c>
      <c r="CU15" s="16"/>
      <c r="CV15" s="20"/>
      <c r="CW15" s="20"/>
      <c r="CX15" s="20" t="s">
        <v>48</v>
      </c>
      <c r="CY15" s="20"/>
      <c r="CZ15" s="20"/>
      <c r="DA15" s="20" t="s">
        <v>48</v>
      </c>
      <c r="DB15" s="16"/>
      <c r="DC15" s="20"/>
      <c r="DD15" s="20"/>
      <c r="DE15" s="20" t="s">
        <v>48</v>
      </c>
      <c r="DF15" s="20"/>
      <c r="DG15" s="20"/>
      <c r="DH15" s="20" t="s">
        <v>48</v>
      </c>
      <c r="DI15" s="16"/>
      <c r="DJ15" s="20"/>
      <c r="DK15" s="20"/>
      <c r="DL15" s="20" t="s">
        <v>48</v>
      </c>
      <c r="DM15" s="20"/>
      <c r="DN15" s="20"/>
      <c r="DO15" s="20" t="s">
        <v>48</v>
      </c>
      <c r="DP15" s="16"/>
      <c r="DQ15" s="20"/>
      <c r="DR15" s="20"/>
      <c r="DS15" s="20" t="s">
        <v>48</v>
      </c>
      <c r="DT15" s="20"/>
      <c r="DU15" s="20"/>
      <c r="DV15" s="20" t="s">
        <v>48</v>
      </c>
      <c r="DW15" s="16"/>
      <c r="DX15" s="20"/>
      <c r="DY15" s="20"/>
      <c r="DZ15" s="20" t="s">
        <v>48</v>
      </c>
      <c r="EA15" s="20"/>
      <c r="EB15" s="16"/>
      <c r="EC15" s="20" t="s">
        <v>48</v>
      </c>
      <c r="ED15" s="16"/>
      <c r="EE15" s="20"/>
      <c r="EF15" s="16"/>
      <c r="EG15" s="20" t="s">
        <v>48</v>
      </c>
      <c r="EH15" s="16"/>
      <c r="EI15" s="16"/>
      <c r="EJ15" s="20" t="s">
        <v>48</v>
      </c>
      <c r="EK15" s="16"/>
      <c r="EL15" s="16"/>
      <c r="EM15" s="16"/>
      <c r="EN15" s="16"/>
      <c r="EO15" s="16"/>
      <c r="EP15" s="16"/>
      <c r="EQ15" s="20" t="s">
        <v>48</v>
      </c>
      <c r="ER15" s="16"/>
      <c r="ES15" s="16"/>
      <c r="ET15" s="16"/>
      <c r="EU15" s="16"/>
      <c r="EV15" s="16"/>
      <c r="EW15" s="20" t="s">
        <v>48</v>
      </c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5"/>
    </row>
    <row r="16">
      <c r="A16" s="48" t="str">
        <f t="shared" si="1"/>
        <v>* 10</v>
      </c>
      <c r="B16" s="50" t="str">
        <f t="shared" si="2"/>
        <v>X</v>
      </c>
      <c r="C16" s="50" t="str">
        <f t="shared" si="3"/>
        <v>X</v>
      </c>
      <c r="D16" s="50" t="str">
        <f t="shared" si="4"/>
        <v>X</v>
      </c>
      <c r="E16" s="50" t="str">
        <f t="shared" si="5"/>
        <v>X</v>
      </c>
      <c r="F16" s="50">
        <f t="shared" si="6"/>
        <v>44732</v>
      </c>
      <c r="G16" s="51">
        <f t="shared" si="7"/>
        <v>10</v>
      </c>
      <c r="H16" s="52">
        <v>10.0</v>
      </c>
      <c r="I16" s="53">
        <f t="array" ref="I16">Max(If(left($P16:$FL16,2)="CI",column($P16:$FL16),0))</f>
        <v>41</v>
      </c>
      <c r="J16" s="53">
        <f t="array" ref="J16">Max(If(left($P16:$FL16,3)="EHD",column($P16:$FL16),0))</f>
        <v>58</v>
      </c>
      <c r="K16" s="53">
        <f t="array" ref="K16">Max(If(left($P16:$FL16,2)="CH",column($P16:$FL16),0))</f>
        <v>59</v>
      </c>
      <c r="L16" s="53">
        <f t="array" ref="L16">Max(If(left($P16:$FL16,2)="12",column($P16:$FL16),0))</f>
        <v>71</v>
      </c>
      <c r="M16" s="53">
        <f t="array" ref="M16">Max(If(left($P16:$FL16,1)="X",column($P16:$FL16),0))</f>
        <v>81</v>
      </c>
      <c r="N16" s="53" t="str">
        <f t="shared" si="10"/>
        <v>#10: X on 20-Jun</v>
      </c>
      <c r="O16" s="54">
        <f t="shared" si="9"/>
        <v>1</v>
      </c>
      <c r="P16" s="5"/>
      <c r="Q16" s="55"/>
      <c r="R16" s="5"/>
      <c r="S16" s="5"/>
      <c r="T16" s="55" t="s">
        <v>54</v>
      </c>
      <c r="U16" s="5"/>
      <c r="V16" s="5"/>
      <c r="W16" s="55"/>
      <c r="X16" s="5"/>
      <c r="Y16" s="5"/>
      <c r="Z16" s="16"/>
      <c r="AA16" s="55"/>
      <c r="AB16" s="16"/>
      <c r="AC16" s="16"/>
      <c r="AD16" s="20" t="s">
        <v>54</v>
      </c>
      <c r="AE16" s="16"/>
      <c r="AF16" s="20"/>
      <c r="AG16" s="20"/>
      <c r="AH16" s="20"/>
      <c r="AI16" s="20" t="s">
        <v>54</v>
      </c>
      <c r="AJ16" s="16"/>
      <c r="AK16" s="16"/>
      <c r="AL16" s="20"/>
      <c r="AM16" s="16"/>
      <c r="AN16" s="20" t="s">
        <v>49</v>
      </c>
      <c r="AO16" s="20" t="s">
        <v>33</v>
      </c>
      <c r="AP16" s="20"/>
      <c r="AQ16" s="16"/>
      <c r="AR16" s="20"/>
      <c r="AS16" s="20"/>
      <c r="AT16" s="20" t="s">
        <v>57</v>
      </c>
      <c r="AU16" s="20"/>
      <c r="AV16" s="20"/>
      <c r="AW16" s="20" t="s">
        <v>57</v>
      </c>
      <c r="AX16" s="16"/>
      <c r="AY16" s="20"/>
      <c r="AZ16" s="20"/>
      <c r="BA16" s="20" t="s">
        <v>57</v>
      </c>
      <c r="BB16" s="20"/>
      <c r="BC16" s="20"/>
      <c r="BD16" s="20" t="s">
        <v>57</v>
      </c>
      <c r="BE16" s="16"/>
      <c r="BF16" s="20" t="s">
        <v>34</v>
      </c>
      <c r="BG16" s="20" t="s">
        <v>35</v>
      </c>
      <c r="BH16" s="20" t="s">
        <v>58</v>
      </c>
      <c r="BI16" s="20"/>
      <c r="BJ16" s="20"/>
      <c r="BK16" s="20" t="s">
        <v>59</v>
      </c>
      <c r="BL16" s="16"/>
      <c r="BM16" s="20"/>
      <c r="BN16" s="20"/>
      <c r="BO16" s="20" t="s">
        <v>59</v>
      </c>
      <c r="BP16" s="20"/>
      <c r="BQ16" s="20"/>
      <c r="BR16" s="20" t="s">
        <v>59</v>
      </c>
      <c r="BS16" s="20">
        <v>12.0</v>
      </c>
      <c r="BT16" s="20"/>
      <c r="BU16" s="20"/>
      <c r="BV16" s="20" t="s">
        <v>45</v>
      </c>
      <c r="BW16" s="20"/>
      <c r="BX16" s="20"/>
      <c r="BY16" s="20" t="s">
        <v>45</v>
      </c>
      <c r="BZ16" s="16"/>
      <c r="CA16" s="20"/>
      <c r="CB16" s="20"/>
      <c r="CC16" s="20" t="s">
        <v>4</v>
      </c>
      <c r="CD16" s="20"/>
      <c r="CE16" s="20"/>
      <c r="CF16" s="20" t="s">
        <v>54</v>
      </c>
      <c r="CG16" s="16"/>
      <c r="CH16" s="20"/>
      <c r="CI16" s="20"/>
      <c r="CJ16" s="20" t="s">
        <v>54</v>
      </c>
      <c r="CK16" s="20"/>
      <c r="CL16" s="20"/>
      <c r="CM16" s="20" t="s">
        <v>54</v>
      </c>
      <c r="CN16" s="16"/>
      <c r="CO16" s="20"/>
      <c r="CP16" s="20"/>
      <c r="CQ16" s="20" t="s">
        <v>54</v>
      </c>
      <c r="CR16" s="20"/>
      <c r="CS16" s="20"/>
      <c r="CT16" s="20" t="s">
        <v>54</v>
      </c>
      <c r="CU16" s="16"/>
      <c r="CV16" s="20"/>
      <c r="CW16" s="20"/>
      <c r="CX16" s="20" t="s">
        <v>54</v>
      </c>
      <c r="CY16" s="20"/>
      <c r="CZ16" s="20"/>
      <c r="DA16" s="20" t="s">
        <v>54</v>
      </c>
      <c r="DB16" s="16"/>
      <c r="DC16" s="20"/>
      <c r="DD16" s="20"/>
      <c r="DE16" s="20" t="s">
        <v>54</v>
      </c>
      <c r="DF16" s="20"/>
      <c r="DG16" s="20"/>
      <c r="DH16" s="20" t="s">
        <v>54</v>
      </c>
      <c r="DI16" s="16"/>
      <c r="DJ16" s="20"/>
      <c r="DK16" s="20"/>
      <c r="DL16" s="20" t="s">
        <v>54</v>
      </c>
      <c r="DM16" s="20"/>
      <c r="DN16" s="20"/>
      <c r="DO16" s="20" t="s">
        <v>54</v>
      </c>
      <c r="DP16" s="16"/>
      <c r="DQ16" s="20"/>
      <c r="DR16" s="20"/>
      <c r="DS16" s="20" t="s">
        <v>54</v>
      </c>
      <c r="DT16" s="20"/>
      <c r="DU16" s="20"/>
      <c r="DV16" s="20" t="s">
        <v>54</v>
      </c>
      <c r="DW16" s="16"/>
      <c r="DX16" s="20"/>
      <c r="DY16" s="20"/>
      <c r="DZ16" s="20" t="s">
        <v>54</v>
      </c>
      <c r="EA16" s="20"/>
      <c r="EB16" s="16"/>
      <c r="EC16" s="20" t="s">
        <v>54</v>
      </c>
      <c r="ED16" s="16"/>
      <c r="EE16" s="20"/>
      <c r="EF16" s="16"/>
      <c r="EG16" s="20" t="s">
        <v>54</v>
      </c>
      <c r="EH16" s="16"/>
      <c r="EI16" s="16"/>
      <c r="EJ16" s="20" t="s">
        <v>54</v>
      </c>
      <c r="EK16" s="16"/>
      <c r="EL16" s="16"/>
      <c r="EM16" s="16"/>
      <c r="EN16" s="16"/>
      <c r="EO16" s="16"/>
      <c r="EP16" s="16"/>
      <c r="EQ16" s="20" t="s">
        <v>54</v>
      </c>
      <c r="ER16" s="16"/>
      <c r="ES16" s="16"/>
      <c r="ET16" s="16"/>
      <c r="EU16" s="16"/>
      <c r="EV16" s="16"/>
      <c r="EW16" s="20" t="s">
        <v>54</v>
      </c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5"/>
    </row>
    <row r="17">
      <c r="A17" s="48">
        <f t="shared" si="1"/>
        <v>11</v>
      </c>
      <c r="B17" s="50" t="str">
        <f t="shared" si="2"/>
        <v> </v>
      </c>
      <c r="C17" s="50" t="str">
        <f t="shared" si="3"/>
        <v> </v>
      </c>
      <c r="D17" s="50" t="str">
        <f t="shared" si="4"/>
        <v> </v>
      </c>
      <c r="E17" s="50" t="str">
        <f t="shared" si="5"/>
        <v> </v>
      </c>
      <c r="F17" s="50" t="str">
        <f t="shared" si="6"/>
        <v> </v>
      </c>
      <c r="G17" s="51" t="str">
        <f t="shared" si="7"/>
        <v/>
      </c>
      <c r="H17" s="52">
        <v>11.0</v>
      </c>
      <c r="I17" s="53">
        <f t="array" ref="I17">Max(If(left($P17:$FL17,2)="CI",column($P17:$FL17),0))</f>
        <v>0</v>
      </c>
      <c r="J17" s="53">
        <f t="array" ref="J17">Max(If(left($P17:$FL17,3)="EHD",column($P17:$FL17),0))</f>
        <v>0</v>
      </c>
      <c r="K17" s="53">
        <f t="array" ref="K17">Max(If(left($P17:$FL17,2)="CH",column($P17:$FL17),0))</f>
        <v>0</v>
      </c>
      <c r="L17" s="53">
        <f t="array" ref="L17">Max(If(left($P17:$FL17,2)="12",column($P17:$FL17),0))</f>
        <v>0</v>
      </c>
      <c r="M17" s="53">
        <f t="array" ref="M17">Max(If(left($P17:$FL17,1)="X",column($P17:$FL17),0))</f>
        <v>0</v>
      </c>
      <c r="N17" s="53" t="str">
        <f t="shared" si="10"/>
        <v/>
      </c>
      <c r="O17" s="54">
        <f t="shared" si="9"/>
        <v>0</v>
      </c>
      <c r="P17" s="5"/>
      <c r="Q17" s="55"/>
      <c r="R17" s="5"/>
      <c r="S17" s="5"/>
      <c r="T17" s="55" t="s">
        <v>44</v>
      </c>
      <c r="U17" s="5"/>
      <c r="V17" s="5"/>
      <c r="W17" s="55"/>
      <c r="X17" s="5"/>
      <c r="Y17" s="5"/>
      <c r="Z17" s="16"/>
      <c r="AA17" s="55"/>
      <c r="AB17" s="16"/>
      <c r="AC17" s="16"/>
      <c r="AD17" s="20" t="s">
        <v>44</v>
      </c>
      <c r="AE17" s="16"/>
      <c r="AF17" s="20"/>
      <c r="AG17" s="20"/>
      <c r="AH17" s="20"/>
      <c r="AI17" s="20" t="s">
        <v>44</v>
      </c>
      <c r="AJ17" s="16"/>
      <c r="AK17" s="16"/>
      <c r="AL17" s="20"/>
      <c r="AM17" s="16"/>
      <c r="AN17" s="20" t="s">
        <v>44</v>
      </c>
      <c r="AO17" s="20"/>
      <c r="AP17" s="20"/>
      <c r="AQ17" s="16"/>
      <c r="AR17" s="20"/>
      <c r="AS17" s="20"/>
      <c r="AT17" s="20" t="s">
        <v>44</v>
      </c>
      <c r="AU17" s="16"/>
      <c r="AV17" s="20"/>
      <c r="AW17" s="20" t="s">
        <v>44</v>
      </c>
      <c r="AX17" s="16"/>
      <c r="AY17" s="20"/>
      <c r="AZ17" s="20"/>
      <c r="BA17" s="20" t="s">
        <v>44</v>
      </c>
      <c r="BB17" s="16"/>
      <c r="BC17" s="20"/>
      <c r="BD17" s="20" t="s">
        <v>44</v>
      </c>
      <c r="BE17" s="16"/>
      <c r="BF17" s="20"/>
      <c r="BG17" s="20"/>
      <c r="BH17" s="20" t="s">
        <v>44</v>
      </c>
      <c r="BI17" s="20"/>
      <c r="BJ17" s="20"/>
      <c r="BK17" s="20" t="s">
        <v>44</v>
      </c>
      <c r="BL17" s="16"/>
      <c r="BM17" s="20"/>
      <c r="BN17" s="20"/>
      <c r="BO17" s="20" t="s">
        <v>44</v>
      </c>
      <c r="BP17" s="20"/>
      <c r="BQ17" s="20"/>
      <c r="BR17" s="20" t="s">
        <v>44</v>
      </c>
      <c r="BS17" s="16"/>
      <c r="BT17" s="20"/>
      <c r="BU17" s="20"/>
      <c r="BV17" s="20" t="s">
        <v>44</v>
      </c>
      <c r="BW17" s="20"/>
      <c r="BX17" s="20"/>
      <c r="BY17" s="20" t="s">
        <v>44</v>
      </c>
      <c r="BZ17" s="16"/>
      <c r="CA17" s="20"/>
      <c r="CB17" s="20"/>
      <c r="CC17" s="20" t="s">
        <v>44</v>
      </c>
      <c r="CD17" s="20"/>
      <c r="CE17" s="20"/>
      <c r="CF17" s="20" t="s">
        <v>44</v>
      </c>
      <c r="CG17" s="20"/>
      <c r="CH17" s="20"/>
      <c r="CI17" s="20"/>
      <c r="CJ17" s="20" t="s">
        <v>44</v>
      </c>
      <c r="CK17" s="20"/>
      <c r="CL17" s="20"/>
      <c r="CM17" s="20" t="s">
        <v>44</v>
      </c>
      <c r="CN17" s="16"/>
      <c r="CO17" s="20"/>
      <c r="CP17" s="20"/>
      <c r="CQ17" s="20" t="s">
        <v>44</v>
      </c>
      <c r="CR17" s="20"/>
      <c r="CS17" s="20"/>
      <c r="CT17" s="20" t="s">
        <v>44</v>
      </c>
      <c r="CU17" s="16"/>
      <c r="CV17" s="20"/>
      <c r="CW17" s="20"/>
      <c r="CX17" s="20" t="s">
        <v>44</v>
      </c>
      <c r="CY17" s="20"/>
      <c r="CZ17" s="20"/>
      <c r="DA17" s="20" t="s">
        <v>44</v>
      </c>
      <c r="DB17" s="16"/>
      <c r="DC17" s="20"/>
      <c r="DD17" s="20"/>
      <c r="DE17" s="20" t="s">
        <v>44</v>
      </c>
      <c r="DF17" s="20"/>
      <c r="DG17" s="20"/>
      <c r="DH17" s="20" t="s">
        <v>44</v>
      </c>
      <c r="DI17" s="16"/>
      <c r="DJ17" s="20"/>
      <c r="DK17" s="20"/>
      <c r="DL17" s="20" t="s">
        <v>44</v>
      </c>
      <c r="DM17" s="20"/>
      <c r="DN17" s="20"/>
      <c r="DO17" s="20" t="s">
        <v>44</v>
      </c>
      <c r="DP17" s="16"/>
      <c r="DQ17" s="20"/>
      <c r="DR17" s="20"/>
      <c r="DS17" s="20" t="s">
        <v>44</v>
      </c>
      <c r="DT17" s="20"/>
      <c r="DU17" s="20"/>
      <c r="DV17" s="20" t="s">
        <v>44</v>
      </c>
      <c r="DW17" s="16"/>
      <c r="DX17" s="20"/>
      <c r="DY17" s="20"/>
      <c r="DZ17" s="20" t="s">
        <v>44</v>
      </c>
      <c r="EA17" s="20"/>
      <c r="EB17" s="16"/>
      <c r="EC17" s="20" t="s">
        <v>44</v>
      </c>
      <c r="ED17" s="16"/>
      <c r="EE17" s="20"/>
      <c r="EF17" s="16"/>
      <c r="EG17" s="20" t="s">
        <v>44</v>
      </c>
      <c r="EH17" s="16"/>
      <c r="EI17" s="16"/>
      <c r="EJ17" s="20" t="s">
        <v>44</v>
      </c>
      <c r="EK17" s="16"/>
      <c r="EL17" s="16"/>
      <c r="EM17" s="16"/>
      <c r="EN17" s="16"/>
      <c r="EO17" s="16"/>
      <c r="EP17" s="16"/>
      <c r="EQ17" s="20" t="s">
        <v>44</v>
      </c>
      <c r="ER17" s="16"/>
      <c r="ES17" s="16"/>
      <c r="ET17" s="16"/>
      <c r="EU17" s="16"/>
      <c r="EV17" s="16"/>
      <c r="EW17" s="20" t="s">
        <v>44</v>
      </c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5"/>
    </row>
    <row r="18">
      <c r="A18" s="48">
        <f t="shared" si="1"/>
        <v>12</v>
      </c>
      <c r="B18" s="50" t="str">
        <f t="shared" si="2"/>
        <v> </v>
      </c>
      <c r="C18" s="50" t="str">
        <f t="shared" si="3"/>
        <v> </v>
      </c>
      <c r="D18" s="50" t="str">
        <f t="shared" si="4"/>
        <v> </v>
      </c>
      <c r="E18" s="50" t="str">
        <f t="shared" si="5"/>
        <v> </v>
      </c>
      <c r="F18" s="50" t="str">
        <f t="shared" si="6"/>
        <v> </v>
      </c>
      <c r="G18" s="51" t="str">
        <f t="shared" si="7"/>
        <v/>
      </c>
      <c r="H18" s="52">
        <v>12.0</v>
      </c>
      <c r="I18" s="53">
        <f t="array" ref="I18">Max(If(left($P18:$FL18,2)="CI",column($P18:$FL18),0))</f>
        <v>0</v>
      </c>
      <c r="J18" s="53">
        <f t="array" ref="J18">Max(If(left($P18:$FL18,3)="EHD",column($P18:$FL18),0))</f>
        <v>0</v>
      </c>
      <c r="K18" s="53">
        <f t="array" ref="K18">Max(If(left($P18:$FL18,2)="CH",column($P18:$FL18),0))</f>
        <v>0</v>
      </c>
      <c r="L18" s="53">
        <f t="array" ref="L18">Max(If(left($P18:$FL18,2)="12",column($P18:$FL18),0))</f>
        <v>0</v>
      </c>
      <c r="M18" s="53">
        <f t="array" ref="M18">Max(If(left($P18:$FL18,1)="X",column($P18:$FL18),0))</f>
        <v>0</v>
      </c>
      <c r="N18" s="53" t="str">
        <f t="shared" si="10"/>
        <v/>
      </c>
      <c r="O18" s="54">
        <f t="shared" si="9"/>
        <v>0</v>
      </c>
      <c r="P18" s="5"/>
      <c r="Q18" s="55"/>
      <c r="R18" s="5"/>
      <c r="S18" s="5"/>
      <c r="T18" s="55" t="s">
        <v>47</v>
      </c>
      <c r="U18" s="5"/>
      <c r="V18" s="5"/>
      <c r="W18" s="55"/>
      <c r="X18" s="5"/>
      <c r="Y18" s="5"/>
      <c r="Z18" s="16"/>
      <c r="AA18" s="55"/>
      <c r="AB18" s="16"/>
      <c r="AC18" s="16"/>
      <c r="AD18" s="20" t="s">
        <v>47</v>
      </c>
      <c r="AE18" s="16"/>
      <c r="AF18" s="16"/>
      <c r="AG18" s="20"/>
      <c r="AH18" s="20"/>
      <c r="AI18" s="20" t="s">
        <v>48</v>
      </c>
      <c r="AJ18" s="16"/>
      <c r="AK18" s="16"/>
      <c r="AL18" s="20"/>
      <c r="AM18" s="16"/>
      <c r="AN18" s="20" t="s">
        <v>48</v>
      </c>
      <c r="AO18" s="20"/>
      <c r="AP18" s="20"/>
      <c r="AQ18" s="16"/>
      <c r="AR18" s="20"/>
      <c r="AS18" s="56"/>
      <c r="AT18" s="20" t="s">
        <v>48</v>
      </c>
      <c r="AU18" s="16"/>
      <c r="AV18" s="20"/>
      <c r="AW18" s="20" t="s">
        <v>48</v>
      </c>
      <c r="AX18" s="16"/>
      <c r="AY18" s="57"/>
      <c r="AZ18" s="20"/>
      <c r="BA18" s="20" t="s">
        <v>48</v>
      </c>
      <c r="BB18" s="16"/>
      <c r="BC18" s="20"/>
      <c r="BD18" s="20" t="s">
        <v>48</v>
      </c>
      <c r="BE18" s="16"/>
      <c r="BF18" s="57"/>
      <c r="BG18" s="20"/>
      <c r="BH18" s="20" t="s">
        <v>48</v>
      </c>
      <c r="BI18" s="20"/>
      <c r="BJ18" s="56"/>
      <c r="BK18" s="20" t="s">
        <v>48</v>
      </c>
      <c r="BL18" s="16"/>
      <c r="BM18" s="57"/>
      <c r="BN18" s="20"/>
      <c r="BO18" s="20" t="s">
        <v>48</v>
      </c>
      <c r="BP18" s="20"/>
      <c r="BQ18" s="20"/>
      <c r="BR18" s="20" t="s">
        <v>48</v>
      </c>
      <c r="BS18" s="16"/>
      <c r="BT18" s="20"/>
      <c r="BU18" s="20"/>
      <c r="BV18" s="20" t="s">
        <v>48</v>
      </c>
      <c r="BW18" s="20"/>
      <c r="BX18" s="20"/>
      <c r="BY18" s="20" t="s">
        <v>48</v>
      </c>
      <c r="BZ18" s="20"/>
      <c r="CA18" s="20"/>
      <c r="CB18" s="20"/>
      <c r="CC18" s="20" t="s">
        <v>48</v>
      </c>
      <c r="CD18" s="20"/>
      <c r="CE18" s="20"/>
      <c r="CF18" s="20" t="s">
        <v>48</v>
      </c>
      <c r="CG18" s="16"/>
      <c r="CH18" s="20"/>
      <c r="CI18" s="20"/>
      <c r="CJ18" s="20" t="s">
        <v>48</v>
      </c>
      <c r="CK18" s="20"/>
      <c r="CL18" s="20"/>
      <c r="CM18" s="20" t="s">
        <v>48</v>
      </c>
      <c r="CN18" s="16"/>
      <c r="CO18" s="56"/>
      <c r="CP18" s="20"/>
      <c r="CQ18" s="20" t="s">
        <v>48</v>
      </c>
      <c r="CR18" s="20"/>
      <c r="CS18" s="56"/>
      <c r="CT18" s="20" t="s">
        <v>48</v>
      </c>
      <c r="CU18" s="16"/>
      <c r="CV18" s="20"/>
      <c r="CW18" s="20"/>
      <c r="CX18" s="20" t="s">
        <v>48</v>
      </c>
      <c r="CY18" s="20"/>
      <c r="CZ18" s="20"/>
      <c r="DA18" s="20" t="s">
        <v>48</v>
      </c>
      <c r="DB18" s="16"/>
      <c r="DC18" s="20"/>
      <c r="DD18" s="20"/>
      <c r="DE18" s="20" t="s">
        <v>48</v>
      </c>
      <c r="DF18" s="20"/>
      <c r="DG18" s="56"/>
      <c r="DH18" s="20" t="s">
        <v>48</v>
      </c>
      <c r="DI18" s="20"/>
      <c r="DJ18" s="20"/>
      <c r="DK18" s="20"/>
      <c r="DL18" s="20" t="s">
        <v>48</v>
      </c>
      <c r="DM18" s="20"/>
      <c r="DN18" s="56"/>
      <c r="DO18" s="20" t="s">
        <v>48</v>
      </c>
      <c r="DP18" s="16"/>
      <c r="DQ18" s="56"/>
      <c r="DR18" s="20"/>
      <c r="DS18" s="20" t="s">
        <v>48</v>
      </c>
      <c r="DT18" s="20"/>
      <c r="DU18" s="20"/>
      <c r="DV18" s="20" t="s">
        <v>48</v>
      </c>
      <c r="DW18" s="16"/>
      <c r="DX18" s="20"/>
      <c r="DY18" s="12"/>
      <c r="DZ18" s="20" t="s">
        <v>48</v>
      </c>
      <c r="EA18" s="20"/>
      <c r="EB18" s="16"/>
      <c r="EC18" s="20" t="s">
        <v>48</v>
      </c>
      <c r="ED18" s="16"/>
      <c r="EE18" s="20"/>
      <c r="EF18" s="16"/>
      <c r="EG18" s="20" t="s">
        <v>48</v>
      </c>
      <c r="EH18" s="16"/>
      <c r="EI18" s="16"/>
      <c r="EJ18" s="20" t="s">
        <v>48</v>
      </c>
      <c r="EK18" s="16"/>
      <c r="EL18" s="20"/>
      <c r="EM18" s="16"/>
      <c r="EN18" s="16"/>
      <c r="EO18" s="16"/>
      <c r="EP18" s="16"/>
      <c r="EQ18" s="20" t="s">
        <v>48</v>
      </c>
      <c r="ER18" s="16"/>
      <c r="ES18" s="16"/>
      <c r="ET18" s="16"/>
      <c r="EU18" s="16"/>
      <c r="EV18" s="16"/>
      <c r="EW18" s="20" t="s">
        <v>48</v>
      </c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5"/>
    </row>
    <row r="19">
      <c r="A19" s="48">
        <f t="shared" si="1"/>
        <v>13</v>
      </c>
      <c r="B19" s="50" t="str">
        <f t="shared" si="2"/>
        <v> </v>
      </c>
      <c r="C19" s="50" t="str">
        <f t="shared" si="3"/>
        <v> </v>
      </c>
      <c r="D19" s="50" t="str">
        <f t="shared" si="4"/>
        <v> </v>
      </c>
      <c r="E19" s="50" t="str">
        <f t="shared" si="5"/>
        <v> </v>
      </c>
      <c r="F19" s="50" t="str">
        <f t="shared" si="6"/>
        <v> </v>
      </c>
      <c r="G19" s="51" t="str">
        <f t="shared" si="7"/>
        <v/>
      </c>
      <c r="H19" s="52">
        <v>13.0</v>
      </c>
      <c r="I19" s="53">
        <f t="array" ref="I19">Max(If(left($P19:$FL19,2)="CI",column($P19:$FL19),0))</f>
        <v>0</v>
      </c>
      <c r="J19" s="53">
        <f t="array" ref="J19">Max(If(left($P19:$FL19,3)="EHD",column($P19:$FL19),0))</f>
        <v>0</v>
      </c>
      <c r="K19" s="53">
        <f t="array" ref="K19">Max(If(left($P19:$FL19,2)="CH",column($P19:$FL19),0))</f>
        <v>0</v>
      </c>
      <c r="L19" s="53">
        <f t="array" ref="L19">Max(If(left($P19:$FL19,2)="12",column($P19:$FL19),0))</f>
        <v>0</v>
      </c>
      <c r="M19" s="53">
        <f t="array" ref="M19">Max(If(left($P19:$FL19,1)="X",column($P19:$FL19),0))</f>
        <v>0</v>
      </c>
      <c r="N19" s="53" t="str">
        <f t="shared" si="10"/>
        <v/>
      </c>
      <c r="O19" s="54">
        <f t="shared" si="9"/>
        <v>0</v>
      </c>
      <c r="P19" s="5"/>
      <c r="Q19" s="55"/>
      <c r="R19" s="5"/>
      <c r="S19" s="5"/>
      <c r="T19" s="55" t="s">
        <v>47</v>
      </c>
      <c r="U19" s="5"/>
      <c r="V19" s="5"/>
      <c r="W19" s="55"/>
      <c r="X19" s="5"/>
      <c r="Y19" s="5"/>
      <c r="Z19" s="16"/>
      <c r="AA19" s="55"/>
      <c r="AB19" s="16"/>
      <c r="AC19" s="16"/>
      <c r="AD19" s="20" t="s">
        <v>47</v>
      </c>
      <c r="AE19" s="16"/>
      <c r="AF19" s="16"/>
      <c r="AG19" s="20"/>
      <c r="AH19" s="20"/>
      <c r="AI19" s="20" t="s">
        <v>48</v>
      </c>
      <c r="AJ19" s="16"/>
      <c r="AK19" s="16"/>
      <c r="AL19" s="20"/>
      <c r="AM19" s="16"/>
      <c r="AN19" s="20" t="s">
        <v>48</v>
      </c>
      <c r="AO19" s="20"/>
      <c r="AP19" s="20"/>
      <c r="AQ19" s="16"/>
      <c r="AR19" s="20"/>
      <c r="AS19" s="56"/>
      <c r="AT19" s="20" t="s">
        <v>48</v>
      </c>
      <c r="AU19" s="16"/>
      <c r="AV19" s="20"/>
      <c r="AW19" s="20" t="s">
        <v>48</v>
      </c>
      <c r="AX19" s="16"/>
      <c r="AY19" s="57"/>
      <c r="AZ19" s="20"/>
      <c r="BA19" s="20" t="s">
        <v>48</v>
      </c>
      <c r="BB19" s="16"/>
      <c r="BC19" s="20"/>
      <c r="BD19" s="20" t="s">
        <v>48</v>
      </c>
      <c r="BE19" s="16"/>
      <c r="BF19" s="57"/>
      <c r="BG19" s="20"/>
      <c r="BH19" s="20" t="s">
        <v>48</v>
      </c>
      <c r="BI19" s="20"/>
      <c r="BJ19" s="56"/>
      <c r="BK19" s="20" t="s">
        <v>48</v>
      </c>
      <c r="BL19" s="16"/>
      <c r="BM19" s="57"/>
      <c r="BN19" s="20"/>
      <c r="BO19" s="20" t="s">
        <v>48</v>
      </c>
      <c r="BP19" s="20"/>
      <c r="BQ19" s="20"/>
      <c r="BR19" s="20" t="s">
        <v>48</v>
      </c>
      <c r="BS19" s="16"/>
      <c r="BT19" s="20"/>
      <c r="BU19" s="20"/>
      <c r="BV19" s="20" t="s">
        <v>48</v>
      </c>
      <c r="BW19" s="20"/>
      <c r="BX19" s="20"/>
      <c r="BY19" s="20" t="s">
        <v>48</v>
      </c>
      <c r="BZ19" s="16"/>
      <c r="CA19" s="20"/>
      <c r="CB19" s="20"/>
      <c r="CC19" s="20" t="s">
        <v>48</v>
      </c>
      <c r="CD19" s="20"/>
      <c r="CE19" s="20"/>
      <c r="CF19" s="20" t="s">
        <v>48</v>
      </c>
      <c r="CG19" s="20"/>
      <c r="CH19" s="20"/>
      <c r="CI19" s="20"/>
      <c r="CJ19" s="20" t="s">
        <v>48</v>
      </c>
      <c r="CK19" s="20"/>
      <c r="CL19" s="20"/>
      <c r="CM19" s="20" t="s">
        <v>48</v>
      </c>
      <c r="CN19" s="16"/>
      <c r="CO19" s="56"/>
      <c r="CP19" s="20"/>
      <c r="CQ19" s="20" t="s">
        <v>48</v>
      </c>
      <c r="CR19" s="20"/>
      <c r="CS19" s="56"/>
      <c r="CT19" s="20" t="s">
        <v>48</v>
      </c>
      <c r="CU19" s="16"/>
      <c r="CV19" s="20"/>
      <c r="CW19" s="20"/>
      <c r="CX19" s="20" t="s">
        <v>48</v>
      </c>
      <c r="CY19" s="20"/>
      <c r="CZ19" s="20"/>
      <c r="DA19" s="20" t="s">
        <v>48</v>
      </c>
      <c r="DB19" s="16"/>
      <c r="DC19" s="20"/>
      <c r="DD19" s="20"/>
      <c r="DE19" s="20" t="s">
        <v>48</v>
      </c>
      <c r="DF19" s="20"/>
      <c r="DG19" s="56"/>
      <c r="DH19" s="20" t="s">
        <v>48</v>
      </c>
      <c r="DI19" s="16"/>
      <c r="DJ19" s="20"/>
      <c r="DK19" s="20"/>
      <c r="DL19" s="20" t="s">
        <v>48</v>
      </c>
      <c r="DM19" s="20"/>
      <c r="DN19" s="56"/>
      <c r="DO19" s="20" t="s">
        <v>48</v>
      </c>
      <c r="DP19" s="16"/>
      <c r="DQ19" s="56"/>
      <c r="DR19" s="20"/>
      <c r="DS19" s="20" t="s">
        <v>48</v>
      </c>
      <c r="DT19" s="20"/>
      <c r="DU19" s="20"/>
      <c r="DV19" s="20" t="s">
        <v>48</v>
      </c>
      <c r="DW19" s="16"/>
      <c r="DX19" s="20"/>
      <c r="DY19" s="20"/>
      <c r="DZ19" s="20" t="s">
        <v>48</v>
      </c>
      <c r="EA19" s="20"/>
      <c r="EB19" s="16"/>
      <c r="EC19" s="20" t="s">
        <v>48</v>
      </c>
      <c r="EE19" s="20"/>
      <c r="EF19" s="16"/>
      <c r="EG19" s="20" t="s">
        <v>48</v>
      </c>
      <c r="EH19" s="16"/>
      <c r="EI19" s="16"/>
      <c r="EJ19" s="20" t="s">
        <v>48</v>
      </c>
      <c r="EK19" s="16"/>
      <c r="EL19" s="16"/>
      <c r="EM19" s="16"/>
      <c r="EN19" s="16"/>
      <c r="EO19" s="20"/>
      <c r="EQ19" s="20" t="s">
        <v>48</v>
      </c>
      <c r="ER19" s="16"/>
      <c r="ES19" s="16"/>
      <c r="ET19" s="16"/>
      <c r="EU19" s="16"/>
      <c r="EV19" s="16"/>
      <c r="EW19" s="20" t="s">
        <v>48</v>
      </c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5"/>
    </row>
    <row r="20">
      <c r="A20" s="48">
        <f t="shared" si="1"/>
        <v>14</v>
      </c>
      <c r="B20" s="50" t="str">
        <f t="shared" si="2"/>
        <v> </v>
      </c>
      <c r="C20" s="50" t="str">
        <f t="shared" si="3"/>
        <v> </v>
      </c>
      <c r="D20" s="50" t="str">
        <f t="shared" si="4"/>
        <v> </v>
      </c>
      <c r="E20" s="50" t="str">
        <f t="shared" si="5"/>
        <v> </v>
      </c>
      <c r="F20" s="50" t="str">
        <f t="shared" si="6"/>
        <v> </v>
      </c>
      <c r="G20" s="51" t="str">
        <f t="shared" si="7"/>
        <v/>
      </c>
      <c r="H20" s="52">
        <v>14.0</v>
      </c>
      <c r="I20" s="53">
        <f t="array" ref="I20">Max(If(left($P20:$FL20,2)="CI",column($P20:$FL20),0))</f>
        <v>0</v>
      </c>
      <c r="J20" s="53">
        <f t="array" ref="J20">Max(If(left($P20:$FL20,3)="EHD",column($P20:$FL20),0))</f>
        <v>0</v>
      </c>
      <c r="K20" s="53">
        <f t="array" ref="K20">Max(If(left($P20:$FL20,2)="CH",column($P20:$FL20),0))</f>
        <v>0</v>
      </c>
      <c r="L20" s="53">
        <f t="array" ref="L20">Max(If(left($P20:$FL20,2)="12",column($P20:$FL20),0))</f>
        <v>0</v>
      </c>
      <c r="M20" s="53">
        <f t="array" ref="M20">Max(If(left($P20:$FL20,1)="X",column($P20:$FL20),0))</f>
        <v>0</v>
      </c>
      <c r="N20" s="53" t="str">
        <f t="shared" si="10"/>
        <v/>
      </c>
      <c r="O20" s="54">
        <f t="shared" si="9"/>
        <v>0</v>
      </c>
      <c r="P20" s="5"/>
      <c r="Q20" s="5"/>
      <c r="R20" s="5"/>
      <c r="S20" s="5"/>
      <c r="T20" s="55" t="s">
        <v>47</v>
      </c>
      <c r="U20" s="5"/>
      <c r="V20" s="5"/>
      <c r="W20" s="5"/>
      <c r="X20" s="5"/>
      <c r="Y20" s="5"/>
      <c r="Z20" s="16"/>
      <c r="AA20" s="20"/>
      <c r="AB20" s="16"/>
      <c r="AC20" s="16"/>
      <c r="AD20" s="20" t="s">
        <v>47</v>
      </c>
      <c r="AE20" s="16"/>
      <c r="AF20" s="20"/>
      <c r="AG20" s="20"/>
      <c r="AH20" s="20"/>
      <c r="AI20" s="20" t="s">
        <v>48</v>
      </c>
      <c r="AJ20" s="16"/>
      <c r="AK20" s="16"/>
      <c r="AL20" s="20"/>
      <c r="AM20" s="16"/>
      <c r="AN20" s="20" t="s">
        <v>48</v>
      </c>
      <c r="AO20" s="20"/>
      <c r="AP20" s="16"/>
      <c r="AQ20" s="16"/>
      <c r="AR20" s="20"/>
      <c r="AS20" s="20"/>
      <c r="AT20" s="20" t="s">
        <v>48</v>
      </c>
      <c r="AU20" s="16"/>
      <c r="AV20" s="20"/>
      <c r="AW20" s="20" t="s">
        <v>48</v>
      </c>
      <c r="AX20" s="16"/>
      <c r="AY20" s="20"/>
      <c r="AZ20" s="20"/>
      <c r="BA20" s="20" t="s">
        <v>48</v>
      </c>
      <c r="BB20" s="16"/>
      <c r="BC20" s="20"/>
      <c r="BD20" s="20" t="s">
        <v>48</v>
      </c>
      <c r="BE20" s="16"/>
      <c r="BF20" s="20"/>
      <c r="BG20" s="20"/>
      <c r="BH20" s="20" t="s">
        <v>48</v>
      </c>
      <c r="BI20" s="16"/>
      <c r="BJ20" s="20"/>
      <c r="BK20" s="20" t="s">
        <v>48</v>
      </c>
      <c r="BL20" s="16"/>
      <c r="BM20" s="20"/>
      <c r="BN20" s="20"/>
      <c r="BO20" s="20" t="s">
        <v>48</v>
      </c>
      <c r="BP20" s="16"/>
      <c r="BQ20" s="20"/>
      <c r="BR20" s="20" t="s">
        <v>48</v>
      </c>
      <c r="BS20" s="16"/>
      <c r="BT20" s="20"/>
      <c r="BU20" s="20"/>
      <c r="BV20" s="20" t="s">
        <v>48</v>
      </c>
      <c r="BW20" s="16"/>
      <c r="BX20" s="20"/>
      <c r="BY20" s="20" t="s">
        <v>48</v>
      </c>
      <c r="BZ20" s="16"/>
      <c r="CA20" s="20"/>
      <c r="CB20" s="20"/>
      <c r="CC20" s="20" t="s">
        <v>48</v>
      </c>
      <c r="CD20" s="16"/>
      <c r="CE20" s="20"/>
      <c r="CF20" s="20" t="s">
        <v>48</v>
      </c>
      <c r="CG20" s="16"/>
      <c r="CH20" s="20"/>
      <c r="CI20" s="20"/>
      <c r="CJ20" s="20" t="s">
        <v>48</v>
      </c>
      <c r="CK20" s="16"/>
      <c r="CL20" s="20"/>
      <c r="CM20" s="20" t="s">
        <v>48</v>
      </c>
      <c r="CN20" s="16"/>
      <c r="CO20" s="20"/>
      <c r="CP20" s="20"/>
      <c r="CQ20" s="20" t="s">
        <v>48</v>
      </c>
      <c r="CR20" s="16"/>
      <c r="CS20" s="20"/>
      <c r="CT20" s="20" t="s">
        <v>48</v>
      </c>
      <c r="CU20" s="16"/>
      <c r="CV20" s="20"/>
      <c r="CW20" s="20"/>
      <c r="CX20" s="20" t="s">
        <v>48</v>
      </c>
      <c r="CY20" s="16"/>
      <c r="CZ20" s="20"/>
      <c r="DA20" s="20" t="s">
        <v>48</v>
      </c>
      <c r="DB20" s="16"/>
      <c r="DC20" s="20"/>
      <c r="DD20" s="20"/>
      <c r="DE20" s="20" t="s">
        <v>48</v>
      </c>
      <c r="DF20" s="16"/>
      <c r="DG20" s="20"/>
      <c r="DH20" s="20" t="s">
        <v>48</v>
      </c>
      <c r="DI20" s="16"/>
      <c r="DJ20" s="16"/>
      <c r="DK20" s="20"/>
      <c r="DL20" s="20" t="s">
        <v>48</v>
      </c>
      <c r="DM20" s="16"/>
      <c r="DN20" s="20"/>
      <c r="DO20" s="20" t="s">
        <v>48</v>
      </c>
      <c r="DP20" s="16"/>
      <c r="DQ20" s="20"/>
      <c r="DR20" s="20"/>
      <c r="DS20" s="20" t="s">
        <v>48</v>
      </c>
      <c r="DT20" s="16"/>
      <c r="DU20" s="20"/>
      <c r="DV20" s="20" t="s">
        <v>48</v>
      </c>
      <c r="DW20" s="16"/>
      <c r="DX20" s="20"/>
      <c r="DY20" s="20"/>
      <c r="DZ20" s="20" t="s">
        <v>48</v>
      </c>
      <c r="EA20" s="16"/>
      <c r="EB20" s="16"/>
      <c r="EC20" s="20" t="s">
        <v>48</v>
      </c>
      <c r="ED20" s="16"/>
      <c r="EE20" s="20"/>
      <c r="EF20" s="16"/>
      <c r="EG20" s="20" t="s">
        <v>48</v>
      </c>
      <c r="EH20" s="16"/>
      <c r="EI20" s="16"/>
      <c r="EJ20" s="20" t="s">
        <v>48</v>
      </c>
      <c r="EK20" s="16"/>
      <c r="EL20" s="16"/>
      <c r="EM20" s="16"/>
      <c r="EN20" s="16"/>
      <c r="EO20" s="16"/>
      <c r="EP20" s="16"/>
      <c r="EQ20" s="20" t="s">
        <v>48</v>
      </c>
      <c r="ER20" s="16"/>
      <c r="ES20" s="16"/>
      <c r="ET20" s="16"/>
      <c r="EU20" s="16"/>
      <c r="EV20" s="16"/>
      <c r="EW20" s="20" t="s">
        <v>48</v>
      </c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5"/>
    </row>
    <row r="21">
      <c r="A21" s="48">
        <f t="shared" si="1"/>
        <v>15</v>
      </c>
      <c r="B21" s="50" t="str">
        <f t="shared" si="2"/>
        <v> </v>
      </c>
      <c r="C21" s="50" t="str">
        <f t="shared" si="3"/>
        <v> </v>
      </c>
      <c r="D21" s="50" t="str">
        <f t="shared" si="4"/>
        <v> </v>
      </c>
      <c r="E21" s="50" t="str">
        <f t="shared" si="5"/>
        <v> </v>
      </c>
      <c r="F21" s="50" t="str">
        <f t="shared" si="6"/>
        <v> </v>
      </c>
      <c r="G21" s="51" t="str">
        <f t="shared" si="7"/>
        <v/>
      </c>
      <c r="H21" s="52">
        <v>15.0</v>
      </c>
      <c r="I21" s="53">
        <f t="array" ref="I21">Max(If(left($P21:$FL21,2)="CI",column($P21:$FL21),0))</f>
        <v>0</v>
      </c>
      <c r="J21" s="53">
        <f t="array" ref="J21">Max(If(left($P21:$FL21,3)="EHD",column($P21:$FL21),0))</f>
        <v>0</v>
      </c>
      <c r="K21" s="53">
        <f t="array" ref="K21">Max(If(left($P21:$FL21,2)="CH",column($P21:$FL21),0))</f>
        <v>0</v>
      </c>
      <c r="L21" s="53">
        <f t="array" ref="L21">Max(If(left($P21:$FL21,2)="12",column($P21:$FL21),0))</f>
        <v>0</v>
      </c>
      <c r="M21" s="53">
        <f t="array" ref="M21">Max(If(left($P21:$FL21,1)="X",column($P21:$FL21),0))</f>
        <v>0</v>
      </c>
      <c r="N21" s="53" t="str">
        <f t="shared" si="10"/>
        <v/>
      </c>
      <c r="O21" s="54">
        <f t="shared" si="9"/>
        <v>0</v>
      </c>
      <c r="P21" s="5"/>
      <c r="Q21" s="5"/>
      <c r="R21" s="5"/>
      <c r="S21" s="5"/>
      <c r="T21" s="55" t="s">
        <v>55</v>
      </c>
      <c r="U21" s="5"/>
      <c r="V21" s="5"/>
      <c r="W21" s="5"/>
      <c r="X21" s="5"/>
      <c r="Y21" s="5"/>
      <c r="Z21" s="16"/>
      <c r="AA21" s="16"/>
      <c r="AB21" s="16"/>
      <c r="AC21" s="16"/>
      <c r="AD21" s="20" t="s">
        <v>55</v>
      </c>
      <c r="AE21" s="16"/>
      <c r="AF21" s="16"/>
      <c r="AG21" s="20"/>
      <c r="AH21" s="20"/>
      <c r="AI21" s="20" t="s">
        <v>56</v>
      </c>
      <c r="AJ21" s="16"/>
      <c r="AK21" s="16"/>
      <c r="AL21" s="20"/>
      <c r="AM21" s="16"/>
      <c r="AN21" s="20" t="s">
        <v>56</v>
      </c>
      <c r="AO21" s="20"/>
      <c r="AP21" s="16"/>
      <c r="AQ21" s="16"/>
      <c r="AR21" s="20"/>
      <c r="AS21" s="20"/>
      <c r="AT21" s="20" t="s">
        <v>56</v>
      </c>
      <c r="AU21" s="16"/>
      <c r="AV21" s="20"/>
      <c r="AW21" s="20" t="s">
        <v>56</v>
      </c>
      <c r="AX21" s="16"/>
      <c r="AY21" s="16"/>
      <c r="AZ21" s="20"/>
      <c r="BA21" s="20" t="s">
        <v>56</v>
      </c>
      <c r="BB21" s="16"/>
      <c r="BC21" s="20"/>
      <c r="BD21" s="20" t="s">
        <v>56</v>
      </c>
      <c r="BE21" s="16"/>
      <c r="BF21" s="20"/>
      <c r="BG21" s="20"/>
      <c r="BH21" s="20" t="s">
        <v>56</v>
      </c>
      <c r="BI21" s="16"/>
      <c r="BJ21" s="20"/>
      <c r="BK21" s="20" t="s">
        <v>56</v>
      </c>
      <c r="BL21" s="16"/>
      <c r="BM21" s="20"/>
      <c r="BN21" s="20"/>
      <c r="BO21" s="20" t="s">
        <v>56</v>
      </c>
      <c r="BP21" s="16"/>
      <c r="BQ21" s="20"/>
      <c r="BR21" s="20" t="s">
        <v>56</v>
      </c>
      <c r="BS21" s="16"/>
      <c r="BT21" s="20"/>
      <c r="BU21" s="20"/>
      <c r="BV21" s="20" t="s">
        <v>56</v>
      </c>
      <c r="BW21" s="20"/>
      <c r="BX21" s="20"/>
      <c r="BY21" s="20" t="s">
        <v>56</v>
      </c>
      <c r="BZ21" s="16"/>
      <c r="CA21" s="20"/>
      <c r="CB21" s="20"/>
      <c r="CC21" s="20" t="s">
        <v>56</v>
      </c>
      <c r="CD21" s="16"/>
      <c r="CE21" s="20"/>
      <c r="CF21" s="20" t="s">
        <v>56</v>
      </c>
      <c r="CG21" s="16"/>
      <c r="CH21" s="20"/>
      <c r="CI21" s="20"/>
      <c r="CJ21" s="20" t="s">
        <v>56</v>
      </c>
      <c r="CK21" s="16"/>
      <c r="CL21" s="20"/>
      <c r="CM21" s="20" t="s">
        <v>56</v>
      </c>
      <c r="CN21" s="16"/>
      <c r="CO21" s="20"/>
      <c r="CP21" s="20"/>
      <c r="CQ21" s="20" t="s">
        <v>56</v>
      </c>
      <c r="CR21" s="16"/>
      <c r="CS21" s="20"/>
      <c r="CT21" s="20" t="s">
        <v>56</v>
      </c>
      <c r="CU21" s="16"/>
      <c r="CV21" s="20"/>
      <c r="CW21" s="20"/>
      <c r="CX21" s="20" t="s">
        <v>56</v>
      </c>
      <c r="CY21" s="16"/>
      <c r="CZ21" s="20"/>
      <c r="DA21" s="20" t="s">
        <v>56</v>
      </c>
      <c r="DB21" s="16"/>
      <c r="DC21" s="20"/>
      <c r="DD21" s="20"/>
      <c r="DE21" s="20" t="s">
        <v>56</v>
      </c>
      <c r="DF21" s="16"/>
      <c r="DG21" s="20"/>
      <c r="DH21" s="20" t="s">
        <v>56</v>
      </c>
      <c r="DI21" s="16"/>
      <c r="DJ21" s="16"/>
      <c r="DK21" s="20"/>
      <c r="DL21" s="20" t="s">
        <v>56</v>
      </c>
      <c r="DM21" s="16"/>
      <c r="DN21" s="20"/>
      <c r="DO21" s="20" t="s">
        <v>56</v>
      </c>
      <c r="DP21" s="16"/>
      <c r="DQ21" s="20"/>
      <c r="DR21" s="20"/>
      <c r="DS21" s="20" t="s">
        <v>56</v>
      </c>
      <c r="DT21" s="16"/>
      <c r="DU21" s="20"/>
      <c r="DV21" s="20" t="s">
        <v>56</v>
      </c>
      <c r="DW21" s="16"/>
      <c r="DX21" s="20"/>
      <c r="DY21" s="20"/>
      <c r="DZ21" s="20" t="s">
        <v>56</v>
      </c>
      <c r="EA21" s="16"/>
      <c r="EB21" s="16"/>
      <c r="EC21" s="20" t="s">
        <v>56</v>
      </c>
      <c r="ED21" s="16"/>
      <c r="EE21" s="20"/>
      <c r="EF21" s="16"/>
      <c r="EG21" s="20" t="s">
        <v>56</v>
      </c>
      <c r="EH21" s="16"/>
      <c r="EI21" s="16"/>
      <c r="EJ21" s="20" t="s">
        <v>56</v>
      </c>
      <c r="EK21" s="16"/>
      <c r="EL21" s="16"/>
      <c r="EM21" s="16"/>
      <c r="EN21" s="16"/>
      <c r="EO21" s="16"/>
      <c r="EP21" s="16"/>
      <c r="EQ21" s="20" t="s">
        <v>56</v>
      </c>
      <c r="ER21" s="16"/>
      <c r="ES21" s="16"/>
      <c r="ET21" s="16"/>
      <c r="EU21" s="16"/>
      <c r="EV21" s="16"/>
      <c r="EW21" s="20" t="s">
        <v>56</v>
      </c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5"/>
    </row>
    <row r="22">
      <c r="A22" s="48">
        <f t="shared" si="1"/>
        <v>16</v>
      </c>
      <c r="B22" s="50" t="str">
        <f t="shared" si="2"/>
        <v> </v>
      </c>
      <c r="C22" s="50" t="str">
        <f t="shared" si="3"/>
        <v> </v>
      </c>
      <c r="D22" s="50" t="str">
        <f t="shared" si="4"/>
        <v> </v>
      </c>
      <c r="E22" s="50" t="str">
        <f t="shared" si="5"/>
        <v> </v>
      </c>
      <c r="F22" s="50" t="str">
        <f t="shared" si="6"/>
        <v> </v>
      </c>
      <c r="G22" s="51" t="str">
        <f t="shared" si="7"/>
        <v/>
      </c>
      <c r="H22" s="52">
        <v>16.0</v>
      </c>
      <c r="I22" s="53">
        <f t="array" ref="I22">Max(If(left($P22:$FL22,2)="CI",column($P22:$FL22),0))</f>
        <v>0</v>
      </c>
      <c r="J22" s="53">
        <f t="array" ref="J22">Max(If(left($P22:$FL22,3)="EHD",column($P22:$FL22),0))</f>
        <v>0</v>
      </c>
      <c r="K22" s="53">
        <f t="array" ref="K22">Max(If(left($P22:$FL22,2)="CH",column($P22:$FL22),0))</f>
        <v>0</v>
      </c>
      <c r="L22" s="53">
        <f t="array" ref="L22">Max(If(left($P22:$FL22,2)="12",column($P22:$FL22),0))</f>
        <v>0</v>
      </c>
      <c r="M22" s="53">
        <f t="array" ref="M22">Max(If(left($P22:$FL22,1)="X",column($P22:$FL22),0))</f>
        <v>0</v>
      </c>
      <c r="N22" s="53" t="str">
        <f t="shared" si="10"/>
        <v/>
      </c>
      <c r="O22" s="54">
        <f t="shared" si="9"/>
        <v>0</v>
      </c>
      <c r="P22" s="5"/>
      <c r="Q22" s="5"/>
      <c r="R22" s="5"/>
      <c r="S22" s="5"/>
      <c r="T22" s="55" t="s">
        <v>44</v>
      </c>
      <c r="U22" s="5"/>
      <c r="V22" s="5"/>
      <c r="W22" s="5"/>
      <c r="X22" s="5"/>
      <c r="Y22" s="5"/>
      <c r="Z22" s="16"/>
      <c r="AA22" s="20"/>
      <c r="AB22" s="16"/>
      <c r="AC22" s="16"/>
      <c r="AD22" s="20" t="s">
        <v>44</v>
      </c>
      <c r="AE22" s="16"/>
      <c r="AF22" s="20"/>
      <c r="AG22" s="20"/>
      <c r="AH22" s="20"/>
      <c r="AI22" s="20" t="s">
        <v>44</v>
      </c>
      <c r="AJ22" s="16"/>
      <c r="AK22" s="16"/>
      <c r="AL22" s="20"/>
      <c r="AM22" s="16"/>
      <c r="AN22" s="20" t="s">
        <v>44</v>
      </c>
      <c r="AO22" s="20"/>
      <c r="AP22" s="16"/>
      <c r="AQ22" s="16"/>
      <c r="AR22" s="20"/>
      <c r="AS22" s="20"/>
      <c r="AT22" s="20" t="s">
        <v>44</v>
      </c>
      <c r="AU22" s="16"/>
      <c r="AV22" s="20"/>
      <c r="AW22" s="20" t="s">
        <v>44</v>
      </c>
      <c r="AX22" s="16"/>
      <c r="AY22" s="16"/>
      <c r="AZ22" s="20"/>
      <c r="BA22" s="20" t="s">
        <v>44</v>
      </c>
      <c r="BB22" s="16"/>
      <c r="BC22" s="20"/>
      <c r="BD22" s="20" t="s">
        <v>44</v>
      </c>
      <c r="BE22" s="16"/>
      <c r="BF22" s="16"/>
      <c r="BG22" s="20"/>
      <c r="BH22" s="20" t="s">
        <v>44</v>
      </c>
      <c r="BI22" s="16"/>
      <c r="BJ22" s="20"/>
      <c r="BK22" s="20" t="s">
        <v>44</v>
      </c>
      <c r="BL22" s="16"/>
      <c r="BM22" s="16"/>
      <c r="BN22" s="20"/>
      <c r="BO22" s="20" t="s">
        <v>44</v>
      </c>
      <c r="BP22" s="16"/>
      <c r="BQ22" s="20"/>
      <c r="BR22" s="20" t="s">
        <v>44</v>
      </c>
      <c r="BS22" s="16"/>
      <c r="BT22" s="16"/>
      <c r="BU22" s="20"/>
      <c r="BV22" s="20" t="s">
        <v>44</v>
      </c>
      <c r="BW22" s="16"/>
      <c r="BX22" s="20"/>
      <c r="BY22" s="20" t="s">
        <v>44</v>
      </c>
      <c r="BZ22" s="16"/>
      <c r="CA22" s="16"/>
      <c r="CB22" s="20"/>
      <c r="CC22" s="20" t="s">
        <v>44</v>
      </c>
      <c r="CD22" s="16"/>
      <c r="CE22" s="20"/>
      <c r="CF22" s="20" t="s">
        <v>44</v>
      </c>
      <c r="CG22" s="16"/>
      <c r="CH22" s="20"/>
      <c r="CI22" s="20"/>
      <c r="CJ22" s="20" t="s">
        <v>44</v>
      </c>
      <c r="CK22" s="16"/>
      <c r="CL22" s="20"/>
      <c r="CM22" s="20" t="s">
        <v>44</v>
      </c>
      <c r="CN22" s="16"/>
      <c r="CO22" s="20"/>
      <c r="CP22" s="20"/>
      <c r="CQ22" s="20" t="s">
        <v>44</v>
      </c>
      <c r="CR22" s="16"/>
      <c r="CS22" s="20"/>
      <c r="CT22" s="20" t="s">
        <v>44</v>
      </c>
      <c r="CU22" s="16"/>
      <c r="CV22" s="20"/>
      <c r="CW22" s="20"/>
      <c r="CX22" s="20" t="s">
        <v>44</v>
      </c>
      <c r="CY22" s="20"/>
      <c r="CZ22" s="20"/>
      <c r="DA22" s="20" t="s">
        <v>44</v>
      </c>
      <c r="DB22" s="16"/>
      <c r="DC22" s="20"/>
      <c r="DD22" s="20"/>
      <c r="DE22" s="20" t="s">
        <v>44</v>
      </c>
      <c r="DF22" s="16"/>
      <c r="DG22" s="20"/>
      <c r="DH22" s="20" t="s">
        <v>44</v>
      </c>
      <c r="DI22" s="16"/>
      <c r="DJ22" s="16"/>
      <c r="DK22" s="20"/>
      <c r="DL22" s="20" t="s">
        <v>44</v>
      </c>
      <c r="DM22" s="16"/>
      <c r="DN22" s="20"/>
      <c r="DO22" s="20" t="s">
        <v>44</v>
      </c>
      <c r="DP22" s="16"/>
      <c r="DQ22" s="20"/>
      <c r="DR22" s="20"/>
      <c r="DS22" s="20" t="s">
        <v>44</v>
      </c>
      <c r="DT22" s="16"/>
      <c r="DU22" s="20"/>
      <c r="DV22" s="20" t="s">
        <v>44</v>
      </c>
      <c r="DW22" s="16"/>
      <c r="DX22" s="20"/>
      <c r="DY22" s="20"/>
      <c r="DZ22" s="20" t="s">
        <v>44</v>
      </c>
      <c r="EA22" s="16"/>
      <c r="EB22" s="16"/>
      <c r="EC22" s="20" t="s">
        <v>44</v>
      </c>
      <c r="ED22" s="16"/>
      <c r="EE22" s="20"/>
      <c r="EF22" s="16"/>
      <c r="EG22" s="20" t="s">
        <v>44</v>
      </c>
      <c r="EH22" s="16"/>
      <c r="EI22" s="16"/>
      <c r="EJ22" s="20" t="s">
        <v>44</v>
      </c>
      <c r="EK22" s="16"/>
      <c r="EL22" s="16"/>
      <c r="EM22" s="16"/>
      <c r="EN22" s="16"/>
      <c r="EO22" s="16"/>
      <c r="EP22" s="16"/>
      <c r="EQ22" s="20" t="s">
        <v>44</v>
      </c>
      <c r="ER22" s="16"/>
      <c r="ES22" s="16"/>
      <c r="ET22" s="16"/>
      <c r="EU22" s="16"/>
      <c r="EV22" s="16"/>
      <c r="EW22" s="20" t="s">
        <v>44</v>
      </c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5"/>
    </row>
    <row r="23">
      <c r="A23" s="48">
        <f t="shared" si="1"/>
        <v>17</v>
      </c>
      <c r="B23" s="50" t="str">
        <f t="shared" si="2"/>
        <v> </v>
      </c>
      <c r="C23" s="50" t="str">
        <f t="shared" si="3"/>
        <v> </v>
      </c>
      <c r="D23" s="50" t="str">
        <f t="shared" si="4"/>
        <v> </v>
      </c>
      <c r="E23" s="50" t="str">
        <f t="shared" si="5"/>
        <v> </v>
      </c>
      <c r="F23" s="50" t="str">
        <f t="shared" si="6"/>
        <v> </v>
      </c>
      <c r="G23" s="51" t="str">
        <f t="shared" si="7"/>
        <v/>
      </c>
      <c r="H23" s="52">
        <v>17.0</v>
      </c>
      <c r="I23" s="53">
        <f t="array" ref="I23">Max(If(left($P23:$FL23,2)="CI",column($P23:$FL23),0))</f>
        <v>0</v>
      </c>
      <c r="J23" s="53">
        <f t="array" ref="J23">Max(If(left($P23:$FL23,3)="EHD",column($P23:$FL23),0))</f>
        <v>0</v>
      </c>
      <c r="K23" s="53">
        <f t="array" ref="K23">Max(If(left($P23:$FL23,2)="CH",column($P23:$FL23),0))</f>
        <v>0</v>
      </c>
      <c r="L23" s="53">
        <f t="array" ref="L23">Max(If(left($P23:$FL23,2)="12",column($P23:$FL23),0))</f>
        <v>0</v>
      </c>
      <c r="M23" s="53">
        <f t="array" ref="M23">Max(If(left($P23:$FL23,1)="X",column($P23:$FL23),0))</f>
        <v>0</v>
      </c>
      <c r="N23" s="53" t="str">
        <f t="shared" si="10"/>
        <v/>
      </c>
      <c r="O23" s="54">
        <f t="shared" si="9"/>
        <v>0</v>
      </c>
      <c r="P23" s="5"/>
      <c r="Q23" s="5"/>
      <c r="R23" s="5"/>
      <c r="S23" s="5"/>
      <c r="T23" s="55" t="s">
        <v>47</v>
      </c>
      <c r="U23" s="5"/>
      <c r="V23" s="5"/>
      <c r="W23" s="5"/>
      <c r="X23" s="5"/>
      <c r="Y23" s="5"/>
      <c r="Z23" s="16"/>
      <c r="AA23" s="20"/>
      <c r="AB23" s="16"/>
      <c r="AC23" s="16"/>
      <c r="AD23" s="20" t="s">
        <v>47</v>
      </c>
      <c r="AE23" s="16"/>
      <c r="AF23" s="20"/>
      <c r="AG23" s="20"/>
      <c r="AH23" s="20"/>
      <c r="AI23" s="20" t="s">
        <v>48</v>
      </c>
      <c r="AJ23" s="16"/>
      <c r="AK23" s="16"/>
      <c r="AL23" s="20"/>
      <c r="AM23" s="16"/>
      <c r="AN23" s="20" t="s">
        <v>48</v>
      </c>
      <c r="AO23" s="20"/>
      <c r="AP23" s="16"/>
      <c r="AQ23" s="16"/>
      <c r="AR23" s="20"/>
      <c r="AS23" s="20"/>
      <c r="AT23" s="20" t="s">
        <v>48</v>
      </c>
      <c r="AU23" s="16"/>
      <c r="AV23" s="20"/>
      <c r="AW23" s="20" t="s">
        <v>48</v>
      </c>
      <c r="AX23" s="16"/>
      <c r="AY23" s="16"/>
      <c r="AZ23" s="20"/>
      <c r="BA23" s="20" t="s">
        <v>48</v>
      </c>
      <c r="BB23" s="16"/>
      <c r="BC23" s="20"/>
      <c r="BD23" s="20" t="s">
        <v>48</v>
      </c>
      <c r="BE23" s="16"/>
      <c r="BF23" s="16"/>
      <c r="BG23" s="20"/>
      <c r="BH23" s="20" t="s">
        <v>48</v>
      </c>
      <c r="BI23" s="16"/>
      <c r="BJ23" s="20"/>
      <c r="BK23" s="20" t="s">
        <v>48</v>
      </c>
      <c r="BL23" s="16"/>
      <c r="BM23" s="16"/>
      <c r="BN23" s="20"/>
      <c r="BO23" s="20" t="s">
        <v>48</v>
      </c>
      <c r="BP23" s="16"/>
      <c r="BQ23" s="20"/>
      <c r="BR23" s="20" t="s">
        <v>48</v>
      </c>
      <c r="BS23" s="16"/>
      <c r="BT23" s="16"/>
      <c r="BU23" s="20"/>
      <c r="BV23" s="20" t="s">
        <v>48</v>
      </c>
      <c r="BW23" s="16"/>
      <c r="BX23" s="20"/>
      <c r="BY23" s="20" t="s">
        <v>48</v>
      </c>
      <c r="BZ23" s="16"/>
      <c r="CA23" s="16"/>
      <c r="CB23" s="20"/>
      <c r="CC23" s="20" t="s">
        <v>48</v>
      </c>
      <c r="CD23" s="16"/>
      <c r="CE23" s="20"/>
      <c r="CF23" s="20" t="s">
        <v>48</v>
      </c>
      <c r="CG23" s="16"/>
      <c r="CH23" s="16"/>
      <c r="CI23" s="20"/>
      <c r="CJ23" s="20" t="s">
        <v>48</v>
      </c>
      <c r="CK23" s="16"/>
      <c r="CL23" s="20"/>
      <c r="CM23" s="20" t="s">
        <v>48</v>
      </c>
      <c r="CN23" s="16"/>
      <c r="CO23" s="16"/>
      <c r="CP23" s="20"/>
      <c r="CQ23" s="20" t="s">
        <v>48</v>
      </c>
      <c r="CR23" s="16"/>
      <c r="CS23" s="20"/>
      <c r="CT23" s="20" t="s">
        <v>48</v>
      </c>
      <c r="CU23" s="16"/>
      <c r="CV23" s="16"/>
      <c r="CW23" s="20"/>
      <c r="CX23" s="20" t="s">
        <v>48</v>
      </c>
      <c r="CY23" s="16"/>
      <c r="CZ23" s="20"/>
      <c r="DA23" s="20" t="s">
        <v>48</v>
      </c>
      <c r="DB23" s="16"/>
      <c r="DC23" s="16"/>
      <c r="DD23" s="20"/>
      <c r="DE23" s="20" t="s">
        <v>48</v>
      </c>
      <c r="DF23" s="16"/>
      <c r="DG23" s="20"/>
      <c r="DH23" s="20" t="s">
        <v>48</v>
      </c>
      <c r="DI23" s="16"/>
      <c r="DJ23" s="16"/>
      <c r="DK23" s="20"/>
      <c r="DL23" s="20" t="s">
        <v>48</v>
      </c>
      <c r="DM23" s="16"/>
      <c r="DN23" s="20"/>
      <c r="DO23" s="20" t="s">
        <v>48</v>
      </c>
      <c r="DP23" s="16"/>
      <c r="DQ23" s="16"/>
      <c r="DR23" s="20"/>
      <c r="DS23" s="20" t="s">
        <v>48</v>
      </c>
      <c r="DT23" s="16"/>
      <c r="DU23" s="20"/>
      <c r="DV23" s="20" t="s">
        <v>48</v>
      </c>
      <c r="DW23" s="16"/>
      <c r="DX23" s="16"/>
      <c r="DY23" s="20"/>
      <c r="DZ23" s="20" t="s">
        <v>48</v>
      </c>
      <c r="EA23" s="16"/>
      <c r="EB23" s="16"/>
      <c r="EC23" s="20" t="s">
        <v>48</v>
      </c>
      <c r="ED23" s="16"/>
      <c r="EE23" s="20"/>
      <c r="EF23" s="16"/>
      <c r="EG23" s="20" t="s">
        <v>48</v>
      </c>
      <c r="EH23" s="16"/>
      <c r="EI23" s="16"/>
      <c r="EJ23" s="20" t="s">
        <v>48</v>
      </c>
      <c r="EK23" s="16"/>
      <c r="EL23" s="16"/>
      <c r="EM23" s="16"/>
      <c r="EN23" s="16"/>
      <c r="EO23" s="16"/>
      <c r="EP23" s="16"/>
      <c r="EQ23" s="20" t="s">
        <v>48</v>
      </c>
      <c r="ER23" s="16"/>
      <c r="ES23" s="16"/>
      <c r="ET23" s="16"/>
      <c r="EU23" s="16"/>
      <c r="EV23" s="16"/>
      <c r="EW23" s="20" t="s">
        <v>48</v>
      </c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5"/>
    </row>
    <row r="24">
      <c r="A24" s="48">
        <f t="shared" si="1"/>
        <v>18</v>
      </c>
      <c r="B24" s="50" t="str">
        <f t="shared" si="2"/>
        <v> </v>
      </c>
      <c r="C24" s="50" t="str">
        <f t="shared" si="3"/>
        <v> </v>
      </c>
      <c r="D24" s="50" t="str">
        <f t="shared" si="4"/>
        <v> </v>
      </c>
      <c r="E24" s="50" t="str">
        <f t="shared" si="5"/>
        <v> </v>
      </c>
      <c r="F24" s="50" t="str">
        <f t="shared" si="6"/>
        <v> </v>
      </c>
      <c r="G24" s="51" t="str">
        <f t="shared" si="7"/>
        <v/>
      </c>
      <c r="H24" s="52">
        <v>18.0</v>
      </c>
      <c r="I24" s="53">
        <f t="array" ref="I24">Max(If(left($P24:$FL24,2)="CI",column($P24:$FL24),0))</f>
        <v>0</v>
      </c>
      <c r="J24" s="53">
        <f t="array" ref="J24">Max(If(left($P24:$FL24,3)="EHD",column($P24:$FL24),0))</f>
        <v>0</v>
      </c>
      <c r="K24" s="53">
        <f t="array" ref="K24">Max(If(left($P24:$FL24,2)="CH",column($P24:$FL24),0))</f>
        <v>0</v>
      </c>
      <c r="L24" s="53">
        <f t="array" ref="L24">Max(If(left($P24:$FL24,2)="12",column($P24:$FL24),0))</f>
        <v>0</v>
      </c>
      <c r="M24" s="53">
        <f t="array" ref="M24">Max(If(left($P24:$FL24,1)="X",column($P24:$FL24),0))</f>
        <v>0</v>
      </c>
      <c r="N24" s="53" t="str">
        <f t="shared" si="10"/>
        <v/>
      </c>
      <c r="O24" s="54">
        <f t="shared" si="9"/>
        <v>0</v>
      </c>
      <c r="P24" s="5"/>
      <c r="Q24" s="55"/>
      <c r="R24" s="5"/>
      <c r="S24" s="5"/>
      <c r="T24" s="55" t="s">
        <v>47</v>
      </c>
      <c r="U24" s="5"/>
      <c r="V24" s="5"/>
      <c r="W24" s="5"/>
      <c r="X24" s="5"/>
      <c r="Y24" s="5"/>
      <c r="Z24" s="16"/>
      <c r="AA24" s="20"/>
      <c r="AB24" s="16"/>
      <c r="AC24" s="16"/>
      <c r="AD24" s="20" t="s">
        <v>47</v>
      </c>
      <c r="AE24" s="16"/>
      <c r="AF24" s="20"/>
      <c r="AG24" s="20"/>
      <c r="AH24" s="20"/>
      <c r="AI24" s="20" t="s">
        <v>48</v>
      </c>
      <c r="AJ24" s="16"/>
      <c r="AK24" s="16"/>
      <c r="AL24" s="20"/>
      <c r="AM24" s="16"/>
      <c r="AN24" s="20" t="s">
        <v>48</v>
      </c>
      <c r="AO24" s="20"/>
      <c r="AP24" s="16"/>
      <c r="AQ24" s="16"/>
      <c r="AR24" s="20"/>
      <c r="AS24" s="20"/>
      <c r="AT24" s="20" t="s">
        <v>48</v>
      </c>
      <c r="AU24" s="16"/>
      <c r="AV24" s="20"/>
      <c r="AW24" s="20" t="s">
        <v>48</v>
      </c>
      <c r="AX24" s="16"/>
      <c r="AY24" s="16"/>
      <c r="AZ24" s="20"/>
      <c r="BA24" s="20" t="s">
        <v>48</v>
      </c>
      <c r="BB24" s="16"/>
      <c r="BC24" s="20"/>
      <c r="BD24" s="20" t="s">
        <v>48</v>
      </c>
      <c r="BE24" s="16"/>
      <c r="BF24" s="16"/>
      <c r="BG24" s="20"/>
      <c r="BH24" s="20" t="s">
        <v>48</v>
      </c>
      <c r="BI24" s="16"/>
      <c r="BJ24" s="20"/>
      <c r="BK24" s="20" t="s">
        <v>48</v>
      </c>
      <c r="BL24" s="16"/>
      <c r="BM24" s="16"/>
      <c r="BN24" s="20"/>
      <c r="BO24" s="20" t="s">
        <v>48</v>
      </c>
      <c r="BP24" s="16"/>
      <c r="BQ24" s="20"/>
      <c r="BR24" s="20" t="s">
        <v>48</v>
      </c>
      <c r="BS24" s="16"/>
      <c r="BT24" s="16"/>
      <c r="BU24" s="20"/>
      <c r="BV24" s="20" t="s">
        <v>48</v>
      </c>
      <c r="BW24" s="16"/>
      <c r="BX24" s="20"/>
      <c r="BY24" s="20" t="s">
        <v>48</v>
      </c>
      <c r="BZ24" s="16"/>
      <c r="CA24" s="16"/>
      <c r="CB24" s="20"/>
      <c r="CC24" s="20" t="s">
        <v>48</v>
      </c>
      <c r="CD24" s="16"/>
      <c r="CE24" s="20"/>
      <c r="CF24" s="20" t="s">
        <v>48</v>
      </c>
      <c r="CG24" s="16"/>
      <c r="CH24" s="16"/>
      <c r="CI24" s="20"/>
      <c r="CJ24" s="20" t="s">
        <v>48</v>
      </c>
      <c r="CK24" s="16"/>
      <c r="CL24" s="20"/>
      <c r="CM24" s="20" t="s">
        <v>48</v>
      </c>
      <c r="CN24" s="16"/>
      <c r="CO24" s="16"/>
      <c r="CP24" s="20"/>
      <c r="CQ24" s="20" t="s">
        <v>48</v>
      </c>
      <c r="CR24" s="16"/>
      <c r="CS24" s="20"/>
      <c r="CT24" s="20" t="s">
        <v>48</v>
      </c>
      <c r="CU24" s="16"/>
      <c r="CV24" s="16"/>
      <c r="CW24" s="20"/>
      <c r="CX24" s="20" t="s">
        <v>48</v>
      </c>
      <c r="CY24" s="16"/>
      <c r="CZ24" s="20"/>
      <c r="DA24" s="20" t="s">
        <v>48</v>
      </c>
      <c r="DB24" s="16"/>
      <c r="DC24" s="16"/>
      <c r="DD24" s="20"/>
      <c r="DE24" s="20" t="s">
        <v>48</v>
      </c>
      <c r="DF24" s="16"/>
      <c r="DG24" s="20"/>
      <c r="DH24" s="20" t="s">
        <v>48</v>
      </c>
      <c r="DI24" s="16"/>
      <c r="DJ24" s="16"/>
      <c r="DK24" s="20"/>
      <c r="DL24" s="20" t="s">
        <v>48</v>
      </c>
      <c r="DM24" s="16"/>
      <c r="DN24" s="20"/>
      <c r="DO24" s="20" t="s">
        <v>48</v>
      </c>
      <c r="DP24" s="16"/>
      <c r="DQ24" s="16"/>
      <c r="DR24" s="20"/>
      <c r="DS24" s="20" t="s">
        <v>48</v>
      </c>
      <c r="DT24" s="16"/>
      <c r="DU24" s="20"/>
      <c r="DV24" s="20" t="s">
        <v>48</v>
      </c>
      <c r="DW24" s="16"/>
      <c r="DX24" s="16"/>
      <c r="DY24" s="20"/>
      <c r="DZ24" s="20" t="s">
        <v>48</v>
      </c>
      <c r="EA24" s="16"/>
      <c r="EB24" s="16"/>
      <c r="EC24" s="20" t="s">
        <v>48</v>
      </c>
      <c r="ED24" s="16"/>
      <c r="EE24" s="20"/>
      <c r="EF24" s="16"/>
      <c r="EG24" s="20" t="s">
        <v>48</v>
      </c>
      <c r="EH24" s="16"/>
      <c r="EI24" s="16"/>
      <c r="EJ24" s="20" t="s">
        <v>48</v>
      </c>
      <c r="EK24" s="16"/>
      <c r="EL24" s="16"/>
      <c r="EM24" s="16"/>
      <c r="EN24" s="16"/>
      <c r="EO24" s="16"/>
      <c r="EP24" s="16"/>
      <c r="EQ24" s="20" t="s">
        <v>48</v>
      </c>
      <c r="ER24" s="16"/>
      <c r="ES24" s="16"/>
      <c r="ET24" s="16"/>
      <c r="EU24" s="16"/>
      <c r="EV24" s="16"/>
      <c r="EW24" s="20" t="s">
        <v>48</v>
      </c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5"/>
    </row>
    <row r="25">
      <c r="A25" s="48">
        <f t="shared" si="1"/>
        <v>19</v>
      </c>
      <c r="B25" s="50" t="str">
        <f t="shared" si="2"/>
        <v> </v>
      </c>
      <c r="C25" s="50" t="str">
        <f t="shared" si="3"/>
        <v> </v>
      </c>
      <c r="D25" s="50" t="str">
        <f t="shared" si="4"/>
        <v> </v>
      </c>
      <c r="E25" s="50" t="str">
        <f t="shared" si="5"/>
        <v> </v>
      </c>
      <c r="F25" s="50" t="str">
        <f t="shared" si="6"/>
        <v> </v>
      </c>
      <c r="G25" s="51" t="str">
        <f t="shared" si="7"/>
        <v/>
      </c>
      <c r="H25" s="52">
        <v>19.0</v>
      </c>
      <c r="I25" s="53">
        <f t="array" ref="I25">Max(If(left($P25:$FL25,2)="CI",column($P25:$FL25),0))</f>
        <v>0</v>
      </c>
      <c r="J25" s="53">
        <f t="array" ref="J25">Max(If(left($P25:$FL25,3)="EHD",column($P25:$FL25),0))</f>
        <v>0</v>
      </c>
      <c r="K25" s="53">
        <f t="array" ref="K25">Max(If(left($P25:$FL25,2)="CH",column($P25:$FL25),0))</f>
        <v>0</v>
      </c>
      <c r="L25" s="53">
        <f t="array" ref="L25">Max(If(left($P25:$FL25,2)="12",column($P25:$FL25),0))</f>
        <v>0</v>
      </c>
      <c r="M25" s="53">
        <f t="array" ref="M25">Max(If(left($P25:$FL25,1)="X",column($P25:$FL25),0))</f>
        <v>0</v>
      </c>
      <c r="N25" s="53" t="str">
        <f t="shared" si="10"/>
        <v/>
      </c>
      <c r="O25" s="54">
        <f t="shared" si="9"/>
        <v>0</v>
      </c>
      <c r="P25" s="5"/>
      <c r="Q25" s="5"/>
      <c r="R25" s="5"/>
      <c r="S25" s="5"/>
      <c r="T25" s="55" t="s">
        <v>55</v>
      </c>
      <c r="U25" s="5"/>
      <c r="V25" s="5"/>
      <c r="W25" s="5"/>
      <c r="X25" s="5"/>
      <c r="Y25" s="5"/>
      <c r="Z25" s="16"/>
      <c r="AA25" s="16"/>
      <c r="AB25" s="16"/>
      <c r="AC25" s="16"/>
      <c r="AD25" s="20" t="s">
        <v>55</v>
      </c>
      <c r="AE25" s="16"/>
      <c r="AF25" s="16"/>
      <c r="AG25" s="20"/>
      <c r="AH25" s="20"/>
      <c r="AI25" s="20" t="s">
        <v>56</v>
      </c>
      <c r="AJ25" s="16"/>
      <c r="AK25" s="16"/>
      <c r="AL25" s="20"/>
      <c r="AM25" s="16"/>
      <c r="AN25" s="20" t="s">
        <v>56</v>
      </c>
      <c r="AO25" s="20"/>
      <c r="AP25" s="16"/>
      <c r="AQ25" s="16"/>
      <c r="AR25" s="20"/>
      <c r="AS25" s="20"/>
      <c r="AT25" s="20" t="s">
        <v>56</v>
      </c>
      <c r="AU25" s="16"/>
      <c r="AV25" s="20"/>
      <c r="AW25" s="20" t="s">
        <v>56</v>
      </c>
      <c r="AX25" s="16"/>
      <c r="AY25" s="16"/>
      <c r="AZ25" s="20"/>
      <c r="BA25" s="20" t="s">
        <v>56</v>
      </c>
      <c r="BB25" s="16"/>
      <c r="BC25" s="20"/>
      <c r="BD25" s="20" t="s">
        <v>56</v>
      </c>
      <c r="BE25" s="16"/>
      <c r="BF25" s="16"/>
      <c r="BG25" s="20"/>
      <c r="BH25" s="20" t="s">
        <v>56</v>
      </c>
      <c r="BI25" s="16"/>
      <c r="BJ25" s="20"/>
      <c r="BK25" s="20" t="s">
        <v>56</v>
      </c>
      <c r="BL25" s="16"/>
      <c r="BM25" s="16"/>
      <c r="BN25" s="20"/>
      <c r="BO25" s="20" t="s">
        <v>56</v>
      </c>
      <c r="BP25" s="16"/>
      <c r="BQ25" s="20"/>
      <c r="BR25" s="20" t="s">
        <v>56</v>
      </c>
      <c r="BS25" s="16"/>
      <c r="BT25" s="16"/>
      <c r="BU25" s="20"/>
      <c r="BV25" s="20" t="s">
        <v>56</v>
      </c>
      <c r="BW25" s="16"/>
      <c r="BX25" s="20"/>
      <c r="BY25" s="20" t="s">
        <v>56</v>
      </c>
      <c r="BZ25" s="16"/>
      <c r="CA25" s="16"/>
      <c r="CB25" s="20"/>
      <c r="CC25" s="20" t="s">
        <v>56</v>
      </c>
      <c r="CD25" s="16"/>
      <c r="CE25" s="20"/>
      <c r="CF25" s="20" t="s">
        <v>56</v>
      </c>
      <c r="CG25" s="16"/>
      <c r="CH25" s="16"/>
      <c r="CI25" s="20"/>
      <c r="CJ25" s="20" t="s">
        <v>56</v>
      </c>
      <c r="CK25" s="16"/>
      <c r="CL25" s="20"/>
      <c r="CM25" s="20" t="s">
        <v>56</v>
      </c>
      <c r="CN25" s="16"/>
      <c r="CO25" s="16"/>
      <c r="CP25" s="20"/>
      <c r="CQ25" s="20" t="s">
        <v>56</v>
      </c>
      <c r="CR25" s="16"/>
      <c r="CS25" s="20"/>
      <c r="CT25" s="20" t="s">
        <v>56</v>
      </c>
      <c r="CU25" s="16"/>
      <c r="CV25" s="16"/>
      <c r="CW25" s="20"/>
      <c r="CX25" s="20" t="s">
        <v>56</v>
      </c>
      <c r="CY25" s="16"/>
      <c r="CZ25" s="20"/>
      <c r="DA25" s="20" t="s">
        <v>56</v>
      </c>
      <c r="DB25" s="16"/>
      <c r="DC25" s="16"/>
      <c r="DD25" s="20"/>
      <c r="DE25" s="20" t="s">
        <v>56</v>
      </c>
      <c r="DF25" s="16"/>
      <c r="DG25" s="20"/>
      <c r="DH25" s="20" t="s">
        <v>56</v>
      </c>
      <c r="DI25" s="16"/>
      <c r="DJ25" s="16"/>
      <c r="DK25" s="20"/>
      <c r="DL25" s="20" t="s">
        <v>56</v>
      </c>
      <c r="DM25" s="16"/>
      <c r="DN25" s="20"/>
      <c r="DO25" s="20" t="s">
        <v>56</v>
      </c>
      <c r="DP25" s="16"/>
      <c r="DQ25" s="16"/>
      <c r="DR25" s="20"/>
      <c r="DS25" s="20" t="s">
        <v>56</v>
      </c>
      <c r="DT25" s="16"/>
      <c r="DU25" s="20"/>
      <c r="DV25" s="20" t="s">
        <v>56</v>
      </c>
      <c r="DW25" s="16"/>
      <c r="DX25" s="16"/>
      <c r="DY25" s="20"/>
      <c r="DZ25" s="20" t="s">
        <v>56</v>
      </c>
      <c r="EA25" s="16"/>
      <c r="EB25" s="16"/>
      <c r="EC25" s="20" t="s">
        <v>56</v>
      </c>
      <c r="ED25" s="16"/>
      <c r="EE25" s="20"/>
      <c r="EF25" s="16"/>
      <c r="EG25" s="20" t="s">
        <v>56</v>
      </c>
      <c r="EH25" s="16"/>
      <c r="EI25" s="16"/>
      <c r="EJ25" s="20" t="s">
        <v>56</v>
      </c>
      <c r="EK25" s="16"/>
      <c r="EL25" s="16"/>
      <c r="EM25" s="16"/>
      <c r="EN25" s="16"/>
      <c r="EO25" s="16"/>
      <c r="EP25" s="16"/>
      <c r="EQ25" s="20" t="s">
        <v>56</v>
      </c>
      <c r="ER25" s="16"/>
      <c r="ES25" s="16"/>
      <c r="ET25" s="16"/>
      <c r="EU25" s="16"/>
      <c r="EV25" s="16"/>
      <c r="EW25" s="20" t="s">
        <v>56</v>
      </c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5"/>
    </row>
    <row r="26">
      <c r="A26" s="48" t="str">
        <f t="shared" si="1"/>
        <v>* 20</v>
      </c>
      <c r="B26" s="50" t="str">
        <f t="shared" si="2"/>
        <v>X</v>
      </c>
      <c r="C26" s="50" t="str">
        <f t="shared" si="3"/>
        <v>X</v>
      </c>
      <c r="D26" s="50" t="str">
        <f t="shared" si="4"/>
        <v>X</v>
      </c>
      <c r="E26" s="50" t="str">
        <f t="shared" si="5"/>
        <v>X</v>
      </c>
      <c r="F26" s="50">
        <f t="shared" si="6"/>
        <v>44777</v>
      </c>
      <c r="G26" s="51">
        <f t="shared" si="7"/>
        <v>20</v>
      </c>
      <c r="H26" s="52">
        <v>20.0</v>
      </c>
      <c r="I26" s="53">
        <f t="array" ref="I26">Max(If(left($P26:$FL26,2)="CI",column($P26:$FL26),0))</f>
        <v>87</v>
      </c>
      <c r="J26" s="53">
        <f t="array" ref="J26">Max(If(left($P26:$FL26,3)="EHD",column($P26:$FL26),0))</f>
        <v>105</v>
      </c>
      <c r="K26" s="53">
        <f t="array" ref="K26">Max(If(left($P26:$FL26,2)="CH",column($P26:$FL26),0))</f>
        <v>106</v>
      </c>
      <c r="L26" s="53">
        <f t="array" ref="L26">Max(If(left($P26:$FL26,2)="12",column($P26:$FL26),0))</f>
        <v>118</v>
      </c>
      <c r="M26" s="53">
        <f t="array" ref="M26">Max(If(left($P26:$FL26,1)="X",column($P26:$FL26),0))</f>
        <v>126</v>
      </c>
      <c r="N26" s="53" t="str">
        <f t="shared" si="10"/>
        <v>#20: X on 04-Aug</v>
      </c>
      <c r="O26" s="54">
        <f t="shared" si="9"/>
        <v>1</v>
      </c>
      <c r="P26" s="5"/>
      <c r="Q26" s="5"/>
      <c r="R26" s="5"/>
      <c r="S26" s="5"/>
      <c r="T26" s="55" t="s">
        <v>44</v>
      </c>
      <c r="U26" s="5"/>
      <c r="V26" s="5"/>
      <c r="W26" s="5"/>
      <c r="X26" s="5"/>
      <c r="Y26" s="5"/>
      <c r="Z26" s="16"/>
      <c r="AA26" s="20"/>
      <c r="AB26" s="16"/>
      <c r="AC26" s="20"/>
      <c r="AD26" s="20" t="s">
        <v>60</v>
      </c>
      <c r="AE26" s="16"/>
      <c r="AF26" s="20"/>
      <c r="AG26" s="12"/>
      <c r="AH26" s="20"/>
      <c r="AI26" s="20" t="s">
        <v>44</v>
      </c>
      <c r="AJ26" s="16"/>
      <c r="AK26" s="16"/>
      <c r="AL26" s="12"/>
      <c r="AM26" s="16"/>
      <c r="AN26" s="58" t="s">
        <v>54</v>
      </c>
      <c r="AO26" s="20"/>
      <c r="AP26" s="16"/>
      <c r="AQ26" s="16"/>
      <c r="AR26" s="12"/>
      <c r="AS26" s="20"/>
      <c r="AT26" s="20" t="s">
        <v>54</v>
      </c>
      <c r="AU26" s="16"/>
      <c r="AV26" s="20"/>
      <c r="AW26" s="20" t="s">
        <v>54</v>
      </c>
      <c r="AX26" s="16"/>
      <c r="AY26" s="16"/>
      <c r="AZ26" s="20"/>
      <c r="BA26" s="20" t="s">
        <v>54</v>
      </c>
      <c r="BB26" s="16"/>
      <c r="BC26" s="20"/>
      <c r="BD26" s="20" t="s">
        <v>54</v>
      </c>
      <c r="BE26" s="16"/>
      <c r="BF26" s="16"/>
      <c r="BG26" s="20"/>
      <c r="BH26" s="20" t="s">
        <v>44</v>
      </c>
      <c r="BI26" s="16"/>
      <c r="BJ26" s="20"/>
      <c r="BK26" s="20" t="s">
        <v>44</v>
      </c>
      <c r="BL26" s="16"/>
      <c r="BM26" s="16"/>
      <c r="BN26" s="20"/>
      <c r="BO26" s="20" t="s">
        <v>44</v>
      </c>
      <c r="BP26" s="16"/>
      <c r="BQ26" s="20"/>
      <c r="BR26" s="20" t="s">
        <v>44</v>
      </c>
      <c r="BS26" s="16"/>
      <c r="BT26" s="16"/>
      <c r="BU26" s="20"/>
      <c r="BV26" s="20" t="s">
        <v>44</v>
      </c>
      <c r="BW26" s="16"/>
      <c r="BX26" s="20"/>
      <c r="BY26" s="20" t="s">
        <v>44</v>
      </c>
      <c r="BZ26" s="16"/>
      <c r="CA26" s="16"/>
      <c r="CB26" s="20"/>
      <c r="CC26" s="20" t="s">
        <v>44</v>
      </c>
      <c r="CD26" s="16"/>
      <c r="CE26" s="20"/>
      <c r="CF26" s="20" t="s">
        <v>44</v>
      </c>
      <c r="CG26" s="16"/>
      <c r="CH26" s="16"/>
      <c r="CI26" s="20" t="s">
        <v>33</v>
      </c>
      <c r="CJ26" s="20" t="s">
        <v>50</v>
      </c>
      <c r="CK26" s="16"/>
      <c r="CL26" s="20"/>
      <c r="CM26" s="20" t="s">
        <v>57</v>
      </c>
      <c r="CN26" s="16"/>
      <c r="CO26" s="16"/>
      <c r="CP26" s="20"/>
      <c r="CQ26" s="20" t="s">
        <v>61</v>
      </c>
      <c r="CR26" s="16"/>
      <c r="CS26" s="20"/>
      <c r="CT26" s="20" t="s">
        <v>57</v>
      </c>
      <c r="CU26" s="16"/>
      <c r="CV26" s="16"/>
      <c r="CW26" s="20"/>
      <c r="CX26" s="20" t="s">
        <v>57</v>
      </c>
      <c r="CY26" s="16"/>
      <c r="CZ26" s="20"/>
      <c r="DA26" s="20" t="s">
        <v>34</v>
      </c>
      <c r="DB26" s="20" t="s">
        <v>35</v>
      </c>
      <c r="DC26" s="16"/>
      <c r="DD26" s="20"/>
      <c r="DE26" s="20" t="s">
        <v>59</v>
      </c>
      <c r="DF26" s="16"/>
      <c r="DG26" s="20"/>
      <c r="DH26" s="20" t="s">
        <v>59</v>
      </c>
      <c r="DI26" s="16"/>
      <c r="DJ26" s="16"/>
      <c r="DK26" s="20"/>
      <c r="DL26" s="20" t="s">
        <v>59</v>
      </c>
      <c r="DM26" s="16"/>
      <c r="DN26" s="20">
        <v>12.0</v>
      </c>
      <c r="DO26" s="20" t="s">
        <v>62</v>
      </c>
      <c r="DP26" s="16"/>
      <c r="DQ26" s="16"/>
      <c r="DR26" s="20"/>
      <c r="DS26" s="20" t="s">
        <v>63</v>
      </c>
      <c r="DT26" s="16"/>
      <c r="DU26" s="20"/>
      <c r="DV26" s="20" t="s">
        <v>4</v>
      </c>
      <c r="DW26" s="16"/>
      <c r="DX26" s="16"/>
      <c r="DY26" s="20"/>
      <c r="DZ26" s="20" t="s">
        <v>54</v>
      </c>
      <c r="EA26" s="16"/>
      <c r="EB26" s="16"/>
      <c r="EC26" s="20" t="s">
        <v>54</v>
      </c>
      <c r="ED26" s="16"/>
      <c r="EE26" s="20"/>
      <c r="EF26" s="16"/>
      <c r="EG26" s="20" t="s">
        <v>54</v>
      </c>
      <c r="EH26" s="16"/>
      <c r="EI26" s="16"/>
      <c r="EJ26" s="20" t="s">
        <v>54</v>
      </c>
      <c r="EK26" s="16"/>
      <c r="EL26" s="16"/>
      <c r="EM26" s="16"/>
      <c r="EN26" s="16"/>
      <c r="EO26" s="16"/>
      <c r="EP26" s="16"/>
      <c r="EQ26" s="20" t="s">
        <v>54</v>
      </c>
      <c r="ER26" s="16"/>
      <c r="ES26" s="16"/>
      <c r="ET26" s="16"/>
      <c r="EU26" s="16"/>
      <c r="EV26" s="16"/>
      <c r="EW26" s="20" t="s">
        <v>54</v>
      </c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5"/>
    </row>
    <row r="27">
      <c r="A27" s="48">
        <f t="shared" si="1"/>
        <v>21</v>
      </c>
      <c r="B27" s="50" t="str">
        <f t="shared" si="2"/>
        <v> </v>
      </c>
      <c r="C27" s="50" t="str">
        <f t="shared" si="3"/>
        <v> </v>
      </c>
      <c r="D27" s="50" t="str">
        <f t="shared" si="4"/>
        <v> </v>
      </c>
      <c r="E27" s="50" t="str">
        <f t="shared" si="5"/>
        <v> </v>
      </c>
      <c r="F27" s="50" t="str">
        <f t="shared" si="6"/>
        <v> </v>
      </c>
      <c r="G27" s="51" t="str">
        <f t="shared" si="7"/>
        <v/>
      </c>
      <c r="H27" s="52">
        <v>21.0</v>
      </c>
      <c r="I27" s="53">
        <f t="array" ref="I27">Max(If(left($P27:$FL27,2)="CI",column($P27:$FL27),0))</f>
        <v>0</v>
      </c>
      <c r="J27" s="53">
        <f t="array" ref="J27">Max(If(left($P27:$FL27,3)="EHD",column($P27:$FL27),0))</f>
        <v>0</v>
      </c>
      <c r="K27" s="53">
        <f t="array" ref="K27">Max(If(left($P27:$FL27,2)="CH",column($P27:$FL27),0))</f>
        <v>0</v>
      </c>
      <c r="L27" s="53">
        <f t="array" ref="L27">Max(If(left($P27:$FL27,2)="12",column($P27:$FL27),0))</f>
        <v>0</v>
      </c>
      <c r="M27" s="53">
        <f t="array" ref="M27">Max(If(left($P27:$FL27,1)="X",column($P27:$FL27),0))</f>
        <v>0</v>
      </c>
      <c r="N27" s="53" t="str">
        <f t="shared" si="10"/>
        <v/>
      </c>
      <c r="O27" s="54">
        <f t="shared" si="9"/>
        <v>0</v>
      </c>
      <c r="P27" s="5"/>
      <c r="Q27" s="5"/>
      <c r="R27" s="5"/>
      <c r="S27" s="5"/>
      <c r="T27" s="55" t="s">
        <v>47</v>
      </c>
      <c r="U27" s="5"/>
      <c r="V27" s="5"/>
      <c r="W27" s="5"/>
      <c r="X27" s="5"/>
      <c r="Y27" s="5"/>
      <c r="Z27" s="16"/>
      <c r="AA27" s="16"/>
      <c r="AB27" s="16"/>
      <c r="AC27" s="16"/>
      <c r="AD27" s="20" t="s">
        <v>47</v>
      </c>
      <c r="AE27" s="16"/>
      <c r="AF27" s="16"/>
      <c r="AG27" s="16"/>
      <c r="AH27" s="16"/>
      <c r="AI27" s="20" t="s">
        <v>48</v>
      </c>
      <c r="AJ27" s="16"/>
      <c r="AK27" s="16"/>
      <c r="AL27" s="16"/>
      <c r="AM27" s="16"/>
      <c r="AN27" s="20" t="s">
        <v>48</v>
      </c>
      <c r="AO27" s="16"/>
      <c r="AP27" s="16"/>
      <c r="AQ27" s="16"/>
      <c r="AR27" s="16"/>
      <c r="AS27" s="16"/>
      <c r="AT27" s="20" t="s">
        <v>48</v>
      </c>
      <c r="AU27" s="16"/>
      <c r="AV27" s="16"/>
      <c r="AW27" s="20" t="s">
        <v>48</v>
      </c>
      <c r="AX27" s="16"/>
      <c r="AY27" s="16"/>
      <c r="AZ27" s="16"/>
      <c r="BA27" s="20" t="s">
        <v>48</v>
      </c>
      <c r="BB27" s="16"/>
      <c r="BC27" s="16"/>
      <c r="BD27" s="20" t="s">
        <v>48</v>
      </c>
      <c r="BE27" s="16"/>
      <c r="BF27" s="16"/>
      <c r="BG27" s="16"/>
      <c r="BH27" s="20" t="s">
        <v>48</v>
      </c>
      <c r="BI27" s="16"/>
      <c r="BJ27" s="16"/>
      <c r="BK27" s="20" t="s">
        <v>48</v>
      </c>
      <c r="BL27" s="16"/>
      <c r="BM27" s="16"/>
      <c r="BN27" s="16"/>
      <c r="BO27" s="20" t="s">
        <v>48</v>
      </c>
      <c r="BP27" s="16"/>
      <c r="BQ27" s="16"/>
      <c r="BR27" s="20" t="s">
        <v>48</v>
      </c>
      <c r="BS27" s="16"/>
      <c r="BT27" s="16"/>
      <c r="BU27" s="16"/>
      <c r="BV27" s="20" t="s">
        <v>48</v>
      </c>
      <c r="BW27" s="16"/>
      <c r="BX27" s="16"/>
      <c r="BY27" s="20" t="s">
        <v>48</v>
      </c>
      <c r="BZ27" s="16"/>
      <c r="CA27" s="16"/>
      <c r="CB27" s="16"/>
      <c r="CC27" s="20" t="s">
        <v>48</v>
      </c>
      <c r="CD27" s="16"/>
      <c r="CE27" s="16"/>
      <c r="CF27" s="20" t="s">
        <v>48</v>
      </c>
      <c r="CG27" s="16"/>
      <c r="CH27" s="16"/>
      <c r="CI27" s="16"/>
      <c r="CJ27" s="20" t="s">
        <v>48</v>
      </c>
      <c r="CK27" s="16"/>
      <c r="CL27" s="16"/>
      <c r="CM27" s="20" t="s">
        <v>48</v>
      </c>
      <c r="CN27" s="16"/>
      <c r="CO27" s="16"/>
      <c r="CP27" s="16"/>
      <c r="CQ27" s="20" t="s">
        <v>48</v>
      </c>
      <c r="CR27" s="16"/>
      <c r="CS27" s="16"/>
      <c r="CT27" s="20" t="s">
        <v>48</v>
      </c>
      <c r="CU27" s="16"/>
      <c r="CV27" s="16"/>
      <c r="CW27" s="16"/>
      <c r="CX27" s="20" t="s">
        <v>48</v>
      </c>
      <c r="CY27" s="16"/>
      <c r="CZ27" s="16"/>
      <c r="DA27" s="20" t="s">
        <v>48</v>
      </c>
      <c r="DB27" s="16"/>
      <c r="DC27" s="16"/>
      <c r="DD27" s="16"/>
      <c r="DE27" s="20" t="s">
        <v>48</v>
      </c>
      <c r="DF27" s="16"/>
      <c r="DG27" s="16"/>
      <c r="DH27" s="20" t="s">
        <v>48</v>
      </c>
      <c r="DI27" s="16"/>
      <c r="DJ27" s="16"/>
      <c r="DK27" s="16"/>
      <c r="DL27" s="20" t="s">
        <v>48</v>
      </c>
      <c r="DM27" s="16"/>
      <c r="DN27" s="16"/>
      <c r="DO27" s="20" t="s">
        <v>48</v>
      </c>
      <c r="DP27" s="16"/>
      <c r="DQ27" s="16"/>
      <c r="DR27" s="16"/>
      <c r="DS27" s="20" t="s">
        <v>48</v>
      </c>
      <c r="DT27" s="16"/>
      <c r="DU27" s="16"/>
      <c r="DV27" s="20" t="s">
        <v>48</v>
      </c>
      <c r="DW27" s="16"/>
      <c r="DX27" s="16"/>
      <c r="DY27" s="16"/>
      <c r="DZ27" s="20" t="s">
        <v>48</v>
      </c>
      <c r="EA27" s="16"/>
      <c r="EB27" s="16"/>
      <c r="EC27" s="20" t="s">
        <v>48</v>
      </c>
      <c r="ED27" s="16"/>
      <c r="EE27" s="16"/>
      <c r="EF27" s="16"/>
      <c r="EG27" s="20" t="s">
        <v>48</v>
      </c>
      <c r="EH27" s="16"/>
      <c r="EI27" s="16"/>
      <c r="EJ27" s="20" t="s">
        <v>48</v>
      </c>
      <c r="EK27" s="16"/>
      <c r="EL27" s="16"/>
      <c r="EM27" s="16"/>
      <c r="EN27" s="16"/>
      <c r="EO27" s="16"/>
      <c r="EP27" s="16"/>
      <c r="EQ27" s="20" t="s">
        <v>48</v>
      </c>
      <c r="ER27" s="16"/>
      <c r="ES27" s="16"/>
      <c r="ET27" s="16"/>
      <c r="EU27" s="16"/>
      <c r="EV27" s="16"/>
      <c r="EW27" s="20" t="s">
        <v>48</v>
      </c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5"/>
    </row>
    <row r="28">
      <c r="A28" s="48" t="str">
        <f t="shared" si="1"/>
        <v>* 22</v>
      </c>
      <c r="B28" s="50" t="str">
        <f t="shared" si="2"/>
        <v>X</v>
      </c>
      <c r="C28" s="50" t="str">
        <f t="shared" si="3"/>
        <v>X</v>
      </c>
      <c r="D28" s="50" t="str">
        <f t="shared" si="4"/>
        <v>X</v>
      </c>
      <c r="E28" s="50" t="str">
        <f t="shared" si="5"/>
        <v>X</v>
      </c>
      <c r="F28" s="50">
        <f t="shared" si="6"/>
        <v>44770</v>
      </c>
      <c r="G28" s="51" t="str">
        <f t="shared" si="7"/>
        <v>22.2</v>
      </c>
      <c r="H28" s="52">
        <v>22.0</v>
      </c>
      <c r="I28" s="53">
        <f t="array" ref="I28">Max(If(left($P28:$FL28,2)="CI",column($P28:$FL28),0))</f>
        <v>108</v>
      </c>
      <c r="J28" s="53">
        <f t="array" ref="J28">Max(If(left($P28:$FL28,3)="EHD",column($P28:$FL28),0))</f>
        <v>94</v>
      </c>
      <c r="K28" s="53">
        <f t="array" ref="K28">Max(If(left($P28:$FL28,2)="CH",column($P28:$FL28),0))</f>
        <v>0</v>
      </c>
      <c r="L28" s="53">
        <f t="array" ref="L28">Max(If(left($P28:$FL28,2)="12",column($P28:$FL28),0))</f>
        <v>0</v>
      </c>
      <c r="M28" s="53">
        <f t="array" ref="M28">Max(If(left($P28:$FL28,1)="X",column($P28:$FL28),0))</f>
        <v>119</v>
      </c>
      <c r="N28" s="53" t="str">
        <f t="shared" si="10"/>
        <v>#22: X on 28-Jul</v>
      </c>
      <c r="O28" s="54">
        <f t="shared" si="9"/>
        <v>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20" t="s">
        <v>33</v>
      </c>
      <c r="BT28" s="16"/>
      <c r="BU28" s="16"/>
      <c r="BV28" s="20" t="s">
        <v>51</v>
      </c>
      <c r="BW28" s="16"/>
      <c r="BX28" s="16"/>
      <c r="BY28" s="20" t="s">
        <v>51</v>
      </c>
      <c r="BZ28" s="16"/>
      <c r="CA28" s="16"/>
      <c r="CB28" s="16"/>
      <c r="CC28" s="20" t="s">
        <v>57</v>
      </c>
      <c r="CD28" s="16"/>
      <c r="CE28" s="16"/>
      <c r="CF28" s="20" t="s">
        <v>57</v>
      </c>
      <c r="CG28" s="16"/>
      <c r="CH28" s="16"/>
      <c r="CI28" s="20"/>
      <c r="CJ28" s="20" t="s">
        <v>34</v>
      </c>
      <c r="CK28" s="20" t="s">
        <v>34</v>
      </c>
      <c r="CL28" s="20" t="s">
        <v>34</v>
      </c>
      <c r="CM28" s="20" t="s">
        <v>34</v>
      </c>
      <c r="CN28" s="20" t="s">
        <v>34</v>
      </c>
      <c r="CO28" s="20" t="s">
        <v>34</v>
      </c>
      <c r="CP28" s="20" t="s">
        <v>34</v>
      </c>
      <c r="CQ28" s="20" t="s">
        <v>4</v>
      </c>
      <c r="CR28" s="16"/>
      <c r="CS28" s="16"/>
      <c r="CT28" s="20" t="s">
        <v>51</v>
      </c>
      <c r="CU28" s="16"/>
      <c r="CV28" s="16"/>
      <c r="CW28" s="16"/>
      <c r="CX28" s="20" t="s">
        <v>51</v>
      </c>
      <c r="CY28" s="16"/>
      <c r="CZ28" s="16"/>
      <c r="DA28" s="20" t="s">
        <v>51</v>
      </c>
      <c r="DB28" s="16"/>
      <c r="DC28" s="16"/>
      <c r="DD28" s="20" t="s">
        <v>33</v>
      </c>
      <c r="DE28" s="20" t="s">
        <v>61</v>
      </c>
      <c r="DF28" s="16"/>
      <c r="DG28" s="16"/>
      <c r="DH28" s="20" t="s">
        <v>61</v>
      </c>
      <c r="DI28" s="16"/>
      <c r="DJ28" s="16"/>
      <c r="DK28" s="16"/>
      <c r="DL28" s="20" t="s">
        <v>57</v>
      </c>
      <c r="DM28" s="16"/>
      <c r="DN28" s="16"/>
      <c r="DO28" s="20" t="s">
        <v>4</v>
      </c>
      <c r="DP28" s="16"/>
      <c r="DQ28" s="16"/>
      <c r="DR28" s="20"/>
      <c r="DS28" s="20" t="s">
        <v>44</v>
      </c>
      <c r="DT28" s="16"/>
      <c r="DU28" s="16"/>
      <c r="DV28" s="20" t="s">
        <v>54</v>
      </c>
      <c r="DW28" s="16"/>
      <c r="DX28" s="16"/>
      <c r="DY28" s="16"/>
      <c r="DZ28" s="20" t="s">
        <v>54</v>
      </c>
      <c r="EA28" s="16"/>
      <c r="EB28" s="16"/>
      <c r="EC28" s="20" t="s">
        <v>54</v>
      </c>
      <c r="ED28" s="16"/>
      <c r="EE28" s="16"/>
      <c r="EF28" s="16"/>
      <c r="EG28" s="20" t="s">
        <v>54</v>
      </c>
      <c r="EH28" s="16"/>
      <c r="EI28" s="16"/>
      <c r="EJ28" s="20" t="s">
        <v>54</v>
      </c>
      <c r="EK28" s="16"/>
      <c r="EL28" s="16"/>
      <c r="EM28" s="16"/>
      <c r="EN28" s="16"/>
      <c r="EO28" s="16"/>
      <c r="EP28" s="16"/>
      <c r="EQ28" s="20" t="s">
        <v>54</v>
      </c>
      <c r="ER28" s="16"/>
      <c r="ES28" s="16"/>
      <c r="ET28" s="16"/>
      <c r="EU28" s="16"/>
      <c r="EV28" s="16"/>
      <c r="EW28" s="20" t="s">
        <v>54</v>
      </c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5"/>
    </row>
    <row r="29">
      <c r="A29" s="48" t="str">
        <f t="shared" si="1"/>
        <v>* 23</v>
      </c>
      <c r="B29" s="50" t="str">
        <f t="shared" si="2"/>
        <v>X</v>
      </c>
      <c r="C29" s="50" t="str">
        <f t="shared" si="3"/>
        <v>X</v>
      </c>
      <c r="D29" s="50" t="str">
        <f t="shared" si="4"/>
        <v>X</v>
      </c>
      <c r="E29" s="50" t="str">
        <f t="shared" si="5"/>
        <v>X</v>
      </c>
      <c r="F29" s="50">
        <f t="shared" si="6"/>
        <v>44770</v>
      </c>
      <c r="G29" s="51">
        <f t="shared" si="7"/>
        <v>23</v>
      </c>
      <c r="H29" s="52">
        <v>23.0</v>
      </c>
      <c r="I29" s="53">
        <f t="array" ref="I29">Max(If(left($P29:$FL29,2)="CI",column($P29:$FL29),0))</f>
        <v>94</v>
      </c>
      <c r="J29" s="53">
        <f t="array" ref="J29">Max(If(left($P29:$FL29,3)="EHD",column($P29:$FL29),0))</f>
        <v>113</v>
      </c>
      <c r="K29" s="53">
        <f t="array" ref="K29">Max(If(left($P29:$FL29,2)="CH",column($P29:$FL29),0))</f>
        <v>0</v>
      </c>
      <c r="L29" s="53">
        <f t="array" ref="L29">Max(If(left($P29:$FL29,2)="12",column($P29:$FL29),0))</f>
        <v>0</v>
      </c>
      <c r="M29" s="53">
        <f t="array" ref="M29">Max(If(left($P29:$FL29,1)="X",column($P29:$FL29),0))</f>
        <v>119</v>
      </c>
      <c r="N29" s="53" t="str">
        <f t="shared" si="10"/>
        <v>#23: X on 28-Jul</v>
      </c>
      <c r="O29" s="54">
        <f t="shared" si="9"/>
        <v>1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20"/>
      <c r="CG29" s="16"/>
      <c r="CH29" s="16"/>
      <c r="CI29" s="16"/>
      <c r="CJ29" s="20" t="s">
        <v>64</v>
      </c>
      <c r="CK29" s="16"/>
      <c r="CL29" s="16"/>
      <c r="CM29" s="20" t="s">
        <v>44</v>
      </c>
      <c r="CN29" s="16"/>
      <c r="CO29" s="16"/>
      <c r="CP29" s="20" t="s">
        <v>33</v>
      </c>
      <c r="CQ29" s="20" t="s">
        <v>50</v>
      </c>
      <c r="CR29" s="16"/>
      <c r="CS29" s="16"/>
      <c r="CT29" s="20" t="s">
        <v>51</v>
      </c>
      <c r="CU29" s="16"/>
      <c r="CV29" s="16"/>
      <c r="CW29" s="16"/>
      <c r="CX29" s="20" t="s">
        <v>51</v>
      </c>
      <c r="CY29" s="16"/>
      <c r="CZ29" s="16"/>
      <c r="DA29" s="20" t="s">
        <v>51</v>
      </c>
      <c r="DB29" s="16"/>
      <c r="DC29" s="16"/>
      <c r="DD29" s="16"/>
      <c r="DE29" s="20" t="s">
        <v>51</v>
      </c>
      <c r="DF29" s="20" t="s">
        <v>34</v>
      </c>
      <c r="DG29" s="20" t="s">
        <v>34</v>
      </c>
      <c r="DH29" s="20" t="s">
        <v>34</v>
      </c>
      <c r="DI29" s="20" t="s">
        <v>34</v>
      </c>
      <c r="DJ29" s="16"/>
      <c r="DK29" s="16"/>
      <c r="DL29" s="20" t="s">
        <v>51</v>
      </c>
      <c r="DM29" s="16"/>
      <c r="DN29" s="16"/>
      <c r="DO29" s="20" t="s">
        <v>4</v>
      </c>
      <c r="DP29" s="16"/>
      <c r="DQ29" s="16"/>
      <c r="DR29" s="16"/>
      <c r="DS29" s="20" t="s">
        <v>51</v>
      </c>
      <c r="DT29" s="16"/>
      <c r="DU29" s="16"/>
      <c r="DV29" s="20" t="s">
        <v>51</v>
      </c>
      <c r="DW29" s="16"/>
      <c r="DX29" s="16"/>
      <c r="DY29" s="16"/>
      <c r="DZ29" s="20" t="s">
        <v>51</v>
      </c>
      <c r="EA29" s="16"/>
      <c r="EB29" s="16"/>
      <c r="EC29" s="20" t="s">
        <v>51</v>
      </c>
      <c r="ED29" s="16"/>
      <c r="EE29" s="16"/>
      <c r="EF29" s="16"/>
      <c r="EG29" s="20" t="s">
        <v>51</v>
      </c>
      <c r="EH29" s="16"/>
      <c r="EI29" s="16"/>
      <c r="EJ29" s="20" t="s">
        <v>48</v>
      </c>
      <c r="EK29" s="16"/>
      <c r="EL29" s="16"/>
      <c r="EM29" s="16"/>
      <c r="EN29" s="16"/>
      <c r="EO29" s="16"/>
      <c r="EP29" s="16"/>
      <c r="EQ29" s="20" t="s">
        <v>48</v>
      </c>
      <c r="ER29" s="16"/>
      <c r="ES29" s="16"/>
      <c r="ET29" s="16"/>
      <c r="EU29" s="16"/>
      <c r="EV29" s="16"/>
      <c r="EW29" s="20" t="s">
        <v>48</v>
      </c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5"/>
    </row>
    <row r="30">
      <c r="A30" s="48">
        <f t="shared" si="1"/>
        <v>24</v>
      </c>
      <c r="B30" s="50" t="str">
        <f t="shared" si="2"/>
        <v> </v>
      </c>
      <c r="C30" s="50" t="str">
        <f t="shared" si="3"/>
        <v> </v>
      </c>
      <c r="D30" s="50" t="str">
        <f t="shared" si="4"/>
        <v> </v>
      </c>
      <c r="E30" s="50" t="str">
        <f t="shared" si="5"/>
        <v> </v>
      </c>
      <c r="F30" s="50" t="str">
        <f t="shared" si="6"/>
        <v> </v>
      </c>
      <c r="G30" s="51" t="str">
        <f t="shared" si="7"/>
        <v/>
      </c>
      <c r="H30" s="52">
        <v>24.0</v>
      </c>
      <c r="I30" s="53">
        <f t="array" ref="I30">Max(If(left($P30:$FL30,2)="CI",column($P30:$FL30),0))</f>
        <v>0</v>
      </c>
      <c r="J30" s="53">
        <f t="array" ref="J30">Max(If(left($P30:$FL30,3)="EHD",column($P30:$FL30),0))</f>
        <v>0</v>
      </c>
      <c r="K30" s="53">
        <f t="array" ref="K30">Max(If(left($P30:$FL30,2)="CH",column($P30:$FL30),0))</f>
        <v>0</v>
      </c>
      <c r="L30" s="53">
        <f t="array" ref="L30">Max(If(left($P30:$FL30,2)="12",column($P30:$FL30),0))</f>
        <v>0</v>
      </c>
      <c r="M30" s="53">
        <f t="array" ref="M30">Max(If(left($P30:$FL30,1)="X",column($P30:$FL30),0))</f>
        <v>0</v>
      </c>
      <c r="N30" s="53" t="str">
        <f t="shared" si="10"/>
        <v/>
      </c>
      <c r="O30" s="54">
        <f t="shared" si="9"/>
        <v>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5"/>
    </row>
    <row r="31">
      <c r="A31" s="48">
        <f t="shared" si="1"/>
        <v>25</v>
      </c>
      <c r="B31" s="50" t="str">
        <f t="shared" si="2"/>
        <v> </v>
      </c>
      <c r="C31" s="50" t="str">
        <f t="shared" si="3"/>
        <v> </v>
      </c>
      <c r="D31" s="50" t="str">
        <f t="shared" si="4"/>
        <v> </v>
      </c>
      <c r="E31" s="50" t="str">
        <f t="shared" si="5"/>
        <v> </v>
      </c>
      <c r="F31" s="50" t="str">
        <f t="shared" si="6"/>
        <v> </v>
      </c>
      <c r="G31" s="51" t="str">
        <f t="shared" si="7"/>
        <v/>
      </c>
      <c r="H31" s="52">
        <v>25.0</v>
      </c>
      <c r="I31" s="53">
        <f t="array" ref="I31">Max(If(left($P31:$FL31,2)="CI",column($P31:$FL31),0))</f>
        <v>0</v>
      </c>
      <c r="J31" s="53">
        <f t="array" ref="J31">Max(If(left($P31:$FL31,3)="EHD",column($P31:$FL31),0))</f>
        <v>0</v>
      </c>
      <c r="K31" s="53">
        <f t="array" ref="K31">Max(If(left($P31:$FL31,2)="CH",column($P31:$FL31),0))</f>
        <v>0</v>
      </c>
      <c r="L31" s="53">
        <f t="array" ref="L31">Max(If(left($P31:$FL31,2)="12",column($P31:$FL31),0))</f>
        <v>0</v>
      </c>
      <c r="M31" s="53">
        <f t="array" ref="M31">Max(If(left($P31:$FL31,1)="X",column($P31:$FL31),0))</f>
        <v>0</v>
      </c>
      <c r="N31" s="53" t="str">
        <f t="shared" si="10"/>
        <v/>
      </c>
      <c r="O31" s="54">
        <f t="shared" si="9"/>
        <v>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5"/>
    </row>
    <row r="32">
      <c r="A32" s="48">
        <f t="shared" si="1"/>
        <v>26</v>
      </c>
      <c r="B32" s="50" t="str">
        <f t="shared" si="2"/>
        <v> </v>
      </c>
      <c r="C32" s="50" t="str">
        <f t="shared" si="3"/>
        <v> </v>
      </c>
      <c r="D32" s="50" t="str">
        <f t="shared" si="4"/>
        <v> </v>
      </c>
      <c r="E32" s="50" t="str">
        <f t="shared" si="5"/>
        <v> </v>
      </c>
      <c r="F32" s="50" t="str">
        <f t="shared" si="6"/>
        <v> </v>
      </c>
      <c r="G32" s="51" t="str">
        <f t="shared" si="7"/>
        <v/>
      </c>
      <c r="H32" s="52">
        <v>26.0</v>
      </c>
      <c r="I32" s="53">
        <f t="array" ref="I32">Max(If(left($P32:$FL32,2)="CI",column($P32:$FL32),0))</f>
        <v>0</v>
      </c>
      <c r="J32" s="53">
        <f t="array" ref="J32">Max(If(left($P32:$FL32,3)="EHD",column($P32:$FL32),0))</f>
        <v>0</v>
      </c>
      <c r="K32" s="53">
        <f t="array" ref="K32">Max(If(left($P32:$FL32,2)="CH",column($P32:$FL32),0))</f>
        <v>0</v>
      </c>
      <c r="L32" s="53">
        <f t="array" ref="L32">Max(If(left($P32:$FL32,2)="12",column($P32:$FL32),0))</f>
        <v>0</v>
      </c>
      <c r="M32" s="53">
        <f t="array" ref="M32">Max(If(left($P32:$FL32,1)="X",column($P32:$FL32),0))</f>
        <v>0</v>
      </c>
      <c r="N32" s="53" t="str">
        <f t="shared" si="10"/>
        <v/>
      </c>
      <c r="O32" s="54">
        <f t="shared" si="9"/>
        <v>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5"/>
    </row>
    <row r="33" ht="13.5" customHeight="1">
      <c r="A33" s="48">
        <f t="shared" si="1"/>
        <v>27</v>
      </c>
      <c r="B33" s="50" t="str">
        <f t="shared" si="2"/>
        <v> </v>
      </c>
      <c r="C33" s="50" t="str">
        <f t="shared" si="3"/>
        <v> </v>
      </c>
      <c r="D33" s="50" t="str">
        <f t="shared" si="4"/>
        <v> </v>
      </c>
      <c r="E33" s="50" t="str">
        <f t="shared" si="5"/>
        <v> </v>
      </c>
      <c r="F33" s="50" t="str">
        <f t="shared" si="6"/>
        <v> </v>
      </c>
      <c r="G33" s="51" t="str">
        <f t="shared" si="7"/>
        <v/>
      </c>
      <c r="H33" s="52">
        <v>27.0</v>
      </c>
      <c r="I33" s="53">
        <f t="array" ref="I33">Max(If(left($P33:$FL33,2)="CI",column($P33:$FL33),0))</f>
        <v>0</v>
      </c>
      <c r="J33" s="53">
        <f t="array" ref="J33">Max(If(left($P33:$FL33,3)="EHD",column($P33:$FL33),0))</f>
        <v>0</v>
      </c>
      <c r="K33" s="53">
        <f t="array" ref="K33">Max(If(left($P33:$FL33,2)="CH",column($P33:$FL33),0))</f>
        <v>0</v>
      </c>
      <c r="L33" s="53">
        <f t="array" ref="L33">Max(If(left($P33:$FL33,2)="12",column($P33:$FL33),0))</f>
        <v>0</v>
      </c>
      <c r="M33" s="53">
        <f t="array" ref="M33">Max(If(left($P33:$FL33,1)="X",column($P33:$FL33),0))</f>
        <v>0</v>
      </c>
      <c r="N33" s="53" t="str">
        <f t="shared" si="10"/>
        <v/>
      </c>
      <c r="O33" s="54">
        <f t="shared" si="9"/>
        <v>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5"/>
    </row>
    <row r="34">
      <c r="A34" s="48">
        <f t="shared" si="1"/>
        <v>28</v>
      </c>
      <c r="B34" s="50" t="str">
        <f t="shared" si="2"/>
        <v> </v>
      </c>
      <c r="C34" s="50" t="str">
        <f t="shared" si="3"/>
        <v> </v>
      </c>
      <c r="D34" s="50" t="str">
        <f t="shared" si="4"/>
        <v> </v>
      </c>
      <c r="E34" s="50" t="str">
        <f t="shared" si="5"/>
        <v> </v>
      </c>
      <c r="F34" s="50" t="str">
        <f t="shared" si="6"/>
        <v> </v>
      </c>
      <c r="G34" s="51" t="str">
        <f t="shared" si="7"/>
        <v/>
      </c>
      <c r="H34" s="52">
        <v>28.0</v>
      </c>
      <c r="I34" s="53">
        <f t="array" ref="I34">Max(If(left($P34:$FL34,2)="CI",column($P34:$FL34),0))</f>
        <v>0</v>
      </c>
      <c r="J34" s="53">
        <f t="array" ref="J34">Max(If(left($P34:$FL34,3)="EHD",column($P34:$FL34),0))</f>
        <v>0</v>
      </c>
      <c r="K34" s="53">
        <f t="array" ref="K34">Max(If(left($P34:$FL34,2)="CH",column($P34:$FL34),0))</f>
        <v>0</v>
      </c>
      <c r="L34" s="53">
        <f t="array" ref="L34">Max(If(left($P34:$FL34,2)="12",column($P34:$FL34),0))</f>
        <v>0</v>
      </c>
      <c r="M34" s="53">
        <f t="array" ref="M34">Max(If(left($P34:$FL34,1)="X",column($P34:$FL34),0))</f>
        <v>0</v>
      </c>
      <c r="N34" s="53" t="str">
        <f t="shared" si="10"/>
        <v/>
      </c>
      <c r="O34" s="54">
        <f t="shared" si="9"/>
        <v>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5"/>
    </row>
    <row r="35">
      <c r="A35" s="48">
        <f t="shared" si="1"/>
        <v>29</v>
      </c>
      <c r="B35" s="50" t="str">
        <f t="shared" si="2"/>
        <v> </v>
      </c>
      <c r="C35" s="50" t="str">
        <f t="shared" si="3"/>
        <v> </v>
      </c>
      <c r="D35" s="50" t="str">
        <f t="shared" si="4"/>
        <v> </v>
      </c>
      <c r="E35" s="50" t="str">
        <f t="shared" si="5"/>
        <v> </v>
      </c>
      <c r="F35" s="50" t="str">
        <f t="shared" si="6"/>
        <v> </v>
      </c>
      <c r="G35" s="51" t="str">
        <f t="shared" si="7"/>
        <v/>
      </c>
      <c r="H35" s="52">
        <v>29.0</v>
      </c>
      <c r="I35" s="53">
        <f t="array" ref="I35">Max(If(left($P35:$FL35,2)="CI",column($P35:$FL35),0))</f>
        <v>0</v>
      </c>
      <c r="J35" s="53">
        <f t="array" ref="J35">Max(If(left($P35:$FL35,3)="EHD",column($P35:$FL35),0))</f>
        <v>0</v>
      </c>
      <c r="K35" s="53">
        <f t="array" ref="K35">Max(If(left($P35:$FL35,2)="CH",column($P35:$FL35),0))</f>
        <v>0</v>
      </c>
      <c r="L35" s="53">
        <f t="array" ref="L35">Max(If(left($P35:$FL35,2)="12",column($P35:$FL35),0))</f>
        <v>0</v>
      </c>
      <c r="M35" s="53">
        <f t="array" ref="M35">Max(If(left($P35:$FL35,1)="X",column($P35:$FL35),0))</f>
        <v>0</v>
      </c>
      <c r="N35" s="53" t="str">
        <f t="shared" si="10"/>
        <v/>
      </c>
      <c r="O35" s="54">
        <f t="shared" si="9"/>
        <v>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5"/>
    </row>
    <row r="36">
      <c r="A36" s="48">
        <f t="shared" si="1"/>
        <v>30</v>
      </c>
      <c r="B36" s="50" t="str">
        <f t="shared" si="2"/>
        <v> </v>
      </c>
      <c r="C36" s="50" t="str">
        <f t="shared" si="3"/>
        <v> </v>
      </c>
      <c r="D36" s="50" t="str">
        <f t="shared" si="4"/>
        <v> </v>
      </c>
      <c r="E36" s="50" t="str">
        <f t="shared" si="5"/>
        <v> </v>
      </c>
      <c r="F36" s="50" t="str">
        <f t="shared" si="6"/>
        <v> </v>
      </c>
      <c r="G36" s="51" t="str">
        <f t="shared" si="7"/>
        <v/>
      </c>
      <c r="H36" s="52">
        <v>30.0</v>
      </c>
      <c r="I36" s="53">
        <f t="array" ref="I36">Max(If(left($P36:$FL36,2)="CI",column($P36:$FL36),0))</f>
        <v>0</v>
      </c>
      <c r="J36" s="53">
        <f t="array" ref="J36">Max(If(left($P36:$FL36,3)="EHD",column($P36:$FL36),0))</f>
        <v>0</v>
      </c>
      <c r="K36" s="53">
        <f t="array" ref="K36">Max(If(left($P36:$FL36,2)="CH",column($P36:$FL36),0))</f>
        <v>0</v>
      </c>
      <c r="L36" s="53">
        <f t="array" ref="L36">Max(If(left($P36:$FL36,2)="12",column($P36:$FL36),0))</f>
        <v>0</v>
      </c>
      <c r="M36" s="53">
        <f t="array" ref="M36">Max(If(left($P36:$FL36,1)="X",column($P36:$FL36),0))</f>
        <v>0</v>
      </c>
      <c r="N36" s="53" t="str">
        <f t="shared" si="10"/>
        <v/>
      </c>
      <c r="O36" s="54">
        <f t="shared" si="9"/>
        <v>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16"/>
      <c r="AA36" s="16"/>
      <c r="AB36" s="16"/>
      <c r="AC36" s="16"/>
      <c r="AD36" s="16"/>
      <c r="AE36" s="59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5"/>
    </row>
    <row r="37">
      <c r="A37" s="48">
        <f t="shared" si="1"/>
        <v>31</v>
      </c>
      <c r="B37" s="50" t="str">
        <f t="shared" si="2"/>
        <v> </v>
      </c>
      <c r="C37" s="50" t="str">
        <f t="shared" si="3"/>
        <v> </v>
      </c>
      <c r="D37" s="50" t="str">
        <f t="shared" si="4"/>
        <v> </v>
      </c>
      <c r="E37" s="50" t="str">
        <f t="shared" si="5"/>
        <v> </v>
      </c>
      <c r="F37" s="50" t="str">
        <f t="shared" si="6"/>
        <v> </v>
      </c>
      <c r="G37" s="51" t="str">
        <f t="shared" si="7"/>
        <v/>
      </c>
      <c r="H37" s="52">
        <v>31.0</v>
      </c>
      <c r="I37" s="53">
        <f t="array" ref="I37">Max(If(left($P37:$FL37,2)="CI",column($P37:$FL37),0))</f>
        <v>0</v>
      </c>
      <c r="J37" s="53">
        <f t="array" ref="J37">Max(If(left($P37:$FL37,3)="EHD",column($P37:$FL37),0))</f>
        <v>0</v>
      </c>
      <c r="K37" s="53">
        <f t="array" ref="K37">Max(If(left($P37:$FL37,2)="CH",column($P37:$FL37),0))</f>
        <v>0</v>
      </c>
      <c r="L37" s="53">
        <f t="array" ref="L37">Max(If(left($P37:$FL37,2)="12",column($P37:$FL37),0))</f>
        <v>0</v>
      </c>
      <c r="M37" s="53">
        <f t="array" ref="M37">Max(If(left($P37:$FL37,1)="X",column($P37:$FL37),0))</f>
        <v>0</v>
      </c>
      <c r="N37" s="53" t="str">
        <f t="shared" si="10"/>
        <v/>
      </c>
      <c r="O37" s="54">
        <f t="shared" si="9"/>
        <v>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5"/>
    </row>
    <row r="38">
      <c r="A38" s="48">
        <f t="shared" si="1"/>
        <v>32</v>
      </c>
      <c r="B38" s="50" t="str">
        <f t="shared" si="2"/>
        <v> </v>
      </c>
      <c r="C38" s="50" t="str">
        <f t="shared" si="3"/>
        <v> </v>
      </c>
      <c r="D38" s="50" t="str">
        <f t="shared" si="4"/>
        <v> </v>
      </c>
      <c r="E38" s="50" t="str">
        <f t="shared" si="5"/>
        <v> </v>
      </c>
      <c r="F38" s="50" t="str">
        <f t="shared" si="6"/>
        <v> </v>
      </c>
      <c r="G38" s="51" t="str">
        <f t="shared" si="7"/>
        <v/>
      </c>
      <c r="H38" s="52">
        <v>32.0</v>
      </c>
      <c r="I38" s="53">
        <f t="array" ref="I38">Max(If(left($P38:$FL38,2)="CI",column($P38:$FL38),0))</f>
        <v>0</v>
      </c>
      <c r="J38" s="53">
        <f t="array" ref="J38">Max(If(left($P38:$FL38,3)="EHD",column($P38:$FL38),0))</f>
        <v>0</v>
      </c>
      <c r="K38" s="53">
        <f t="array" ref="K38">Max(If(left($P38:$FL38,2)="CH",column($P38:$FL38),0))</f>
        <v>0</v>
      </c>
      <c r="L38" s="53">
        <f t="array" ref="L38">Max(If(left($P38:$FL38,2)="12",column($P38:$FL38),0))</f>
        <v>0</v>
      </c>
      <c r="M38" s="53">
        <f t="array" ref="M38">Max(If(left($P38:$FL38,1)="X",column($P38:$FL38),0))</f>
        <v>0</v>
      </c>
      <c r="N38" s="53" t="str">
        <f t="shared" si="10"/>
        <v/>
      </c>
      <c r="O38" s="54">
        <f t="shared" si="9"/>
        <v>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5"/>
    </row>
    <row r="39">
      <c r="A39" s="48">
        <f t="shared" si="1"/>
        <v>33</v>
      </c>
      <c r="B39" s="50" t="str">
        <f t="shared" si="2"/>
        <v> </v>
      </c>
      <c r="C39" s="50" t="str">
        <f t="shared" si="3"/>
        <v> </v>
      </c>
      <c r="D39" s="50" t="str">
        <f t="shared" si="4"/>
        <v> </v>
      </c>
      <c r="E39" s="50" t="str">
        <f t="shared" si="5"/>
        <v> </v>
      </c>
      <c r="F39" s="50" t="str">
        <f t="shared" si="6"/>
        <v> </v>
      </c>
      <c r="G39" s="51" t="str">
        <f t="shared" si="7"/>
        <v/>
      </c>
      <c r="H39" s="52">
        <v>33.0</v>
      </c>
      <c r="I39" s="53">
        <f t="array" ref="I39">Max(If(left($P39:$FL39,2)="CI",column($P39:$FL39),0))</f>
        <v>0</v>
      </c>
      <c r="J39" s="53">
        <f t="array" ref="J39">Max(If(left($P39:$FL39,3)="EHD",column($P39:$FL39),0))</f>
        <v>0</v>
      </c>
      <c r="K39" s="53">
        <f t="array" ref="K39">Max(If(left($P39:$FL39,2)="CH",column($P39:$FL39),0))</f>
        <v>0</v>
      </c>
      <c r="L39" s="53">
        <f t="array" ref="L39">Max(If(left($P39:$FL39,2)="12",column($P39:$FL39),0))</f>
        <v>0</v>
      </c>
      <c r="M39" s="53">
        <f t="array" ref="M39">Max(If(left($P39:$FL39,1)="X",column($P39:$FL39),0))</f>
        <v>0</v>
      </c>
      <c r="N39" s="53" t="str">
        <f t="shared" si="10"/>
        <v/>
      </c>
      <c r="O39" s="54">
        <f t="shared" si="9"/>
        <v>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5"/>
    </row>
    <row r="40">
      <c r="A40" s="48">
        <f t="shared" si="1"/>
        <v>34</v>
      </c>
      <c r="B40" s="50" t="str">
        <f t="shared" si="2"/>
        <v> </v>
      </c>
      <c r="C40" s="50" t="str">
        <f t="shared" si="3"/>
        <v> </v>
      </c>
      <c r="D40" s="50" t="str">
        <f t="shared" si="4"/>
        <v> </v>
      </c>
      <c r="E40" s="50" t="str">
        <f t="shared" si="5"/>
        <v> </v>
      </c>
      <c r="F40" s="50" t="str">
        <f t="shared" si="6"/>
        <v> </v>
      </c>
      <c r="G40" s="51" t="str">
        <f t="shared" si="7"/>
        <v/>
      </c>
      <c r="H40" s="52">
        <v>34.0</v>
      </c>
      <c r="I40" s="53">
        <f t="array" ref="I40">Max(If(left($P40:$FL40,2)="CI",column($P40:$FL40),0))</f>
        <v>0</v>
      </c>
      <c r="J40" s="53">
        <f t="array" ref="J40">Max(If(left($P40:$FL40,3)="EHD",column($P40:$FL40),0))</f>
        <v>0</v>
      </c>
      <c r="K40" s="53">
        <f t="array" ref="K40">Max(If(left($P40:$FL40,2)="CH",column($P40:$FL40),0))</f>
        <v>0</v>
      </c>
      <c r="L40" s="53">
        <f t="array" ref="L40">Max(If(left($P40:$FL40,2)="12",column($P40:$FL40),0))</f>
        <v>0</v>
      </c>
      <c r="M40" s="53">
        <f t="array" ref="M40">Max(If(left($P40:$FL40,1)="X",column($P40:$FL40),0))</f>
        <v>0</v>
      </c>
      <c r="N40" s="53" t="str">
        <f t="shared" si="10"/>
        <v/>
      </c>
      <c r="O40" s="54">
        <f t="shared" si="9"/>
        <v>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5"/>
    </row>
    <row r="41">
      <c r="A41" s="48">
        <f t="shared" si="1"/>
        <v>35</v>
      </c>
      <c r="B41" s="50" t="str">
        <f t="shared" si="2"/>
        <v> </v>
      </c>
      <c r="C41" s="50" t="str">
        <f t="shared" si="3"/>
        <v> </v>
      </c>
      <c r="D41" s="50" t="str">
        <f t="shared" si="4"/>
        <v> </v>
      </c>
      <c r="E41" s="50" t="str">
        <f t="shared" si="5"/>
        <v> </v>
      </c>
      <c r="F41" s="50" t="str">
        <f t="shared" si="6"/>
        <v> </v>
      </c>
      <c r="G41" s="51" t="str">
        <f t="shared" si="7"/>
        <v/>
      </c>
      <c r="H41" s="52">
        <v>35.0</v>
      </c>
      <c r="I41" s="53">
        <f t="array" ref="I41">Max(If(left($P41:$FL41,2)="CI",column($P41:$FL41),0))</f>
        <v>0</v>
      </c>
      <c r="J41" s="53">
        <f t="array" ref="J41">Max(If(left($P41:$FL41,3)="EHD",column($P41:$FL41),0))</f>
        <v>0</v>
      </c>
      <c r="K41" s="53">
        <f t="array" ref="K41">Max(If(left($P41:$FL41,2)="CH",column($P41:$FL41),0))</f>
        <v>0</v>
      </c>
      <c r="L41" s="53">
        <f t="array" ref="L41">Max(If(left($P41:$FL41,2)="12",column($P41:$FL41),0))</f>
        <v>0</v>
      </c>
      <c r="M41" s="53">
        <f t="array" ref="M41">Max(If(left($P41:$FL41,1)="X",column($P41:$FL41),0))</f>
        <v>0</v>
      </c>
      <c r="N41" s="53" t="str">
        <f t="shared" si="10"/>
        <v/>
      </c>
      <c r="O41" s="54">
        <f t="shared" si="9"/>
        <v>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5"/>
    </row>
    <row r="42">
      <c r="A42" s="48">
        <f t="shared" si="1"/>
        <v>36</v>
      </c>
      <c r="B42" s="50" t="str">
        <f t="shared" si="2"/>
        <v> </v>
      </c>
      <c r="C42" s="50" t="str">
        <f t="shared" si="3"/>
        <v> </v>
      </c>
      <c r="D42" s="50" t="str">
        <f t="shared" si="4"/>
        <v> </v>
      </c>
      <c r="E42" s="50" t="str">
        <f t="shared" si="5"/>
        <v> </v>
      </c>
      <c r="F42" s="50" t="str">
        <f t="shared" si="6"/>
        <v> </v>
      </c>
      <c r="G42" s="51" t="str">
        <f t="shared" si="7"/>
        <v/>
      </c>
      <c r="H42" s="52">
        <v>36.0</v>
      </c>
      <c r="I42" s="53">
        <f t="array" ref="I42">Max(If(left($P42:$FL42,2)="CI",column($P42:$FL42),0))</f>
        <v>0</v>
      </c>
      <c r="J42" s="53">
        <f t="array" ref="J42">Max(If(left($P42:$FL42,3)="EHD",column($P42:$FL42),0))</f>
        <v>0</v>
      </c>
      <c r="K42" s="53">
        <f t="array" ref="K42">Max(If(left($P42:$FL42,2)="CH",column($P42:$FL42),0))</f>
        <v>0</v>
      </c>
      <c r="L42" s="53">
        <f t="array" ref="L42">Max(If(left($P42:$FL42,2)="12",column($P42:$FL42),0))</f>
        <v>0</v>
      </c>
      <c r="M42" s="53">
        <f t="array" ref="M42">Max(If(left($P42:$FL42,1)="X",column($P42:$FL42),0))</f>
        <v>0</v>
      </c>
      <c r="N42" s="53" t="str">
        <f t="shared" si="10"/>
        <v/>
      </c>
      <c r="O42" s="54">
        <f t="shared" si="9"/>
        <v>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5"/>
    </row>
    <row r="43">
      <c r="A43" s="48">
        <f t="shared" si="1"/>
        <v>37</v>
      </c>
      <c r="B43" s="50" t="str">
        <f t="shared" si="2"/>
        <v> </v>
      </c>
      <c r="C43" s="50" t="str">
        <f t="shared" si="3"/>
        <v> </v>
      </c>
      <c r="D43" s="50" t="str">
        <f t="shared" si="4"/>
        <v> </v>
      </c>
      <c r="E43" s="50" t="str">
        <f t="shared" si="5"/>
        <v> </v>
      </c>
      <c r="F43" s="50" t="str">
        <f t="shared" si="6"/>
        <v> </v>
      </c>
      <c r="G43" s="51" t="str">
        <f t="shared" si="7"/>
        <v/>
      </c>
      <c r="H43" s="52">
        <v>37.0</v>
      </c>
      <c r="I43" s="53">
        <f t="array" ref="I43">Max(If(left($P43:$FL43,2)="CI",column($P43:$FL43),0))</f>
        <v>0</v>
      </c>
      <c r="J43" s="53">
        <f t="array" ref="J43">Max(If(left($P43:$FL43,3)="EHD",column($P43:$FL43),0))</f>
        <v>0</v>
      </c>
      <c r="K43" s="53">
        <f t="array" ref="K43">Max(If(left($P43:$FL43,2)="CH",column($P43:$FL43),0))</f>
        <v>0</v>
      </c>
      <c r="L43" s="53">
        <f t="array" ref="L43">Max(If(left($P43:$FL43,2)="12",column($P43:$FL43),0))</f>
        <v>0</v>
      </c>
      <c r="M43" s="53">
        <f t="array" ref="M43">Max(If(left($P43:$FL43,1)="X",column($P43:$FL43),0))</f>
        <v>0</v>
      </c>
      <c r="N43" s="53" t="str">
        <f t="shared" si="10"/>
        <v/>
      </c>
      <c r="O43" s="54">
        <f t="shared" si="9"/>
        <v>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5"/>
    </row>
    <row r="44">
      <c r="A44" s="48">
        <f t="shared" si="1"/>
        <v>38</v>
      </c>
      <c r="B44" s="50" t="str">
        <f t="shared" si="2"/>
        <v> </v>
      </c>
      <c r="C44" s="50" t="str">
        <f t="shared" si="3"/>
        <v> </v>
      </c>
      <c r="D44" s="50" t="str">
        <f t="shared" si="4"/>
        <v> </v>
      </c>
      <c r="E44" s="50" t="str">
        <f t="shared" si="5"/>
        <v> </v>
      </c>
      <c r="F44" s="50" t="str">
        <f t="shared" si="6"/>
        <v> </v>
      </c>
      <c r="G44" s="51" t="str">
        <f t="shared" si="7"/>
        <v/>
      </c>
      <c r="H44" s="52">
        <v>38.0</v>
      </c>
      <c r="I44" s="53">
        <f t="array" ref="I44">Max(If(left($P44:$FL44,2)="CI",column($P44:$FL44),0))</f>
        <v>0</v>
      </c>
      <c r="J44" s="53">
        <f t="array" ref="J44">Max(If(left($P44:$FL44,3)="EHD",column($P44:$FL44),0))</f>
        <v>0</v>
      </c>
      <c r="K44" s="53">
        <f t="array" ref="K44">Max(If(left($P44:$FL44,2)="CH",column($P44:$FL44),0))</f>
        <v>0</v>
      </c>
      <c r="L44" s="53">
        <f t="array" ref="L44">Max(If(left($P44:$FL44,2)="12",column($P44:$FL44),0))</f>
        <v>0</v>
      </c>
      <c r="M44" s="53">
        <f t="array" ref="M44">Max(If(left($P44:$FL44,1)="X",column($P44:$FL44),0))</f>
        <v>0</v>
      </c>
      <c r="N44" s="53" t="str">
        <f t="shared" si="10"/>
        <v/>
      </c>
      <c r="O44" s="54">
        <f t="shared" si="9"/>
        <v>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5"/>
    </row>
    <row r="45">
      <c r="A45" s="48">
        <f t="shared" si="1"/>
        <v>39</v>
      </c>
      <c r="B45" s="50" t="str">
        <f t="shared" si="2"/>
        <v> </v>
      </c>
      <c r="C45" s="50" t="str">
        <f t="shared" si="3"/>
        <v> </v>
      </c>
      <c r="D45" s="50" t="str">
        <f t="shared" si="4"/>
        <v> </v>
      </c>
      <c r="E45" s="50" t="str">
        <f t="shared" si="5"/>
        <v> </v>
      </c>
      <c r="F45" s="50" t="str">
        <f t="shared" si="6"/>
        <v> </v>
      </c>
      <c r="G45" s="51" t="str">
        <f t="shared" si="7"/>
        <v/>
      </c>
      <c r="H45" s="52">
        <v>39.0</v>
      </c>
      <c r="I45" s="53">
        <f t="array" ref="I45">Max(If(left($P45:$FL45,2)="CI",column($P45:$FL45),0))</f>
        <v>0</v>
      </c>
      <c r="J45" s="53">
        <f t="array" ref="J45">Max(If(left($P45:$FL45,3)="EHD",column($P45:$FL45),0))</f>
        <v>0</v>
      </c>
      <c r="K45" s="53">
        <f t="array" ref="K45">Max(If(left($P45:$FL45,2)="CH",column($P45:$FL45),0))</f>
        <v>0</v>
      </c>
      <c r="L45" s="53">
        <f t="array" ref="L45">Max(If(left($P45:$FL45,2)="12",column($P45:$FL45),0))</f>
        <v>0</v>
      </c>
      <c r="M45" s="53">
        <f t="array" ref="M45">Max(If(left($P45:$FL45,1)="X",column($P45:$FL45),0))</f>
        <v>0</v>
      </c>
      <c r="N45" s="53" t="str">
        <f t="shared" si="10"/>
        <v/>
      </c>
      <c r="O45" s="54">
        <f t="shared" si="9"/>
        <v>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5"/>
    </row>
    <row r="46">
      <c r="A46" s="48">
        <f t="shared" si="1"/>
        <v>40</v>
      </c>
      <c r="B46" s="50" t="str">
        <f t="shared" si="2"/>
        <v> </v>
      </c>
      <c r="C46" s="50" t="str">
        <f t="shared" si="3"/>
        <v> </v>
      </c>
      <c r="D46" s="50" t="str">
        <f t="shared" si="4"/>
        <v> </v>
      </c>
      <c r="E46" s="50" t="str">
        <f t="shared" si="5"/>
        <v> </v>
      </c>
      <c r="F46" s="50" t="str">
        <f t="shared" si="6"/>
        <v> </v>
      </c>
      <c r="G46" s="51" t="str">
        <f t="shared" si="7"/>
        <v/>
      </c>
      <c r="H46" s="52">
        <v>40.0</v>
      </c>
      <c r="I46" s="53">
        <f t="array" ref="I46">Max(If(left($P46:$FL46,2)="CI",column($P46:$FL46),0))</f>
        <v>0</v>
      </c>
      <c r="J46" s="53">
        <f t="array" ref="J46">Max(If(left($P46:$FL46,3)="EHD",column($P46:$FL46),0))</f>
        <v>0</v>
      </c>
      <c r="K46" s="53">
        <f t="array" ref="K46">Max(If(left($P46:$FL46,2)="CH",column($P46:$FL46),0))</f>
        <v>0</v>
      </c>
      <c r="L46" s="53">
        <f t="array" ref="L46">Max(If(left($P46:$FL46,2)="12",column($P46:$FL46),0))</f>
        <v>0</v>
      </c>
      <c r="M46" s="53">
        <f t="array" ref="M46">Max(If(left($P46:$FL46,1)="X",column($P46:$FL46),0))</f>
        <v>0</v>
      </c>
      <c r="N46" s="53" t="str">
        <f t="shared" si="10"/>
        <v/>
      </c>
      <c r="O46" s="54">
        <f t="shared" si="9"/>
        <v>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5"/>
    </row>
    <row r="47">
      <c r="A47" s="48">
        <f t="shared" si="1"/>
        <v>41</v>
      </c>
      <c r="B47" s="50" t="str">
        <f t="shared" si="2"/>
        <v> </v>
      </c>
      <c r="C47" s="50" t="str">
        <f t="shared" si="3"/>
        <v> </v>
      </c>
      <c r="D47" s="50" t="str">
        <f t="shared" si="4"/>
        <v> </v>
      </c>
      <c r="E47" s="50" t="str">
        <f t="shared" si="5"/>
        <v> </v>
      </c>
      <c r="F47" s="50" t="str">
        <f t="shared" si="6"/>
        <v> </v>
      </c>
      <c r="G47" s="51" t="str">
        <f t="shared" si="7"/>
        <v/>
      </c>
      <c r="H47" s="52">
        <v>41.0</v>
      </c>
      <c r="I47" s="53">
        <f t="array" ref="I47">Max(If(left($P47:$FL47,2)="CI",column($P47:$FL47),0))</f>
        <v>0</v>
      </c>
      <c r="J47" s="53">
        <f t="array" ref="J47">Max(If(left($P47:$FL47,3)="EHD",column($P47:$FL47),0))</f>
        <v>0</v>
      </c>
      <c r="K47" s="53">
        <f t="array" ref="K47">Max(If(left($P47:$FL47,2)="CH",column($P47:$FL47),0))</f>
        <v>0</v>
      </c>
      <c r="L47" s="53">
        <f t="array" ref="L47">Max(If(left($P47:$FL47,2)="12",column($P47:$FL47),0))</f>
        <v>0</v>
      </c>
      <c r="M47" s="53">
        <f t="array" ref="M47">Max(If(left($P47:$FL47,1)="X",column($P47:$FL47),0))</f>
        <v>0</v>
      </c>
      <c r="N47" s="53" t="str">
        <f t="shared" si="10"/>
        <v/>
      </c>
      <c r="O47" s="54">
        <f t="shared" si="9"/>
        <v>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5"/>
    </row>
    <row r="48">
      <c r="A48" s="48">
        <f t="shared" si="1"/>
        <v>42</v>
      </c>
      <c r="B48" s="50" t="str">
        <f t="shared" si="2"/>
        <v> </v>
      </c>
      <c r="C48" s="50" t="str">
        <f t="shared" si="3"/>
        <v> </v>
      </c>
      <c r="D48" s="50" t="str">
        <f t="shared" si="4"/>
        <v> </v>
      </c>
      <c r="E48" s="50" t="str">
        <f t="shared" si="5"/>
        <v> </v>
      </c>
      <c r="F48" s="50" t="str">
        <f t="shared" si="6"/>
        <v> </v>
      </c>
      <c r="G48" s="51" t="str">
        <f t="shared" si="7"/>
        <v/>
      </c>
      <c r="H48" s="52">
        <v>42.0</v>
      </c>
      <c r="I48" s="53">
        <f t="array" ref="I48">Max(If(left($P48:$FL48,2)="CI",column($P48:$FL48),0))</f>
        <v>0</v>
      </c>
      <c r="J48" s="53">
        <f t="array" ref="J48">Max(If(left($P48:$FL48,3)="EHD",column($P48:$FL48),0))</f>
        <v>0</v>
      </c>
      <c r="K48" s="53">
        <f t="array" ref="K48">Max(If(left($P48:$FL48,2)="CH",column($P48:$FL48),0))</f>
        <v>0</v>
      </c>
      <c r="L48" s="53">
        <f t="array" ref="L48">Max(If(left($P48:$FL48,2)="12",column($P48:$FL48),0))</f>
        <v>0</v>
      </c>
      <c r="M48" s="53">
        <f t="array" ref="M48">Max(If(left($P48:$FL48,1)="X",column($P48:$FL48),0))</f>
        <v>0</v>
      </c>
      <c r="N48" s="53" t="str">
        <f t="shared" si="10"/>
        <v/>
      </c>
      <c r="O48" s="54">
        <f t="shared" si="9"/>
        <v>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5"/>
    </row>
    <row r="49">
      <c r="A49" s="48">
        <f t="shared" si="1"/>
        <v>43</v>
      </c>
      <c r="B49" s="50" t="str">
        <f t="shared" si="2"/>
        <v> </v>
      </c>
      <c r="C49" s="50" t="str">
        <f t="shared" si="3"/>
        <v> </v>
      </c>
      <c r="D49" s="50" t="str">
        <f t="shared" si="4"/>
        <v> </v>
      </c>
      <c r="E49" s="50" t="str">
        <f t="shared" si="5"/>
        <v> </v>
      </c>
      <c r="F49" s="50" t="str">
        <f t="shared" si="6"/>
        <v> </v>
      </c>
      <c r="G49" s="51" t="str">
        <f t="shared" si="7"/>
        <v/>
      </c>
      <c r="H49" s="52">
        <v>43.0</v>
      </c>
      <c r="I49" s="53">
        <f t="array" ref="I49">Max(If(left($P49:$FL49,2)="CI",column($P49:$FL49),0))</f>
        <v>0</v>
      </c>
      <c r="J49" s="53">
        <f t="array" ref="J49">Max(If(left($P49:$FL49,3)="EHD",column($P49:$FL49),0))</f>
        <v>0</v>
      </c>
      <c r="K49" s="53">
        <f t="array" ref="K49">Max(If(left($P49:$FL49,2)="CH",column($P49:$FL49),0))</f>
        <v>0</v>
      </c>
      <c r="L49" s="53">
        <f t="array" ref="L49">Max(If(left($P49:$FL49,2)="12",column($P49:$FL49),0))</f>
        <v>0</v>
      </c>
      <c r="M49" s="53">
        <f t="array" ref="M49">Max(If(left($P49:$FL49,1)="X",column($P49:$FL49),0))</f>
        <v>0</v>
      </c>
      <c r="N49" s="53" t="str">
        <f t="shared" si="10"/>
        <v/>
      </c>
      <c r="O49" s="54">
        <f t="shared" si="9"/>
        <v>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5"/>
    </row>
    <row r="50">
      <c r="A50" s="48">
        <f t="shared" si="1"/>
        <v>44</v>
      </c>
      <c r="B50" s="50" t="str">
        <f t="shared" si="2"/>
        <v> </v>
      </c>
      <c r="C50" s="50" t="str">
        <f t="shared" si="3"/>
        <v> </v>
      </c>
      <c r="D50" s="50" t="str">
        <f t="shared" si="4"/>
        <v> </v>
      </c>
      <c r="E50" s="50" t="str">
        <f t="shared" si="5"/>
        <v> </v>
      </c>
      <c r="F50" s="50" t="str">
        <f t="shared" si="6"/>
        <v> </v>
      </c>
      <c r="G50" s="51" t="str">
        <f t="shared" si="7"/>
        <v/>
      </c>
      <c r="H50" s="52">
        <v>44.0</v>
      </c>
      <c r="I50" s="53">
        <f t="array" ref="I50">Max(If(left($P50:$FL50,2)="CI",column($P50:$FL50),0))</f>
        <v>0</v>
      </c>
      <c r="J50" s="53">
        <f t="array" ref="J50">Max(If(left($P50:$FL50,3)="EHD",column($P50:$FL50),0))</f>
        <v>0</v>
      </c>
      <c r="K50" s="53">
        <f t="array" ref="K50">Max(If(left($P50:$FL50,2)="CH",column($P50:$FL50),0))</f>
        <v>0</v>
      </c>
      <c r="L50" s="53">
        <f t="array" ref="L50">Max(If(left($P50:$FL50,2)="12",column($P50:$FL50),0))</f>
        <v>0</v>
      </c>
      <c r="M50" s="53">
        <f t="array" ref="M50">Max(If(left($P50:$FL50,1)="X",column($P50:$FL50),0))</f>
        <v>0</v>
      </c>
      <c r="N50" s="53" t="str">
        <f t="shared" si="10"/>
        <v/>
      </c>
      <c r="O50" s="54">
        <f t="shared" si="9"/>
        <v>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5"/>
    </row>
    <row r="51">
      <c r="A51" s="48">
        <f t="shared" si="1"/>
        <v>45</v>
      </c>
      <c r="B51" s="50" t="str">
        <f t="shared" si="2"/>
        <v> </v>
      </c>
      <c r="C51" s="50" t="str">
        <f t="shared" si="3"/>
        <v> </v>
      </c>
      <c r="D51" s="50" t="str">
        <f t="shared" si="4"/>
        <v> </v>
      </c>
      <c r="E51" s="50" t="str">
        <f t="shared" si="5"/>
        <v> </v>
      </c>
      <c r="F51" s="50" t="str">
        <f t="shared" si="6"/>
        <v> </v>
      </c>
      <c r="G51" s="51" t="str">
        <f t="shared" si="7"/>
        <v/>
      </c>
      <c r="H51" s="52">
        <v>45.0</v>
      </c>
      <c r="I51" s="53">
        <f t="array" ref="I51">Max(If(left($P51:$FL51,2)="CI",column($P51:$FL51),0))</f>
        <v>0</v>
      </c>
      <c r="J51" s="53">
        <f t="array" ref="J51">Max(If(left($P51:$FL51,3)="EHD",column($P51:$FL51),0))</f>
        <v>0</v>
      </c>
      <c r="K51" s="53">
        <f t="array" ref="K51">Max(If(left($P51:$FL51,2)="CH",column($P51:$FL51),0))</f>
        <v>0</v>
      </c>
      <c r="L51" s="53">
        <f t="array" ref="L51">Max(If(left($P51:$FL51,2)="12",column($P51:$FL51),0))</f>
        <v>0</v>
      </c>
      <c r="M51" s="53">
        <f t="array" ref="M51">Max(If(left($P51:$FL51,1)="X",column($P51:$FL51),0))</f>
        <v>0</v>
      </c>
      <c r="N51" s="53" t="str">
        <f t="shared" si="10"/>
        <v/>
      </c>
      <c r="O51" s="54">
        <f t="shared" si="9"/>
        <v>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5"/>
    </row>
    <row r="52">
      <c r="A52" s="48">
        <f t="shared" si="1"/>
        <v>46</v>
      </c>
      <c r="B52" s="50" t="str">
        <f t="shared" si="2"/>
        <v> </v>
      </c>
      <c r="C52" s="50" t="str">
        <f t="shared" si="3"/>
        <v> </v>
      </c>
      <c r="D52" s="50" t="str">
        <f t="shared" si="4"/>
        <v> </v>
      </c>
      <c r="E52" s="50" t="str">
        <f t="shared" si="5"/>
        <v> </v>
      </c>
      <c r="F52" s="50" t="str">
        <f t="shared" si="6"/>
        <v> </v>
      </c>
      <c r="G52" s="51" t="str">
        <f t="shared" si="7"/>
        <v/>
      </c>
      <c r="H52" s="52">
        <v>46.0</v>
      </c>
      <c r="I52" s="53">
        <f t="array" ref="I52">Max(If(left($P52:$FL52,2)="CI",column($P52:$FL52),0))</f>
        <v>0</v>
      </c>
      <c r="J52" s="53">
        <f t="array" ref="J52">Max(If(left($P52:$FL52,3)="EHD",column($P52:$FL52),0))</f>
        <v>0</v>
      </c>
      <c r="K52" s="53">
        <f t="array" ref="K52">Max(If(left($P52:$FL52,2)="CH",column($P52:$FL52),0))</f>
        <v>0</v>
      </c>
      <c r="L52" s="53">
        <f t="array" ref="L52">Max(If(left($P52:$FL52,2)="12",column($P52:$FL52),0))</f>
        <v>0</v>
      </c>
      <c r="M52" s="53">
        <f t="array" ref="M52">Max(If(left($P52:$FL52,1)="X",column($P52:$FL52),0))</f>
        <v>0</v>
      </c>
      <c r="N52" s="53" t="str">
        <f t="shared" si="10"/>
        <v/>
      </c>
      <c r="O52" s="54">
        <f t="shared" si="9"/>
        <v>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5"/>
    </row>
    <row r="53">
      <c r="A53" s="48">
        <f t="shared" si="1"/>
        <v>47</v>
      </c>
      <c r="B53" s="50" t="str">
        <f t="shared" si="2"/>
        <v> </v>
      </c>
      <c r="C53" s="50" t="str">
        <f t="shared" si="3"/>
        <v> </v>
      </c>
      <c r="D53" s="50" t="str">
        <f t="shared" si="4"/>
        <v> </v>
      </c>
      <c r="E53" s="50" t="str">
        <f t="shared" si="5"/>
        <v> </v>
      </c>
      <c r="F53" s="50" t="str">
        <f t="shared" si="6"/>
        <v> </v>
      </c>
      <c r="G53" s="51" t="str">
        <f t="shared" si="7"/>
        <v/>
      </c>
      <c r="H53" s="52">
        <v>47.0</v>
      </c>
      <c r="I53" s="53">
        <f t="array" ref="I53">Max(If(left($P53:$FL53,2)="CI",column($P53:$FL53),0))</f>
        <v>0</v>
      </c>
      <c r="J53" s="53">
        <f t="array" ref="J53">Max(If(left($P53:$FL53,3)="EHD",column($P53:$FL53),0))</f>
        <v>0</v>
      </c>
      <c r="K53" s="53">
        <f t="array" ref="K53">Max(If(left($P53:$FL53,2)="CH",column($P53:$FL53),0))</f>
        <v>0</v>
      </c>
      <c r="L53" s="53">
        <f t="array" ref="L53">Max(If(left($P53:$FL53,2)="12",column($P53:$FL53),0))</f>
        <v>0</v>
      </c>
      <c r="M53" s="53">
        <f t="array" ref="M53">Max(If(left($P53:$FL53,1)="X",column($P53:$FL53),0))</f>
        <v>0</v>
      </c>
      <c r="N53" s="53" t="str">
        <f t="shared" si="10"/>
        <v/>
      </c>
      <c r="O53" s="54">
        <f t="shared" si="9"/>
        <v>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5"/>
    </row>
    <row r="54">
      <c r="A54" s="48">
        <f t="shared" si="1"/>
        <v>48</v>
      </c>
      <c r="B54" s="50" t="str">
        <f t="shared" si="2"/>
        <v> </v>
      </c>
      <c r="C54" s="50" t="str">
        <f t="shared" si="3"/>
        <v> </v>
      </c>
      <c r="D54" s="50" t="str">
        <f t="shared" si="4"/>
        <v> </v>
      </c>
      <c r="E54" s="50" t="str">
        <f t="shared" si="5"/>
        <v> </v>
      </c>
      <c r="F54" s="50" t="str">
        <f t="shared" si="6"/>
        <v> </v>
      </c>
      <c r="G54" s="51" t="str">
        <f t="shared" si="7"/>
        <v/>
      </c>
      <c r="H54" s="52">
        <v>48.0</v>
      </c>
      <c r="I54" s="53">
        <f t="array" ref="I54">Max(If(left($P54:$FL54,2)="CI",column($P54:$FL54),0))</f>
        <v>0</v>
      </c>
      <c r="J54" s="53">
        <f t="array" ref="J54">Max(If(left($P54:$FL54,3)="EHD",column($P54:$FL54),0))</f>
        <v>0</v>
      </c>
      <c r="K54" s="53">
        <f t="array" ref="K54">Max(If(left($P54:$FL54,2)="CH",column($P54:$FL54),0))</f>
        <v>0</v>
      </c>
      <c r="L54" s="53">
        <f t="array" ref="L54">Max(If(left($P54:$FL54,2)="12",column($P54:$FL54),0))</f>
        <v>0</v>
      </c>
      <c r="M54" s="53">
        <f t="array" ref="M54">Max(If(left($P54:$FL54,1)="X",column($P54:$FL54),0))</f>
        <v>0</v>
      </c>
      <c r="N54" s="53" t="str">
        <f t="shared" si="10"/>
        <v/>
      </c>
      <c r="O54" s="54">
        <f t="shared" si="9"/>
        <v>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5"/>
    </row>
    <row r="55">
      <c r="A55" s="48">
        <f t="shared" si="1"/>
        <v>49</v>
      </c>
      <c r="B55" s="50" t="str">
        <f t="shared" si="2"/>
        <v> </v>
      </c>
      <c r="C55" s="50" t="str">
        <f t="shared" si="3"/>
        <v> </v>
      </c>
      <c r="D55" s="50" t="str">
        <f t="shared" si="4"/>
        <v> </v>
      </c>
      <c r="E55" s="50" t="str">
        <f t="shared" si="5"/>
        <v> </v>
      </c>
      <c r="F55" s="50" t="str">
        <f t="shared" si="6"/>
        <v> </v>
      </c>
      <c r="G55" s="51" t="str">
        <f t="shared" si="7"/>
        <v/>
      </c>
      <c r="H55" s="52">
        <v>49.0</v>
      </c>
      <c r="I55" s="53">
        <f t="array" ref="I55">Max(If(left($P55:$FL55,2)="CI",column($P55:$FL55),0))</f>
        <v>0</v>
      </c>
      <c r="J55" s="53">
        <f t="array" ref="J55">Max(If(left($P55:$FL55,3)="EHD",column($P55:$FL55),0))</f>
        <v>0</v>
      </c>
      <c r="K55" s="53">
        <f t="array" ref="K55">Max(If(left($P55:$FL55,2)="CH",column($P55:$FL55),0))</f>
        <v>0</v>
      </c>
      <c r="L55" s="53">
        <f t="array" ref="L55">Max(If(left($P55:$FL55,2)="12",column($P55:$FL55),0))</f>
        <v>0</v>
      </c>
      <c r="M55" s="53">
        <f t="array" ref="M55">Max(If(left($P55:$FL55,1)="X",column($P55:$FL55),0))</f>
        <v>0</v>
      </c>
      <c r="N55" s="53" t="str">
        <f t="shared" si="10"/>
        <v/>
      </c>
      <c r="O55" s="54">
        <f t="shared" si="9"/>
        <v>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5"/>
    </row>
    <row r="56">
      <c r="A56" s="48">
        <f t="shared" si="1"/>
        <v>50</v>
      </c>
      <c r="B56" s="50" t="str">
        <f t="shared" si="2"/>
        <v> </v>
      </c>
      <c r="C56" s="50" t="str">
        <f t="shared" si="3"/>
        <v> </v>
      </c>
      <c r="D56" s="50" t="str">
        <f t="shared" si="4"/>
        <v> </v>
      </c>
      <c r="E56" s="50" t="str">
        <f t="shared" si="5"/>
        <v> </v>
      </c>
      <c r="F56" s="50" t="str">
        <f t="shared" si="6"/>
        <v> </v>
      </c>
      <c r="G56" s="51" t="str">
        <f t="shared" si="7"/>
        <v/>
      </c>
      <c r="H56" s="52">
        <v>50.0</v>
      </c>
      <c r="I56" s="53">
        <f t="array" ref="I56">Max(If(left($P56:$FL56,2)="CI",column($P56:$FL56),0))</f>
        <v>0</v>
      </c>
      <c r="J56" s="53">
        <f t="array" ref="J56">Max(If(left($P56:$FL56,3)="EHD",column($P56:$FL56),0))</f>
        <v>0</v>
      </c>
      <c r="K56" s="53">
        <f t="array" ref="K56">Max(If(left($P56:$FL56,2)="CH",column($P56:$FL56),0))</f>
        <v>0</v>
      </c>
      <c r="L56" s="53">
        <f t="array" ref="L56">Max(If(left($P56:$FL56,2)="12",column($P56:$FL56),0))</f>
        <v>0</v>
      </c>
      <c r="M56" s="53">
        <f t="array" ref="M56">Max(If(left($P56:$FL56,1)="X",column($P56:$FL56),0))</f>
        <v>0</v>
      </c>
      <c r="N56" s="53" t="str">
        <f t="shared" si="10"/>
        <v/>
      </c>
      <c r="O56" s="54">
        <f t="shared" si="9"/>
        <v>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5"/>
    </row>
    <row r="57">
      <c r="A57" s="48">
        <f t="shared" si="1"/>
        <v>51</v>
      </c>
      <c r="B57" s="50" t="str">
        <f t="shared" si="2"/>
        <v> </v>
      </c>
      <c r="C57" s="50" t="str">
        <f t="shared" si="3"/>
        <v> </v>
      </c>
      <c r="D57" s="50" t="str">
        <f t="shared" si="4"/>
        <v> </v>
      </c>
      <c r="E57" s="50" t="str">
        <f t="shared" si="5"/>
        <v> </v>
      </c>
      <c r="F57" s="50" t="str">
        <f t="shared" si="6"/>
        <v> </v>
      </c>
      <c r="G57" s="51" t="str">
        <f t="shared" si="7"/>
        <v/>
      </c>
      <c r="H57" s="52">
        <v>51.0</v>
      </c>
      <c r="I57" s="53">
        <f t="array" ref="I57">Max(If(left($P57:$FL57,2)="CI",column($P57:$FL57),0))</f>
        <v>0</v>
      </c>
      <c r="J57" s="53">
        <f t="array" ref="J57">Max(If(left($P57:$FL57,3)="EHD",column($P57:$FL57),0))</f>
        <v>0</v>
      </c>
      <c r="K57" s="53">
        <f t="array" ref="K57">Max(If(left($P57:$FL57,2)="CH",column($P57:$FL57),0))</f>
        <v>0</v>
      </c>
      <c r="L57" s="53">
        <f t="array" ref="L57">Max(If(left($P57:$FL57,2)="12",column($P57:$FL57),0))</f>
        <v>0</v>
      </c>
      <c r="M57" s="53">
        <f t="array" ref="M57">Max(If(left($P57:$FL57,1)="X",column($P57:$FL57),0))</f>
        <v>0</v>
      </c>
      <c r="N57" s="53" t="str">
        <f t="shared" si="10"/>
        <v/>
      </c>
      <c r="O57" s="54">
        <f t="shared" si="9"/>
        <v>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5"/>
    </row>
    <row r="58">
      <c r="A58" s="48">
        <f t="shared" si="1"/>
        <v>52</v>
      </c>
      <c r="B58" s="50" t="str">
        <f t="shared" si="2"/>
        <v> </v>
      </c>
      <c r="C58" s="50" t="str">
        <f t="shared" si="3"/>
        <v> </v>
      </c>
      <c r="D58" s="50" t="str">
        <f t="shared" si="4"/>
        <v> </v>
      </c>
      <c r="E58" s="50" t="str">
        <f t="shared" si="5"/>
        <v> </v>
      </c>
      <c r="F58" s="50" t="str">
        <f t="shared" si="6"/>
        <v> </v>
      </c>
      <c r="G58" s="51" t="str">
        <f t="shared" si="7"/>
        <v/>
      </c>
      <c r="H58" s="52">
        <v>52.0</v>
      </c>
      <c r="I58" s="53">
        <f t="array" ref="I58">Max(If(left($P58:$FL58,2)="CI",column($P58:$FL58),0))</f>
        <v>0</v>
      </c>
      <c r="J58" s="53">
        <f t="array" ref="J58">Max(If(left($P58:$FL58,3)="EHD",column($P58:$FL58),0))</f>
        <v>0</v>
      </c>
      <c r="K58" s="53">
        <f t="array" ref="K58">Max(If(left($P58:$FL58,2)="CH",column($P58:$FL58),0))</f>
        <v>0</v>
      </c>
      <c r="L58" s="53">
        <f t="array" ref="L58">Max(If(left($P58:$FL58,2)="12",column($P58:$FL58),0))</f>
        <v>0</v>
      </c>
      <c r="M58" s="53">
        <f t="array" ref="M58">Max(If(left($P58:$FL58,1)="X",column($P58:$FL58),0))</f>
        <v>0</v>
      </c>
      <c r="N58" s="53" t="str">
        <f t="shared" si="10"/>
        <v/>
      </c>
      <c r="O58" s="54">
        <f t="shared" si="9"/>
        <v>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5"/>
    </row>
    <row r="59">
      <c r="A59" s="48">
        <f t="shared" si="1"/>
        <v>53</v>
      </c>
      <c r="B59" s="50" t="str">
        <f t="shared" si="2"/>
        <v> </v>
      </c>
      <c r="C59" s="50" t="str">
        <f t="shared" si="3"/>
        <v> </v>
      </c>
      <c r="D59" s="50" t="str">
        <f t="shared" si="4"/>
        <v> </v>
      </c>
      <c r="E59" s="50" t="str">
        <f t="shared" si="5"/>
        <v> </v>
      </c>
      <c r="F59" s="50" t="str">
        <f t="shared" si="6"/>
        <v> </v>
      </c>
      <c r="G59" s="51" t="str">
        <f t="shared" si="7"/>
        <v/>
      </c>
      <c r="H59" s="52">
        <v>53.0</v>
      </c>
      <c r="I59" s="53">
        <f t="array" ref="I59">Max(If(left($P59:$FL59,2)="CI",column($P59:$FL59),0))</f>
        <v>0</v>
      </c>
      <c r="J59" s="53">
        <f t="array" ref="J59">Max(If(left($P59:$FL59,3)="EHD",column($P59:$FL59),0))</f>
        <v>0</v>
      </c>
      <c r="K59" s="53">
        <f t="array" ref="K59">Max(If(left($P59:$FL59,2)="CH",column($P59:$FL59),0))</f>
        <v>0</v>
      </c>
      <c r="L59" s="53">
        <f t="array" ref="L59">Max(If(left($P59:$FL59,2)="12",column($P59:$FL59),0))</f>
        <v>0</v>
      </c>
      <c r="M59" s="53">
        <f t="array" ref="M59">Max(If(left($P59:$FL59,1)="X",column($P59:$FL59),0))</f>
        <v>0</v>
      </c>
      <c r="N59" s="53" t="str">
        <f t="shared" si="10"/>
        <v/>
      </c>
      <c r="O59" s="54">
        <f t="shared" si="9"/>
        <v>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5"/>
    </row>
    <row r="60">
      <c r="A60" s="48">
        <f t="shared" si="1"/>
        <v>54</v>
      </c>
      <c r="B60" s="50" t="str">
        <f t="shared" si="2"/>
        <v> </v>
      </c>
      <c r="C60" s="50" t="str">
        <f t="shared" si="3"/>
        <v> </v>
      </c>
      <c r="D60" s="50" t="str">
        <f t="shared" si="4"/>
        <v> </v>
      </c>
      <c r="E60" s="50" t="str">
        <f t="shared" si="5"/>
        <v> </v>
      </c>
      <c r="F60" s="50" t="str">
        <f t="shared" si="6"/>
        <v> </v>
      </c>
      <c r="G60" s="51" t="str">
        <f t="shared" si="7"/>
        <v/>
      </c>
      <c r="H60" s="52">
        <v>54.0</v>
      </c>
      <c r="I60" s="53">
        <f t="array" ref="I60">Max(If(left($P60:$FL60,2)="CI",column($P60:$FL60),0))</f>
        <v>0</v>
      </c>
      <c r="J60" s="53">
        <f t="array" ref="J60">Max(If(left($P60:$FL60,3)="EHD",column($P60:$FL60),0))</f>
        <v>0</v>
      </c>
      <c r="K60" s="53">
        <f t="array" ref="K60">Max(If(left($P60:$FL60,2)="CH",column($P60:$FL60),0))</f>
        <v>0</v>
      </c>
      <c r="L60" s="53">
        <f t="array" ref="L60">Max(If(left($P60:$FL60,2)="12",column($P60:$FL60),0))</f>
        <v>0</v>
      </c>
      <c r="M60" s="53">
        <f t="array" ref="M60">Max(If(left($P60:$FL60,1)="X",column($P60:$FL60),0))</f>
        <v>0</v>
      </c>
      <c r="N60" s="53" t="str">
        <f t="shared" si="10"/>
        <v/>
      </c>
      <c r="O60" s="54">
        <f t="shared" si="9"/>
        <v>0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5"/>
    </row>
    <row r="61">
      <c r="A61" s="48">
        <f t="shared" si="1"/>
        <v>55</v>
      </c>
      <c r="B61" s="50" t="str">
        <f t="shared" si="2"/>
        <v> </v>
      </c>
      <c r="C61" s="50" t="str">
        <f t="shared" si="3"/>
        <v> </v>
      </c>
      <c r="D61" s="50" t="str">
        <f t="shared" si="4"/>
        <v> </v>
      </c>
      <c r="E61" s="50" t="str">
        <f t="shared" si="5"/>
        <v> </v>
      </c>
      <c r="F61" s="50" t="str">
        <f t="shared" si="6"/>
        <v> </v>
      </c>
      <c r="G61" s="51" t="str">
        <f t="shared" si="7"/>
        <v/>
      </c>
      <c r="H61" s="52">
        <v>55.0</v>
      </c>
      <c r="I61" s="53">
        <f t="array" ref="I61">Max(If(left($P61:$FL61,2)="CI",column($P61:$FL61),0))</f>
        <v>0</v>
      </c>
      <c r="J61" s="53">
        <f t="array" ref="J61">Max(If(left($P61:$FL61,3)="EHD",column($P61:$FL61),0))</f>
        <v>0</v>
      </c>
      <c r="K61" s="53">
        <f t="array" ref="K61">Max(If(left($P61:$FL61,2)="CH",column($P61:$FL61),0))</f>
        <v>0</v>
      </c>
      <c r="L61" s="53">
        <f t="array" ref="L61">Max(If(left($P61:$FL61,2)="12",column($P61:$FL61),0))</f>
        <v>0</v>
      </c>
      <c r="M61" s="53">
        <f t="array" ref="M61">Max(If(left($P61:$FL61,1)="X",column($P61:$FL61),0))</f>
        <v>0</v>
      </c>
      <c r="N61" s="53" t="str">
        <f t="shared" si="10"/>
        <v/>
      </c>
      <c r="O61" s="54">
        <f t="shared" si="9"/>
        <v>0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5"/>
    </row>
    <row r="62">
      <c r="A62" s="48">
        <f t="shared" si="1"/>
        <v>56</v>
      </c>
      <c r="B62" s="50" t="str">
        <f t="shared" si="2"/>
        <v> </v>
      </c>
      <c r="C62" s="50" t="str">
        <f t="shared" si="3"/>
        <v> </v>
      </c>
      <c r="D62" s="50" t="str">
        <f t="shared" si="4"/>
        <v> </v>
      </c>
      <c r="E62" s="50" t="str">
        <f t="shared" si="5"/>
        <v> </v>
      </c>
      <c r="F62" s="50" t="str">
        <f t="shared" si="6"/>
        <v> </v>
      </c>
      <c r="G62" s="51" t="str">
        <f t="shared" si="7"/>
        <v/>
      </c>
      <c r="H62" s="52">
        <v>56.0</v>
      </c>
      <c r="I62" s="53">
        <f t="array" ref="I62">Max(If(left($P62:$FL62,2)="CI",column($P62:$FL62),0))</f>
        <v>0</v>
      </c>
      <c r="J62" s="53">
        <f t="array" ref="J62">Max(If(left($P62:$FL62,3)="EHD",column($P62:$FL62),0))</f>
        <v>0</v>
      </c>
      <c r="K62" s="53">
        <f t="array" ref="K62">Max(If(left($P62:$FL62,2)="CH",column($P62:$FL62),0))</f>
        <v>0</v>
      </c>
      <c r="L62" s="53">
        <f t="array" ref="L62">Max(If(left($P62:$FL62,2)="12",column($P62:$FL62),0))</f>
        <v>0</v>
      </c>
      <c r="M62" s="53">
        <f t="array" ref="M62">Max(If(left($P62:$FL62,1)="X",column($P62:$FL62),0))</f>
        <v>0</v>
      </c>
      <c r="N62" s="53" t="str">
        <f t="shared" si="10"/>
        <v/>
      </c>
      <c r="O62" s="54">
        <f t="shared" si="9"/>
        <v>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5"/>
    </row>
    <row r="63">
      <c r="A63" s="48">
        <f t="shared" si="1"/>
        <v>57</v>
      </c>
      <c r="B63" s="50" t="str">
        <f t="shared" si="2"/>
        <v> </v>
      </c>
      <c r="C63" s="50" t="str">
        <f t="shared" si="3"/>
        <v> </v>
      </c>
      <c r="D63" s="50" t="str">
        <f t="shared" si="4"/>
        <v> </v>
      </c>
      <c r="E63" s="50" t="str">
        <f t="shared" si="5"/>
        <v> </v>
      </c>
      <c r="F63" s="50" t="str">
        <f t="shared" si="6"/>
        <v> </v>
      </c>
      <c r="G63" s="51" t="str">
        <f t="shared" si="7"/>
        <v/>
      </c>
      <c r="H63" s="52">
        <v>57.0</v>
      </c>
      <c r="I63" s="53">
        <f t="array" ref="I63">Max(If(left($P63:$FL63,2)="CI",column($P63:$FL63),0))</f>
        <v>0</v>
      </c>
      <c r="J63" s="53">
        <f t="array" ref="J63">Max(If(left($P63:$FL63,3)="EHD",column($P63:$FL63),0))</f>
        <v>0</v>
      </c>
      <c r="K63" s="53">
        <f t="array" ref="K63">Max(If(left($P63:$FL63,2)="CH",column($P63:$FL63),0))</f>
        <v>0</v>
      </c>
      <c r="L63" s="53">
        <f t="array" ref="L63">Max(If(left($P63:$FL63,2)="12",column($P63:$FL63),0))</f>
        <v>0</v>
      </c>
      <c r="M63" s="53">
        <f t="array" ref="M63">Max(If(left($P63:$FL63,1)="X",column($P63:$FL63),0))</f>
        <v>0</v>
      </c>
      <c r="N63" s="53" t="str">
        <f t="shared" si="10"/>
        <v/>
      </c>
      <c r="O63" s="54">
        <f t="shared" si="9"/>
        <v>0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5"/>
    </row>
    <row r="64">
      <c r="A64" s="48">
        <f t="shared" si="1"/>
        <v>58</v>
      </c>
      <c r="B64" s="50" t="str">
        <f t="shared" si="2"/>
        <v> </v>
      </c>
      <c r="C64" s="50" t="str">
        <f t="shared" si="3"/>
        <v> </v>
      </c>
      <c r="D64" s="50" t="str">
        <f t="shared" si="4"/>
        <v> </v>
      </c>
      <c r="E64" s="50" t="str">
        <f t="shared" si="5"/>
        <v> </v>
      </c>
      <c r="F64" s="50" t="str">
        <f t="shared" si="6"/>
        <v> </v>
      </c>
      <c r="G64" s="51" t="str">
        <f t="shared" si="7"/>
        <v/>
      </c>
      <c r="H64" s="52">
        <v>58.0</v>
      </c>
      <c r="I64" s="53">
        <f t="array" ref="I64">Max(If(left($P64:$FL64,2)="CI",column($P64:$FL64),0))</f>
        <v>0</v>
      </c>
      <c r="J64" s="53">
        <f t="array" ref="J64">Max(If(left($P64:$FL64,3)="EHD",column($P64:$FL64),0))</f>
        <v>0</v>
      </c>
      <c r="K64" s="53">
        <f t="array" ref="K64">Max(If(left($P64:$FL64,2)="CH",column($P64:$FL64),0))</f>
        <v>0</v>
      </c>
      <c r="L64" s="53">
        <f t="array" ref="L64">Max(If(left($P64:$FL64,2)="12",column($P64:$FL64),0))</f>
        <v>0</v>
      </c>
      <c r="M64" s="53">
        <f t="array" ref="M64">Max(If(left($P64:$FL64,1)="X",column($P64:$FL64),0))</f>
        <v>0</v>
      </c>
      <c r="N64" s="53" t="str">
        <f t="shared" si="10"/>
        <v/>
      </c>
      <c r="O64" s="54">
        <f t="shared" si="9"/>
        <v>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5"/>
    </row>
    <row r="65">
      <c r="A65" s="48">
        <f t="shared" si="1"/>
        <v>59</v>
      </c>
      <c r="B65" s="50" t="str">
        <f t="shared" si="2"/>
        <v> </v>
      </c>
      <c r="C65" s="50" t="str">
        <f t="shared" si="3"/>
        <v> </v>
      </c>
      <c r="D65" s="50" t="str">
        <f t="shared" si="4"/>
        <v> </v>
      </c>
      <c r="E65" s="50" t="str">
        <f t="shared" si="5"/>
        <v> </v>
      </c>
      <c r="F65" s="50" t="str">
        <f t="shared" si="6"/>
        <v> </v>
      </c>
      <c r="G65" s="51" t="str">
        <f t="shared" si="7"/>
        <v/>
      </c>
      <c r="H65" s="52">
        <v>59.0</v>
      </c>
      <c r="I65" s="53">
        <f t="array" ref="I65">Max(If(left($P65:$FL65,2)="CI",column($P65:$FL65),0))</f>
        <v>0</v>
      </c>
      <c r="J65" s="53">
        <f t="array" ref="J65">Max(If(left($P65:$FL65,3)="EHD",column($P65:$FL65),0))</f>
        <v>0</v>
      </c>
      <c r="K65" s="53">
        <f t="array" ref="K65">Max(If(left($P65:$FL65,2)="CH",column($P65:$FL65),0))</f>
        <v>0</v>
      </c>
      <c r="L65" s="53">
        <f t="array" ref="L65">Max(If(left($P65:$FL65,2)="12",column($P65:$FL65),0))</f>
        <v>0</v>
      </c>
      <c r="M65" s="53">
        <f t="array" ref="M65">Max(If(left($P65:$FL65,1)="X",column($P65:$FL65),0))</f>
        <v>0</v>
      </c>
      <c r="N65" s="53" t="str">
        <f t="shared" si="10"/>
        <v/>
      </c>
      <c r="O65" s="54">
        <f t="shared" si="9"/>
        <v>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5"/>
    </row>
    <row r="66">
      <c r="A66" s="48">
        <f t="shared" si="1"/>
        <v>60</v>
      </c>
      <c r="B66" s="50" t="str">
        <f t="shared" si="2"/>
        <v> </v>
      </c>
      <c r="C66" s="50" t="str">
        <f t="shared" si="3"/>
        <v> </v>
      </c>
      <c r="D66" s="50" t="str">
        <f t="shared" si="4"/>
        <v> </v>
      </c>
      <c r="E66" s="50" t="str">
        <f t="shared" si="5"/>
        <v> </v>
      </c>
      <c r="F66" s="50" t="str">
        <f t="shared" si="6"/>
        <v> </v>
      </c>
      <c r="G66" s="51" t="str">
        <f t="shared" si="7"/>
        <v/>
      </c>
      <c r="H66" s="52">
        <v>60.0</v>
      </c>
      <c r="I66" s="53">
        <f t="array" ref="I66">Max(If(left($P66:$FL66,2)="CI",column($P66:$FL66),0))</f>
        <v>0</v>
      </c>
      <c r="J66" s="53">
        <f t="array" ref="J66">Max(If(left($P66:$FL66,3)="EHD",column($P66:$FL66),0))</f>
        <v>0</v>
      </c>
      <c r="K66" s="53">
        <f t="array" ref="K66">Max(If(left($P66:$FL66,2)="CH",column($P66:$FL66),0))</f>
        <v>0</v>
      </c>
      <c r="L66" s="53">
        <f t="array" ref="L66">Max(If(left($P66:$FL66,2)="12",column($P66:$FL66),0))</f>
        <v>0</v>
      </c>
      <c r="M66" s="53">
        <f t="array" ref="M66">Max(If(left($P66:$FL66,1)="X",column($P66:$FL66),0))</f>
        <v>0</v>
      </c>
      <c r="N66" s="53" t="str">
        <f t="shared" si="10"/>
        <v/>
      </c>
      <c r="O66" s="54">
        <f t="shared" si="9"/>
        <v>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5"/>
    </row>
    <row r="67">
      <c r="A67" s="48">
        <f t="shared" si="1"/>
        <v>61</v>
      </c>
      <c r="B67" s="50" t="str">
        <f t="shared" si="2"/>
        <v> </v>
      </c>
      <c r="C67" s="50" t="str">
        <f t="shared" si="3"/>
        <v> </v>
      </c>
      <c r="D67" s="50" t="str">
        <f t="shared" si="4"/>
        <v> </v>
      </c>
      <c r="E67" s="50" t="str">
        <f t="shared" si="5"/>
        <v> </v>
      </c>
      <c r="F67" s="50" t="str">
        <f t="shared" si="6"/>
        <v> </v>
      </c>
      <c r="G67" s="51" t="str">
        <f t="shared" si="7"/>
        <v/>
      </c>
      <c r="H67" s="52">
        <v>61.0</v>
      </c>
      <c r="I67" s="53">
        <f t="array" ref="I67">Max(If(left($P67:$FL67,2)="CI",column($P67:$FL67),0))</f>
        <v>0</v>
      </c>
      <c r="J67" s="53">
        <f t="array" ref="J67">Max(If(left($P67:$FL67,3)="EHD",column($P67:$FL67),0))</f>
        <v>0</v>
      </c>
      <c r="K67" s="53">
        <f t="array" ref="K67">Max(If(left($P67:$FL67,2)="CH",column($P67:$FL67),0))</f>
        <v>0</v>
      </c>
      <c r="L67" s="53">
        <f t="array" ref="L67">Max(If(left($P67:$FL67,2)="12",column($P67:$FL67),0))</f>
        <v>0</v>
      </c>
      <c r="M67" s="53">
        <f t="array" ref="M67">Max(If(left($P67:$FL67,1)="X",column($P67:$FL67),0))</f>
        <v>0</v>
      </c>
      <c r="N67" s="53" t="str">
        <f t="shared" si="10"/>
        <v/>
      </c>
      <c r="O67" s="54">
        <f t="shared" si="9"/>
        <v>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5"/>
    </row>
    <row r="68">
      <c r="A68" s="48">
        <f t="shared" si="1"/>
        <v>62</v>
      </c>
      <c r="B68" s="50" t="str">
        <f t="shared" si="2"/>
        <v> </v>
      </c>
      <c r="C68" s="50" t="str">
        <f t="shared" si="3"/>
        <v> </v>
      </c>
      <c r="D68" s="50" t="str">
        <f t="shared" si="4"/>
        <v> </v>
      </c>
      <c r="E68" s="50" t="str">
        <f t="shared" si="5"/>
        <v> </v>
      </c>
      <c r="F68" s="50" t="str">
        <f t="shared" si="6"/>
        <v> </v>
      </c>
      <c r="G68" s="51" t="str">
        <f t="shared" si="7"/>
        <v/>
      </c>
      <c r="H68" s="52">
        <v>62.0</v>
      </c>
      <c r="I68" s="53">
        <f t="array" ref="I68">Max(If(left($P68:$FL68,2)="CI",column($P68:$FL68),0))</f>
        <v>0</v>
      </c>
      <c r="J68" s="53">
        <f t="array" ref="J68">Max(If(left($P68:$FL68,3)="EHD",column($P68:$FL68),0))</f>
        <v>0</v>
      </c>
      <c r="K68" s="53">
        <f t="array" ref="K68">Max(If(left($P68:$FL68,2)="CH",column($P68:$FL68),0))</f>
        <v>0</v>
      </c>
      <c r="L68" s="53">
        <f t="array" ref="L68">Max(If(left($P68:$FL68,2)="12",column($P68:$FL68),0))</f>
        <v>0</v>
      </c>
      <c r="M68" s="53">
        <f t="array" ref="M68">Max(If(left($P68:$FL68,1)="X",column($P68:$FL68),0))</f>
        <v>0</v>
      </c>
      <c r="N68" s="53" t="str">
        <f t="shared" si="10"/>
        <v/>
      </c>
      <c r="O68" s="54">
        <f t="shared" si="9"/>
        <v>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5"/>
    </row>
    <row r="69">
      <c r="A69" s="48">
        <f t="shared" si="1"/>
        <v>63</v>
      </c>
      <c r="B69" s="50" t="str">
        <f t="shared" si="2"/>
        <v> </v>
      </c>
      <c r="C69" s="50" t="str">
        <f t="shared" si="3"/>
        <v> </v>
      </c>
      <c r="D69" s="50" t="str">
        <f t="shared" si="4"/>
        <v> </v>
      </c>
      <c r="E69" s="50" t="str">
        <f t="shared" si="5"/>
        <v> </v>
      </c>
      <c r="F69" s="50" t="str">
        <f t="shared" si="6"/>
        <v> </v>
      </c>
      <c r="G69" s="51" t="str">
        <f t="shared" si="7"/>
        <v/>
      </c>
      <c r="H69" s="52">
        <v>63.0</v>
      </c>
      <c r="I69" s="53">
        <f t="array" ref="I69">Max(If(left($P69:$FL69,2)="CI",column($P69:$FL69),0))</f>
        <v>0</v>
      </c>
      <c r="J69" s="53">
        <f t="array" ref="J69">Max(If(left($P69:$FL69,3)="EHD",column($P69:$FL69),0))</f>
        <v>0</v>
      </c>
      <c r="K69" s="53">
        <f t="array" ref="K69">Max(If(left($P69:$FL69,2)="CH",column($P69:$FL69),0))</f>
        <v>0</v>
      </c>
      <c r="L69" s="53">
        <f t="array" ref="L69">Max(If(left($P69:$FL69,2)="12",column($P69:$FL69),0))</f>
        <v>0</v>
      </c>
      <c r="M69" s="53">
        <f t="array" ref="M69">Max(If(left($P69:$FL69,1)="X",column($P69:$FL69),0))</f>
        <v>0</v>
      </c>
      <c r="N69" s="53" t="str">
        <f t="shared" si="10"/>
        <v/>
      </c>
      <c r="O69" s="54">
        <f t="shared" si="9"/>
        <v>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5"/>
    </row>
    <row r="70">
      <c r="A70" s="48">
        <f t="shared" si="1"/>
        <v>64</v>
      </c>
      <c r="B70" s="50" t="str">
        <f t="shared" si="2"/>
        <v> </v>
      </c>
      <c r="C70" s="50" t="str">
        <f t="shared" si="3"/>
        <v> </v>
      </c>
      <c r="D70" s="50" t="str">
        <f t="shared" si="4"/>
        <v> </v>
      </c>
      <c r="E70" s="50" t="str">
        <f t="shared" si="5"/>
        <v> </v>
      </c>
      <c r="F70" s="50" t="str">
        <f t="shared" si="6"/>
        <v> </v>
      </c>
      <c r="G70" s="51" t="str">
        <f t="shared" si="7"/>
        <v/>
      </c>
      <c r="H70" s="52">
        <v>64.0</v>
      </c>
      <c r="I70" s="53">
        <f t="array" ref="I70">Max(If(left($P70:$FL70,2)="CI",column($P70:$FL70),0))</f>
        <v>0</v>
      </c>
      <c r="J70" s="53">
        <f t="array" ref="J70">Max(If(left($P70:$FL70,3)="EHD",column($P70:$FL70),0))</f>
        <v>0</v>
      </c>
      <c r="K70" s="53">
        <f t="array" ref="K70">Max(If(left($P70:$FL70,2)="CH",column($P70:$FL70),0))</f>
        <v>0</v>
      </c>
      <c r="L70" s="53">
        <f t="array" ref="L70">Max(If(left($P70:$FL70,2)="12",column($P70:$FL70),0))</f>
        <v>0</v>
      </c>
      <c r="M70" s="53">
        <f t="array" ref="M70">Max(If(left($P70:$FL70,1)="X",column($P70:$FL70),0))</f>
        <v>0</v>
      </c>
      <c r="N70" s="53" t="str">
        <f t="shared" si="10"/>
        <v/>
      </c>
      <c r="O70" s="54">
        <f t="shared" si="9"/>
        <v>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5"/>
    </row>
    <row r="71">
      <c r="A71" s="48">
        <f t="shared" si="1"/>
        <v>65</v>
      </c>
      <c r="B71" s="50" t="str">
        <f t="shared" si="2"/>
        <v> </v>
      </c>
      <c r="C71" s="50" t="str">
        <f t="shared" si="3"/>
        <v> </v>
      </c>
      <c r="D71" s="50" t="str">
        <f t="shared" si="4"/>
        <v> </v>
      </c>
      <c r="E71" s="50" t="str">
        <f t="shared" si="5"/>
        <v> </v>
      </c>
      <c r="F71" s="50" t="str">
        <f t="shared" si="6"/>
        <v> </v>
      </c>
      <c r="G71" s="51" t="str">
        <f t="shared" si="7"/>
        <v/>
      </c>
      <c r="H71" s="52">
        <v>65.0</v>
      </c>
      <c r="I71" s="53">
        <f t="array" ref="I71">Max(If(left($P71:$FL71,2)="CI",column($P71:$FL71),0))</f>
        <v>0</v>
      </c>
      <c r="J71" s="53">
        <f t="array" ref="J71">Max(If(left($P71:$FL71,3)="EHD",column($P71:$FL71),0))</f>
        <v>0</v>
      </c>
      <c r="K71" s="53">
        <f t="array" ref="K71">Max(If(left($P71:$FL71,2)="CH",column($P71:$FL71),0))</f>
        <v>0</v>
      </c>
      <c r="L71" s="53">
        <f t="array" ref="L71">Max(If(left($P71:$FL71,2)="12",column($P71:$FL71),0))</f>
        <v>0</v>
      </c>
      <c r="M71" s="53">
        <f t="array" ref="M71">Max(If(left($P71:$FL71,1)="X",column($P71:$FL71),0))</f>
        <v>0</v>
      </c>
      <c r="N71" s="53" t="str">
        <f t="shared" si="10"/>
        <v/>
      </c>
      <c r="O71" s="54">
        <f t="shared" si="9"/>
        <v>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5"/>
    </row>
    <row r="72">
      <c r="A72" s="48">
        <f t="shared" si="1"/>
        <v>66</v>
      </c>
      <c r="B72" s="50" t="str">
        <f t="shared" si="2"/>
        <v> </v>
      </c>
      <c r="C72" s="50" t="str">
        <f t="shared" si="3"/>
        <v> </v>
      </c>
      <c r="D72" s="50" t="str">
        <f t="shared" si="4"/>
        <v> </v>
      </c>
      <c r="E72" s="50" t="str">
        <f t="shared" si="5"/>
        <v> </v>
      </c>
      <c r="F72" s="50" t="str">
        <f t="shared" si="6"/>
        <v> </v>
      </c>
      <c r="G72" s="51" t="str">
        <f t="shared" si="7"/>
        <v/>
      </c>
      <c r="H72" s="52">
        <v>66.0</v>
      </c>
      <c r="I72" s="53">
        <f t="array" ref="I72">Max(If(left($P72:$FL72,2)="CI",column($P72:$FL72),0))</f>
        <v>0</v>
      </c>
      <c r="J72" s="53">
        <f t="array" ref="J72">Max(If(left($P72:$FL72,3)="EHD",column($P72:$FL72),0))</f>
        <v>0</v>
      </c>
      <c r="K72" s="53">
        <f t="array" ref="K72">Max(If(left($P72:$FL72,2)="CH",column($P72:$FL72),0))</f>
        <v>0</v>
      </c>
      <c r="L72" s="53">
        <f t="array" ref="L72">Max(If(left($P72:$FL72,2)="12",column($P72:$FL72),0))</f>
        <v>0</v>
      </c>
      <c r="M72" s="53">
        <f t="array" ref="M72">Max(If(left($P72:$FL72,1)="X",column($P72:$FL72),0))</f>
        <v>0</v>
      </c>
      <c r="N72" s="53" t="str">
        <f t="shared" si="10"/>
        <v/>
      </c>
      <c r="O72" s="54">
        <f t="shared" si="9"/>
        <v>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5"/>
    </row>
    <row r="73">
      <c r="A73" s="48">
        <f t="shared" si="1"/>
        <v>67</v>
      </c>
      <c r="B73" s="50" t="str">
        <f t="shared" si="2"/>
        <v> </v>
      </c>
      <c r="C73" s="50" t="str">
        <f t="shared" si="3"/>
        <v> </v>
      </c>
      <c r="D73" s="50" t="str">
        <f t="shared" si="4"/>
        <v> </v>
      </c>
      <c r="E73" s="50" t="str">
        <f t="shared" si="5"/>
        <v> </v>
      </c>
      <c r="F73" s="50" t="str">
        <f t="shared" si="6"/>
        <v> </v>
      </c>
      <c r="G73" s="51" t="str">
        <f t="shared" si="7"/>
        <v/>
      </c>
      <c r="H73" s="52">
        <v>67.0</v>
      </c>
      <c r="I73" s="53">
        <f t="array" ref="I73">Max(If(left($P73:$FL73,2)="CI",column($P73:$FL73),0))</f>
        <v>0</v>
      </c>
      <c r="J73" s="53">
        <f t="array" ref="J73">Max(If(left($P73:$FL73,3)="EHD",column($P73:$FL73),0))</f>
        <v>0</v>
      </c>
      <c r="K73" s="53">
        <f t="array" ref="K73">Max(If(left($P73:$FL73,2)="CH",column($P73:$FL73),0))</f>
        <v>0</v>
      </c>
      <c r="L73" s="53">
        <f t="array" ref="L73">Max(If(left($P73:$FL73,2)="12",column($P73:$FL73),0))</f>
        <v>0</v>
      </c>
      <c r="M73" s="53">
        <f t="array" ref="M73">Max(If(left($P73:$FL73,1)="X",column($P73:$FL73),0))</f>
        <v>0</v>
      </c>
      <c r="N73" s="53" t="str">
        <f t="shared" si="10"/>
        <v/>
      </c>
      <c r="O73" s="54">
        <f t="shared" si="9"/>
        <v>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5"/>
    </row>
    <row r="74">
      <c r="A74" s="48">
        <f t="shared" si="1"/>
        <v>68</v>
      </c>
      <c r="B74" s="50" t="str">
        <f t="shared" si="2"/>
        <v> </v>
      </c>
      <c r="C74" s="50" t="str">
        <f t="shared" si="3"/>
        <v> </v>
      </c>
      <c r="D74" s="50" t="str">
        <f t="shared" si="4"/>
        <v> </v>
      </c>
      <c r="E74" s="50" t="str">
        <f t="shared" si="5"/>
        <v> </v>
      </c>
      <c r="F74" s="50" t="str">
        <f t="shared" si="6"/>
        <v> </v>
      </c>
      <c r="G74" s="51" t="str">
        <f t="shared" si="7"/>
        <v/>
      </c>
      <c r="H74" s="52">
        <v>68.0</v>
      </c>
      <c r="I74" s="53">
        <f t="array" ref="I74">Max(If(left($P74:$FL74,2)="CI",column($P74:$FL74),0))</f>
        <v>0</v>
      </c>
      <c r="J74" s="53">
        <f t="array" ref="J74">Max(If(left($P74:$FL74,3)="EHD",column($P74:$FL74),0))</f>
        <v>0</v>
      </c>
      <c r="K74" s="53">
        <f t="array" ref="K74">Max(If(left($P74:$FL74,2)="CH",column($P74:$FL74),0))</f>
        <v>0</v>
      </c>
      <c r="L74" s="53">
        <f t="array" ref="L74">Max(If(left($P74:$FL74,2)="12",column($P74:$FL74),0))</f>
        <v>0</v>
      </c>
      <c r="M74" s="53">
        <f t="array" ref="M74">Max(If(left($P74:$FL74,1)="X",column($P74:$FL74),0))</f>
        <v>0</v>
      </c>
      <c r="N74" s="53" t="str">
        <f t="shared" si="10"/>
        <v/>
      </c>
      <c r="O74" s="54">
        <f t="shared" si="9"/>
        <v>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5"/>
    </row>
    <row r="75">
      <c r="A75" s="48">
        <f t="shared" si="1"/>
        <v>69</v>
      </c>
      <c r="B75" s="50" t="str">
        <f t="shared" si="2"/>
        <v> </v>
      </c>
      <c r="C75" s="50" t="str">
        <f t="shared" si="3"/>
        <v> </v>
      </c>
      <c r="D75" s="50" t="str">
        <f t="shared" si="4"/>
        <v> </v>
      </c>
      <c r="E75" s="50" t="str">
        <f t="shared" si="5"/>
        <v> </v>
      </c>
      <c r="F75" s="50" t="str">
        <f t="shared" si="6"/>
        <v> </v>
      </c>
      <c r="G75" s="51" t="str">
        <f t="shared" si="7"/>
        <v/>
      </c>
      <c r="H75" s="52">
        <v>69.0</v>
      </c>
      <c r="I75" s="53">
        <f t="array" ref="I75">Max(If(left($P75:$FL75,2)="CI",column($P75:$FL75),0))</f>
        <v>0</v>
      </c>
      <c r="J75" s="53">
        <f t="array" ref="J75">Max(If(left($P75:$FL75,3)="EHD",column($P75:$FL75),0))</f>
        <v>0</v>
      </c>
      <c r="K75" s="53">
        <f t="array" ref="K75">Max(If(left($P75:$FL75,2)="CH",column($P75:$FL75),0))</f>
        <v>0</v>
      </c>
      <c r="L75" s="53">
        <f t="array" ref="L75">Max(If(left($P75:$FL75,2)="12",column($P75:$FL75),0))</f>
        <v>0</v>
      </c>
      <c r="M75" s="53">
        <f t="array" ref="M75">Max(If(left($P75:$FL75,1)="X",column($P75:$FL75),0))</f>
        <v>0</v>
      </c>
      <c r="N75" s="53" t="str">
        <f t="shared" si="10"/>
        <v/>
      </c>
      <c r="O75" s="54">
        <f t="shared" si="9"/>
        <v>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5"/>
    </row>
    <row r="76">
      <c r="A76" s="48">
        <f t="shared" si="1"/>
        <v>70</v>
      </c>
      <c r="B76" s="50" t="str">
        <f t="shared" si="2"/>
        <v> </v>
      </c>
      <c r="C76" s="50" t="str">
        <f t="shared" si="3"/>
        <v> </v>
      </c>
      <c r="D76" s="50" t="str">
        <f t="shared" si="4"/>
        <v> </v>
      </c>
      <c r="E76" s="50" t="str">
        <f t="shared" si="5"/>
        <v> </v>
      </c>
      <c r="F76" s="50" t="str">
        <f t="shared" si="6"/>
        <v> </v>
      </c>
      <c r="G76" s="51" t="str">
        <f t="shared" si="7"/>
        <v/>
      </c>
      <c r="H76" s="52">
        <v>70.0</v>
      </c>
      <c r="I76" s="53">
        <f t="array" ref="I76">Max(If(left($P76:$FL76,2)="CI",column($P76:$FL76),0))</f>
        <v>0</v>
      </c>
      <c r="J76" s="53">
        <f t="array" ref="J76">Max(If(left($P76:$FL76,3)="EHD",column($P76:$FL76),0))</f>
        <v>0</v>
      </c>
      <c r="K76" s="53">
        <f t="array" ref="K76">Max(If(left($P76:$FL76,2)="CH",column($P76:$FL76),0))</f>
        <v>0</v>
      </c>
      <c r="L76" s="53">
        <f t="array" ref="L76">Max(If(left($P76:$FL76,2)="12",column($P76:$FL76),0))</f>
        <v>0</v>
      </c>
      <c r="M76" s="53">
        <f t="array" ref="M76">Max(If(left($P76:$FL76,1)="X",column($P76:$FL76),0))</f>
        <v>0</v>
      </c>
      <c r="N76" s="53" t="str">
        <f t="shared" si="10"/>
        <v/>
      </c>
      <c r="O76" s="54">
        <f t="shared" si="9"/>
        <v>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5"/>
    </row>
    <row r="77">
      <c r="A77" s="48">
        <f t="shared" si="1"/>
        <v>71</v>
      </c>
      <c r="B77" s="50" t="str">
        <f t="shared" si="2"/>
        <v> </v>
      </c>
      <c r="C77" s="50" t="str">
        <f t="shared" si="3"/>
        <v> </v>
      </c>
      <c r="D77" s="50" t="str">
        <f t="shared" si="4"/>
        <v> </v>
      </c>
      <c r="E77" s="50" t="str">
        <f t="shared" si="5"/>
        <v> </v>
      </c>
      <c r="F77" s="50" t="str">
        <f t="shared" si="6"/>
        <v> </v>
      </c>
      <c r="G77" s="51" t="str">
        <f t="shared" si="7"/>
        <v/>
      </c>
      <c r="H77" s="52">
        <v>71.0</v>
      </c>
      <c r="I77" s="53">
        <f t="array" ref="I77">Max(If(left($P77:$FL77,2)="CI",column($P77:$FL77),0))</f>
        <v>0</v>
      </c>
      <c r="J77" s="53">
        <f t="array" ref="J77">Max(If(left($P77:$FL77,3)="EHD",column($P77:$FL77),0))</f>
        <v>0</v>
      </c>
      <c r="K77" s="53">
        <f t="array" ref="K77">Max(If(left($P77:$FL77,2)="CH",column($P77:$FL77),0))</f>
        <v>0</v>
      </c>
      <c r="L77" s="53">
        <f t="array" ref="L77">Max(If(left($P77:$FL77,2)="12",column($P77:$FL77),0))</f>
        <v>0</v>
      </c>
      <c r="M77" s="53">
        <f t="array" ref="M77">Max(If(left($P77:$FL77,1)="X",column($P77:$FL77),0))</f>
        <v>0</v>
      </c>
      <c r="N77" s="53" t="str">
        <f t="shared" si="10"/>
        <v/>
      </c>
      <c r="O77" s="54">
        <f t="shared" si="9"/>
        <v>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5"/>
    </row>
    <row r="78">
      <c r="A78" s="48">
        <f t="shared" si="1"/>
        <v>72</v>
      </c>
      <c r="B78" s="50" t="str">
        <f t="shared" si="2"/>
        <v> </v>
      </c>
      <c r="C78" s="50" t="str">
        <f t="shared" si="3"/>
        <v> </v>
      </c>
      <c r="D78" s="50" t="str">
        <f t="shared" si="4"/>
        <v> </v>
      </c>
      <c r="E78" s="50" t="str">
        <f t="shared" si="5"/>
        <v> </v>
      </c>
      <c r="F78" s="50" t="str">
        <f t="shared" si="6"/>
        <v> </v>
      </c>
      <c r="G78" s="51" t="str">
        <f t="shared" si="7"/>
        <v/>
      </c>
      <c r="H78" s="52">
        <v>72.0</v>
      </c>
      <c r="I78" s="53">
        <f t="array" ref="I78">Max(If(left($P78:$FL78,2)="CI",column($P78:$FL78),0))</f>
        <v>0</v>
      </c>
      <c r="J78" s="53">
        <f t="array" ref="J78">Max(If(left($P78:$FL78,3)="EHD",column($P78:$FL78),0))</f>
        <v>0</v>
      </c>
      <c r="K78" s="53">
        <f t="array" ref="K78">Max(If(left($P78:$FL78,2)="CH",column($P78:$FL78),0))</f>
        <v>0</v>
      </c>
      <c r="L78" s="53">
        <f t="array" ref="L78">Max(If(left($P78:$FL78,2)="12",column($P78:$FL78),0))</f>
        <v>0</v>
      </c>
      <c r="M78" s="53">
        <f t="array" ref="M78">Max(If(left($P78:$FL78,1)="X",column($P78:$FL78),0))</f>
        <v>0</v>
      </c>
      <c r="N78" s="53" t="str">
        <f t="shared" si="10"/>
        <v/>
      </c>
      <c r="O78" s="54">
        <f t="shared" si="9"/>
        <v>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5"/>
    </row>
    <row r="79">
      <c r="A79" s="48">
        <f t="shared" si="1"/>
        <v>73</v>
      </c>
      <c r="B79" s="50" t="str">
        <f t="shared" si="2"/>
        <v> </v>
      </c>
      <c r="C79" s="50" t="str">
        <f t="shared" si="3"/>
        <v> </v>
      </c>
      <c r="D79" s="50" t="str">
        <f t="shared" si="4"/>
        <v> </v>
      </c>
      <c r="E79" s="50" t="str">
        <f t="shared" si="5"/>
        <v> </v>
      </c>
      <c r="F79" s="50" t="str">
        <f t="shared" si="6"/>
        <v> </v>
      </c>
      <c r="G79" s="51" t="str">
        <f t="shared" si="7"/>
        <v/>
      </c>
      <c r="H79" s="52">
        <v>73.0</v>
      </c>
      <c r="I79" s="53">
        <f t="array" ref="I79">Max(If(left($P79:$FL79,2)="CI",column($P79:$FL79),0))</f>
        <v>0</v>
      </c>
      <c r="J79" s="53">
        <f t="array" ref="J79">Max(If(left($P79:$FL79,3)="EHD",column($P79:$FL79),0))</f>
        <v>0</v>
      </c>
      <c r="K79" s="53">
        <f t="array" ref="K79">Max(If(left($P79:$FL79,2)="CH",column($P79:$FL79),0))</f>
        <v>0</v>
      </c>
      <c r="L79" s="53">
        <f t="array" ref="L79">Max(If(left($P79:$FL79,2)="12",column($P79:$FL79),0))</f>
        <v>0</v>
      </c>
      <c r="M79" s="53">
        <f t="array" ref="M79">Max(If(left($P79:$FL79,1)="X",column($P79:$FL79),0))</f>
        <v>0</v>
      </c>
      <c r="N79" s="53" t="str">
        <f t="shared" si="10"/>
        <v/>
      </c>
      <c r="O79" s="54">
        <f t="shared" si="9"/>
        <v>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5"/>
    </row>
    <row r="80">
      <c r="A80" s="48">
        <f t="shared" si="1"/>
        <v>74</v>
      </c>
      <c r="B80" s="50" t="str">
        <f t="shared" si="2"/>
        <v> </v>
      </c>
      <c r="C80" s="50" t="str">
        <f t="shared" si="3"/>
        <v> </v>
      </c>
      <c r="D80" s="50" t="str">
        <f t="shared" si="4"/>
        <v> </v>
      </c>
      <c r="E80" s="50" t="str">
        <f t="shared" si="5"/>
        <v> </v>
      </c>
      <c r="F80" s="50" t="str">
        <f t="shared" si="6"/>
        <v> </v>
      </c>
      <c r="G80" s="51" t="str">
        <f t="shared" si="7"/>
        <v/>
      </c>
      <c r="H80" s="52">
        <v>74.0</v>
      </c>
      <c r="I80" s="53">
        <f t="array" ref="I80">Max(If(left($P80:$FL80,2)="CI",column($P80:$FL80),0))</f>
        <v>0</v>
      </c>
      <c r="J80" s="53">
        <f t="array" ref="J80">Max(If(left($P80:$FL80,3)="EHD",column($P80:$FL80),0))</f>
        <v>0</v>
      </c>
      <c r="K80" s="53">
        <f t="array" ref="K80">Max(If(left($P80:$FL80,2)="CH",column($P80:$FL80),0))</f>
        <v>0</v>
      </c>
      <c r="L80" s="53">
        <f t="array" ref="L80">Max(If(left($P80:$FL80,2)="12",column($P80:$FL80),0))</f>
        <v>0</v>
      </c>
      <c r="M80" s="53">
        <f t="array" ref="M80">Max(If(left($P80:$FL80,1)="X",column($P80:$FL80),0))</f>
        <v>0</v>
      </c>
      <c r="N80" s="53" t="str">
        <f t="shared" si="10"/>
        <v/>
      </c>
      <c r="O80" s="54">
        <f t="shared" si="9"/>
        <v>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5"/>
    </row>
    <row r="81">
      <c r="A81" s="48">
        <f t="shared" si="1"/>
        <v>75</v>
      </c>
      <c r="B81" s="50" t="str">
        <f t="shared" si="2"/>
        <v> </v>
      </c>
      <c r="C81" s="50" t="str">
        <f t="shared" si="3"/>
        <v> </v>
      </c>
      <c r="D81" s="50" t="str">
        <f t="shared" si="4"/>
        <v> </v>
      </c>
      <c r="E81" s="50" t="str">
        <f t="shared" si="5"/>
        <v> </v>
      </c>
      <c r="F81" s="50" t="str">
        <f t="shared" si="6"/>
        <v> </v>
      </c>
      <c r="G81" s="51" t="str">
        <f t="shared" si="7"/>
        <v/>
      </c>
      <c r="H81" s="52">
        <v>75.0</v>
      </c>
      <c r="I81" s="53">
        <f t="array" ref="I81">Max(If(left($P81:$FL81,2)="CI",column($P81:$FL81),0))</f>
        <v>0</v>
      </c>
      <c r="J81" s="53">
        <f t="array" ref="J81">Max(If(left($P81:$FL81,3)="EHD",column($P81:$FL81),0))</f>
        <v>0</v>
      </c>
      <c r="K81" s="53">
        <f t="array" ref="K81">Max(If(left($P81:$FL81,2)="CH",column($P81:$FL81),0))</f>
        <v>0</v>
      </c>
      <c r="L81" s="53">
        <f t="array" ref="L81">Max(If(left($P81:$FL81,2)="12",column($P81:$FL81),0))</f>
        <v>0</v>
      </c>
      <c r="M81" s="53">
        <f t="array" ref="M81">Max(If(left($P81:$FL81,1)="X",column($P81:$FL81),0))</f>
        <v>0</v>
      </c>
      <c r="N81" s="53" t="str">
        <f t="shared" si="10"/>
        <v/>
      </c>
      <c r="O81" s="54">
        <f t="shared" si="9"/>
        <v>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5"/>
    </row>
    <row r="82">
      <c r="A82" s="48">
        <f t="shared" si="1"/>
        <v>76</v>
      </c>
      <c r="B82" s="50" t="str">
        <f t="shared" si="2"/>
        <v> </v>
      </c>
      <c r="C82" s="50" t="str">
        <f t="shared" si="3"/>
        <v> </v>
      </c>
      <c r="D82" s="50" t="str">
        <f t="shared" si="4"/>
        <v> </v>
      </c>
      <c r="E82" s="50" t="str">
        <f t="shared" si="5"/>
        <v> </v>
      </c>
      <c r="F82" s="50" t="str">
        <f t="shared" si="6"/>
        <v> </v>
      </c>
      <c r="G82" s="51" t="str">
        <f t="shared" si="7"/>
        <v/>
      </c>
      <c r="H82" s="52">
        <v>76.0</v>
      </c>
      <c r="I82" s="53">
        <f t="array" ref="I82">Max(If(left($P82:$FL82,2)="CI",column($P82:$FL82),0))</f>
        <v>0</v>
      </c>
      <c r="J82" s="53">
        <f t="array" ref="J82">Max(If(left($P82:$FL82,3)="EHD",column($P82:$FL82),0))</f>
        <v>0</v>
      </c>
      <c r="K82" s="53">
        <f t="array" ref="K82">Max(If(left($P82:$FL82,2)="CH",column($P82:$FL82),0))</f>
        <v>0</v>
      </c>
      <c r="L82" s="53">
        <f t="array" ref="L82">Max(If(left($P82:$FL82,2)="12",column($P82:$FL82),0))</f>
        <v>0</v>
      </c>
      <c r="M82" s="53">
        <f t="array" ref="M82">Max(If(left($P82:$FL82,1)="X",column($P82:$FL82),0))</f>
        <v>0</v>
      </c>
      <c r="N82" s="53" t="str">
        <f t="shared" si="10"/>
        <v/>
      </c>
      <c r="O82" s="54">
        <f t="shared" si="9"/>
        <v>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5"/>
    </row>
    <row r="83">
      <c r="A83" s="48">
        <f t="shared" si="1"/>
        <v>77</v>
      </c>
      <c r="B83" s="50" t="str">
        <f t="shared" si="2"/>
        <v> </v>
      </c>
      <c r="C83" s="50" t="str">
        <f t="shared" si="3"/>
        <v> </v>
      </c>
      <c r="D83" s="50" t="str">
        <f t="shared" si="4"/>
        <v> </v>
      </c>
      <c r="E83" s="50" t="str">
        <f t="shared" si="5"/>
        <v> </v>
      </c>
      <c r="F83" s="50" t="str">
        <f t="shared" si="6"/>
        <v> </v>
      </c>
      <c r="G83" s="51" t="str">
        <f t="shared" si="7"/>
        <v/>
      </c>
      <c r="H83" s="52">
        <v>77.0</v>
      </c>
      <c r="I83" s="53">
        <f t="array" ref="I83">Max(If(left($P83:$FL83,2)="CI",column($P83:$FL83),0))</f>
        <v>0</v>
      </c>
      <c r="J83" s="53">
        <f t="array" ref="J83">Max(If(left($P83:$FL83,3)="EHD",column($P83:$FL83),0))</f>
        <v>0</v>
      </c>
      <c r="K83" s="53">
        <f t="array" ref="K83">Max(If(left($P83:$FL83,2)="CH",column($P83:$FL83),0))</f>
        <v>0</v>
      </c>
      <c r="L83" s="53">
        <f t="array" ref="L83">Max(If(left($P83:$FL83,2)="12",column($P83:$FL83),0))</f>
        <v>0</v>
      </c>
      <c r="M83" s="53">
        <f t="array" ref="M83">Max(If(left($P83:$FL83,1)="X",column($P83:$FL83),0))</f>
        <v>0</v>
      </c>
      <c r="N83" s="53" t="str">
        <f t="shared" si="10"/>
        <v/>
      </c>
      <c r="O83" s="54">
        <f t="shared" si="9"/>
        <v>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5"/>
    </row>
    <row r="84">
      <c r="A84" s="48">
        <f t="shared" si="1"/>
        <v>78</v>
      </c>
      <c r="B84" s="50" t="str">
        <f t="shared" si="2"/>
        <v> </v>
      </c>
      <c r="C84" s="50" t="str">
        <f t="shared" si="3"/>
        <v> </v>
      </c>
      <c r="D84" s="50" t="str">
        <f t="shared" si="4"/>
        <v> </v>
      </c>
      <c r="E84" s="50" t="str">
        <f t="shared" si="5"/>
        <v> </v>
      </c>
      <c r="F84" s="50" t="str">
        <f t="shared" si="6"/>
        <v> </v>
      </c>
      <c r="G84" s="51" t="str">
        <f t="shared" si="7"/>
        <v/>
      </c>
      <c r="H84" s="52">
        <v>78.0</v>
      </c>
      <c r="I84" s="53">
        <f t="array" ref="I84">Max(If(left($P84:$FL84,2)="CI",column($P84:$FL84),0))</f>
        <v>0</v>
      </c>
      <c r="J84" s="53">
        <f t="array" ref="J84">Max(If(left($P84:$FL84,3)="EHD",column($P84:$FL84),0))</f>
        <v>0</v>
      </c>
      <c r="K84" s="53">
        <f t="array" ref="K84">Max(If(left($P84:$FL84,2)="CH",column($P84:$FL84),0))</f>
        <v>0</v>
      </c>
      <c r="L84" s="53">
        <f t="array" ref="L84">Max(If(left($P84:$FL84,2)="12",column($P84:$FL84),0))</f>
        <v>0</v>
      </c>
      <c r="M84" s="53">
        <f t="array" ref="M84">Max(If(left($P84:$FL84,1)="X",column($P84:$FL84),0))</f>
        <v>0</v>
      </c>
      <c r="N84" s="53" t="str">
        <f t="shared" si="10"/>
        <v/>
      </c>
      <c r="O84" s="54">
        <f t="shared" si="9"/>
        <v>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5"/>
    </row>
    <row r="85">
      <c r="A85" s="48">
        <f t="shared" si="1"/>
        <v>79</v>
      </c>
      <c r="B85" s="50" t="str">
        <f t="shared" si="2"/>
        <v> </v>
      </c>
      <c r="C85" s="50" t="str">
        <f t="shared" si="3"/>
        <v> </v>
      </c>
      <c r="D85" s="50" t="str">
        <f t="shared" si="4"/>
        <v> </v>
      </c>
      <c r="E85" s="50" t="str">
        <f t="shared" si="5"/>
        <v> </v>
      </c>
      <c r="F85" s="50" t="str">
        <f t="shared" si="6"/>
        <v> </v>
      </c>
      <c r="G85" s="51" t="str">
        <f t="shared" si="7"/>
        <v/>
      </c>
      <c r="H85" s="52">
        <v>79.0</v>
      </c>
      <c r="I85" s="53">
        <f t="array" ref="I85">Max(If(left($P85:$FL85,2)="CI",column($P85:$FL85),0))</f>
        <v>0</v>
      </c>
      <c r="J85" s="53">
        <f t="array" ref="J85">Max(If(left($P85:$FL85,3)="EHD",column($P85:$FL85),0))</f>
        <v>0</v>
      </c>
      <c r="K85" s="53">
        <f t="array" ref="K85">Max(If(left($P85:$FL85,2)="CH",column($P85:$FL85),0))</f>
        <v>0</v>
      </c>
      <c r="L85" s="53">
        <f t="array" ref="L85">Max(If(left($P85:$FL85,2)="12",column($P85:$FL85),0))</f>
        <v>0</v>
      </c>
      <c r="M85" s="53">
        <f t="array" ref="M85">Max(If(left($P85:$FL85,1)="X",column($P85:$FL85),0))</f>
        <v>0</v>
      </c>
      <c r="N85" s="53" t="str">
        <f t="shared" si="10"/>
        <v/>
      </c>
      <c r="O85" s="54">
        <f t="shared" si="9"/>
        <v>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5"/>
    </row>
    <row r="86">
      <c r="A86" s="48">
        <f t="shared" si="1"/>
        <v>80</v>
      </c>
      <c r="B86" s="50" t="str">
        <f t="shared" si="2"/>
        <v> </v>
      </c>
      <c r="C86" s="50" t="str">
        <f t="shared" si="3"/>
        <v> </v>
      </c>
      <c r="D86" s="50" t="str">
        <f t="shared" si="4"/>
        <v> </v>
      </c>
      <c r="E86" s="50" t="str">
        <f t="shared" si="5"/>
        <v> </v>
      </c>
      <c r="F86" s="50" t="str">
        <f t="shared" si="6"/>
        <v> </v>
      </c>
      <c r="G86" s="51" t="str">
        <f t="shared" si="7"/>
        <v/>
      </c>
      <c r="H86" s="52">
        <v>80.0</v>
      </c>
      <c r="I86" s="53">
        <f t="array" ref="I86">Max(If(left($P86:$FL86,2)="CI",column($P86:$FL86),0))</f>
        <v>0</v>
      </c>
      <c r="J86" s="53">
        <f t="array" ref="J86">Max(If(left($P86:$FL86,3)="EHD",column($P86:$FL86),0))</f>
        <v>0</v>
      </c>
      <c r="K86" s="53">
        <f t="array" ref="K86">Max(If(left($P86:$FL86,2)="CH",column($P86:$FL86),0))</f>
        <v>0</v>
      </c>
      <c r="L86" s="53">
        <f t="array" ref="L86">Max(If(left($P86:$FL86,2)="12",column($P86:$FL86),0))</f>
        <v>0</v>
      </c>
      <c r="M86" s="53">
        <f t="array" ref="M86">Max(If(left($P86:$FL86,1)="X",column($P86:$FL86),0))</f>
        <v>0</v>
      </c>
      <c r="N86" s="53" t="str">
        <f t="shared" si="10"/>
        <v/>
      </c>
      <c r="O86" s="54">
        <f t="shared" si="9"/>
        <v>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5"/>
    </row>
    <row r="87">
      <c r="A87" s="48">
        <f t="shared" si="1"/>
        <v>81</v>
      </c>
      <c r="B87" s="50" t="str">
        <f t="shared" si="2"/>
        <v> </v>
      </c>
      <c r="C87" s="50" t="str">
        <f t="shared" si="3"/>
        <v> </v>
      </c>
      <c r="D87" s="50" t="str">
        <f t="shared" si="4"/>
        <v> </v>
      </c>
      <c r="E87" s="50" t="str">
        <f t="shared" si="5"/>
        <v> </v>
      </c>
      <c r="F87" s="50" t="str">
        <f t="shared" si="6"/>
        <v> </v>
      </c>
      <c r="G87" s="51" t="str">
        <f t="shared" si="7"/>
        <v/>
      </c>
      <c r="H87" s="52">
        <v>81.0</v>
      </c>
      <c r="I87" s="53">
        <f t="array" ref="I87">Max(If(left($P87:$FL87,2)="CI",column($P87:$FL87),0))</f>
        <v>0</v>
      </c>
      <c r="J87" s="53">
        <f t="array" ref="J87">Max(If(left($P87:$FL87,3)="EHD",column($P87:$FL87),0))</f>
        <v>0</v>
      </c>
      <c r="K87" s="53">
        <f t="array" ref="K87">Max(If(left($P87:$FL87,2)="CH",column($P87:$FL87),0))</f>
        <v>0</v>
      </c>
      <c r="L87" s="53">
        <f t="array" ref="L87">Max(If(left($P87:$FL87,2)="12",column($P87:$FL87),0))</f>
        <v>0</v>
      </c>
      <c r="M87" s="53">
        <f t="array" ref="M87">Max(If(left($P87:$FL87,1)="X",column($P87:$FL87),0))</f>
        <v>0</v>
      </c>
      <c r="N87" s="53" t="str">
        <f t="shared" si="10"/>
        <v/>
      </c>
      <c r="O87" s="54">
        <f t="shared" si="9"/>
        <v>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5"/>
    </row>
    <row r="88">
      <c r="A88" s="48">
        <f t="shared" si="1"/>
        <v>82</v>
      </c>
      <c r="B88" s="50" t="str">
        <f t="shared" si="2"/>
        <v> </v>
      </c>
      <c r="C88" s="50" t="str">
        <f t="shared" si="3"/>
        <v> </v>
      </c>
      <c r="D88" s="50" t="str">
        <f t="shared" si="4"/>
        <v> </v>
      </c>
      <c r="E88" s="50" t="str">
        <f t="shared" si="5"/>
        <v> </v>
      </c>
      <c r="F88" s="50" t="str">
        <f t="shared" si="6"/>
        <v> </v>
      </c>
      <c r="G88" s="51" t="str">
        <f t="shared" si="7"/>
        <v/>
      </c>
      <c r="H88" s="52">
        <v>82.0</v>
      </c>
      <c r="I88" s="53">
        <f t="array" ref="I88">Max(If(left($P88:$FL88,2)="CI",column($P88:$FL88),0))</f>
        <v>0</v>
      </c>
      <c r="J88" s="53">
        <f t="array" ref="J88">Max(If(left($P88:$FL88,3)="EHD",column($P88:$FL88),0))</f>
        <v>0</v>
      </c>
      <c r="K88" s="53">
        <f t="array" ref="K88">Max(If(left($P88:$FL88,2)="CH",column($P88:$FL88),0))</f>
        <v>0</v>
      </c>
      <c r="L88" s="53">
        <f t="array" ref="L88">Max(If(left($P88:$FL88,2)="12",column($P88:$FL88),0))</f>
        <v>0</v>
      </c>
      <c r="M88" s="53">
        <f t="array" ref="M88">Max(If(left($P88:$FL88,1)="X",column($P88:$FL88),0))</f>
        <v>0</v>
      </c>
      <c r="N88" s="53" t="str">
        <f t="shared" si="10"/>
        <v/>
      </c>
      <c r="O88" s="54">
        <f t="shared" si="9"/>
        <v>0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5"/>
    </row>
    <row r="89">
      <c r="A89" s="48">
        <f t="shared" si="1"/>
        <v>83</v>
      </c>
      <c r="B89" s="50" t="str">
        <f t="shared" si="2"/>
        <v> </v>
      </c>
      <c r="C89" s="50" t="str">
        <f t="shared" si="3"/>
        <v> </v>
      </c>
      <c r="D89" s="50" t="str">
        <f t="shared" si="4"/>
        <v> </v>
      </c>
      <c r="E89" s="50" t="str">
        <f t="shared" si="5"/>
        <v> </v>
      </c>
      <c r="F89" s="50" t="str">
        <f t="shared" si="6"/>
        <v> </v>
      </c>
      <c r="G89" s="51" t="str">
        <f t="shared" si="7"/>
        <v/>
      </c>
      <c r="H89" s="52">
        <v>83.0</v>
      </c>
      <c r="I89" s="53">
        <f t="array" ref="I89">Max(If(left($P89:$FL89,2)="CI",column($P89:$FL89),0))</f>
        <v>0</v>
      </c>
      <c r="J89" s="53">
        <f t="array" ref="J89">Max(If(left($P89:$FL89,3)="EHD",column($P89:$FL89),0))</f>
        <v>0</v>
      </c>
      <c r="K89" s="53">
        <f t="array" ref="K89">Max(If(left($P89:$FL89,2)="CH",column($P89:$FL89),0))</f>
        <v>0</v>
      </c>
      <c r="L89" s="53">
        <f t="array" ref="L89">Max(If(left($P89:$FL89,2)="12",column($P89:$FL89),0))</f>
        <v>0</v>
      </c>
      <c r="M89" s="53">
        <f t="array" ref="M89">Max(If(left($P89:$FL89,1)="X",column($P89:$FL89),0))</f>
        <v>0</v>
      </c>
      <c r="N89" s="53" t="str">
        <f t="shared" si="10"/>
        <v/>
      </c>
      <c r="O89" s="54">
        <f t="shared" si="9"/>
        <v>0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5"/>
    </row>
    <row r="90">
      <c r="A90" s="48">
        <f t="shared" si="1"/>
        <v>84</v>
      </c>
      <c r="B90" s="50" t="str">
        <f t="shared" si="2"/>
        <v> </v>
      </c>
      <c r="C90" s="50" t="str">
        <f t="shared" si="3"/>
        <v> </v>
      </c>
      <c r="D90" s="50" t="str">
        <f t="shared" si="4"/>
        <v> </v>
      </c>
      <c r="E90" s="50" t="str">
        <f t="shared" si="5"/>
        <v> </v>
      </c>
      <c r="F90" s="50" t="str">
        <f t="shared" si="6"/>
        <v> </v>
      </c>
      <c r="G90" s="51" t="str">
        <f t="shared" si="7"/>
        <v/>
      </c>
      <c r="H90" s="52">
        <v>84.0</v>
      </c>
      <c r="I90" s="53">
        <f t="array" ref="I90">Max(If(left($P90:$FL90,2)="CI",column($P90:$FL90),0))</f>
        <v>0</v>
      </c>
      <c r="J90" s="53">
        <f t="array" ref="J90">Max(If(left($P90:$FL90,3)="EHD",column($P90:$FL90),0))</f>
        <v>0</v>
      </c>
      <c r="K90" s="53">
        <f t="array" ref="K90">Max(If(left($P90:$FL90,2)="CH",column($P90:$FL90),0))</f>
        <v>0</v>
      </c>
      <c r="L90" s="53">
        <f t="array" ref="L90">Max(If(left($P90:$FL90,2)="12",column($P90:$FL90),0))</f>
        <v>0</v>
      </c>
      <c r="M90" s="53">
        <f t="array" ref="M90">Max(If(left($P90:$FL90,1)="X",column($P90:$FL90),0))</f>
        <v>0</v>
      </c>
      <c r="N90" s="53" t="str">
        <f t="shared" si="10"/>
        <v/>
      </c>
      <c r="O90" s="54">
        <f t="shared" si="9"/>
        <v>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5"/>
    </row>
    <row r="91">
      <c r="A91" s="48">
        <f t="shared" si="1"/>
        <v>85</v>
      </c>
      <c r="B91" s="50" t="str">
        <f t="shared" si="2"/>
        <v> </v>
      </c>
      <c r="C91" s="50" t="str">
        <f t="shared" si="3"/>
        <v> </v>
      </c>
      <c r="D91" s="50" t="str">
        <f t="shared" si="4"/>
        <v> </v>
      </c>
      <c r="E91" s="50" t="str">
        <f t="shared" si="5"/>
        <v> </v>
      </c>
      <c r="F91" s="50" t="str">
        <f t="shared" si="6"/>
        <v> </v>
      </c>
      <c r="G91" s="51" t="str">
        <f t="shared" si="7"/>
        <v/>
      </c>
      <c r="H91" s="52">
        <v>85.0</v>
      </c>
      <c r="I91" s="53">
        <f t="array" ref="I91">Max(If(left($P91:$FL91,2)="CI",column($P91:$FL91),0))</f>
        <v>0</v>
      </c>
      <c r="J91" s="53">
        <f t="array" ref="J91">Max(If(left($P91:$FL91,3)="EHD",column($P91:$FL91),0))</f>
        <v>0</v>
      </c>
      <c r="K91" s="53">
        <f t="array" ref="K91">Max(If(left($P91:$FL91,2)="CH",column($P91:$FL91),0))</f>
        <v>0</v>
      </c>
      <c r="L91" s="53">
        <f t="array" ref="L91">Max(If(left($P91:$FL91,2)="12",column($P91:$FL91),0))</f>
        <v>0</v>
      </c>
      <c r="M91" s="53">
        <f t="array" ref="M91">Max(If(left($P91:$FL91,1)="X",column($P91:$FL91),0))</f>
        <v>0</v>
      </c>
      <c r="N91" s="53" t="str">
        <f t="shared" si="10"/>
        <v/>
      </c>
      <c r="O91" s="54">
        <f t="shared" si="9"/>
        <v>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5"/>
    </row>
    <row r="92">
      <c r="A92" s="48">
        <f t="shared" si="1"/>
        <v>86</v>
      </c>
      <c r="B92" s="50" t="str">
        <f t="shared" si="2"/>
        <v> </v>
      </c>
      <c r="C92" s="50" t="str">
        <f t="shared" si="3"/>
        <v> </v>
      </c>
      <c r="D92" s="50" t="str">
        <f t="shared" si="4"/>
        <v> </v>
      </c>
      <c r="E92" s="50" t="str">
        <f t="shared" si="5"/>
        <v> </v>
      </c>
      <c r="F92" s="50" t="str">
        <f t="shared" si="6"/>
        <v> </v>
      </c>
      <c r="G92" s="51" t="str">
        <f t="shared" si="7"/>
        <v/>
      </c>
      <c r="H92" s="52">
        <v>86.0</v>
      </c>
      <c r="I92" s="53">
        <f t="array" ref="I92">Max(If(left($P92:$FL92,2)="CI",column($P92:$FL92),0))</f>
        <v>0</v>
      </c>
      <c r="J92" s="53">
        <f t="array" ref="J92">Max(If(left($P92:$FL92,3)="EHD",column($P92:$FL92),0))</f>
        <v>0</v>
      </c>
      <c r="K92" s="53">
        <f t="array" ref="K92">Max(If(left($P92:$FL92,2)="CH",column($P92:$FL92),0))</f>
        <v>0</v>
      </c>
      <c r="L92" s="53">
        <f t="array" ref="L92">Max(If(left($P92:$FL92,2)="12",column($P92:$FL92),0))</f>
        <v>0</v>
      </c>
      <c r="M92" s="53">
        <f t="array" ref="M92">Max(If(left($P92:$FL92,1)="X",column($P92:$FL92),0))</f>
        <v>0</v>
      </c>
      <c r="N92" s="53" t="str">
        <f t="shared" si="10"/>
        <v/>
      </c>
      <c r="O92" s="54">
        <f t="shared" si="9"/>
        <v>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5"/>
    </row>
    <row r="93">
      <c r="A93" s="48">
        <f t="shared" si="1"/>
        <v>87</v>
      </c>
      <c r="B93" s="50" t="str">
        <f t="shared" si="2"/>
        <v> </v>
      </c>
      <c r="C93" s="50" t="str">
        <f t="shared" si="3"/>
        <v> </v>
      </c>
      <c r="D93" s="50" t="str">
        <f t="shared" si="4"/>
        <v> </v>
      </c>
      <c r="E93" s="50" t="str">
        <f t="shared" si="5"/>
        <v> </v>
      </c>
      <c r="F93" s="50" t="str">
        <f t="shared" si="6"/>
        <v> </v>
      </c>
      <c r="G93" s="51" t="str">
        <f t="shared" si="7"/>
        <v/>
      </c>
      <c r="H93" s="52">
        <v>87.0</v>
      </c>
      <c r="I93" s="53">
        <f t="array" ref="I93">Max(If(left($P93:$FL93,2)="CI",column($P93:$FL93),0))</f>
        <v>0</v>
      </c>
      <c r="J93" s="53">
        <f t="array" ref="J93">Max(If(left($P93:$FL93,3)="EHD",column($P93:$FL93),0))</f>
        <v>0</v>
      </c>
      <c r="K93" s="53">
        <f t="array" ref="K93">Max(If(left($P93:$FL93,2)="CH",column($P93:$FL93),0))</f>
        <v>0</v>
      </c>
      <c r="L93" s="53">
        <f t="array" ref="L93">Max(If(left($P93:$FL93,2)="12",column($P93:$FL93),0))</f>
        <v>0</v>
      </c>
      <c r="M93" s="53">
        <f t="array" ref="M93">Max(If(left($P93:$FL93,1)="X",column($P93:$FL93),0))</f>
        <v>0</v>
      </c>
      <c r="N93" s="53" t="str">
        <f t="shared" si="10"/>
        <v/>
      </c>
      <c r="O93" s="54">
        <f t="shared" si="9"/>
        <v>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5"/>
    </row>
    <row r="94">
      <c r="A94" s="48">
        <f t="shared" si="1"/>
        <v>88</v>
      </c>
      <c r="B94" s="50" t="str">
        <f t="shared" si="2"/>
        <v> </v>
      </c>
      <c r="C94" s="50" t="str">
        <f t="shared" si="3"/>
        <v> </v>
      </c>
      <c r="D94" s="50" t="str">
        <f t="shared" si="4"/>
        <v> </v>
      </c>
      <c r="E94" s="50" t="str">
        <f t="shared" si="5"/>
        <v> </v>
      </c>
      <c r="F94" s="50" t="str">
        <f t="shared" si="6"/>
        <v> </v>
      </c>
      <c r="G94" s="51" t="str">
        <f t="shared" si="7"/>
        <v/>
      </c>
      <c r="H94" s="52">
        <v>88.0</v>
      </c>
      <c r="I94" s="53">
        <f t="array" ref="I94">Max(If(left($P94:$FL94,2)="CI",column($P94:$FL94),0))</f>
        <v>0</v>
      </c>
      <c r="J94" s="53">
        <f t="array" ref="J94">Max(If(left($P94:$FL94,3)="EHD",column($P94:$FL94),0))</f>
        <v>0</v>
      </c>
      <c r="K94" s="53">
        <f t="array" ref="K94">Max(If(left($P94:$FL94,2)="CH",column($P94:$FL94),0))</f>
        <v>0</v>
      </c>
      <c r="L94" s="53">
        <f t="array" ref="L94">Max(If(left($P94:$FL94,2)="12",column($P94:$FL94),0))</f>
        <v>0</v>
      </c>
      <c r="M94" s="53">
        <f t="array" ref="M94">Max(If(left($P94:$FL94,1)="X",column($P94:$FL94),0))</f>
        <v>0</v>
      </c>
      <c r="N94" s="53" t="str">
        <f t="shared" si="10"/>
        <v/>
      </c>
      <c r="O94" s="54">
        <f t="shared" si="9"/>
        <v>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5"/>
    </row>
    <row r="95">
      <c r="A95" s="48">
        <f t="shared" si="1"/>
        <v>89</v>
      </c>
      <c r="B95" s="50" t="str">
        <f t="shared" si="2"/>
        <v> </v>
      </c>
      <c r="C95" s="50" t="str">
        <f t="shared" si="3"/>
        <v> </v>
      </c>
      <c r="D95" s="50" t="str">
        <f t="shared" si="4"/>
        <v> </v>
      </c>
      <c r="E95" s="50" t="str">
        <f t="shared" si="5"/>
        <v> </v>
      </c>
      <c r="F95" s="50" t="str">
        <f t="shared" si="6"/>
        <v> </v>
      </c>
      <c r="G95" s="51" t="str">
        <f t="shared" si="7"/>
        <v/>
      </c>
      <c r="H95" s="52">
        <v>89.0</v>
      </c>
      <c r="I95" s="53">
        <f t="array" ref="I95">Max(If(left($P95:$FL95,2)="CI",column($P95:$FL95),0))</f>
        <v>0</v>
      </c>
      <c r="J95" s="53">
        <f t="array" ref="J95">Max(If(left($P95:$FL95,3)="EHD",column($P95:$FL95),0))</f>
        <v>0</v>
      </c>
      <c r="K95" s="53">
        <f t="array" ref="K95">Max(If(left($P95:$FL95,2)="CH",column($P95:$FL95),0))</f>
        <v>0</v>
      </c>
      <c r="L95" s="53">
        <f t="array" ref="L95">Max(If(left($P95:$FL95,2)="12",column($P95:$FL95),0))</f>
        <v>0</v>
      </c>
      <c r="M95" s="53">
        <f t="array" ref="M95">Max(If(left($P95:$FL95,1)="X",column($P95:$FL95),0))</f>
        <v>0</v>
      </c>
      <c r="N95" s="53" t="str">
        <f t="shared" si="10"/>
        <v/>
      </c>
      <c r="O95" s="54">
        <f t="shared" si="9"/>
        <v>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5"/>
    </row>
    <row r="96">
      <c r="A96" s="48">
        <f t="shared" si="1"/>
        <v>90</v>
      </c>
      <c r="B96" s="50" t="str">
        <f t="shared" si="2"/>
        <v> </v>
      </c>
      <c r="C96" s="50" t="str">
        <f t="shared" si="3"/>
        <v> </v>
      </c>
      <c r="D96" s="50" t="str">
        <f t="shared" si="4"/>
        <v> </v>
      </c>
      <c r="E96" s="50" t="str">
        <f t="shared" si="5"/>
        <v> </v>
      </c>
      <c r="F96" s="50" t="str">
        <f t="shared" si="6"/>
        <v> </v>
      </c>
      <c r="G96" s="51" t="str">
        <f t="shared" si="7"/>
        <v/>
      </c>
      <c r="H96" s="52">
        <v>90.0</v>
      </c>
      <c r="I96" s="53">
        <f t="array" ref="I96">Max(If(left($P96:$FL96,2)="CI",column($P96:$FL96),0))</f>
        <v>0</v>
      </c>
      <c r="J96" s="53">
        <f t="array" ref="J96">Max(If(left($P96:$FL96,3)="EHD",column($P96:$FL96),0))</f>
        <v>0</v>
      </c>
      <c r="K96" s="53">
        <f t="array" ref="K96">Max(If(left($P96:$FL96,2)="CH",column($P96:$FL96),0))</f>
        <v>0</v>
      </c>
      <c r="L96" s="53">
        <f t="array" ref="L96">Max(If(left($P96:$FL96,2)="12",column($P96:$FL96),0))</f>
        <v>0</v>
      </c>
      <c r="M96" s="53">
        <f t="array" ref="M96">Max(If(left($P96:$FL96,1)="X",column($P96:$FL96),0))</f>
        <v>0</v>
      </c>
      <c r="N96" s="53" t="str">
        <f t="shared" si="10"/>
        <v/>
      </c>
      <c r="O96" s="54">
        <f t="shared" si="9"/>
        <v>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5"/>
    </row>
    <row r="97">
      <c r="A97" s="48">
        <f t="shared" si="1"/>
        <v>91</v>
      </c>
      <c r="B97" s="50" t="str">
        <f t="shared" si="2"/>
        <v> </v>
      </c>
      <c r="C97" s="50" t="str">
        <f t="shared" si="3"/>
        <v> </v>
      </c>
      <c r="D97" s="50" t="str">
        <f t="shared" si="4"/>
        <v> </v>
      </c>
      <c r="E97" s="50" t="str">
        <f t="shared" si="5"/>
        <v> </v>
      </c>
      <c r="F97" s="50" t="str">
        <f t="shared" si="6"/>
        <v> </v>
      </c>
      <c r="G97" s="51" t="str">
        <f t="shared" si="7"/>
        <v/>
      </c>
      <c r="H97" s="52">
        <v>91.0</v>
      </c>
      <c r="I97" s="53">
        <f t="array" ref="I97">Max(If(left($P97:$FL97,2)="CI",column($P97:$FL97),0))</f>
        <v>0</v>
      </c>
      <c r="J97" s="53">
        <f t="array" ref="J97">Max(If(left($P97:$FL97,3)="EHD",column($P97:$FL97),0))</f>
        <v>0</v>
      </c>
      <c r="K97" s="53">
        <f t="array" ref="K97">Max(If(left($P97:$FL97,2)="CH",column($P97:$FL97),0))</f>
        <v>0</v>
      </c>
      <c r="L97" s="53">
        <f t="array" ref="L97">Max(If(left($P97:$FL97,2)="12",column($P97:$FL97),0))</f>
        <v>0</v>
      </c>
      <c r="M97" s="53">
        <f t="array" ref="M97">Max(If(left($P97:$FL97,1)="X",column($P97:$FL97),0))</f>
        <v>0</v>
      </c>
      <c r="N97" s="53" t="str">
        <f t="shared" si="10"/>
        <v/>
      </c>
      <c r="O97" s="54">
        <f t="shared" si="9"/>
        <v>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5"/>
    </row>
    <row r="98">
      <c r="A98" s="48">
        <f t="shared" si="1"/>
        <v>92</v>
      </c>
      <c r="B98" s="50" t="str">
        <f t="shared" si="2"/>
        <v> </v>
      </c>
      <c r="C98" s="50" t="str">
        <f t="shared" si="3"/>
        <v> </v>
      </c>
      <c r="D98" s="50" t="str">
        <f t="shared" si="4"/>
        <v> </v>
      </c>
      <c r="E98" s="50" t="str">
        <f t="shared" si="5"/>
        <v> </v>
      </c>
      <c r="F98" s="50" t="str">
        <f t="shared" si="6"/>
        <v> </v>
      </c>
      <c r="G98" s="51" t="str">
        <f t="shared" si="7"/>
        <v/>
      </c>
      <c r="H98" s="52">
        <v>92.0</v>
      </c>
      <c r="I98" s="53">
        <f t="array" ref="I98">Max(If(left($P98:$FL98,2)="CI",column($P98:$FL98),0))</f>
        <v>0</v>
      </c>
      <c r="J98" s="53">
        <f t="array" ref="J98">Max(If(left($P98:$FL98,3)="EHD",column($P98:$FL98),0))</f>
        <v>0</v>
      </c>
      <c r="K98" s="53">
        <f t="array" ref="K98">Max(If(left($P98:$FL98,2)="CH",column($P98:$FL98),0))</f>
        <v>0</v>
      </c>
      <c r="L98" s="53">
        <f t="array" ref="L98">Max(If(left($P98:$FL98,2)="12",column($P98:$FL98),0))</f>
        <v>0</v>
      </c>
      <c r="M98" s="53">
        <f t="array" ref="M98">Max(If(left($P98:$FL98,1)="X",column($P98:$FL98),0))</f>
        <v>0</v>
      </c>
      <c r="N98" s="53" t="str">
        <f t="shared" si="10"/>
        <v/>
      </c>
      <c r="O98" s="54">
        <f t="shared" si="9"/>
        <v>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5"/>
    </row>
    <row r="99">
      <c r="A99" s="48">
        <f t="shared" si="1"/>
        <v>93</v>
      </c>
      <c r="B99" s="50" t="str">
        <f t="shared" si="2"/>
        <v> </v>
      </c>
      <c r="C99" s="50" t="str">
        <f t="shared" si="3"/>
        <v> </v>
      </c>
      <c r="D99" s="50" t="str">
        <f t="shared" si="4"/>
        <v> </v>
      </c>
      <c r="E99" s="50" t="str">
        <f t="shared" si="5"/>
        <v> </v>
      </c>
      <c r="F99" s="50" t="str">
        <f t="shared" si="6"/>
        <v> </v>
      </c>
      <c r="G99" s="51" t="str">
        <f t="shared" si="7"/>
        <v/>
      </c>
      <c r="H99" s="52">
        <v>93.0</v>
      </c>
      <c r="I99" s="53">
        <f t="array" ref="I99">Max(If(left($P99:$FL99,2)="CI",column($P99:$FL99),0))</f>
        <v>0</v>
      </c>
      <c r="J99" s="53">
        <f t="array" ref="J99">Max(If(left($P99:$FL99,3)="EHD",column($P99:$FL99),0))</f>
        <v>0</v>
      </c>
      <c r="K99" s="53">
        <f t="array" ref="K99">Max(If(left($P99:$FL99,2)="CH",column($P99:$FL99),0))</f>
        <v>0</v>
      </c>
      <c r="L99" s="53">
        <f t="array" ref="L99">Max(If(left($P99:$FL99,2)="12",column($P99:$FL99),0))</f>
        <v>0</v>
      </c>
      <c r="M99" s="53">
        <f t="array" ref="M99">Max(If(left($P99:$FL99,1)="X",column($P99:$FL99),0))</f>
        <v>0</v>
      </c>
      <c r="N99" s="53" t="str">
        <f t="shared" si="10"/>
        <v/>
      </c>
      <c r="O99" s="54">
        <f t="shared" si="9"/>
        <v>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5"/>
    </row>
    <row r="100">
      <c r="A100" s="48">
        <f t="shared" si="1"/>
        <v>94</v>
      </c>
      <c r="B100" s="50" t="str">
        <f t="shared" si="2"/>
        <v> </v>
      </c>
      <c r="C100" s="50" t="str">
        <f t="shared" si="3"/>
        <v> </v>
      </c>
      <c r="D100" s="50" t="str">
        <f t="shared" si="4"/>
        <v> </v>
      </c>
      <c r="E100" s="50" t="str">
        <f t="shared" si="5"/>
        <v> </v>
      </c>
      <c r="F100" s="50" t="str">
        <f t="shared" si="6"/>
        <v> </v>
      </c>
      <c r="G100" s="51" t="str">
        <f t="shared" si="7"/>
        <v/>
      </c>
      <c r="H100" s="52">
        <v>94.0</v>
      </c>
      <c r="I100" s="53">
        <f t="array" ref="I100">Max(If(left($P100:$FL100,2)="CI",column($P100:$FL100),0))</f>
        <v>0</v>
      </c>
      <c r="J100" s="53">
        <f t="array" ref="J100">Max(If(left($P100:$FL100,3)="EHD",column($P100:$FL100),0))</f>
        <v>0</v>
      </c>
      <c r="K100" s="53">
        <f t="array" ref="K100">Max(If(left($P100:$FL100,2)="CH",column($P100:$FL100),0))</f>
        <v>0</v>
      </c>
      <c r="L100" s="53">
        <f t="array" ref="L100">Max(If(left($P100:$FL100,2)="12",column($P100:$FL100),0))</f>
        <v>0</v>
      </c>
      <c r="M100" s="53">
        <f t="array" ref="M100">Max(If(left($P100:$FL100,1)="X",column($P100:$FL100),0))</f>
        <v>0</v>
      </c>
      <c r="N100" s="53" t="str">
        <f t="shared" si="10"/>
        <v/>
      </c>
      <c r="O100" s="54">
        <f t="shared" si="9"/>
        <v>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5"/>
    </row>
    <row r="101">
      <c r="A101" s="48">
        <f t="shared" si="1"/>
        <v>95</v>
      </c>
      <c r="B101" s="50" t="str">
        <f t="shared" si="2"/>
        <v> </v>
      </c>
      <c r="C101" s="50" t="str">
        <f t="shared" si="3"/>
        <v> </v>
      </c>
      <c r="D101" s="50" t="str">
        <f t="shared" si="4"/>
        <v> </v>
      </c>
      <c r="E101" s="50" t="str">
        <f t="shared" si="5"/>
        <v> </v>
      </c>
      <c r="F101" s="50" t="str">
        <f t="shared" si="6"/>
        <v> </v>
      </c>
      <c r="G101" s="51" t="str">
        <f t="shared" si="7"/>
        <v/>
      </c>
      <c r="H101" s="52">
        <v>95.0</v>
      </c>
      <c r="I101" s="53">
        <f t="array" ref="I101">Max(If(left($P101:$FL101,2)="CI",column($P101:$FL101),0))</f>
        <v>0</v>
      </c>
      <c r="J101" s="53">
        <f t="array" ref="J101">Max(If(left($P101:$FL101,3)="EHD",column($P101:$FL101),0))</f>
        <v>0</v>
      </c>
      <c r="K101" s="53">
        <f t="array" ref="K101">Max(If(left($P101:$FL101,2)="CH",column($P101:$FL101),0))</f>
        <v>0</v>
      </c>
      <c r="L101" s="53">
        <f t="array" ref="L101">Max(If(left($P101:$FL101,2)="12",column($P101:$FL101),0))</f>
        <v>0</v>
      </c>
      <c r="M101" s="53">
        <f t="array" ref="M101">Max(If(left($P101:$FL101,1)="X",column($P101:$FL101),0))</f>
        <v>0</v>
      </c>
      <c r="N101" s="53" t="str">
        <f t="shared" si="10"/>
        <v/>
      </c>
      <c r="O101" s="54">
        <f t="shared" si="9"/>
        <v>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5"/>
    </row>
    <row r="102">
      <c r="A102" s="48">
        <f t="shared" si="1"/>
        <v>96</v>
      </c>
      <c r="B102" s="50" t="str">
        <f t="shared" si="2"/>
        <v> </v>
      </c>
      <c r="C102" s="50" t="str">
        <f t="shared" si="3"/>
        <v> </v>
      </c>
      <c r="D102" s="50" t="str">
        <f t="shared" si="4"/>
        <v> </v>
      </c>
      <c r="E102" s="50" t="str">
        <f t="shared" si="5"/>
        <v> </v>
      </c>
      <c r="F102" s="50" t="str">
        <f t="shared" si="6"/>
        <v> </v>
      </c>
      <c r="G102" s="51" t="str">
        <f t="shared" si="7"/>
        <v/>
      </c>
      <c r="H102" s="52">
        <v>96.0</v>
      </c>
      <c r="I102" s="53">
        <f t="array" ref="I102">Max(If(left($P102:$FL102,2)="CI",column($P102:$FL102),0))</f>
        <v>0</v>
      </c>
      <c r="J102" s="53">
        <f t="array" ref="J102">Max(If(left($P102:$FL102,3)="EHD",column($P102:$FL102),0))</f>
        <v>0</v>
      </c>
      <c r="K102" s="53">
        <f t="array" ref="K102">Max(If(left($P102:$FL102,2)="CH",column($P102:$FL102),0))</f>
        <v>0</v>
      </c>
      <c r="L102" s="53">
        <f t="array" ref="L102">Max(If(left($P102:$FL102,2)="12",column($P102:$FL102),0))</f>
        <v>0</v>
      </c>
      <c r="M102" s="53">
        <f t="array" ref="M102">Max(If(left($P102:$FL102,1)="X",column($P102:$FL102),0))</f>
        <v>0</v>
      </c>
      <c r="N102" s="53" t="str">
        <f t="shared" si="10"/>
        <v/>
      </c>
      <c r="O102" s="54">
        <f t="shared" si="9"/>
        <v>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5"/>
    </row>
    <row r="103">
      <c r="A103" s="48">
        <f t="shared" si="1"/>
        <v>97</v>
      </c>
      <c r="B103" s="50" t="str">
        <f t="shared" si="2"/>
        <v> </v>
      </c>
      <c r="C103" s="50" t="str">
        <f t="shared" si="3"/>
        <v> </v>
      </c>
      <c r="D103" s="50" t="str">
        <f t="shared" si="4"/>
        <v> </v>
      </c>
      <c r="E103" s="50" t="str">
        <f t="shared" si="5"/>
        <v> </v>
      </c>
      <c r="F103" s="50" t="str">
        <f t="shared" si="6"/>
        <v> </v>
      </c>
      <c r="G103" s="51" t="str">
        <f t="shared" si="7"/>
        <v/>
      </c>
      <c r="H103" s="52">
        <v>97.0</v>
      </c>
      <c r="I103" s="53">
        <f t="array" ref="I103">Max(If(left($P103:$FL103,2)="CI",column($P103:$FL103),0))</f>
        <v>0</v>
      </c>
      <c r="J103" s="53">
        <f t="array" ref="J103">Max(If(left($P103:$FL103,3)="EHD",column($P103:$FL103),0))</f>
        <v>0</v>
      </c>
      <c r="K103" s="53">
        <f t="array" ref="K103">Max(If(left($P103:$FL103,2)="CH",column($P103:$FL103),0))</f>
        <v>0</v>
      </c>
      <c r="L103" s="53">
        <f t="array" ref="L103">Max(If(left($P103:$FL103,2)="12",column($P103:$FL103),0))</f>
        <v>0</v>
      </c>
      <c r="M103" s="53">
        <f t="array" ref="M103">Max(If(left($P103:$FL103,1)="X",column($P103:$FL103),0))</f>
        <v>0</v>
      </c>
      <c r="N103" s="53" t="str">
        <f t="shared" si="10"/>
        <v/>
      </c>
      <c r="O103" s="54">
        <f t="shared" si="9"/>
        <v>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5"/>
    </row>
    <row r="104">
      <c r="A104" s="48">
        <f t="shared" si="1"/>
        <v>98</v>
      </c>
      <c r="B104" s="50" t="str">
        <f t="shared" si="2"/>
        <v> </v>
      </c>
      <c r="C104" s="50" t="str">
        <f t="shared" si="3"/>
        <v> </v>
      </c>
      <c r="D104" s="50" t="str">
        <f t="shared" si="4"/>
        <v> </v>
      </c>
      <c r="E104" s="50" t="str">
        <f t="shared" si="5"/>
        <v> </v>
      </c>
      <c r="F104" s="50" t="str">
        <f t="shared" si="6"/>
        <v> </v>
      </c>
      <c r="G104" s="51" t="str">
        <f t="shared" si="7"/>
        <v/>
      </c>
      <c r="H104" s="52">
        <v>98.0</v>
      </c>
      <c r="I104" s="53">
        <f t="array" ref="I104">Max(If(left($P104:$FL104,2)="CI",column($P104:$FL104),0))</f>
        <v>0</v>
      </c>
      <c r="J104" s="53">
        <f t="array" ref="J104">Max(If(left($P104:$FL104,3)="EHD",column($P104:$FL104),0))</f>
        <v>0</v>
      </c>
      <c r="K104" s="53">
        <f t="array" ref="K104">Max(If(left($P104:$FL104,2)="CH",column($P104:$FL104),0))</f>
        <v>0</v>
      </c>
      <c r="L104" s="53">
        <f t="array" ref="L104">Max(If(left($P104:$FL104,2)="12",column($P104:$FL104),0))</f>
        <v>0</v>
      </c>
      <c r="M104" s="53">
        <f t="array" ref="M104">Max(If(left($P104:$FL104,1)="X",column($P104:$FL104),0))</f>
        <v>0</v>
      </c>
      <c r="N104" s="53" t="str">
        <f t="shared" si="10"/>
        <v/>
      </c>
      <c r="O104" s="54">
        <f t="shared" si="9"/>
        <v>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5"/>
    </row>
    <row r="105">
      <c r="A105" s="48">
        <f t="shared" si="1"/>
        <v>99</v>
      </c>
      <c r="B105" s="50" t="str">
        <f t="shared" si="2"/>
        <v> </v>
      </c>
      <c r="C105" s="50" t="str">
        <f t="shared" si="3"/>
        <v> </v>
      </c>
      <c r="D105" s="50" t="str">
        <f t="shared" si="4"/>
        <v> </v>
      </c>
      <c r="E105" s="50" t="str">
        <f t="shared" si="5"/>
        <v> </v>
      </c>
      <c r="F105" s="50" t="str">
        <f t="shared" si="6"/>
        <v> </v>
      </c>
      <c r="G105" s="51" t="str">
        <f t="shared" si="7"/>
        <v/>
      </c>
      <c r="H105" s="52">
        <v>99.0</v>
      </c>
      <c r="I105" s="53">
        <f t="array" ref="I105">Max(If(left($P105:$FL105,2)="CI",column($P105:$FL105),0))</f>
        <v>0</v>
      </c>
      <c r="J105" s="53">
        <f t="array" ref="J105">Max(If(left($P105:$FL105,3)="EHD",column($P105:$FL105),0))</f>
        <v>0</v>
      </c>
      <c r="K105" s="53">
        <f t="array" ref="K105">Max(If(left($P105:$FL105,2)="CH",column($P105:$FL105),0))</f>
        <v>0</v>
      </c>
      <c r="L105" s="53">
        <f t="array" ref="L105">Max(If(left($P105:$FL105,2)="12",column($P105:$FL105),0))</f>
        <v>0</v>
      </c>
      <c r="M105" s="53">
        <f t="array" ref="M105">Max(If(left($P105:$FL105,1)="X",column($P105:$FL105),0))</f>
        <v>0</v>
      </c>
      <c r="N105" s="53" t="str">
        <f t="shared" si="10"/>
        <v/>
      </c>
      <c r="O105" s="54">
        <f t="shared" si="9"/>
        <v>0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5"/>
    </row>
    <row r="106">
      <c r="A106" s="48">
        <f t="shared" si="1"/>
        <v>100</v>
      </c>
      <c r="B106" s="50" t="str">
        <f t="shared" si="2"/>
        <v> </v>
      </c>
      <c r="C106" s="50" t="str">
        <f t="shared" si="3"/>
        <v> </v>
      </c>
      <c r="D106" s="50" t="str">
        <f t="shared" si="4"/>
        <v> </v>
      </c>
      <c r="E106" s="50" t="str">
        <f t="shared" si="5"/>
        <v> </v>
      </c>
      <c r="F106" s="50" t="str">
        <f t="shared" si="6"/>
        <v> </v>
      </c>
      <c r="G106" s="51" t="str">
        <f t="shared" si="7"/>
        <v/>
      </c>
      <c r="H106" s="52">
        <v>100.0</v>
      </c>
      <c r="I106" s="53">
        <f t="array" ref="I106">Max(If(left($P106:$FL106,2)="CI",column($P106:$FL106),0))</f>
        <v>0</v>
      </c>
      <c r="J106" s="53">
        <f t="array" ref="J106">Max(If(left($P106:$FL106,3)="EHD",column($P106:$FL106),0))</f>
        <v>0</v>
      </c>
      <c r="K106" s="53">
        <f t="array" ref="K106">Max(If(left($P106:$FL106,2)="CH",column($P106:$FL106),0))</f>
        <v>0</v>
      </c>
      <c r="L106" s="53">
        <f t="array" ref="L106">Max(If(left($P106:$FL106,2)="12",column($P106:$FL106),0))</f>
        <v>0</v>
      </c>
      <c r="M106" s="53">
        <f t="array" ref="M106">Max(If(left($P106:$FL106,1)="X",column($P106:$FL106),0))</f>
        <v>0</v>
      </c>
      <c r="N106" s="53" t="str">
        <f t="shared" si="10"/>
        <v/>
      </c>
      <c r="O106" s="54">
        <f t="shared" si="9"/>
        <v>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5"/>
    </row>
    <row r="107">
      <c r="A107" s="48">
        <f t="shared" si="1"/>
        <v>101</v>
      </c>
      <c r="B107" s="50" t="str">
        <f t="shared" si="2"/>
        <v> </v>
      </c>
      <c r="C107" s="50" t="str">
        <f t="shared" si="3"/>
        <v> </v>
      </c>
      <c r="D107" s="50" t="str">
        <f t="shared" si="4"/>
        <v> </v>
      </c>
      <c r="E107" s="50" t="str">
        <f t="shared" si="5"/>
        <v> </v>
      </c>
      <c r="F107" s="50" t="str">
        <f t="shared" si="6"/>
        <v> </v>
      </c>
      <c r="G107" s="51" t="str">
        <f t="shared" si="7"/>
        <v/>
      </c>
      <c r="H107" s="52">
        <v>101.0</v>
      </c>
      <c r="I107" s="53">
        <f t="array" ref="I107">Max(If(left($P107:$FL107,2)="CI",column($P107:$FL107),0))</f>
        <v>0</v>
      </c>
      <c r="J107" s="53">
        <f t="array" ref="J107">Max(If(left($P107:$FL107,3)="EHD",column($P107:$FL107),0))</f>
        <v>0</v>
      </c>
      <c r="K107" s="53">
        <f t="array" ref="K107">Max(If(left($P107:$FL107,2)="CH",column($P107:$FL107),0))</f>
        <v>0</v>
      </c>
      <c r="L107" s="53">
        <f t="array" ref="L107">Max(If(left($P107:$FL107,2)="12",column($P107:$FL107),0))</f>
        <v>0</v>
      </c>
      <c r="M107" s="53">
        <f t="array" ref="M107">Max(If(left($P107:$FL107,1)="X",column($P107:$FL107),0))</f>
        <v>0</v>
      </c>
      <c r="N107" s="53" t="str">
        <f t="shared" si="10"/>
        <v/>
      </c>
      <c r="O107" s="54">
        <f t="shared" si="9"/>
        <v>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20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5"/>
    </row>
    <row r="108">
      <c r="A108" s="48">
        <f t="shared" si="1"/>
        <v>102</v>
      </c>
      <c r="B108" s="50" t="str">
        <f t="shared" si="2"/>
        <v> </v>
      </c>
      <c r="C108" s="50" t="str">
        <f t="shared" si="3"/>
        <v> </v>
      </c>
      <c r="D108" s="50" t="str">
        <f t="shared" si="4"/>
        <v> </v>
      </c>
      <c r="E108" s="50" t="str">
        <f t="shared" si="5"/>
        <v> </v>
      </c>
      <c r="F108" s="50" t="str">
        <f t="shared" si="6"/>
        <v> </v>
      </c>
      <c r="G108" s="51" t="str">
        <f t="shared" si="7"/>
        <v/>
      </c>
      <c r="H108" s="52">
        <v>102.0</v>
      </c>
      <c r="I108" s="53">
        <f t="array" ref="I108">Max(If(left($P108:$FL108,2)="CI",column($P108:$FL108),0))</f>
        <v>0</v>
      </c>
      <c r="J108" s="53">
        <f t="array" ref="J108">Max(If(left($P108:$FL108,3)="EHD",column($P108:$FL108),0))</f>
        <v>0</v>
      </c>
      <c r="K108" s="53">
        <f t="array" ref="K108">Max(If(left($P108:$FL108,2)="CH",column($P108:$FL108),0))</f>
        <v>0</v>
      </c>
      <c r="L108" s="53">
        <f t="array" ref="L108">Max(If(left($P108:$FL108,2)="12",column($P108:$FL108),0))</f>
        <v>0</v>
      </c>
      <c r="M108" s="53">
        <f t="array" ref="M108">Max(If(left($P108:$FL108,1)="X",column($P108:$FL108),0))</f>
        <v>0</v>
      </c>
      <c r="N108" s="53" t="str">
        <f t="shared" si="10"/>
        <v/>
      </c>
      <c r="O108" s="54">
        <f t="shared" si="9"/>
        <v>0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5"/>
    </row>
    <row r="109">
      <c r="A109" s="48">
        <f t="shared" si="1"/>
        <v>103</v>
      </c>
      <c r="B109" s="50" t="str">
        <f t="shared" si="2"/>
        <v> </v>
      </c>
      <c r="C109" s="50" t="str">
        <f t="shared" si="3"/>
        <v> </v>
      </c>
      <c r="D109" s="50" t="str">
        <f t="shared" si="4"/>
        <v> </v>
      </c>
      <c r="E109" s="50" t="str">
        <f t="shared" si="5"/>
        <v> </v>
      </c>
      <c r="F109" s="50" t="str">
        <f t="shared" si="6"/>
        <v> </v>
      </c>
      <c r="G109" s="51" t="str">
        <f t="shared" si="7"/>
        <v/>
      </c>
      <c r="H109" s="52">
        <v>103.0</v>
      </c>
      <c r="I109" s="53">
        <f t="array" ref="I109">Max(If(left($P109:$FL109,2)="CI",column($P109:$FL109),0))</f>
        <v>0</v>
      </c>
      <c r="J109" s="53">
        <f t="array" ref="J109">Max(If(left($P109:$FL109,3)="EHD",column($P109:$FL109),0))</f>
        <v>0</v>
      </c>
      <c r="K109" s="53">
        <f t="array" ref="K109">Max(If(left($P109:$FL109,2)="CH",column($P109:$FL109),0))</f>
        <v>0</v>
      </c>
      <c r="L109" s="53">
        <f t="array" ref="L109">Max(If(left($P109:$FL109,2)="12",column($P109:$FL109),0))</f>
        <v>0</v>
      </c>
      <c r="M109" s="53">
        <f t="array" ref="M109">Max(If(left($P109:$FL109,1)="X",column($P109:$FL109),0))</f>
        <v>0</v>
      </c>
      <c r="N109" s="53" t="str">
        <f t="shared" si="10"/>
        <v/>
      </c>
      <c r="O109" s="54">
        <f t="shared" si="9"/>
        <v>0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5"/>
    </row>
    <row r="110">
      <c r="A110" s="48">
        <f t="shared" si="1"/>
        <v>104</v>
      </c>
      <c r="B110" s="50" t="str">
        <f t="shared" si="2"/>
        <v> </v>
      </c>
      <c r="C110" s="50" t="str">
        <f t="shared" si="3"/>
        <v> </v>
      </c>
      <c r="D110" s="50" t="str">
        <f t="shared" si="4"/>
        <v> </v>
      </c>
      <c r="E110" s="50" t="str">
        <f t="shared" si="5"/>
        <v> </v>
      </c>
      <c r="F110" s="50" t="str">
        <f t="shared" si="6"/>
        <v> </v>
      </c>
      <c r="G110" s="51" t="str">
        <f t="shared" si="7"/>
        <v/>
      </c>
      <c r="H110" s="52">
        <v>104.0</v>
      </c>
      <c r="I110" s="53">
        <f t="array" ref="I110">Max(If(left($P110:$FL110,2)="CI",column($P110:$FL110),0))</f>
        <v>0</v>
      </c>
      <c r="J110" s="53">
        <f t="array" ref="J110">Max(If(left($P110:$FL110,3)="EHD",column($P110:$FL110),0))</f>
        <v>0</v>
      </c>
      <c r="K110" s="53">
        <f t="array" ref="K110">Max(If(left($P110:$FL110,2)="CH",column($P110:$FL110),0))</f>
        <v>0</v>
      </c>
      <c r="L110" s="53">
        <f t="array" ref="L110">Max(If(left($P110:$FL110,2)="12",column($P110:$FL110),0))</f>
        <v>0</v>
      </c>
      <c r="M110" s="53">
        <f t="array" ref="M110">Max(If(left($P110:$FL110,1)="X",column($P110:$FL110),0))</f>
        <v>0</v>
      </c>
      <c r="N110" s="53" t="str">
        <f t="shared" si="10"/>
        <v/>
      </c>
      <c r="O110" s="54">
        <f t="shared" si="9"/>
        <v>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5"/>
    </row>
    <row r="111">
      <c r="A111" s="48">
        <f t="shared" si="1"/>
        <v>105</v>
      </c>
      <c r="B111" s="50" t="str">
        <f t="shared" si="2"/>
        <v> </v>
      </c>
      <c r="C111" s="50" t="str">
        <f t="shared" si="3"/>
        <v> </v>
      </c>
      <c r="D111" s="50" t="str">
        <f t="shared" si="4"/>
        <v> </v>
      </c>
      <c r="E111" s="50" t="str">
        <f t="shared" si="5"/>
        <v> </v>
      </c>
      <c r="F111" s="50" t="str">
        <f t="shared" si="6"/>
        <v> </v>
      </c>
      <c r="G111" s="51" t="str">
        <f t="shared" si="7"/>
        <v/>
      </c>
      <c r="H111" s="52">
        <v>105.0</v>
      </c>
      <c r="I111" s="53">
        <f t="array" ref="I111">Max(If(left($P111:$FL111,2)="CI",column($P111:$FL111),0))</f>
        <v>0</v>
      </c>
      <c r="J111" s="53">
        <f t="array" ref="J111">Max(If(left($P111:$FL111,3)="EHD",column($P111:$FL111),0))</f>
        <v>0</v>
      </c>
      <c r="K111" s="53">
        <f t="array" ref="K111">Max(If(left($P111:$FL111,2)="CH",column($P111:$FL111),0))</f>
        <v>0</v>
      </c>
      <c r="L111" s="53">
        <f t="array" ref="L111">Max(If(left($P111:$FL111,2)="12",column($P111:$FL111),0))</f>
        <v>0</v>
      </c>
      <c r="M111" s="53">
        <f t="array" ref="M111">Max(If(left($P111:$FL111,1)="X",column($P111:$FL111),0))</f>
        <v>0</v>
      </c>
      <c r="N111" s="53" t="str">
        <f t="shared" si="10"/>
        <v/>
      </c>
      <c r="O111" s="54">
        <f t="shared" si="9"/>
        <v>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5"/>
    </row>
    <row r="112">
      <c r="A112" s="48">
        <f t="shared" si="1"/>
        <v>106</v>
      </c>
      <c r="B112" s="60" t="str">
        <f t="shared" si="2"/>
        <v> </v>
      </c>
      <c r="C112" s="60" t="str">
        <f t="shared" si="3"/>
        <v> </v>
      </c>
      <c r="D112" s="60" t="str">
        <f t="shared" si="4"/>
        <v> </v>
      </c>
      <c r="E112" s="60" t="str">
        <f t="shared" si="5"/>
        <v> </v>
      </c>
      <c r="F112" s="60" t="str">
        <f t="shared" si="6"/>
        <v> </v>
      </c>
      <c r="G112" s="51" t="str">
        <f t="shared" si="7"/>
        <v/>
      </c>
      <c r="H112" s="52">
        <v>106.0</v>
      </c>
      <c r="I112" s="53">
        <f t="array" ref="I112">Max(If(left($P112:$FL112,2)="CI",column($P112:$FL112),0))</f>
        <v>0</v>
      </c>
      <c r="J112" s="53">
        <f t="array" ref="J112">Max(If(left($P112:$FL112,3)="EHD",column($P112:$FL112),0))</f>
        <v>0</v>
      </c>
      <c r="K112" s="53">
        <f t="array" ref="K112">Max(If(left($P112:$FL112,2)="CH",column($P112:$FL112),0))</f>
        <v>0</v>
      </c>
      <c r="L112" s="53">
        <f t="array" ref="L112">Max(If(left($P112:$FL112,2)="12",column($P112:$FL112),0))</f>
        <v>0</v>
      </c>
      <c r="M112" s="53">
        <f t="array" ref="M112">Max(If(left($P112:$FL112,1)="X",column($P112:$FL112),0))</f>
        <v>0</v>
      </c>
      <c r="N112" s="53" t="str">
        <f t="shared" si="10"/>
        <v/>
      </c>
      <c r="O112" s="54">
        <f t="shared" si="9"/>
        <v>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5"/>
    </row>
    <row r="113">
      <c r="A113" s="48">
        <f t="shared" si="1"/>
        <v>107</v>
      </c>
      <c r="B113" s="60" t="str">
        <f t="shared" si="2"/>
        <v> </v>
      </c>
      <c r="C113" s="60" t="str">
        <f t="shared" si="3"/>
        <v> </v>
      </c>
      <c r="D113" s="60" t="str">
        <f t="shared" si="4"/>
        <v> </v>
      </c>
      <c r="E113" s="60" t="str">
        <f t="shared" si="5"/>
        <v> </v>
      </c>
      <c r="F113" s="60" t="str">
        <f t="shared" si="6"/>
        <v> </v>
      </c>
      <c r="G113" s="51" t="str">
        <f t="shared" si="7"/>
        <v/>
      </c>
      <c r="H113" s="52">
        <v>107.0</v>
      </c>
      <c r="I113" s="53">
        <f t="array" ref="I113">Max(If(left($P113:$FL113,2)="CI",column($P113:$FL113),0))</f>
        <v>0</v>
      </c>
      <c r="J113" s="53">
        <f t="array" ref="J113">Max(If(left($P113:$FL113,3)="EHD",column($P113:$FL113),0))</f>
        <v>0</v>
      </c>
      <c r="K113" s="53">
        <f t="array" ref="K113">Max(If(left($P113:$FL113,2)="CH",column($P113:$FL113),0))</f>
        <v>0</v>
      </c>
      <c r="L113" s="53">
        <f t="array" ref="L113">Max(If(left($P113:$FL113,2)="12",column($P113:$FL113),0))</f>
        <v>0</v>
      </c>
      <c r="M113" s="53">
        <f t="array" ref="M113">Max(If(left($P113:$FL113,1)="X",column($P113:$FL113),0))</f>
        <v>0</v>
      </c>
      <c r="N113" s="53" t="str">
        <f t="shared" si="10"/>
        <v/>
      </c>
      <c r="O113" s="54">
        <f t="shared" si="9"/>
        <v>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5"/>
    </row>
    <row r="114">
      <c r="A114" s="48">
        <f t="shared" si="1"/>
        <v>108</v>
      </c>
      <c r="B114" s="60" t="str">
        <f t="shared" si="2"/>
        <v> </v>
      </c>
      <c r="C114" s="60" t="str">
        <f t="shared" si="3"/>
        <v> </v>
      </c>
      <c r="D114" s="60" t="str">
        <f t="shared" si="4"/>
        <v> </v>
      </c>
      <c r="E114" s="60" t="str">
        <f t="shared" si="5"/>
        <v> </v>
      </c>
      <c r="F114" s="60" t="str">
        <f t="shared" si="6"/>
        <v> </v>
      </c>
      <c r="G114" s="51" t="str">
        <f t="shared" si="7"/>
        <v/>
      </c>
      <c r="H114" s="52">
        <v>108.0</v>
      </c>
      <c r="I114" s="53">
        <f t="array" ref="I114">Max(If(left($P114:$FL114,2)="CI",column($P114:$FL114),0))</f>
        <v>0</v>
      </c>
      <c r="J114" s="53">
        <f t="array" ref="J114">Max(If(left($P114:$FL114,3)="EHD",column($P114:$FL114),0))</f>
        <v>0</v>
      </c>
      <c r="K114" s="53">
        <f t="array" ref="K114">Max(If(left($P114:$FL114,2)="CH",column($P114:$FL114),0))</f>
        <v>0</v>
      </c>
      <c r="L114" s="53">
        <f t="array" ref="L114">Max(If(left($P114:$FL114,2)="12",column($P114:$FL114),0))</f>
        <v>0</v>
      </c>
      <c r="M114" s="53">
        <f t="array" ref="M114">Max(If(left($P114:$FL114,1)="X",column($P114:$FL114),0))</f>
        <v>0</v>
      </c>
      <c r="N114" s="53" t="str">
        <f t="shared" si="10"/>
        <v/>
      </c>
      <c r="O114" s="54">
        <f t="shared" si="9"/>
        <v>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5"/>
    </row>
    <row r="115">
      <c r="A115" s="48">
        <f t="shared" si="1"/>
        <v>109</v>
      </c>
      <c r="B115" s="60" t="str">
        <f t="shared" si="2"/>
        <v> </v>
      </c>
      <c r="C115" s="60" t="str">
        <f t="shared" si="3"/>
        <v> </v>
      </c>
      <c r="D115" s="60" t="str">
        <f t="shared" si="4"/>
        <v> </v>
      </c>
      <c r="E115" s="60" t="str">
        <f t="shared" si="5"/>
        <v> </v>
      </c>
      <c r="F115" s="60" t="str">
        <f t="shared" si="6"/>
        <v> </v>
      </c>
      <c r="G115" s="51" t="str">
        <f t="shared" si="7"/>
        <v/>
      </c>
      <c r="H115" s="52">
        <v>109.0</v>
      </c>
      <c r="I115" s="53">
        <f t="array" ref="I115">Max(If(left($P115:$FL115,2)="CI",column($P115:$FL115),0))</f>
        <v>0</v>
      </c>
      <c r="J115" s="53">
        <f t="array" ref="J115">Max(If(left($P115:$FL115,3)="EHD",column($P115:$FL115),0))</f>
        <v>0</v>
      </c>
      <c r="K115" s="53">
        <f t="array" ref="K115">Max(If(left($P115:$FL115,2)="CH",column($P115:$FL115),0))</f>
        <v>0</v>
      </c>
      <c r="L115" s="53">
        <f t="array" ref="L115">Max(If(left($P115:$FL115,2)="12",column($P115:$FL115),0))</f>
        <v>0</v>
      </c>
      <c r="M115" s="53">
        <f t="array" ref="M115">Max(If(left($P115:$FL115,1)="X",column($P115:$FL115),0))</f>
        <v>0</v>
      </c>
      <c r="N115" s="53" t="str">
        <f t="shared" si="10"/>
        <v/>
      </c>
      <c r="O115" s="54">
        <f t="shared" si="9"/>
        <v>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5"/>
    </row>
    <row r="116">
      <c r="A116" s="48">
        <f t="shared" si="1"/>
        <v>110</v>
      </c>
      <c r="B116" s="60" t="str">
        <f t="shared" si="2"/>
        <v> </v>
      </c>
      <c r="C116" s="60" t="str">
        <f t="shared" si="3"/>
        <v> </v>
      </c>
      <c r="D116" s="60" t="str">
        <f t="shared" si="4"/>
        <v> </v>
      </c>
      <c r="E116" s="60" t="str">
        <f t="shared" si="5"/>
        <v> </v>
      </c>
      <c r="F116" s="60" t="str">
        <f t="shared" si="6"/>
        <v> </v>
      </c>
      <c r="G116" s="51" t="str">
        <f t="shared" si="7"/>
        <v/>
      </c>
      <c r="H116" s="52">
        <v>110.0</v>
      </c>
      <c r="I116" s="53">
        <f t="array" ref="I116">Max(If(left($P116:$FL116,2)="CI",column($P116:$FL116),0))</f>
        <v>0</v>
      </c>
      <c r="J116" s="53">
        <f t="array" ref="J116">Max(If(left($P116:$FL116,3)="EHD",column($P116:$FL116),0))</f>
        <v>0</v>
      </c>
      <c r="K116" s="53">
        <f t="array" ref="K116">Max(If(left($P116:$FL116,2)="CH",column($P116:$FL116),0))</f>
        <v>0</v>
      </c>
      <c r="L116" s="53">
        <f t="array" ref="L116">Max(If(left($P116:$FL116,2)="12",column($P116:$FL116),0))</f>
        <v>0</v>
      </c>
      <c r="M116" s="53">
        <f t="array" ref="M116">Max(If(left($P116:$FL116,1)="X",column($P116:$FL116),0))</f>
        <v>0</v>
      </c>
      <c r="N116" s="53" t="str">
        <f t="shared" si="10"/>
        <v/>
      </c>
      <c r="O116" s="54">
        <f t="shared" si="9"/>
        <v>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5"/>
    </row>
    <row r="117">
      <c r="A117" s="48">
        <f t="shared" si="1"/>
        <v>111</v>
      </c>
      <c r="B117" s="60" t="str">
        <f t="shared" si="2"/>
        <v> </v>
      </c>
      <c r="C117" s="60" t="str">
        <f t="shared" si="3"/>
        <v> </v>
      </c>
      <c r="D117" s="60" t="str">
        <f t="shared" si="4"/>
        <v> </v>
      </c>
      <c r="E117" s="60" t="str">
        <f t="shared" si="5"/>
        <v> </v>
      </c>
      <c r="F117" s="60" t="str">
        <f t="shared" si="6"/>
        <v> </v>
      </c>
      <c r="G117" s="51" t="str">
        <f t="shared" si="7"/>
        <v/>
      </c>
      <c r="H117" s="52">
        <v>111.0</v>
      </c>
      <c r="I117" s="53">
        <f t="array" ref="I117">Max(If(left($P117:$FL117,2)="CI",column($P117:$FL117),0))</f>
        <v>0</v>
      </c>
      <c r="J117" s="53">
        <f t="array" ref="J117">Max(If(left($P117:$FL117,3)="EHD",column($P117:$FL117),0))</f>
        <v>0</v>
      </c>
      <c r="K117" s="53">
        <f t="array" ref="K117">Max(If(left($P117:$FL117,2)="CH",column($P117:$FL117),0))</f>
        <v>0</v>
      </c>
      <c r="L117" s="53">
        <f t="array" ref="L117">Max(If(left($P117:$FL117,2)="12",column($P117:$FL117),0))</f>
        <v>0</v>
      </c>
      <c r="M117" s="53">
        <f t="array" ref="M117">Max(If(left($P117:$FL117,1)="X",column($P117:$FL117),0))</f>
        <v>0</v>
      </c>
      <c r="N117" s="53" t="str">
        <f t="shared" si="10"/>
        <v/>
      </c>
      <c r="O117" s="54">
        <f t="shared" si="9"/>
        <v>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5"/>
    </row>
    <row r="118">
      <c r="A118" s="48">
        <f t="shared" si="1"/>
        <v>112</v>
      </c>
      <c r="B118" s="60" t="str">
        <f t="shared" si="2"/>
        <v> </v>
      </c>
      <c r="C118" s="60" t="str">
        <f t="shared" si="3"/>
        <v> </v>
      </c>
      <c r="D118" s="60" t="str">
        <f t="shared" si="4"/>
        <v> </v>
      </c>
      <c r="E118" s="60" t="str">
        <f t="shared" si="5"/>
        <v> </v>
      </c>
      <c r="F118" s="60" t="str">
        <f t="shared" si="6"/>
        <v> </v>
      </c>
      <c r="G118" s="51" t="str">
        <f t="shared" si="7"/>
        <v/>
      </c>
      <c r="H118" s="52">
        <v>112.0</v>
      </c>
      <c r="I118" s="53">
        <f t="array" ref="I118">Max(If(left($P118:$FL118,2)="CI",column($P118:$FL118),0))</f>
        <v>0</v>
      </c>
      <c r="J118" s="53">
        <f t="array" ref="J118">Max(If(left($P118:$FL118,3)="EHD",column($P118:$FL118),0))</f>
        <v>0</v>
      </c>
      <c r="K118" s="53">
        <f t="array" ref="K118">Max(If(left($P118:$FL118,2)="CH",column($P118:$FL118),0))</f>
        <v>0</v>
      </c>
      <c r="L118" s="53">
        <f t="array" ref="L118">Max(If(left($P118:$FL118,2)="12",column($P118:$FL118),0))</f>
        <v>0</v>
      </c>
      <c r="M118" s="53">
        <f t="array" ref="M118">Max(If(left($P118:$FL118,1)="X",column($P118:$FL118),0))</f>
        <v>0</v>
      </c>
      <c r="N118" s="53" t="str">
        <f t="shared" si="10"/>
        <v/>
      </c>
      <c r="O118" s="54">
        <f t="shared" si="9"/>
        <v>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5"/>
    </row>
    <row r="119">
      <c r="A119" s="48">
        <f t="shared" si="1"/>
        <v>113</v>
      </c>
      <c r="B119" s="60" t="str">
        <f t="shared" si="2"/>
        <v> </v>
      </c>
      <c r="C119" s="60" t="str">
        <f t="shared" si="3"/>
        <v> </v>
      </c>
      <c r="D119" s="60" t="str">
        <f t="shared" si="4"/>
        <v> </v>
      </c>
      <c r="E119" s="60" t="str">
        <f t="shared" si="5"/>
        <v> </v>
      </c>
      <c r="F119" s="60" t="str">
        <f t="shared" si="6"/>
        <v> </v>
      </c>
      <c r="G119" s="51" t="str">
        <f t="shared" si="7"/>
        <v/>
      </c>
      <c r="H119" s="52">
        <v>113.0</v>
      </c>
      <c r="I119" s="53">
        <f t="array" ref="I119">Max(If(left($P119:$FL119,2)="CI",column($P119:$FL119),0))</f>
        <v>0</v>
      </c>
      <c r="J119" s="53">
        <f t="array" ref="J119">Max(If(left($P119:$FL119,3)="EHD",column($P119:$FL119),0))</f>
        <v>0</v>
      </c>
      <c r="K119" s="53">
        <f t="array" ref="K119">Max(If(left($P119:$FL119,2)="CH",column($P119:$FL119),0))</f>
        <v>0</v>
      </c>
      <c r="L119" s="53">
        <f t="array" ref="L119">Max(If(left($P119:$FL119,2)="12",column($P119:$FL119),0))</f>
        <v>0</v>
      </c>
      <c r="M119" s="53">
        <f t="array" ref="M119">Max(If(left($P119:$FL119,1)="X",column($P119:$FL119),0))</f>
        <v>0</v>
      </c>
      <c r="N119" s="53" t="str">
        <f t="shared" si="10"/>
        <v/>
      </c>
      <c r="O119" s="54">
        <f t="shared" si="9"/>
        <v>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5"/>
    </row>
    <row r="120">
      <c r="A120" s="48">
        <f t="shared" si="1"/>
        <v>114</v>
      </c>
      <c r="B120" s="60" t="str">
        <f t="shared" si="2"/>
        <v> </v>
      </c>
      <c r="C120" s="60" t="str">
        <f t="shared" si="3"/>
        <v> </v>
      </c>
      <c r="D120" s="60" t="str">
        <f t="shared" si="4"/>
        <v> </v>
      </c>
      <c r="E120" s="60" t="str">
        <f t="shared" si="5"/>
        <v> </v>
      </c>
      <c r="F120" s="60" t="str">
        <f t="shared" si="6"/>
        <v> </v>
      </c>
      <c r="G120" s="51" t="str">
        <f t="shared" si="7"/>
        <v/>
      </c>
      <c r="H120" s="52">
        <v>114.0</v>
      </c>
      <c r="I120" s="53">
        <f t="array" ref="I120">Max(If(left($P120:$FL120,2)="CI",column($P120:$FL120),0))</f>
        <v>0</v>
      </c>
      <c r="J120" s="53">
        <f t="array" ref="J120">Max(If(left($P120:$FL120,3)="EHD",column($P120:$FL120),0))</f>
        <v>0</v>
      </c>
      <c r="K120" s="53">
        <f t="array" ref="K120">Max(If(left($P120:$FL120,2)="CH",column($P120:$FL120),0))</f>
        <v>0</v>
      </c>
      <c r="L120" s="53">
        <f t="array" ref="L120">Max(If(left($P120:$FL120,2)="12",column($P120:$FL120),0))</f>
        <v>0</v>
      </c>
      <c r="M120" s="53">
        <f t="array" ref="M120">Max(If(left($P120:$FL120,1)="X",column($P120:$FL120),0))</f>
        <v>0</v>
      </c>
      <c r="N120" s="53" t="str">
        <f t="shared" si="10"/>
        <v/>
      </c>
      <c r="O120" s="54">
        <f t="shared" si="9"/>
        <v>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5"/>
    </row>
    <row r="121">
      <c r="A121" s="48">
        <f t="shared" si="1"/>
        <v>115</v>
      </c>
      <c r="B121" s="60" t="str">
        <f t="shared" si="2"/>
        <v> </v>
      </c>
      <c r="C121" s="60" t="str">
        <f t="shared" si="3"/>
        <v> </v>
      </c>
      <c r="D121" s="60" t="str">
        <f t="shared" si="4"/>
        <v> </v>
      </c>
      <c r="E121" s="60" t="str">
        <f t="shared" si="5"/>
        <v> </v>
      </c>
      <c r="F121" s="60" t="str">
        <f t="shared" si="6"/>
        <v> </v>
      </c>
      <c r="G121" s="51" t="str">
        <f t="shared" si="7"/>
        <v/>
      </c>
      <c r="H121" s="52">
        <v>115.0</v>
      </c>
      <c r="I121" s="53">
        <f t="array" ref="I121">Max(If(left($P121:$FL121,2)="CI",column($P121:$FL121),0))</f>
        <v>0</v>
      </c>
      <c r="J121" s="53">
        <f t="array" ref="J121">Max(If(left($P121:$FL121,3)="EHD",column($P121:$FL121),0))</f>
        <v>0</v>
      </c>
      <c r="K121" s="53">
        <f t="array" ref="K121">Max(If(left($P121:$FL121,2)="CH",column($P121:$FL121),0))</f>
        <v>0</v>
      </c>
      <c r="L121" s="53">
        <f t="array" ref="L121">Max(If(left($P121:$FL121,2)="12",column($P121:$FL121),0))</f>
        <v>0</v>
      </c>
      <c r="M121" s="53">
        <f t="array" ref="M121">Max(If(left($P121:$FL121,1)="X",column($P121:$FL121),0))</f>
        <v>0</v>
      </c>
      <c r="N121" s="53" t="str">
        <f t="shared" si="10"/>
        <v/>
      </c>
      <c r="O121" s="54">
        <f t="shared" si="9"/>
        <v>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5"/>
    </row>
    <row r="122">
      <c r="A122" s="48">
        <f t="shared" si="1"/>
        <v>116</v>
      </c>
      <c r="B122" s="60" t="str">
        <f t="shared" si="2"/>
        <v> </v>
      </c>
      <c r="C122" s="60" t="str">
        <f t="shared" si="3"/>
        <v> </v>
      </c>
      <c r="D122" s="60" t="str">
        <f t="shared" si="4"/>
        <v> </v>
      </c>
      <c r="E122" s="60" t="str">
        <f t="shared" si="5"/>
        <v> </v>
      </c>
      <c r="F122" s="60" t="str">
        <f t="shared" si="6"/>
        <v> </v>
      </c>
      <c r="G122" s="51" t="str">
        <f t="shared" si="7"/>
        <v/>
      </c>
      <c r="H122" s="52">
        <v>116.0</v>
      </c>
      <c r="I122" s="53">
        <f t="array" ref="I122">Max(If(left($P122:$FL122,2)="CI",column($P122:$FL122),0))</f>
        <v>0</v>
      </c>
      <c r="J122" s="53">
        <f t="array" ref="J122">Max(If(left($P122:$FL122,3)="EHD",column($P122:$FL122),0))</f>
        <v>0</v>
      </c>
      <c r="K122" s="53">
        <f t="array" ref="K122">Max(If(left($P122:$FL122,2)="CH",column($P122:$FL122),0))</f>
        <v>0</v>
      </c>
      <c r="L122" s="53">
        <f t="array" ref="L122">Max(If(left($P122:$FL122,2)="12",column($P122:$FL122),0))</f>
        <v>0</v>
      </c>
      <c r="M122" s="53">
        <f t="array" ref="M122">Max(If(left($P122:$FL122,1)="X",column($P122:$FL122),0))</f>
        <v>0</v>
      </c>
      <c r="N122" s="53" t="str">
        <f t="shared" si="10"/>
        <v/>
      </c>
      <c r="O122" s="54">
        <f t="shared" si="9"/>
        <v>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5"/>
    </row>
    <row r="123">
      <c r="A123" s="48">
        <f t="shared" si="1"/>
        <v>117</v>
      </c>
      <c r="B123" s="60" t="str">
        <f t="shared" si="2"/>
        <v> </v>
      </c>
      <c r="C123" s="60" t="str">
        <f t="shared" si="3"/>
        <v> </v>
      </c>
      <c r="D123" s="60" t="str">
        <f t="shared" si="4"/>
        <v> </v>
      </c>
      <c r="E123" s="60" t="str">
        <f t="shared" si="5"/>
        <v> </v>
      </c>
      <c r="F123" s="60" t="str">
        <f t="shared" si="6"/>
        <v> </v>
      </c>
      <c r="G123" s="51" t="str">
        <f t="shared" si="7"/>
        <v/>
      </c>
      <c r="H123" s="52">
        <v>117.0</v>
      </c>
      <c r="I123" s="53">
        <f t="array" ref="I123">Max(If(left($P123:$FL123,2)="CI",column($P123:$FL123),0))</f>
        <v>0</v>
      </c>
      <c r="J123" s="53">
        <f t="array" ref="J123">Max(If(left($P123:$FL123,3)="EHD",column($P123:$FL123),0))</f>
        <v>0</v>
      </c>
      <c r="K123" s="53">
        <f t="array" ref="K123">Max(If(left($P123:$FL123,2)="CH",column($P123:$FL123),0))</f>
        <v>0</v>
      </c>
      <c r="L123" s="53">
        <f t="array" ref="L123">Max(If(left($P123:$FL123,2)="12",column($P123:$FL123),0))</f>
        <v>0</v>
      </c>
      <c r="M123" s="53">
        <f t="array" ref="M123">Max(If(left($P123:$FL123,1)="X",column($P123:$FL123),0))</f>
        <v>0</v>
      </c>
      <c r="N123" s="53" t="str">
        <f t="shared" si="10"/>
        <v/>
      </c>
      <c r="O123" s="54">
        <f t="shared" si="9"/>
        <v>0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5"/>
    </row>
    <row r="124">
      <c r="A124" s="48">
        <f t="shared" si="1"/>
        <v>118</v>
      </c>
      <c r="B124" s="60" t="str">
        <f t="shared" si="2"/>
        <v> </v>
      </c>
      <c r="C124" s="60" t="str">
        <f t="shared" si="3"/>
        <v> </v>
      </c>
      <c r="D124" s="60" t="str">
        <f t="shared" si="4"/>
        <v> </v>
      </c>
      <c r="E124" s="60" t="str">
        <f t="shared" si="5"/>
        <v> </v>
      </c>
      <c r="F124" s="60" t="str">
        <f t="shared" si="6"/>
        <v> </v>
      </c>
      <c r="G124" s="51" t="str">
        <f t="shared" si="7"/>
        <v/>
      </c>
      <c r="H124" s="52">
        <v>118.0</v>
      </c>
      <c r="I124" s="53">
        <f t="array" ref="I124">Max(If(left($P124:$FL124,2)="CI",column($P124:$FL124),0))</f>
        <v>0</v>
      </c>
      <c r="J124" s="53">
        <f t="array" ref="J124">Max(If(left($P124:$FL124,3)="EHD",column($P124:$FL124),0))</f>
        <v>0</v>
      </c>
      <c r="K124" s="53">
        <f t="array" ref="K124">Max(If(left($P124:$FL124,2)="CH",column($P124:$FL124),0))</f>
        <v>0</v>
      </c>
      <c r="L124" s="53">
        <f t="array" ref="L124">Max(If(left($P124:$FL124,2)="12",column($P124:$FL124),0))</f>
        <v>0</v>
      </c>
      <c r="M124" s="53">
        <f t="array" ref="M124">Max(If(left($P124:$FL124,1)="X",column($P124:$FL124),0))</f>
        <v>0</v>
      </c>
      <c r="N124" s="53" t="str">
        <f t="shared" si="10"/>
        <v/>
      </c>
      <c r="O124" s="54">
        <f t="shared" si="9"/>
        <v>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5"/>
    </row>
    <row r="125">
      <c r="A125" s="48">
        <f t="shared" si="1"/>
        <v>119</v>
      </c>
      <c r="B125" s="60" t="str">
        <f t="shared" si="2"/>
        <v> </v>
      </c>
      <c r="C125" s="60" t="str">
        <f t="shared" si="3"/>
        <v> </v>
      </c>
      <c r="D125" s="60" t="str">
        <f t="shared" si="4"/>
        <v> </v>
      </c>
      <c r="E125" s="60" t="str">
        <f t="shared" si="5"/>
        <v> </v>
      </c>
      <c r="F125" s="60" t="str">
        <f t="shared" si="6"/>
        <v> </v>
      </c>
      <c r="G125" s="51" t="str">
        <f t="shared" si="7"/>
        <v/>
      </c>
      <c r="H125" s="52">
        <v>119.0</v>
      </c>
      <c r="I125" s="53">
        <f t="array" ref="I125">Max(If(left($P125:$FL125,2)="CI",column($P125:$FL125),0))</f>
        <v>0</v>
      </c>
      <c r="J125" s="53">
        <f t="array" ref="J125">Max(If(left($P125:$FL125,3)="EHD",column($P125:$FL125),0))</f>
        <v>0</v>
      </c>
      <c r="K125" s="53">
        <f t="array" ref="K125">Max(If(left($P125:$FL125,2)="CH",column($P125:$FL125),0))</f>
        <v>0</v>
      </c>
      <c r="L125" s="53">
        <f t="array" ref="L125">Max(If(left($P125:$FL125,2)="12",column($P125:$FL125),0))</f>
        <v>0</v>
      </c>
      <c r="M125" s="53">
        <f t="array" ref="M125">Max(If(left($P125:$FL125,1)="X",column($P125:$FL125),0))</f>
        <v>0</v>
      </c>
      <c r="N125" s="53" t="str">
        <f t="shared" si="10"/>
        <v/>
      </c>
      <c r="O125" s="54">
        <f t="shared" si="9"/>
        <v>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5"/>
    </row>
    <row r="126">
      <c r="A126" s="48">
        <f t="shared" si="1"/>
        <v>120</v>
      </c>
      <c r="B126" s="60" t="str">
        <f t="shared" si="2"/>
        <v> </v>
      </c>
      <c r="C126" s="60" t="str">
        <f t="shared" si="3"/>
        <v> </v>
      </c>
      <c r="D126" s="60" t="str">
        <f t="shared" si="4"/>
        <v> </v>
      </c>
      <c r="E126" s="60" t="str">
        <f t="shared" si="5"/>
        <v> </v>
      </c>
      <c r="F126" s="60" t="str">
        <f t="shared" si="6"/>
        <v> </v>
      </c>
      <c r="G126" s="51" t="str">
        <f t="shared" si="7"/>
        <v/>
      </c>
      <c r="H126" s="52">
        <v>120.0</v>
      </c>
      <c r="I126" s="53">
        <f t="array" ref="I126">Max(If(left($P126:$FL126,2)="CI",column($P126:$FL126),0))</f>
        <v>0</v>
      </c>
      <c r="J126" s="53">
        <f t="array" ref="J126">Max(If(left($P126:$FL126,3)="EHD",column($P126:$FL126),0))</f>
        <v>0</v>
      </c>
      <c r="K126" s="53">
        <f t="array" ref="K126">Max(If(left($P126:$FL126,2)="CH",column($P126:$FL126),0))</f>
        <v>0</v>
      </c>
      <c r="L126" s="53">
        <f t="array" ref="L126">Max(If(left($P126:$FL126,2)="12",column($P126:$FL126),0))</f>
        <v>0</v>
      </c>
      <c r="M126" s="53">
        <f t="array" ref="M126">Max(If(left($P126:$FL126,1)="X",column($P126:$FL126),0))</f>
        <v>0</v>
      </c>
      <c r="N126" s="53" t="str">
        <f t="shared" si="10"/>
        <v/>
      </c>
      <c r="O126" s="54">
        <f t="shared" si="9"/>
        <v>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5"/>
    </row>
    <row r="127">
      <c r="A127" s="48">
        <f t="shared" si="1"/>
        <v>121</v>
      </c>
      <c r="B127" s="60" t="str">
        <f t="shared" si="2"/>
        <v> </v>
      </c>
      <c r="C127" s="60" t="str">
        <f t="shared" si="3"/>
        <v> </v>
      </c>
      <c r="D127" s="60" t="str">
        <f t="shared" si="4"/>
        <v> </v>
      </c>
      <c r="E127" s="60" t="str">
        <f t="shared" si="5"/>
        <v> </v>
      </c>
      <c r="F127" s="60" t="str">
        <f t="shared" si="6"/>
        <v> </v>
      </c>
      <c r="G127" s="51" t="str">
        <f t="shared" si="7"/>
        <v/>
      </c>
      <c r="H127" s="52">
        <v>121.0</v>
      </c>
      <c r="I127" s="53">
        <f t="array" ref="I127">Max(If(left($P127:$FL127,2)="CI",column($P127:$FL127),0))</f>
        <v>0</v>
      </c>
      <c r="J127" s="53">
        <f t="array" ref="J127">Max(If(left($P127:$FL127,3)="EHD",column($P127:$FL127),0))</f>
        <v>0</v>
      </c>
      <c r="K127" s="53">
        <f t="array" ref="K127">Max(If(left($P127:$FL127,2)="CH",column($P127:$FL127),0))</f>
        <v>0</v>
      </c>
      <c r="L127" s="53">
        <f t="array" ref="L127">Max(If(left($P127:$FL127,2)="12",column($P127:$FL127),0))</f>
        <v>0</v>
      </c>
      <c r="M127" s="53">
        <f t="array" ref="M127">Max(If(left($P127:$FL127,1)="X",column($P127:$FL127),0))</f>
        <v>0</v>
      </c>
      <c r="N127" s="53" t="str">
        <f t="shared" si="10"/>
        <v/>
      </c>
      <c r="O127" s="54">
        <f t="shared" si="9"/>
        <v>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5"/>
    </row>
    <row r="128">
      <c r="A128" s="48">
        <f t="shared" si="1"/>
        <v>122</v>
      </c>
      <c r="B128" s="60" t="str">
        <f t="shared" si="2"/>
        <v> </v>
      </c>
      <c r="C128" s="60" t="str">
        <f t="shared" si="3"/>
        <v> </v>
      </c>
      <c r="D128" s="60" t="str">
        <f t="shared" si="4"/>
        <v> </v>
      </c>
      <c r="E128" s="60" t="str">
        <f t="shared" si="5"/>
        <v> </v>
      </c>
      <c r="F128" s="60" t="str">
        <f t="shared" si="6"/>
        <v> </v>
      </c>
      <c r="G128" s="51" t="str">
        <f t="shared" si="7"/>
        <v/>
      </c>
      <c r="H128" s="52">
        <v>122.0</v>
      </c>
      <c r="I128" s="53">
        <f t="array" ref="I128">Max(If(left($P128:$FL128,2)="CI",column($P128:$FL128),0))</f>
        <v>0</v>
      </c>
      <c r="J128" s="53">
        <f t="array" ref="J128">Max(If(left($P128:$FL128,3)="EHD",column($P128:$FL128),0))</f>
        <v>0</v>
      </c>
      <c r="K128" s="53">
        <f t="array" ref="K128">Max(If(left($P128:$FL128,2)="CH",column($P128:$FL128),0))</f>
        <v>0</v>
      </c>
      <c r="L128" s="53">
        <f t="array" ref="L128">Max(If(left($P128:$FL128,2)="12",column($P128:$FL128),0))</f>
        <v>0</v>
      </c>
      <c r="M128" s="53">
        <f t="array" ref="M128">Max(If(left($P128:$FL128,1)="X",column($P128:$FL128),0))</f>
        <v>0</v>
      </c>
      <c r="N128" s="53" t="str">
        <f t="shared" si="10"/>
        <v/>
      </c>
      <c r="O128" s="54">
        <f t="shared" si="9"/>
        <v>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5"/>
    </row>
    <row r="129">
      <c r="A129" s="48">
        <f t="shared" si="1"/>
        <v>123</v>
      </c>
      <c r="B129" s="60" t="str">
        <f t="shared" si="2"/>
        <v> </v>
      </c>
      <c r="C129" s="60" t="str">
        <f t="shared" si="3"/>
        <v> </v>
      </c>
      <c r="D129" s="60" t="str">
        <f t="shared" si="4"/>
        <v> </v>
      </c>
      <c r="E129" s="60" t="str">
        <f t="shared" si="5"/>
        <v> </v>
      </c>
      <c r="F129" s="60" t="str">
        <f t="shared" si="6"/>
        <v> </v>
      </c>
      <c r="G129" s="51" t="str">
        <f t="shared" si="7"/>
        <v/>
      </c>
      <c r="H129" s="52">
        <v>123.0</v>
      </c>
      <c r="I129" s="53">
        <f t="array" ref="I129">Max(If(left($P129:$FL129,2)="CI",column($P129:$FL129),0))</f>
        <v>0</v>
      </c>
      <c r="J129" s="53">
        <f t="array" ref="J129">Max(If(left($P129:$FL129,3)="EHD",column($P129:$FL129),0))</f>
        <v>0</v>
      </c>
      <c r="K129" s="53">
        <f t="array" ref="K129">Max(If(left($P129:$FL129,2)="CH",column($P129:$FL129),0))</f>
        <v>0</v>
      </c>
      <c r="L129" s="53">
        <f t="array" ref="L129">Max(If(left($P129:$FL129,2)="12",column($P129:$FL129),0))</f>
        <v>0</v>
      </c>
      <c r="M129" s="53">
        <f t="array" ref="M129">Max(If(left($P129:$FL129,1)="X",column($P129:$FL129),0))</f>
        <v>0</v>
      </c>
      <c r="N129" s="53" t="str">
        <f t="shared" si="10"/>
        <v/>
      </c>
      <c r="O129" s="54">
        <f t="shared" si="9"/>
        <v>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5"/>
    </row>
    <row r="130">
      <c r="A130" s="48">
        <f t="shared" si="1"/>
        <v>124</v>
      </c>
      <c r="B130" s="60" t="str">
        <f t="shared" si="2"/>
        <v> </v>
      </c>
      <c r="C130" s="60" t="str">
        <f t="shared" si="3"/>
        <v> </v>
      </c>
      <c r="D130" s="60" t="str">
        <f t="shared" si="4"/>
        <v> </v>
      </c>
      <c r="E130" s="60" t="str">
        <f t="shared" si="5"/>
        <v> </v>
      </c>
      <c r="F130" s="60" t="str">
        <f t="shared" si="6"/>
        <v> </v>
      </c>
      <c r="G130" s="51" t="str">
        <f t="shared" si="7"/>
        <v/>
      </c>
      <c r="H130" s="52">
        <v>124.0</v>
      </c>
      <c r="I130" s="53">
        <f t="array" ref="I130">Max(If(left($P130:$FL130,2)="CI",column($P130:$FL130),0))</f>
        <v>0</v>
      </c>
      <c r="J130" s="53">
        <f t="array" ref="J130">Max(If(left($P130:$FL130,3)="EHD",column($P130:$FL130),0))</f>
        <v>0</v>
      </c>
      <c r="K130" s="53">
        <f t="array" ref="K130">Max(If(left($P130:$FL130,2)="CH",column($P130:$FL130),0))</f>
        <v>0</v>
      </c>
      <c r="L130" s="53">
        <f t="array" ref="L130">Max(If(left($P130:$FL130,2)="12",column($P130:$FL130),0))</f>
        <v>0</v>
      </c>
      <c r="M130" s="53">
        <f t="array" ref="M130">Max(If(left($P130:$FL130,1)="X",column($P130:$FL130),0))</f>
        <v>0</v>
      </c>
      <c r="N130" s="53" t="str">
        <f t="shared" si="10"/>
        <v/>
      </c>
      <c r="O130" s="54">
        <f t="shared" si="9"/>
        <v>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5"/>
    </row>
    <row r="131">
      <c r="A131" s="48">
        <f t="shared" si="1"/>
        <v>125</v>
      </c>
      <c r="B131" s="60" t="str">
        <f t="shared" si="2"/>
        <v> </v>
      </c>
      <c r="C131" s="60" t="str">
        <f t="shared" si="3"/>
        <v> </v>
      </c>
      <c r="D131" s="60" t="str">
        <f t="shared" si="4"/>
        <v> </v>
      </c>
      <c r="E131" s="60" t="str">
        <f t="shared" si="5"/>
        <v> </v>
      </c>
      <c r="F131" s="60" t="str">
        <f t="shared" si="6"/>
        <v> </v>
      </c>
      <c r="G131" s="51" t="str">
        <f t="shared" si="7"/>
        <v/>
      </c>
      <c r="H131" s="52">
        <v>125.0</v>
      </c>
      <c r="I131" s="53">
        <f t="array" ref="I131">Max(If(left($P131:$FL131,2)="CI",column($P131:$FL131),0))</f>
        <v>0</v>
      </c>
      <c r="J131" s="53">
        <f t="array" ref="J131">Max(If(left($P131:$FL131,3)="EHD",column($P131:$FL131),0))</f>
        <v>0</v>
      </c>
      <c r="K131" s="53">
        <f t="array" ref="K131">Max(If(left($P131:$FL131,2)="CH",column($P131:$FL131),0))</f>
        <v>0</v>
      </c>
      <c r="L131" s="53">
        <f t="array" ref="L131">Max(If(left($P131:$FL131,2)="12",column($P131:$FL131),0))</f>
        <v>0</v>
      </c>
      <c r="M131" s="53">
        <f t="array" ref="M131">Max(If(left($P131:$FL131,1)="X",column($P131:$FL131),0))</f>
        <v>0</v>
      </c>
      <c r="N131" s="53" t="str">
        <f t="shared" si="10"/>
        <v/>
      </c>
      <c r="O131" s="54">
        <f t="shared" si="9"/>
        <v>0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5"/>
    </row>
    <row r="132">
      <c r="A132" s="48">
        <f t="shared" si="1"/>
        <v>126</v>
      </c>
      <c r="B132" s="60" t="str">
        <f t="shared" si="2"/>
        <v> </v>
      </c>
      <c r="C132" s="60" t="str">
        <f t="shared" si="3"/>
        <v> </v>
      </c>
      <c r="D132" s="60" t="str">
        <f t="shared" si="4"/>
        <v> </v>
      </c>
      <c r="E132" s="60" t="str">
        <f t="shared" si="5"/>
        <v> </v>
      </c>
      <c r="F132" s="60" t="str">
        <f t="shared" si="6"/>
        <v> </v>
      </c>
      <c r="G132" s="51" t="str">
        <f t="shared" si="7"/>
        <v/>
      </c>
      <c r="H132" s="52">
        <v>126.0</v>
      </c>
      <c r="I132" s="53">
        <f t="array" ref="I132">Max(If(left($P132:$FL132,2)="CI",column($P132:$FL132),0))</f>
        <v>0</v>
      </c>
      <c r="J132" s="53">
        <f t="array" ref="J132">Max(If(left($P132:$FL132,3)="EHD",column($P132:$FL132),0))</f>
        <v>0</v>
      </c>
      <c r="K132" s="53">
        <f t="array" ref="K132">Max(If(left($P132:$FL132,2)="CH",column($P132:$FL132),0))</f>
        <v>0</v>
      </c>
      <c r="L132" s="53">
        <f t="array" ref="L132">Max(If(left($P132:$FL132,2)="12",column($P132:$FL132),0))</f>
        <v>0</v>
      </c>
      <c r="M132" s="53">
        <f t="array" ref="M132">Max(If(left($P132:$FL132,1)="X",column($P132:$FL132),0))</f>
        <v>0</v>
      </c>
      <c r="N132" s="53" t="str">
        <f t="shared" si="10"/>
        <v/>
      </c>
      <c r="O132" s="54">
        <f t="shared" si="9"/>
        <v>0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5"/>
    </row>
    <row r="133">
      <c r="A133" s="48">
        <f t="shared" si="1"/>
        <v>127</v>
      </c>
      <c r="B133" s="60" t="str">
        <f t="shared" si="2"/>
        <v> </v>
      </c>
      <c r="C133" s="60" t="str">
        <f t="shared" si="3"/>
        <v> </v>
      </c>
      <c r="D133" s="60" t="str">
        <f t="shared" si="4"/>
        <v> </v>
      </c>
      <c r="E133" s="60" t="str">
        <f t="shared" si="5"/>
        <v> </v>
      </c>
      <c r="F133" s="60" t="str">
        <f t="shared" si="6"/>
        <v> </v>
      </c>
      <c r="G133" s="51" t="str">
        <f t="shared" si="7"/>
        <v/>
      </c>
      <c r="H133" s="52">
        <v>127.0</v>
      </c>
      <c r="I133" s="53">
        <f t="array" ref="I133">Max(If(left($P133:$FL133,2)="CI",column($P133:$FL133),0))</f>
        <v>0</v>
      </c>
      <c r="J133" s="53">
        <f t="array" ref="J133">Max(If(left($P133:$FL133,3)="EHD",column($P133:$FL133),0))</f>
        <v>0</v>
      </c>
      <c r="K133" s="53">
        <f t="array" ref="K133">Max(If(left($P133:$FL133,2)="CH",column($P133:$FL133),0))</f>
        <v>0</v>
      </c>
      <c r="L133" s="53">
        <f t="array" ref="L133">Max(If(left($P133:$FL133,2)="12",column($P133:$FL133),0))</f>
        <v>0</v>
      </c>
      <c r="M133" s="53">
        <f t="array" ref="M133">Max(If(left($P133:$FL133,1)="X",column($P133:$FL133),0))</f>
        <v>0</v>
      </c>
      <c r="N133" s="53" t="str">
        <f t="shared" si="10"/>
        <v/>
      </c>
      <c r="O133" s="54">
        <f t="shared" si="9"/>
        <v>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5"/>
    </row>
    <row r="134">
      <c r="A134" s="48">
        <f t="shared" si="1"/>
        <v>128</v>
      </c>
      <c r="B134" s="60" t="str">
        <f t="shared" si="2"/>
        <v> </v>
      </c>
      <c r="C134" s="60" t="str">
        <f t="shared" si="3"/>
        <v> </v>
      </c>
      <c r="D134" s="60" t="str">
        <f t="shared" si="4"/>
        <v> </v>
      </c>
      <c r="E134" s="60" t="str">
        <f t="shared" si="5"/>
        <v> </v>
      </c>
      <c r="F134" s="60" t="str">
        <f t="shared" si="6"/>
        <v> </v>
      </c>
      <c r="G134" s="51" t="str">
        <f t="shared" si="7"/>
        <v/>
      </c>
      <c r="H134" s="52">
        <v>128.0</v>
      </c>
      <c r="I134" s="53">
        <f t="array" ref="I134">Max(If(left($P134:$FL134,2)="CI",column($P134:$FL134),0))</f>
        <v>0</v>
      </c>
      <c r="J134" s="53">
        <f t="array" ref="J134">Max(If(left($P134:$FL134,3)="EHD",column($P134:$FL134),0))</f>
        <v>0</v>
      </c>
      <c r="K134" s="53">
        <f t="array" ref="K134">Max(If(left($P134:$FL134,2)="CH",column($P134:$FL134),0))</f>
        <v>0</v>
      </c>
      <c r="L134" s="53">
        <f t="array" ref="L134">Max(If(left($P134:$FL134,2)="12",column($P134:$FL134),0))</f>
        <v>0</v>
      </c>
      <c r="M134" s="53">
        <f t="array" ref="M134">Max(If(left($P134:$FL134,1)="X",column($P134:$FL134),0))</f>
        <v>0</v>
      </c>
      <c r="N134" s="53" t="str">
        <f t="shared" si="10"/>
        <v/>
      </c>
      <c r="O134" s="54">
        <f t="shared" si="9"/>
        <v>0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5"/>
    </row>
    <row r="135">
      <c r="A135" s="48">
        <f t="shared" si="1"/>
        <v>129</v>
      </c>
      <c r="B135" s="60" t="str">
        <f t="shared" si="2"/>
        <v> </v>
      </c>
      <c r="C135" s="60" t="str">
        <f t="shared" si="3"/>
        <v> </v>
      </c>
      <c r="D135" s="60" t="str">
        <f t="shared" si="4"/>
        <v> </v>
      </c>
      <c r="E135" s="60" t="str">
        <f t="shared" si="5"/>
        <v> </v>
      </c>
      <c r="F135" s="60" t="str">
        <f t="shared" si="6"/>
        <v> </v>
      </c>
      <c r="G135" s="51" t="str">
        <f t="shared" si="7"/>
        <v/>
      </c>
      <c r="H135" s="52">
        <v>129.0</v>
      </c>
      <c r="I135" s="53">
        <f t="array" ref="I135">Max(If(left($P135:$FL135,2)="CI",column($P135:$FL135),0))</f>
        <v>0</v>
      </c>
      <c r="J135" s="53">
        <f t="array" ref="J135">Max(If(left($P135:$FL135,3)="EHD",column($P135:$FL135),0))</f>
        <v>0</v>
      </c>
      <c r="K135" s="53">
        <f t="array" ref="K135">Max(If(left($P135:$FL135,2)="CH",column($P135:$FL135),0))</f>
        <v>0</v>
      </c>
      <c r="L135" s="53">
        <f t="array" ref="L135">Max(If(left($P135:$FL135,2)="12",column($P135:$FL135),0))</f>
        <v>0</v>
      </c>
      <c r="M135" s="53">
        <f t="array" ref="M135">Max(If(left($P135:$FL135,1)="X",column($P135:$FL135),0))</f>
        <v>0</v>
      </c>
      <c r="N135" s="53" t="str">
        <f t="shared" si="10"/>
        <v/>
      </c>
      <c r="O135" s="54">
        <f t="shared" si="9"/>
        <v>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5"/>
    </row>
    <row r="136">
      <c r="A136" s="48">
        <f t="shared" si="1"/>
        <v>130</v>
      </c>
      <c r="B136" s="60" t="str">
        <f t="shared" si="2"/>
        <v> </v>
      </c>
      <c r="C136" s="60" t="str">
        <f t="shared" si="3"/>
        <v> </v>
      </c>
      <c r="D136" s="60" t="str">
        <f t="shared" si="4"/>
        <v> </v>
      </c>
      <c r="E136" s="60" t="str">
        <f t="shared" si="5"/>
        <v> </v>
      </c>
      <c r="F136" s="60" t="str">
        <f t="shared" si="6"/>
        <v> </v>
      </c>
      <c r="G136" s="51" t="str">
        <f t="shared" si="7"/>
        <v/>
      </c>
      <c r="H136" s="52">
        <v>130.0</v>
      </c>
      <c r="I136" s="53">
        <f t="array" ref="I136">Max(If(left($P136:$FL136,2)="CI",column($P136:$FL136),0))</f>
        <v>0</v>
      </c>
      <c r="J136" s="53">
        <f t="array" ref="J136">Max(If(left($P136:$FL136,3)="EHD",column($P136:$FL136),0))</f>
        <v>0</v>
      </c>
      <c r="K136" s="53">
        <f t="array" ref="K136">Max(If(left($P136:$FL136,2)="CH",column($P136:$FL136),0))</f>
        <v>0</v>
      </c>
      <c r="L136" s="53">
        <f t="array" ref="L136">Max(If(left($P136:$FL136,2)="12",column($P136:$FL136),0))</f>
        <v>0</v>
      </c>
      <c r="M136" s="53">
        <f t="array" ref="M136">Max(If(left($P136:$FL136,1)="X",column($P136:$FL136),0))</f>
        <v>0</v>
      </c>
      <c r="N136" s="53" t="str">
        <f t="shared" si="10"/>
        <v/>
      </c>
      <c r="O136" s="54">
        <f t="shared" si="9"/>
        <v>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5"/>
    </row>
    <row r="137">
      <c r="A137" s="48">
        <f t="shared" si="1"/>
        <v>131</v>
      </c>
      <c r="B137" s="60" t="str">
        <f t="shared" si="2"/>
        <v> </v>
      </c>
      <c r="C137" s="60" t="str">
        <f t="shared" si="3"/>
        <v> </v>
      </c>
      <c r="D137" s="60" t="str">
        <f t="shared" si="4"/>
        <v> </v>
      </c>
      <c r="E137" s="60" t="str">
        <f t="shared" si="5"/>
        <v> </v>
      </c>
      <c r="F137" s="60" t="str">
        <f t="shared" si="6"/>
        <v> </v>
      </c>
      <c r="G137" s="51" t="str">
        <f t="shared" si="7"/>
        <v/>
      </c>
      <c r="H137" s="52">
        <v>131.0</v>
      </c>
      <c r="I137" s="53">
        <f t="array" ref="I137">Max(If(left($P137:$FL137,2)="CI",column($P137:$FL137),0))</f>
        <v>0</v>
      </c>
      <c r="J137" s="53">
        <f t="array" ref="J137">Max(If(left($P137:$FL137,3)="EHD",column($P137:$FL137),0))</f>
        <v>0</v>
      </c>
      <c r="K137" s="53">
        <f t="array" ref="K137">Max(If(left($P137:$FL137,2)="CH",column($P137:$FL137),0))</f>
        <v>0</v>
      </c>
      <c r="L137" s="53">
        <f t="array" ref="L137">Max(If(left($P137:$FL137,2)="12",column($P137:$FL137),0))</f>
        <v>0</v>
      </c>
      <c r="M137" s="53">
        <f t="array" ref="M137">Max(If(left($P137:$FL137,1)="X",column($P137:$FL137),0))</f>
        <v>0</v>
      </c>
      <c r="N137" s="53" t="str">
        <f t="shared" si="10"/>
        <v/>
      </c>
      <c r="O137" s="54">
        <f t="shared" si="9"/>
        <v>0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5"/>
    </row>
    <row r="138">
      <c r="A138" s="48">
        <f t="shared" si="1"/>
        <v>132</v>
      </c>
      <c r="B138" s="60" t="str">
        <f t="shared" si="2"/>
        <v> </v>
      </c>
      <c r="C138" s="60" t="str">
        <f t="shared" si="3"/>
        <v> </v>
      </c>
      <c r="D138" s="60" t="str">
        <f t="shared" si="4"/>
        <v> </v>
      </c>
      <c r="E138" s="60" t="str">
        <f t="shared" si="5"/>
        <v> </v>
      </c>
      <c r="F138" s="60" t="str">
        <f t="shared" si="6"/>
        <v> </v>
      </c>
      <c r="G138" s="51" t="str">
        <f t="shared" si="7"/>
        <v/>
      </c>
      <c r="H138" s="52">
        <v>132.0</v>
      </c>
      <c r="I138" s="53">
        <f t="array" ref="I138">Max(If(left($P138:$FL138,2)="CI",column($P138:$FL138),0))</f>
        <v>0</v>
      </c>
      <c r="J138" s="53">
        <f t="array" ref="J138">Max(If(left($P138:$FL138,3)="EHD",column($P138:$FL138),0))</f>
        <v>0</v>
      </c>
      <c r="K138" s="53">
        <f t="array" ref="K138">Max(If(left($P138:$FL138,2)="CH",column($P138:$FL138),0))</f>
        <v>0</v>
      </c>
      <c r="L138" s="53">
        <f t="array" ref="L138">Max(If(left($P138:$FL138,2)="12",column($P138:$FL138),0))</f>
        <v>0</v>
      </c>
      <c r="M138" s="53">
        <f t="array" ref="M138">Max(If(left($P138:$FL138,1)="X",column($P138:$FL138),0))</f>
        <v>0</v>
      </c>
      <c r="N138" s="53" t="str">
        <f t="shared" si="10"/>
        <v/>
      </c>
      <c r="O138" s="54">
        <f t="shared" si="9"/>
        <v>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5"/>
    </row>
    <row r="139">
      <c r="A139" s="48">
        <f t="shared" si="1"/>
        <v>133</v>
      </c>
      <c r="B139" s="60" t="str">
        <f t="shared" si="2"/>
        <v> </v>
      </c>
      <c r="C139" s="60" t="str">
        <f t="shared" si="3"/>
        <v> </v>
      </c>
      <c r="D139" s="60" t="str">
        <f t="shared" si="4"/>
        <v> </v>
      </c>
      <c r="E139" s="60" t="str">
        <f t="shared" si="5"/>
        <v> </v>
      </c>
      <c r="F139" s="60" t="str">
        <f t="shared" si="6"/>
        <v> </v>
      </c>
      <c r="G139" s="51" t="str">
        <f t="shared" si="7"/>
        <v/>
      </c>
      <c r="H139" s="52">
        <v>133.0</v>
      </c>
      <c r="I139" s="53">
        <f t="array" ref="I139">Max(If(left($P139:$FL139,2)="CI",column($P139:$FL139),0))</f>
        <v>0</v>
      </c>
      <c r="J139" s="53">
        <f t="array" ref="J139">Max(If(left($P139:$FL139,3)="EHD",column($P139:$FL139),0))</f>
        <v>0</v>
      </c>
      <c r="K139" s="53">
        <f t="array" ref="K139">Max(If(left($P139:$FL139,2)="CH",column($P139:$FL139),0))</f>
        <v>0</v>
      </c>
      <c r="L139" s="53">
        <f t="array" ref="L139">Max(If(left($P139:$FL139,2)="12",column($P139:$FL139),0))</f>
        <v>0</v>
      </c>
      <c r="M139" s="53">
        <f t="array" ref="M139">Max(If(left($P139:$FL139,1)="X",column($P139:$FL139),0))</f>
        <v>0</v>
      </c>
      <c r="N139" s="53" t="str">
        <f t="shared" si="10"/>
        <v/>
      </c>
      <c r="O139" s="54">
        <f t="shared" si="9"/>
        <v>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5"/>
    </row>
    <row r="140">
      <c r="A140" s="48">
        <f t="shared" si="1"/>
        <v>134</v>
      </c>
      <c r="B140" s="60" t="str">
        <f t="shared" si="2"/>
        <v> </v>
      </c>
      <c r="C140" s="60" t="str">
        <f t="shared" si="3"/>
        <v> </v>
      </c>
      <c r="D140" s="60" t="str">
        <f t="shared" si="4"/>
        <v> </v>
      </c>
      <c r="E140" s="60" t="str">
        <f t="shared" si="5"/>
        <v> </v>
      </c>
      <c r="F140" s="60" t="str">
        <f t="shared" si="6"/>
        <v> </v>
      </c>
      <c r="G140" s="51" t="str">
        <f t="shared" si="7"/>
        <v/>
      </c>
      <c r="H140" s="52">
        <v>134.0</v>
      </c>
      <c r="I140" s="53">
        <f t="array" ref="I140">Max(If(left($P140:$FL140,2)="CI",column($P140:$FL140),0))</f>
        <v>0</v>
      </c>
      <c r="J140" s="53">
        <f t="array" ref="J140">Max(If(left($P140:$FL140,3)="EHD",column($P140:$FL140),0))</f>
        <v>0</v>
      </c>
      <c r="K140" s="53">
        <f t="array" ref="K140">Max(If(left($P140:$FL140,2)="CH",column($P140:$FL140),0))</f>
        <v>0</v>
      </c>
      <c r="L140" s="53">
        <f t="array" ref="L140">Max(If(left($P140:$FL140,2)="12",column($P140:$FL140),0))</f>
        <v>0</v>
      </c>
      <c r="M140" s="53">
        <f t="array" ref="M140">Max(If(left($P140:$FL140,1)="X",column($P140:$FL140),0))</f>
        <v>0</v>
      </c>
      <c r="N140" s="53" t="str">
        <f t="shared" si="10"/>
        <v/>
      </c>
      <c r="O140" s="54">
        <f t="shared" si="9"/>
        <v>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5"/>
    </row>
    <row r="141">
      <c r="A141" s="48">
        <f t="shared" si="1"/>
        <v>135</v>
      </c>
      <c r="B141" s="60" t="str">
        <f t="shared" si="2"/>
        <v> </v>
      </c>
      <c r="C141" s="60" t="str">
        <f t="shared" si="3"/>
        <v> </v>
      </c>
      <c r="D141" s="60" t="str">
        <f t="shared" si="4"/>
        <v> </v>
      </c>
      <c r="E141" s="60" t="str">
        <f t="shared" si="5"/>
        <v> </v>
      </c>
      <c r="F141" s="60" t="str">
        <f t="shared" si="6"/>
        <v> </v>
      </c>
      <c r="G141" s="51" t="str">
        <f t="shared" si="7"/>
        <v/>
      </c>
      <c r="H141" s="52">
        <v>135.0</v>
      </c>
      <c r="I141" s="53">
        <f t="array" ref="I141">Max(If(left($P141:$FL141,2)="CI",column($P141:$FL141),0))</f>
        <v>0</v>
      </c>
      <c r="J141" s="53">
        <f t="array" ref="J141">Max(If(left($P141:$FL141,3)="EHD",column($P141:$FL141),0))</f>
        <v>0</v>
      </c>
      <c r="K141" s="53">
        <f t="array" ref="K141">Max(If(left($P141:$FL141,2)="CH",column($P141:$FL141),0))</f>
        <v>0</v>
      </c>
      <c r="L141" s="53">
        <f t="array" ref="L141">Max(If(left($P141:$FL141,2)="12",column($P141:$FL141),0))</f>
        <v>0</v>
      </c>
      <c r="M141" s="53">
        <f t="array" ref="M141">Max(If(left($P141:$FL141,1)="X",column($P141:$FL141),0))</f>
        <v>0</v>
      </c>
      <c r="N141" s="53" t="str">
        <f t="shared" si="10"/>
        <v/>
      </c>
      <c r="O141" s="54">
        <f t="shared" si="9"/>
        <v>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5"/>
    </row>
    <row r="142">
      <c r="A142" s="48">
        <f t="shared" si="1"/>
        <v>136</v>
      </c>
      <c r="B142" s="60" t="str">
        <f t="shared" si="2"/>
        <v> </v>
      </c>
      <c r="C142" s="60" t="str">
        <f t="shared" si="3"/>
        <v> </v>
      </c>
      <c r="D142" s="60" t="str">
        <f t="shared" si="4"/>
        <v> </v>
      </c>
      <c r="E142" s="60" t="str">
        <f t="shared" si="5"/>
        <v> </v>
      </c>
      <c r="F142" s="60" t="str">
        <f t="shared" si="6"/>
        <v> </v>
      </c>
      <c r="G142" s="51" t="str">
        <f t="shared" si="7"/>
        <v/>
      </c>
      <c r="H142" s="52">
        <v>136.0</v>
      </c>
      <c r="I142" s="53">
        <f t="array" ref="I142">Max(If(left($P142:$FL142,2)="CI",column($P142:$FL142),0))</f>
        <v>0</v>
      </c>
      <c r="J142" s="53">
        <f t="array" ref="J142">Max(If(left($P142:$FL142,3)="EHD",column($P142:$FL142),0))</f>
        <v>0</v>
      </c>
      <c r="K142" s="53">
        <f t="array" ref="K142">Max(If(left($P142:$FL142,2)="CH",column($P142:$FL142),0))</f>
        <v>0</v>
      </c>
      <c r="L142" s="53">
        <f t="array" ref="L142">Max(If(left($P142:$FL142,2)="12",column($P142:$FL142),0))</f>
        <v>0</v>
      </c>
      <c r="M142" s="53">
        <f t="array" ref="M142">Max(If(left($P142:$FL142,1)="X",column($P142:$FL142),0))</f>
        <v>0</v>
      </c>
      <c r="N142" s="53" t="str">
        <f t="shared" si="10"/>
        <v/>
      </c>
      <c r="O142" s="54">
        <f t="shared" si="9"/>
        <v>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5"/>
    </row>
    <row r="143">
      <c r="A143" s="48">
        <f t="shared" si="1"/>
        <v>137</v>
      </c>
      <c r="B143" s="60" t="str">
        <f t="shared" si="2"/>
        <v> </v>
      </c>
      <c r="C143" s="60" t="str">
        <f t="shared" si="3"/>
        <v> </v>
      </c>
      <c r="D143" s="60" t="str">
        <f t="shared" si="4"/>
        <v> </v>
      </c>
      <c r="E143" s="60" t="str">
        <f t="shared" si="5"/>
        <v> </v>
      </c>
      <c r="F143" s="60" t="str">
        <f t="shared" si="6"/>
        <v> </v>
      </c>
      <c r="G143" s="51" t="str">
        <f t="shared" si="7"/>
        <v/>
      </c>
      <c r="H143" s="52">
        <v>137.0</v>
      </c>
      <c r="I143" s="53">
        <f t="array" ref="I143">Max(If(left($P143:$FL143,2)="CI",column($P143:$FL143),0))</f>
        <v>0</v>
      </c>
      <c r="J143" s="53">
        <f t="array" ref="J143">Max(If(left($P143:$FL143,3)="EHD",column($P143:$FL143),0))</f>
        <v>0</v>
      </c>
      <c r="K143" s="53">
        <f t="array" ref="K143">Max(If(left($P143:$FL143,2)="CH",column($P143:$FL143),0))</f>
        <v>0</v>
      </c>
      <c r="L143" s="53">
        <f t="array" ref="L143">Max(If(left($P143:$FL143,2)="12",column($P143:$FL143),0))</f>
        <v>0</v>
      </c>
      <c r="M143" s="53">
        <f t="array" ref="M143">Max(If(left($P143:$FL143,1)="X",column($P143:$FL143),0))</f>
        <v>0</v>
      </c>
      <c r="N143" s="53" t="str">
        <f t="shared" si="10"/>
        <v/>
      </c>
      <c r="O143" s="54">
        <f t="shared" si="9"/>
        <v>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5"/>
    </row>
    <row r="144">
      <c r="A144" s="48">
        <f t="shared" si="1"/>
        <v>138</v>
      </c>
      <c r="B144" s="60" t="str">
        <f t="shared" si="2"/>
        <v> </v>
      </c>
      <c r="C144" s="60" t="str">
        <f t="shared" si="3"/>
        <v> </v>
      </c>
      <c r="D144" s="60" t="str">
        <f t="shared" si="4"/>
        <v> </v>
      </c>
      <c r="E144" s="60" t="str">
        <f t="shared" si="5"/>
        <v> </v>
      </c>
      <c r="F144" s="60" t="str">
        <f t="shared" si="6"/>
        <v> </v>
      </c>
      <c r="G144" s="51" t="str">
        <f t="shared" si="7"/>
        <v/>
      </c>
      <c r="H144" s="52">
        <v>138.0</v>
      </c>
      <c r="I144" s="53">
        <f t="array" ref="I144">Max(If(left($P144:$FL144,2)="CI",column($P144:$FL144),0))</f>
        <v>0</v>
      </c>
      <c r="J144" s="53">
        <f t="array" ref="J144">Max(If(left($P144:$FL144,3)="EHD",column($P144:$FL144),0))</f>
        <v>0</v>
      </c>
      <c r="K144" s="53">
        <f t="array" ref="K144">Max(If(left($P144:$FL144,2)="CH",column($P144:$FL144),0))</f>
        <v>0</v>
      </c>
      <c r="L144" s="53">
        <f t="array" ref="L144">Max(If(left($P144:$FL144,2)="12",column($P144:$FL144),0))</f>
        <v>0</v>
      </c>
      <c r="M144" s="53">
        <f t="array" ref="M144">Max(If(left($P144:$FL144,1)="X",column($P144:$FL144),0))</f>
        <v>0</v>
      </c>
      <c r="N144" s="53" t="str">
        <f t="shared" si="10"/>
        <v/>
      </c>
      <c r="O144" s="54">
        <f t="shared" si="9"/>
        <v>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5"/>
    </row>
    <row r="145">
      <c r="A145" s="48">
        <f t="shared" si="1"/>
        <v>139</v>
      </c>
      <c r="B145" s="60" t="str">
        <f t="shared" si="2"/>
        <v> </v>
      </c>
      <c r="C145" s="60" t="str">
        <f t="shared" si="3"/>
        <v> </v>
      </c>
      <c r="D145" s="60" t="str">
        <f t="shared" si="4"/>
        <v> </v>
      </c>
      <c r="E145" s="60" t="str">
        <f t="shared" si="5"/>
        <v> </v>
      </c>
      <c r="F145" s="60" t="str">
        <f t="shared" si="6"/>
        <v> </v>
      </c>
      <c r="G145" s="51" t="str">
        <f t="shared" si="7"/>
        <v/>
      </c>
      <c r="H145" s="52">
        <v>139.0</v>
      </c>
      <c r="I145" s="53">
        <f t="array" ref="I145">Max(If(left($P145:$FL145,2)="CI",column($P145:$FL145),0))</f>
        <v>0</v>
      </c>
      <c r="J145" s="53">
        <f t="array" ref="J145">Max(If(left($P145:$FL145,3)="EHD",column($P145:$FL145),0))</f>
        <v>0</v>
      </c>
      <c r="K145" s="53">
        <f t="array" ref="K145">Max(If(left($P145:$FL145,2)="CH",column($P145:$FL145),0))</f>
        <v>0</v>
      </c>
      <c r="L145" s="53">
        <f t="array" ref="L145">Max(If(left($P145:$FL145,2)="12",column($P145:$FL145),0))</f>
        <v>0</v>
      </c>
      <c r="M145" s="53">
        <f t="array" ref="M145">Max(If(left($P145:$FL145,1)="X",column($P145:$FL145),0))</f>
        <v>0</v>
      </c>
      <c r="N145" s="53" t="str">
        <f t="shared" si="10"/>
        <v/>
      </c>
      <c r="O145" s="54">
        <f t="shared" si="9"/>
        <v>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5"/>
    </row>
    <row r="146">
      <c r="A146" s="48">
        <f t="shared" si="1"/>
        <v>140</v>
      </c>
      <c r="B146" s="60" t="str">
        <f t="shared" si="2"/>
        <v> </v>
      </c>
      <c r="C146" s="60" t="str">
        <f t="shared" si="3"/>
        <v> </v>
      </c>
      <c r="D146" s="60" t="str">
        <f t="shared" si="4"/>
        <v> </v>
      </c>
      <c r="E146" s="60" t="str">
        <f t="shared" si="5"/>
        <v> </v>
      </c>
      <c r="F146" s="60" t="str">
        <f t="shared" si="6"/>
        <v> </v>
      </c>
      <c r="G146" s="51" t="str">
        <f t="shared" si="7"/>
        <v/>
      </c>
      <c r="H146" s="52">
        <v>140.0</v>
      </c>
      <c r="I146" s="53">
        <f t="array" ref="I146">Max(If(left($P146:$FL146,2)="CI",column($P146:$FL146),0))</f>
        <v>0</v>
      </c>
      <c r="J146" s="53">
        <f t="array" ref="J146">Max(If(left($P146:$FL146,3)="EHD",column($P146:$FL146),0))</f>
        <v>0</v>
      </c>
      <c r="K146" s="53">
        <f t="array" ref="K146">Max(If(left($P146:$FL146,2)="CH",column($P146:$FL146),0))</f>
        <v>0</v>
      </c>
      <c r="L146" s="53">
        <f t="array" ref="L146">Max(If(left($P146:$FL146,2)="12",column($P146:$FL146),0))</f>
        <v>0</v>
      </c>
      <c r="M146" s="53">
        <f t="array" ref="M146">Max(If(left($P146:$FL146,1)="X",column($P146:$FL146),0))</f>
        <v>0</v>
      </c>
      <c r="N146" s="53" t="str">
        <f t="shared" si="10"/>
        <v/>
      </c>
      <c r="O146" s="54">
        <f t="shared" si="9"/>
        <v>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5"/>
    </row>
    <row r="147">
      <c r="A147" s="48">
        <f t="shared" si="1"/>
        <v>141</v>
      </c>
      <c r="B147" s="60" t="str">
        <f t="shared" si="2"/>
        <v> </v>
      </c>
      <c r="C147" s="60" t="str">
        <f t="shared" si="3"/>
        <v> </v>
      </c>
      <c r="D147" s="60" t="str">
        <f t="shared" si="4"/>
        <v> </v>
      </c>
      <c r="E147" s="60" t="str">
        <f t="shared" si="5"/>
        <v> </v>
      </c>
      <c r="F147" s="60" t="str">
        <f t="shared" si="6"/>
        <v> </v>
      </c>
      <c r="G147" s="51" t="str">
        <f t="shared" si="7"/>
        <v/>
      </c>
      <c r="H147" s="52">
        <v>141.0</v>
      </c>
      <c r="I147" s="53">
        <f t="array" ref="I147">Max(If(left($P147:$FL147,2)="CI",column($P147:$FL147),0))</f>
        <v>0</v>
      </c>
      <c r="J147" s="53">
        <f t="array" ref="J147">Max(If(left($P147:$FL147,3)="EHD",column($P147:$FL147),0))</f>
        <v>0</v>
      </c>
      <c r="K147" s="53">
        <f t="array" ref="K147">Max(If(left($P147:$FL147,2)="CH",column($P147:$FL147),0))</f>
        <v>0</v>
      </c>
      <c r="L147" s="53">
        <f t="array" ref="L147">Max(If(left($P147:$FL147,2)="12",column($P147:$FL147),0))</f>
        <v>0</v>
      </c>
      <c r="M147" s="53">
        <f t="array" ref="M147">Max(If(left($P147:$FL147,1)="X",column($P147:$FL147),0))</f>
        <v>0</v>
      </c>
      <c r="N147" s="53" t="str">
        <f t="shared" si="10"/>
        <v/>
      </c>
      <c r="O147" s="54">
        <f t="shared" si="9"/>
        <v>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5"/>
    </row>
    <row r="148">
      <c r="A148" s="48">
        <f t="shared" si="1"/>
        <v>142</v>
      </c>
      <c r="B148" s="60" t="str">
        <f t="shared" si="2"/>
        <v> </v>
      </c>
      <c r="C148" s="60" t="str">
        <f t="shared" si="3"/>
        <v> </v>
      </c>
      <c r="D148" s="60" t="str">
        <f t="shared" si="4"/>
        <v> </v>
      </c>
      <c r="E148" s="60" t="str">
        <f t="shared" si="5"/>
        <v> </v>
      </c>
      <c r="F148" s="60" t="str">
        <f t="shared" si="6"/>
        <v> </v>
      </c>
      <c r="G148" s="51" t="str">
        <f t="shared" si="7"/>
        <v/>
      </c>
      <c r="H148" s="52">
        <v>142.0</v>
      </c>
      <c r="I148" s="53">
        <f t="array" ref="I148">Max(If(left($P148:$FL148,2)="CI",column($P148:$FL148),0))</f>
        <v>0</v>
      </c>
      <c r="J148" s="53">
        <f t="array" ref="J148">Max(If(left($P148:$FL148,3)="EHD",column($P148:$FL148),0))</f>
        <v>0</v>
      </c>
      <c r="K148" s="53">
        <f t="array" ref="K148">Max(If(left($P148:$FL148,2)="CH",column($P148:$FL148),0))</f>
        <v>0</v>
      </c>
      <c r="L148" s="53">
        <f t="array" ref="L148">Max(If(left($P148:$FL148,2)="12",column($P148:$FL148),0))</f>
        <v>0</v>
      </c>
      <c r="M148" s="53">
        <f t="array" ref="M148">Max(If(left($P148:$FL148,1)="X",column($P148:$FL148),0))</f>
        <v>0</v>
      </c>
      <c r="N148" s="53" t="str">
        <f t="shared" si="10"/>
        <v/>
      </c>
      <c r="O148" s="54">
        <f t="shared" si="9"/>
        <v>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5"/>
    </row>
    <row r="149">
      <c r="A149" s="48">
        <f t="shared" si="1"/>
        <v>143</v>
      </c>
      <c r="B149" s="60" t="str">
        <f t="shared" si="2"/>
        <v> </v>
      </c>
      <c r="C149" s="60" t="str">
        <f t="shared" si="3"/>
        <v> </v>
      </c>
      <c r="D149" s="60" t="str">
        <f t="shared" si="4"/>
        <v> </v>
      </c>
      <c r="E149" s="60" t="str">
        <f t="shared" si="5"/>
        <v> </v>
      </c>
      <c r="F149" s="60" t="str">
        <f t="shared" si="6"/>
        <v> </v>
      </c>
      <c r="G149" s="51" t="str">
        <f t="shared" si="7"/>
        <v/>
      </c>
      <c r="H149" s="52">
        <v>143.0</v>
      </c>
      <c r="I149" s="53">
        <f t="array" ref="I149">Max(If(left($P149:$FL149,2)="CI",column($P149:$FL149),0))</f>
        <v>0</v>
      </c>
      <c r="J149" s="53">
        <f t="array" ref="J149">Max(If(left($P149:$FL149,3)="EHD",column($P149:$FL149),0))</f>
        <v>0</v>
      </c>
      <c r="K149" s="53">
        <f t="array" ref="K149">Max(If(left($P149:$FL149,2)="CH",column($P149:$FL149),0))</f>
        <v>0</v>
      </c>
      <c r="L149" s="53">
        <f t="array" ref="L149">Max(If(left($P149:$FL149,2)="12",column($P149:$FL149),0))</f>
        <v>0</v>
      </c>
      <c r="M149" s="53">
        <f t="array" ref="M149">Max(If(left($P149:$FL149,1)="X",column($P149:$FL149),0))</f>
        <v>0</v>
      </c>
      <c r="N149" s="53" t="str">
        <f t="shared" si="10"/>
        <v/>
      </c>
      <c r="O149" s="54">
        <f t="shared" si="9"/>
        <v>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5"/>
    </row>
    <row r="150">
      <c r="A150" s="48">
        <f t="shared" si="1"/>
        <v>144</v>
      </c>
      <c r="B150" s="60" t="str">
        <f t="shared" si="2"/>
        <v> </v>
      </c>
      <c r="C150" s="60" t="str">
        <f t="shared" si="3"/>
        <v> </v>
      </c>
      <c r="D150" s="60" t="str">
        <f t="shared" si="4"/>
        <v> </v>
      </c>
      <c r="E150" s="60" t="str">
        <f t="shared" si="5"/>
        <v> </v>
      </c>
      <c r="F150" s="60" t="str">
        <f t="shared" si="6"/>
        <v> </v>
      </c>
      <c r="G150" s="51" t="str">
        <f t="shared" si="7"/>
        <v/>
      </c>
      <c r="H150" s="52">
        <v>144.0</v>
      </c>
      <c r="I150" s="53">
        <f t="array" ref="I150">Max(If(left($P150:$FL150,2)="CI",column($P150:$FL150),0))</f>
        <v>0</v>
      </c>
      <c r="J150" s="53">
        <f t="array" ref="J150">Max(If(left($P150:$FL150,3)="EHD",column($P150:$FL150),0))</f>
        <v>0</v>
      </c>
      <c r="K150" s="53">
        <f t="array" ref="K150">Max(If(left($P150:$FL150,2)="CH",column($P150:$FL150),0))</f>
        <v>0</v>
      </c>
      <c r="L150" s="53">
        <f t="array" ref="L150">Max(If(left($P150:$FL150,2)="12",column($P150:$FL150),0))</f>
        <v>0</v>
      </c>
      <c r="M150" s="53">
        <f t="array" ref="M150">Max(If(left($P150:$FL150,1)="X",column($P150:$FL150),0))</f>
        <v>0</v>
      </c>
      <c r="N150" s="53" t="str">
        <f t="shared" si="10"/>
        <v/>
      </c>
      <c r="O150" s="54">
        <f t="shared" si="9"/>
        <v>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5"/>
    </row>
    <row r="151">
      <c r="A151" s="48">
        <f t="shared" si="1"/>
        <v>145</v>
      </c>
      <c r="B151" s="60" t="str">
        <f t="shared" si="2"/>
        <v> </v>
      </c>
      <c r="C151" s="60" t="str">
        <f t="shared" si="3"/>
        <v> </v>
      </c>
      <c r="D151" s="60" t="str">
        <f t="shared" si="4"/>
        <v> </v>
      </c>
      <c r="E151" s="60" t="str">
        <f t="shared" si="5"/>
        <v> </v>
      </c>
      <c r="F151" s="60" t="str">
        <f t="shared" si="6"/>
        <v> </v>
      </c>
      <c r="G151" s="51" t="str">
        <f t="shared" si="7"/>
        <v/>
      </c>
      <c r="H151" s="52">
        <v>145.0</v>
      </c>
      <c r="I151" s="53">
        <f t="array" ref="I151">Max(If(left($P151:$FL151,2)="CI",column($P151:$FL151),0))</f>
        <v>0</v>
      </c>
      <c r="J151" s="53">
        <f t="array" ref="J151">Max(If(left($P151:$FL151,3)="EHD",column($P151:$FL151),0))</f>
        <v>0</v>
      </c>
      <c r="K151" s="53">
        <f t="array" ref="K151">Max(If(left($P151:$FL151,2)="CH",column($P151:$FL151),0))</f>
        <v>0</v>
      </c>
      <c r="L151" s="53">
        <f t="array" ref="L151">Max(If(left($P151:$FL151,2)="12",column($P151:$FL151),0))</f>
        <v>0</v>
      </c>
      <c r="M151" s="53">
        <f t="array" ref="M151">Max(If(left($P151:$FL151,1)="X",column($P151:$FL151),0))</f>
        <v>0</v>
      </c>
      <c r="N151" s="53" t="str">
        <f t="shared" si="10"/>
        <v/>
      </c>
      <c r="O151" s="54">
        <f t="shared" si="9"/>
        <v>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5"/>
    </row>
    <row r="152">
      <c r="A152" s="48">
        <f t="shared" si="1"/>
        <v>146</v>
      </c>
      <c r="B152" s="60" t="str">
        <f t="shared" si="2"/>
        <v> </v>
      </c>
      <c r="C152" s="60" t="str">
        <f t="shared" si="3"/>
        <v> </v>
      </c>
      <c r="D152" s="60" t="str">
        <f t="shared" si="4"/>
        <v> </v>
      </c>
      <c r="E152" s="60" t="str">
        <f t="shared" si="5"/>
        <v> </v>
      </c>
      <c r="F152" s="60" t="str">
        <f t="shared" si="6"/>
        <v> </v>
      </c>
      <c r="G152" s="51" t="str">
        <f t="shared" si="7"/>
        <v/>
      </c>
      <c r="H152" s="52">
        <v>146.0</v>
      </c>
      <c r="I152" s="53">
        <f t="array" ref="I152">Max(If(left($P152:$FL152,2)="CI",column($P152:$FL152),0))</f>
        <v>0</v>
      </c>
      <c r="J152" s="53">
        <f t="array" ref="J152">Max(If(left($P152:$FL152,3)="EHD",column($P152:$FL152),0))</f>
        <v>0</v>
      </c>
      <c r="K152" s="53">
        <f t="array" ref="K152">Max(If(left($P152:$FL152,2)="CH",column($P152:$FL152),0))</f>
        <v>0</v>
      </c>
      <c r="L152" s="53">
        <f t="array" ref="L152">Max(If(left($P152:$FL152,2)="12",column($P152:$FL152),0))</f>
        <v>0</v>
      </c>
      <c r="M152" s="53">
        <f t="array" ref="M152">Max(If(left($P152:$FL152,1)="X",column($P152:$FL152),0))</f>
        <v>0</v>
      </c>
      <c r="N152" s="53" t="str">
        <f t="shared" si="10"/>
        <v/>
      </c>
      <c r="O152" s="54">
        <f t="shared" si="9"/>
        <v>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5"/>
    </row>
    <row r="153">
      <c r="A153" s="48">
        <f t="shared" si="1"/>
        <v>147</v>
      </c>
      <c r="B153" s="60" t="str">
        <f t="shared" si="2"/>
        <v> </v>
      </c>
      <c r="C153" s="60" t="str">
        <f t="shared" si="3"/>
        <v> </v>
      </c>
      <c r="D153" s="60" t="str">
        <f t="shared" si="4"/>
        <v> </v>
      </c>
      <c r="E153" s="60" t="str">
        <f t="shared" si="5"/>
        <v> </v>
      </c>
      <c r="F153" s="60" t="str">
        <f t="shared" si="6"/>
        <v> </v>
      </c>
      <c r="G153" s="51" t="str">
        <f t="shared" si="7"/>
        <v/>
      </c>
      <c r="H153" s="52">
        <v>147.0</v>
      </c>
      <c r="I153" s="53">
        <f t="array" ref="I153">Max(If(left($P153:$FL153,2)="CI",column($P153:$FL153),0))</f>
        <v>0</v>
      </c>
      <c r="J153" s="53">
        <f t="array" ref="J153">Max(If(left($P153:$FL153,3)="EHD",column($P153:$FL153),0))</f>
        <v>0</v>
      </c>
      <c r="K153" s="53">
        <f t="array" ref="K153">Max(If(left($P153:$FL153,2)="CH",column($P153:$FL153),0))</f>
        <v>0</v>
      </c>
      <c r="L153" s="53">
        <f t="array" ref="L153">Max(If(left($P153:$FL153,2)="12",column($P153:$FL153),0))</f>
        <v>0</v>
      </c>
      <c r="M153" s="53">
        <f t="array" ref="M153">Max(If(left($P153:$FL153,1)="X",column($P153:$FL153),0))</f>
        <v>0</v>
      </c>
      <c r="N153" s="53" t="str">
        <f t="shared" si="10"/>
        <v/>
      </c>
      <c r="O153" s="54">
        <f t="shared" si="9"/>
        <v>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5"/>
    </row>
    <row r="154">
      <c r="A154" s="48">
        <f t="shared" si="1"/>
        <v>148</v>
      </c>
      <c r="B154" s="60" t="str">
        <f t="shared" si="2"/>
        <v> </v>
      </c>
      <c r="C154" s="60" t="str">
        <f t="shared" si="3"/>
        <v> </v>
      </c>
      <c r="D154" s="60" t="str">
        <f t="shared" si="4"/>
        <v> </v>
      </c>
      <c r="E154" s="60" t="str">
        <f t="shared" si="5"/>
        <v> </v>
      </c>
      <c r="F154" s="60" t="str">
        <f t="shared" si="6"/>
        <v> </v>
      </c>
      <c r="G154" s="51" t="str">
        <f t="shared" si="7"/>
        <v/>
      </c>
      <c r="H154" s="52">
        <v>148.0</v>
      </c>
      <c r="I154" s="53">
        <f t="array" ref="I154">Max(If(left($P154:$FL154,2)="CI",column($P154:$FL154),0))</f>
        <v>0</v>
      </c>
      <c r="J154" s="53">
        <f t="array" ref="J154">Max(If(left($P154:$FL154,3)="EHD",column($P154:$FL154),0))</f>
        <v>0</v>
      </c>
      <c r="K154" s="53">
        <f t="array" ref="K154">Max(If(left($P154:$FL154,2)="CH",column($P154:$FL154),0))</f>
        <v>0</v>
      </c>
      <c r="L154" s="53">
        <f t="array" ref="L154">Max(If(left($P154:$FL154,2)="12",column($P154:$FL154),0))</f>
        <v>0</v>
      </c>
      <c r="M154" s="53">
        <f t="array" ref="M154">Max(If(left($P154:$FL154,1)="X",column($P154:$FL154),0))</f>
        <v>0</v>
      </c>
      <c r="N154" s="53" t="str">
        <f t="shared" si="10"/>
        <v/>
      </c>
      <c r="O154" s="54">
        <f t="shared" si="9"/>
        <v>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5"/>
    </row>
    <row r="155">
      <c r="A155" s="48">
        <f t="shared" si="1"/>
        <v>149</v>
      </c>
      <c r="B155" s="60" t="str">
        <f t="shared" si="2"/>
        <v> </v>
      </c>
      <c r="C155" s="60" t="str">
        <f t="shared" si="3"/>
        <v> </v>
      </c>
      <c r="D155" s="60" t="str">
        <f t="shared" si="4"/>
        <v> </v>
      </c>
      <c r="E155" s="60" t="str">
        <f t="shared" si="5"/>
        <v> </v>
      </c>
      <c r="F155" s="60" t="str">
        <f t="shared" si="6"/>
        <v> </v>
      </c>
      <c r="G155" s="51" t="str">
        <f t="shared" si="7"/>
        <v/>
      </c>
      <c r="H155" s="52">
        <v>149.0</v>
      </c>
      <c r="I155" s="53">
        <f t="array" ref="I155">Max(If(left($P155:$FL155,2)="CI",column($P155:$FL155),0))</f>
        <v>0</v>
      </c>
      <c r="J155" s="53">
        <f t="array" ref="J155">Max(If(left($P155:$FL155,3)="EHD",column($P155:$FL155),0))</f>
        <v>0</v>
      </c>
      <c r="K155" s="53">
        <f t="array" ref="K155">Max(If(left($P155:$FL155,2)="CH",column($P155:$FL155),0))</f>
        <v>0</v>
      </c>
      <c r="L155" s="53">
        <f t="array" ref="L155">Max(If(left($P155:$FL155,2)="12",column($P155:$FL155),0))</f>
        <v>0</v>
      </c>
      <c r="M155" s="53">
        <f t="array" ref="M155">Max(If(left($P155:$FL155,1)="X",column($P155:$FL155),0))</f>
        <v>0</v>
      </c>
      <c r="N155" s="53" t="str">
        <f t="shared" si="10"/>
        <v/>
      </c>
      <c r="O155" s="54">
        <f t="shared" si="9"/>
        <v>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5"/>
    </row>
    <row r="156">
      <c r="A156" s="48">
        <f t="shared" si="1"/>
        <v>150</v>
      </c>
      <c r="B156" s="60" t="str">
        <f t="shared" si="2"/>
        <v> </v>
      </c>
      <c r="C156" s="60" t="str">
        <f t="shared" si="3"/>
        <v> </v>
      </c>
      <c r="D156" s="60" t="str">
        <f t="shared" si="4"/>
        <v> </v>
      </c>
      <c r="E156" s="60" t="str">
        <f t="shared" si="5"/>
        <v> </v>
      </c>
      <c r="F156" s="60" t="str">
        <f t="shared" si="6"/>
        <v> </v>
      </c>
      <c r="G156" s="51" t="str">
        <f t="shared" si="7"/>
        <v/>
      </c>
      <c r="H156" s="52">
        <v>150.0</v>
      </c>
      <c r="I156" s="53">
        <f t="array" ref="I156">Max(If(left($P156:$FL156,2)="CI",column($P156:$FL156),0))</f>
        <v>0</v>
      </c>
      <c r="J156" s="53">
        <f t="array" ref="J156">Max(If(left($P156:$FL156,3)="EHD",column($P156:$FL156),0))</f>
        <v>0</v>
      </c>
      <c r="K156" s="53">
        <f t="array" ref="K156">Max(If(left($P156:$FL156,2)="CH",column($P156:$FL156),0))</f>
        <v>0</v>
      </c>
      <c r="L156" s="53">
        <f t="array" ref="L156">Max(If(left($P156:$FL156,2)="12",column($P156:$FL156),0))</f>
        <v>0</v>
      </c>
      <c r="M156" s="53">
        <f t="array" ref="M156">Max(If(left($P156:$FL156,1)="X",column($P156:$FL156),0))</f>
        <v>0</v>
      </c>
      <c r="N156" s="53" t="str">
        <f t="shared" si="10"/>
        <v/>
      </c>
      <c r="O156" s="54">
        <f t="shared" si="9"/>
        <v>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5"/>
    </row>
    <row r="157">
      <c r="A157" s="48">
        <f t="shared" si="1"/>
        <v>151</v>
      </c>
      <c r="B157" s="60" t="str">
        <f t="shared" si="2"/>
        <v> </v>
      </c>
      <c r="C157" s="60" t="str">
        <f t="shared" si="3"/>
        <v> </v>
      </c>
      <c r="D157" s="60" t="str">
        <f t="shared" si="4"/>
        <v> </v>
      </c>
      <c r="E157" s="60" t="str">
        <f t="shared" si="5"/>
        <v> </v>
      </c>
      <c r="F157" s="60" t="str">
        <f t="shared" si="6"/>
        <v> </v>
      </c>
      <c r="G157" s="51" t="str">
        <f t="shared" si="7"/>
        <v/>
      </c>
      <c r="H157" s="52">
        <v>151.0</v>
      </c>
      <c r="I157" s="53">
        <f t="array" ref="I157">Max(If(left($P157:$FL157,2)="CI",column($P157:$FL157),0))</f>
        <v>0</v>
      </c>
      <c r="J157" s="53">
        <f t="array" ref="J157">Max(If(left($P157:$FL157,3)="EHD",column($P157:$FL157),0))</f>
        <v>0</v>
      </c>
      <c r="K157" s="53">
        <f t="array" ref="K157">Max(If(left($P157:$FL157,2)="CH",column($P157:$FL157),0))</f>
        <v>0</v>
      </c>
      <c r="L157" s="53">
        <f t="array" ref="L157">Max(If(left($P157:$FL157,2)="12",column($P157:$FL157),0))</f>
        <v>0</v>
      </c>
      <c r="M157" s="53">
        <f t="array" ref="M157">Max(If(left($P157:$FL157,1)="X",column($P157:$FL157),0))</f>
        <v>0</v>
      </c>
      <c r="N157" s="53" t="str">
        <f t="shared" si="10"/>
        <v/>
      </c>
      <c r="O157" s="54">
        <f t="shared" si="9"/>
        <v>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5"/>
    </row>
    <row r="158">
      <c r="A158" s="48">
        <f t="shared" si="1"/>
        <v>152</v>
      </c>
      <c r="B158" s="60" t="str">
        <f t="shared" si="2"/>
        <v> </v>
      </c>
      <c r="C158" s="60" t="str">
        <f t="shared" si="3"/>
        <v> </v>
      </c>
      <c r="D158" s="60" t="str">
        <f t="shared" si="4"/>
        <v> </v>
      </c>
      <c r="E158" s="60" t="str">
        <f t="shared" si="5"/>
        <v> </v>
      </c>
      <c r="F158" s="60" t="str">
        <f t="shared" si="6"/>
        <v> </v>
      </c>
      <c r="G158" s="51" t="str">
        <f t="shared" si="7"/>
        <v/>
      </c>
      <c r="H158" s="52">
        <v>152.0</v>
      </c>
      <c r="I158" s="53">
        <f t="array" ref="I158">Max(If(left($P158:$FL158,2)="CI",column($P158:$FL158),0))</f>
        <v>0</v>
      </c>
      <c r="J158" s="53">
        <f t="array" ref="J158">Max(If(left($P158:$FL158,3)="EHD",column($P158:$FL158),0))</f>
        <v>0</v>
      </c>
      <c r="K158" s="53">
        <f t="array" ref="K158">Max(If(left($P158:$FL158,2)="CH",column($P158:$FL158),0))</f>
        <v>0</v>
      </c>
      <c r="L158" s="53">
        <f t="array" ref="L158">Max(If(left($P158:$FL158,2)="12",column($P158:$FL158),0))</f>
        <v>0</v>
      </c>
      <c r="M158" s="53">
        <f t="array" ref="M158">Max(If(left($P158:$FL158,1)="X",column($P158:$FL158),0))</f>
        <v>0</v>
      </c>
      <c r="N158" s="53" t="str">
        <f t="shared" si="10"/>
        <v/>
      </c>
      <c r="O158" s="54">
        <f t="shared" si="9"/>
        <v>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5"/>
    </row>
    <row r="159">
      <c r="A159" s="48">
        <f t="shared" si="1"/>
        <v>153</v>
      </c>
      <c r="B159" s="60" t="str">
        <f t="shared" si="2"/>
        <v> </v>
      </c>
      <c r="C159" s="60" t="str">
        <f t="shared" si="3"/>
        <v> </v>
      </c>
      <c r="D159" s="60" t="str">
        <f t="shared" si="4"/>
        <v> </v>
      </c>
      <c r="E159" s="60" t="str">
        <f t="shared" si="5"/>
        <v> </v>
      </c>
      <c r="F159" s="60" t="str">
        <f t="shared" si="6"/>
        <v> </v>
      </c>
      <c r="G159" s="51" t="str">
        <f t="shared" si="7"/>
        <v/>
      </c>
      <c r="H159" s="52">
        <v>153.0</v>
      </c>
      <c r="I159" s="53">
        <f t="array" ref="I159">Max(If(left($P159:$FL159,2)="CI",column($P159:$FL159),0))</f>
        <v>0</v>
      </c>
      <c r="J159" s="53">
        <f t="array" ref="J159">Max(If(left($P159:$FL159,3)="EHD",column($P159:$FL159),0))</f>
        <v>0</v>
      </c>
      <c r="K159" s="53">
        <f t="array" ref="K159">Max(If(left($P159:$FL159,2)="CH",column($P159:$FL159),0))</f>
        <v>0</v>
      </c>
      <c r="L159" s="53">
        <f t="array" ref="L159">Max(If(left($P159:$FL159,2)="12",column($P159:$FL159),0))</f>
        <v>0</v>
      </c>
      <c r="M159" s="53">
        <f t="array" ref="M159">Max(If(left($P159:$FL159,1)="X",column($P159:$FL159),0))</f>
        <v>0</v>
      </c>
      <c r="N159" s="53" t="str">
        <f t="shared" si="10"/>
        <v/>
      </c>
      <c r="O159" s="54">
        <f t="shared" si="9"/>
        <v>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5"/>
    </row>
    <row r="160">
      <c r="A160" s="48">
        <f t="shared" si="1"/>
        <v>154</v>
      </c>
      <c r="B160" s="60" t="str">
        <f t="shared" si="2"/>
        <v> </v>
      </c>
      <c r="C160" s="60" t="str">
        <f t="shared" si="3"/>
        <v> </v>
      </c>
      <c r="D160" s="60" t="str">
        <f t="shared" si="4"/>
        <v> </v>
      </c>
      <c r="E160" s="60" t="str">
        <f t="shared" si="5"/>
        <v> </v>
      </c>
      <c r="F160" s="60" t="str">
        <f t="shared" si="6"/>
        <v> </v>
      </c>
      <c r="G160" s="51" t="str">
        <f t="shared" si="7"/>
        <v/>
      </c>
      <c r="H160" s="52">
        <v>154.0</v>
      </c>
      <c r="I160" s="53">
        <f t="array" ref="I160">Max(If(left($P160:$FL160,2)="CI",column($P160:$FL160),0))</f>
        <v>0</v>
      </c>
      <c r="J160" s="53">
        <f t="array" ref="J160">Max(If(left($P160:$FL160,3)="EHD",column($P160:$FL160),0))</f>
        <v>0</v>
      </c>
      <c r="K160" s="53">
        <f t="array" ref="K160">Max(If(left($P160:$FL160,2)="CH",column($P160:$FL160),0))</f>
        <v>0</v>
      </c>
      <c r="L160" s="53">
        <f t="array" ref="L160">Max(If(left($P160:$FL160,2)="12",column($P160:$FL160),0))</f>
        <v>0</v>
      </c>
      <c r="M160" s="53">
        <f t="array" ref="M160">Max(If(left($P160:$FL160,1)="X",column($P160:$FL160),0))</f>
        <v>0</v>
      </c>
      <c r="N160" s="53" t="str">
        <f t="shared" si="10"/>
        <v/>
      </c>
      <c r="O160" s="54">
        <f t="shared" si="9"/>
        <v>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5"/>
    </row>
    <row r="161">
      <c r="A161" s="48">
        <f t="shared" si="1"/>
        <v>155</v>
      </c>
      <c r="B161" s="60" t="str">
        <f t="shared" si="2"/>
        <v> </v>
      </c>
      <c r="C161" s="60" t="str">
        <f t="shared" si="3"/>
        <v> </v>
      </c>
      <c r="D161" s="60" t="str">
        <f t="shared" si="4"/>
        <v> </v>
      </c>
      <c r="E161" s="60" t="str">
        <f t="shared" si="5"/>
        <v> </v>
      </c>
      <c r="F161" s="60" t="str">
        <f t="shared" si="6"/>
        <v> </v>
      </c>
      <c r="G161" s="51" t="str">
        <f t="shared" si="7"/>
        <v/>
      </c>
      <c r="H161" s="52">
        <v>155.0</v>
      </c>
      <c r="I161" s="53">
        <f t="array" ref="I161">Max(If(left($P161:$FL161,2)="CI",column($P161:$FL161),0))</f>
        <v>0</v>
      </c>
      <c r="J161" s="53">
        <f t="array" ref="J161">Max(If(left($P161:$FL161,3)="EHD",column($P161:$FL161),0))</f>
        <v>0</v>
      </c>
      <c r="K161" s="53">
        <f t="array" ref="K161">Max(If(left($P161:$FL161,2)="CH",column($P161:$FL161),0))</f>
        <v>0</v>
      </c>
      <c r="L161" s="53">
        <f t="array" ref="L161">Max(If(left($P161:$FL161,2)="12",column($P161:$FL161),0))</f>
        <v>0</v>
      </c>
      <c r="M161" s="53">
        <f t="array" ref="M161">Max(If(left($P161:$FL161,1)="X",column($P161:$FL161),0))</f>
        <v>0</v>
      </c>
      <c r="N161" s="53" t="str">
        <f t="shared" si="10"/>
        <v/>
      </c>
      <c r="O161" s="54">
        <f t="shared" si="9"/>
        <v>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5"/>
    </row>
    <row r="162">
      <c r="A162" s="48">
        <f t="shared" si="1"/>
        <v>156</v>
      </c>
      <c r="B162" s="60" t="str">
        <f t="shared" si="2"/>
        <v> </v>
      </c>
      <c r="C162" s="60" t="str">
        <f t="shared" si="3"/>
        <v> </v>
      </c>
      <c r="D162" s="60" t="str">
        <f t="shared" si="4"/>
        <v> </v>
      </c>
      <c r="E162" s="60" t="str">
        <f t="shared" si="5"/>
        <v> </v>
      </c>
      <c r="F162" s="60" t="str">
        <f t="shared" si="6"/>
        <v> </v>
      </c>
      <c r="G162" s="51" t="str">
        <f t="shared" si="7"/>
        <v/>
      </c>
      <c r="H162" s="52">
        <v>156.0</v>
      </c>
      <c r="I162" s="53">
        <f t="array" ref="I162">Max(If(left($P162:$FL162,2)="CI",column($P162:$FL162),0))</f>
        <v>0</v>
      </c>
      <c r="J162" s="53">
        <f t="array" ref="J162">Max(If(left($P162:$FL162,3)="EHD",column($P162:$FL162),0))</f>
        <v>0</v>
      </c>
      <c r="K162" s="53">
        <f t="array" ref="K162">Max(If(left($P162:$FL162,2)="CH",column($P162:$FL162),0))</f>
        <v>0</v>
      </c>
      <c r="L162" s="53">
        <f t="array" ref="L162">Max(If(left($P162:$FL162,2)="12",column($P162:$FL162),0))</f>
        <v>0</v>
      </c>
      <c r="M162" s="53">
        <f t="array" ref="M162">Max(If(left($P162:$FL162,1)="X",column($P162:$FL162),0))</f>
        <v>0</v>
      </c>
      <c r="N162" s="53" t="str">
        <f t="shared" si="10"/>
        <v/>
      </c>
      <c r="O162" s="54">
        <f t="shared" si="9"/>
        <v>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5"/>
    </row>
    <row r="163">
      <c r="A163" s="48">
        <f t="shared" si="1"/>
        <v>157</v>
      </c>
      <c r="B163" s="60" t="str">
        <f t="shared" si="2"/>
        <v> </v>
      </c>
      <c r="C163" s="60" t="str">
        <f t="shared" si="3"/>
        <v> </v>
      </c>
      <c r="D163" s="60" t="str">
        <f t="shared" si="4"/>
        <v> </v>
      </c>
      <c r="E163" s="60" t="str">
        <f t="shared" si="5"/>
        <v> </v>
      </c>
      <c r="F163" s="60" t="str">
        <f t="shared" si="6"/>
        <v> </v>
      </c>
      <c r="G163" s="51" t="str">
        <f t="shared" si="7"/>
        <v/>
      </c>
      <c r="H163" s="52">
        <v>157.0</v>
      </c>
      <c r="I163" s="53">
        <f t="array" ref="I163">Max(If(left($P163:$FL163,2)="CI",column($P163:$FL163),0))</f>
        <v>0</v>
      </c>
      <c r="J163" s="53">
        <f t="array" ref="J163">Max(If(left($P163:$FL163,3)="EHD",column($P163:$FL163),0))</f>
        <v>0</v>
      </c>
      <c r="K163" s="53">
        <f t="array" ref="K163">Max(If(left($P163:$FL163,2)="CH",column($P163:$FL163),0))</f>
        <v>0</v>
      </c>
      <c r="L163" s="53">
        <f t="array" ref="L163">Max(If(left($P163:$FL163,2)="12",column($P163:$FL163),0))</f>
        <v>0</v>
      </c>
      <c r="M163" s="53">
        <f t="array" ref="M163">Max(If(left($P163:$FL163,1)="X",column($P163:$FL163),0))</f>
        <v>0</v>
      </c>
      <c r="N163" s="53" t="str">
        <f t="shared" si="10"/>
        <v/>
      </c>
      <c r="O163" s="54">
        <f t="shared" si="9"/>
        <v>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5"/>
    </row>
    <row r="164">
      <c r="A164" s="48">
        <f t="shared" si="1"/>
        <v>158</v>
      </c>
      <c r="B164" s="60" t="str">
        <f t="shared" si="2"/>
        <v> </v>
      </c>
      <c r="C164" s="60" t="str">
        <f t="shared" si="3"/>
        <v> </v>
      </c>
      <c r="D164" s="60" t="str">
        <f t="shared" si="4"/>
        <v> </v>
      </c>
      <c r="E164" s="60" t="str">
        <f t="shared" si="5"/>
        <v> </v>
      </c>
      <c r="F164" s="60" t="str">
        <f t="shared" si="6"/>
        <v> </v>
      </c>
      <c r="G164" s="51" t="str">
        <f t="shared" si="7"/>
        <v/>
      </c>
      <c r="H164" s="52">
        <v>158.0</v>
      </c>
      <c r="I164" s="53">
        <f t="array" ref="I164">Max(If(left($P164:$FL164,2)="CI",column($P164:$FL164),0))</f>
        <v>0</v>
      </c>
      <c r="J164" s="53">
        <f t="array" ref="J164">Max(If(left($P164:$FL164,3)="EHD",column($P164:$FL164),0))</f>
        <v>0</v>
      </c>
      <c r="K164" s="53">
        <f t="array" ref="K164">Max(If(left($P164:$FL164,2)="CH",column($P164:$FL164),0))</f>
        <v>0</v>
      </c>
      <c r="L164" s="53">
        <f t="array" ref="L164">Max(If(left($P164:$FL164,2)="12",column($P164:$FL164),0))</f>
        <v>0</v>
      </c>
      <c r="M164" s="53">
        <f t="array" ref="M164">Max(If(left($P164:$FL164,1)="X",column($P164:$FL164),0))</f>
        <v>0</v>
      </c>
      <c r="N164" s="53" t="str">
        <f t="shared" si="10"/>
        <v/>
      </c>
      <c r="O164" s="54">
        <f t="shared" si="9"/>
        <v>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5"/>
    </row>
    <row r="165">
      <c r="A165" s="48">
        <f t="shared" si="1"/>
        <v>159</v>
      </c>
      <c r="B165" s="60" t="str">
        <f t="shared" si="2"/>
        <v> </v>
      </c>
      <c r="C165" s="60" t="str">
        <f t="shared" si="3"/>
        <v> </v>
      </c>
      <c r="D165" s="60" t="str">
        <f t="shared" si="4"/>
        <v> </v>
      </c>
      <c r="E165" s="60" t="str">
        <f t="shared" si="5"/>
        <v> </v>
      </c>
      <c r="F165" s="60" t="str">
        <f t="shared" si="6"/>
        <v> </v>
      </c>
      <c r="G165" s="51" t="str">
        <f t="shared" si="7"/>
        <v/>
      </c>
      <c r="H165" s="52">
        <v>159.0</v>
      </c>
      <c r="I165" s="53">
        <f t="array" ref="I165">Max(If(left($P165:$FL165,2)="CI",column($P165:$FL165),0))</f>
        <v>0</v>
      </c>
      <c r="J165" s="53">
        <f t="array" ref="J165">Max(If(left($P165:$FL165,3)="EHD",column($P165:$FL165),0))</f>
        <v>0</v>
      </c>
      <c r="K165" s="53">
        <f t="array" ref="K165">Max(If(left($P165:$FL165,2)="CH",column($P165:$FL165),0))</f>
        <v>0</v>
      </c>
      <c r="L165" s="53">
        <f t="array" ref="L165">Max(If(left($P165:$FL165,2)="12",column($P165:$FL165),0))</f>
        <v>0</v>
      </c>
      <c r="M165" s="53">
        <f t="array" ref="M165">Max(If(left($P165:$FL165,1)="X",column($P165:$FL165),0))</f>
        <v>0</v>
      </c>
      <c r="N165" s="53" t="str">
        <f t="shared" si="10"/>
        <v/>
      </c>
      <c r="O165" s="54">
        <f t="shared" si="9"/>
        <v>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5"/>
    </row>
    <row r="166">
      <c r="A166" s="48">
        <f t="shared" si="1"/>
        <v>160</v>
      </c>
      <c r="B166" s="60" t="str">
        <f t="shared" si="2"/>
        <v> </v>
      </c>
      <c r="C166" s="60" t="str">
        <f t="shared" si="3"/>
        <v> </v>
      </c>
      <c r="D166" s="60" t="str">
        <f t="shared" si="4"/>
        <v> </v>
      </c>
      <c r="E166" s="60" t="str">
        <f t="shared" si="5"/>
        <v> </v>
      </c>
      <c r="F166" s="60" t="str">
        <f t="shared" si="6"/>
        <v> </v>
      </c>
      <c r="G166" s="51" t="str">
        <f t="shared" si="7"/>
        <v/>
      </c>
      <c r="H166" s="52">
        <v>160.0</v>
      </c>
      <c r="I166" s="53">
        <f t="array" ref="I166">Max(If(left($P166:$FL166,2)="CI",column($P166:$FL166),0))</f>
        <v>0</v>
      </c>
      <c r="J166" s="53">
        <f t="array" ref="J166">Max(If(left($P166:$FL166,3)="EHD",column($P166:$FL166),0))</f>
        <v>0</v>
      </c>
      <c r="K166" s="53">
        <f t="array" ref="K166">Max(If(left($P166:$FL166,2)="CH",column($P166:$FL166),0))</f>
        <v>0</v>
      </c>
      <c r="L166" s="53">
        <f t="array" ref="L166">Max(If(left($P166:$FL166,2)="12",column($P166:$FL166),0))</f>
        <v>0</v>
      </c>
      <c r="M166" s="53">
        <f t="array" ref="M166">Max(If(left($P166:$FL166,1)="X",column($P166:$FL166),0))</f>
        <v>0</v>
      </c>
      <c r="N166" s="53" t="str">
        <f t="shared" si="10"/>
        <v/>
      </c>
      <c r="O166" s="54">
        <f t="shared" si="9"/>
        <v>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5"/>
    </row>
    <row r="167">
      <c r="A167" s="48">
        <f t="shared" si="1"/>
        <v>161</v>
      </c>
      <c r="B167" s="60" t="str">
        <f t="shared" si="2"/>
        <v> </v>
      </c>
      <c r="C167" s="60" t="str">
        <f t="shared" si="3"/>
        <v> </v>
      </c>
      <c r="D167" s="60" t="str">
        <f t="shared" si="4"/>
        <v> </v>
      </c>
      <c r="E167" s="60" t="str">
        <f t="shared" si="5"/>
        <v> </v>
      </c>
      <c r="F167" s="60" t="str">
        <f t="shared" si="6"/>
        <v> </v>
      </c>
      <c r="G167" s="51" t="str">
        <f t="shared" si="7"/>
        <v/>
      </c>
      <c r="H167" s="52">
        <v>161.0</v>
      </c>
      <c r="I167" s="53">
        <f t="array" ref="I167">Max(If(left($P167:$FL167,2)="CI",column($P167:$FL167),0))</f>
        <v>0</v>
      </c>
      <c r="J167" s="53">
        <f t="array" ref="J167">Max(If(left($P167:$FL167,3)="EHD",column($P167:$FL167),0))</f>
        <v>0</v>
      </c>
      <c r="K167" s="53">
        <f t="array" ref="K167">Max(If(left($P167:$FL167,2)="CH",column($P167:$FL167),0))</f>
        <v>0</v>
      </c>
      <c r="L167" s="53">
        <f t="array" ref="L167">Max(If(left($P167:$FL167,2)="12",column($P167:$FL167),0))</f>
        <v>0</v>
      </c>
      <c r="M167" s="53">
        <f t="array" ref="M167">Max(If(left($P167:$FL167,1)="X",column($P167:$FL167),0))</f>
        <v>0</v>
      </c>
      <c r="N167" s="53" t="str">
        <f t="shared" si="10"/>
        <v/>
      </c>
      <c r="O167" s="54">
        <f t="shared" si="9"/>
        <v>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5"/>
    </row>
    <row r="168">
      <c r="A168" s="48">
        <f t="shared" si="1"/>
        <v>162</v>
      </c>
      <c r="B168" s="60" t="str">
        <f t="shared" si="2"/>
        <v> </v>
      </c>
      <c r="C168" s="60" t="str">
        <f t="shared" si="3"/>
        <v> </v>
      </c>
      <c r="D168" s="60" t="str">
        <f t="shared" si="4"/>
        <v> </v>
      </c>
      <c r="E168" s="60" t="str">
        <f t="shared" si="5"/>
        <v> </v>
      </c>
      <c r="F168" s="60" t="str">
        <f t="shared" si="6"/>
        <v> </v>
      </c>
      <c r="G168" s="51" t="str">
        <f t="shared" si="7"/>
        <v/>
      </c>
      <c r="H168" s="52">
        <v>162.0</v>
      </c>
      <c r="I168" s="53">
        <f t="array" ref="I168">Max(If(left($P168:$FL168,2)="CI",column($P168:$FL168),0))</f>
        <v>0</v>
      </c>
      <c r="J168" s="53">
        <f t="array" ref="J168">Max(If(left($P168:$FL168,3)="EHD",column($P168:$FL168),0))</f>
        <v>0</v>
      </c>
      <c r="K168" s="53">
        <f t="array" ref="K168">Max(If(left($P168:$FL168,2)="CH",column($P168:$FL168),0))</f>
        <v>0</v>
      </c>
      <c r="L168" s="53">
        <f t="array" ref="L168">Max(If(left($P168:$FL168,2)="12",column($P168:$FL168),0))</f>
        <v>0</v>
      </c>
      <c r="M168" s="53">
        <f t="array" ref="M168">Max(If(left($P168:$FL168,1)="X",column($P168:$FL168),0))</f>
        <v>0</v>
      </c>
      <c r="N168" s="53" t="str">
        <f t="shared" si="10"/>
        <v/>
      </c>
      <c r="O168" s="54">
        <f t="shared" si="9"/>
        <v>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5"/>
    </row>
    <row r="169">
      <c r="A169" s="48">
        <f t="shared" si="1"/>
        <v>163</v>
      </c>
      <c r="B169" s="60" t="str">
        <f t="shared" si="2"/>
        <v> </v>
      </c>
      <c r="C169" s="60" t="str">
        <f t="shared" si="3"/>
        <v> </v>
      </c>
      <c r="D169" s="60" t="str">
        <f t="shared" si="4"/>
        <v> </v>
      </c>
      <c r="E169" s="60" t="str">
        <f t="shared" si="5"/>
        <v> </v>
      </c>
      <c r="F169" s="60" t="str">
        <f t="shared" si="6"/>
        <v> </v>
      </c>
      <c r="G169" s="51" t="str">
        <f t="shared" si="7"/>
        <v/>
      </c>
      <c r="H169" s="52">
        <v>163.0</v>
      </c>
      <c r="I169" s="53">
        <f t="array" ref="I169">Max(If(left($P169:$FL169,2)="CI",column($P169:$FL169),0))</f>
        <v>0</v>
      </c>
      <c r="J169" s="53">
        <f t="array" ref="J169">Max(If(left($P169:$FL169,3)="EHD",column($P169:$FL169),0))</f>
        <v>0</v>
      </c>
      <c r="K169" s="53">
        <f t="array" ref="K169">Max(If(left($P169:$FL169,2)="CH",column($P169:$FL169),0))</f>
        <v>0</v>
      </c>
      <c r="L169" s="53">
        <f t="array" ref="L169">Max(If(left($P169:$FL169,2)="12",column($P169:$FL169),0))</f>
        <v>0</v>
      </c>
      <c r="M169" s="53">
        <f t="array" ref="M169">Max(If(left($P169:$FL169,1)="X",column($P169:$FL169),0))</f>
        <v>0</v>
      </c>
      <c r="N169" s="53" t="str">
        <f t="shared" si="10"/>
        <v/>
      </c>
      <c r="O169" s="54">
        <f t="shared" si="9"/>
        <v>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5"/>
    </row>
    <row r="170">
      <c r="A170" s="48">
        <f t="shared" si="1"/>
        <v>164</v>
      </c>
      <c r="B170" s="60" t="str">
        <f t="shared" si="2"/>
        <v> </v>
      </c>
      <c r="C170" s="60" t="str">
        <f t="shared" si="3"/>
        <v> </v>
      </c>
      <c r="D170" s="60" t="str">
        <f t="shared" si="4"/>
        <v> </v>
      </c>
      <c r="E170" s="60" t="str">
        <f t="shared" si="5"/>
        <v> </v>
      </c>
      <c r="F170" s="60" t="str">
        <f t="shared" si="6"/>
        <v> </v>
      </c>
      <c r="G170" s="51" t="str">
        <f t="shared" si="7"/>
        <v/>
      </c>
      <c r="H170" s="52">
        <v>164.0</v>
      </c>
      <c r="I170" s="53">
        <f t="array" ref="I170">Max(If(left($P170:$FL170,2)="CI",column($P170:$FL170),0))</f>
        <v>0</v>
      </c>
      <c r="J170" s="53">
        <f t="array" ref="J170">Max(If(left($P170:$FL170,3)="EHD",column($P170:$FL170),0))</f>
        <v>0</v>
      </c>
      <c r="K170" s="53">
        <f t="array" ref="K170">Max(If(left($P170:$FL170,2)="CH",column($P170:$FL170),0))</f>
        <v>0</v>
      </c>
      <c r="L170" s="53">
        <f t="array" ref="L170">Max(If(left($P170:$FL170,2)="12",column($P170:$FL170),0))</f>
        <v>0</v>
      </c>
      <c r="M170" s="53">
        <f t="array" ref="M170">Max(If(left($P170:$FL170,1)="X",column($P170:$FL170),0))</f>
        <v>0</v>
      </c>
      <c r="N170" s="53" t="str">
        <f t="shared" si="10"/>
        <v/>
      </c>
      <c r="O170" s="54">
        <f t="shared" si="9"/>
        <v>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5"/>
    </row>
    <row r="171">
      <c r="A171" s="48">
        <f t="shared" si="1"/>
        <v>165</v>
      </c>
      <c r="B171" s="60" t="str">
        <f t="shared" si="2"/>
        <v> </v>
      </c>
      <c r="C171" s="60" t="str">
        <f t="shared" si="3"/>
        <v> </v>
      </c>
      <c r="D171" s="60" t="str">
        <f t="shared" si="4"/>
        <v> </v>
      </c>
      <c r="E171" s="60" t="str">
        <f t="shared" si="5"/>
        <v> </v>
      </c>
      <c r="F171" s="60" t="str">
        <f t="shared" si="6"/>
        <v> </v>
      </c>
      <c r="G171" s="51" t="str">
        <f t="shared" si="7"/>
        <v/>
      </c>
      <c r="H171" s="52">
        <v>165.0</v>
      </c>
      <c r="I171" s="53">
        <f t="array" ref="I171">Max(If(left($P171:$FL171,2)="CI",column($P171:$FL171),0))</f>
        <v>0</v>
      </c>
      <c r="J171" s="53">
        <f t="array" ref="J171">Max(If(left($P171:$FL171,3)="EHD",column($P171:$FL171),0))</f>
        <v>0</v>
      </c>
      <c r="K171" s="53">
        <f t="array" ref="K171">Max(If(left($P171:$FL171,2)="CH",column($P171:$FL171),0))</f>
        <v>0</v>
      </c>
      <c r="L171" s="53">
        <f t="array" ref="L171">Max(If(left($P171:$FL171,2)="12",column($P171:$FL171),0))</f>
        <v>0</v>
      </c>
      <c r="M171" s="53">
        <f t="array" ref="M171">Max(If(left($P171:$FL171,1)="X",column($P171:$FL171),0))</f>
        <v>0</v>
      </c>
      <c r="N171" s="53" t="str">
        <f t="shared" si="10"/>
        <v/>
      </c>
      <c r="O171" s="54">
        <f t="shared" si="9"/>
        <v>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5"/>
    </row>
    <row r="172">
      <c r="A172" s="48">
        <f t="shared" si="1"/>
        <v>166</v>
      </c>
      <c r="B172" s="60" t="str">
        <f t="shared" si="2"/>
        <v> </v>
      </c>
      <c r="C172" s="60" t="str">
        <f t="shared" si="3"/>
        <v> </v>
      </c>
      <c r="D172" s="60" t="str">
        <f t="shared" si="4"/>
        <v> </v>
      </c>
      <c r="E172" s="60" t="str">
        <f t="shared" si="5"/>
        <v> </v>
      </c>
      <c r="F172" s="60" t="str">
        <f t="shared" si="6"/>
        <v> </v>
      </c>
      <c r="G172" s="51" t="str">
        <f t="shared" si="7"/>
        <v/>
      </c>
      <c r="H172" s="52">
        <v>166.0</v>
      </c>
      <c r="I172" s="53">
        <f t="array" ref="I172">Max(If(left($P172:$FL172,2)="CI",column($P172:$FL172),0))</f>
        <v>0</v>
      </c>
      <c r="J172" s="53">
        <f t="array" ref="J172">Max(If(left($P172:$FL172,3)="EHD",column($P172:$FL172),0))</f>
        <v>0</v>
      </c>
      <c r="K172" s="53">
        <f t="array" ref="K172">Max(If(left($P172:$FL172,2)="CH",column($P172:$FL172),0))</f>
        <v>0</v>
      </c>
      <c r="L172" s="53">
        <f t="array" ref="L172">Max(If(left($P172:$FL172,2)="12",column($P172:$FL172),0))</f>
        <v>0</v>
      </c>
      <c r="M172" s="53">
        <f t="array" ref="M172">Max(If(left($P172:$FL172,1)="X",column($P172:$FL172),0))</f>
        <v>0</v>
      </c>
      <c r="N172" s="53" t="str">
        <f t="shared" si="10"/>
        <v/>
      </c>
      <c r="O172" s="54">
        <f t="shared" si="9"/>
        <v>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5"/>
    </row>
    <row r="173">
      <c r="A173" s="48">
        <f t="shared" si="1"/>
        <v>167</v>
      </c>
      <c r="B173" s="60" t="str">
        <f t="shared" si="2"/>
        <v> </v>
      </c>
      <c r="C173" s="60" t="str">
        <f t="shared" si="3"/>
        <v> </v>
      </c>
      <c r="D173" s="60" t="str">
        <f t="shared" si="4"/>
        <v> </v>
      </c>
      <c r="E173" s="60" t="str">
        <f t="shared" si="5"/>
        <v> </v>
      </c>
      <c r="F173" s="60" t="str">
        <f t="shared" si="6"/>
        <v> </v>
      </c>
      <c r="G173" s="51" t="str">
        <f t="shared" si="7"/>
        <v/>
      </c>
      <c r="H173" s="52">
        <v>167.0</v>
      </c>
      <c r="I173" s="53">
        <f t="array" ref="I173">Max(If(left($P173:$FL173,2)="CI",column($P173:$FL173),0))</f>
        <v>0</v>
      </c>
      <c r="J173" s="53">
        <f t="array" ref="J173">Max(If(left($P173:$FL173,3)="EHD",column($P173:$FL173),0))</f>
        <v>0</v>
      </c>
      <c r="K173" s="53">
        <f t="array" ref="K173">Max(If(left($P173:$FL173,2)="CH",column($P173:$FL173),0))</f>
        <v>0</v>
      </c>
      <c r="L173" s="53">
        <f t="array" ref="L173">Max(If(left($P173:$FL173,2)="12",column($P173:$FL173),0))</f>
        <v>0</v>
      </c>
      <c r="M173" s="53">
        <f t="array" ref="M173">Max(If(left($P173:$FL173,1)="X",column($P173:$FL173),0))</f>
        <v>0</v>
      </c>
      <c r="N173" s="53" t="str">
        <f t="shared" si="10"/>
        <v/>
      </c>
      <c r="O173" s="54">
        <f t="shared" si="9"/>
        <v>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5"/>
    </row>
    <row r="174">
      <c r="A174" s="48">
        <f t="shared" si="1"/>
        <v>168</v>
      </c>
      <c r="B174" s="60" t="str">
        <f t="shared" si="2"/>
        <v> </v>
      </c>
      <c r="C174" s="60" t="str">
        <f t="shared" si="3"/>
        <v> </v>
      </c>
      <c r="D174" s="60" t="str">
        <f t="shared" si="4"/>
        <v> </v>
      </c>
      <c r="E174" s="60" t="str">
        <f t="shared" si="5"/>
        <v> </v>
      </c>
      <c r="F174" s="60" t="str">
        <f t="shared" si="6"/>
        <v> </v>
      </c>
      <c r="G174" s="51" t="str">
        <f t="shared" si="7"/>
        <v/>
      </c>
      <c r="H174" s="52">
        <v>168.0</v>
      </c>
      <c r="I174" s="53">
        <f t="array" ref="I174">Max(If(left($P174:$FL174,2)="CI",column($P174:$FL174),0))</f>
        <v>0</v>
      </c>
      <c r="J174" s="53">
        <f t="array" ref="J174">Max(If(left($P174:$FL174,3)="EHD",column($P174:$FL174),0))</f>
        <v>0</v>
      </c>
      <c r="K174" s="53">
        <f t="array" ref="K174">Max(If(left($P174:$FL174,2)="CH",column($P174:$FL174),0))</f>
        <v>0</v>
      </c>
      <c r="L174" s="53">
        <f t="array" ref="L174">Max(If(left($P174:$FL174,2)="12",column($P174:$FL174),0))</f>
        <v>0</v>
      </c>
      <c r="M174" s="53">
        <f t="array" ref="M174">Max(If(left($P174:$FL174,1)="X",column($P174:$FL174),0))</f>
        <v>0</v>
      </c>
      <c r="N174" s="53" t="str">
        <f t="shared" si="10"/>
        <v/>
      </c>
      <c r="O174" s="54">
        <f t="shared" si="9"/>
        <v>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5"/>
    </row>
    <row r="175">
      <c r="A175" s="48">
        <f t="shared" si="1"/>
        <v>169</v>
      </c>
      <c r="B175" s="60" t="str">
        <f t="shared" si="2"/>
        <v> </v>
      </c>
      <c r="C175" s="60" t="str">
        <f t="shared" si="3"/>
        <v> </v>
      </c>
      <c r="D175" s="60" t="str">
        <f t="shared" si="4"/>
        <v> </v>
      </c>
      <c r="E175" s="60" t="str">
        <f t="shared" si="5"/>
        <v> </v>
      </c>
      <c r="F175" s="60" t="str">
        <f t="shared" si="6"/>
        <v> </v>
      </c>
      <c r="G175" s="51" t="str">
        <f t="shared" si="7"/>
        <v/>
      </c>
      <c r="H175" s="52">
        <v>169.0</v>
      </c>
      <c r="I175" s="53">
        <f t="array" ref="I175">Max(If(left($P175:$FL175,2)="CI",column($P175:$FL175),0))</f>
        <v>0</v>
      </c>
      <c r="J175" s="53">
        <f t="array" ref="J175">Max(If(left($P175:$FL175,3)="EHD",column($P175:$FL175),0))</f>
        <v>0</v>
      </c>
      <c r="K175" s="53">
        <f t="array" ref="K175">Max(If(left($P175:$FL175,2)="CH",column($P175:$FL175),0))</f>
        <v>0</v>
      </c>
      <c r="L175" s="53">
        <f t="array" ref="L175">Max(If(left($P175:$FL175,2)="12",column($P175:$FL175),0))</f>
        <v>0</v>
      </c>
      <c r="M175" s="53">
        <f t="array" ref="M175">Max(If(left($P175:$FL175,1)="X",column($P175:$FL175),0))</f>
        <v>0</v>
      </c>
      <c r="N175" s="53" t="str">
        <f t="shared" si="10"/>
        <v/>
      </c>
      <c r="O175" s="54">
        <f t="shared" si="9"/>
        <v>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5"/>
    </row>
    <row r="176">
      <c r="A176" s="48">
        <f t="shared" si="1"/>
        <v>170</v>
      </c>
      <c r="B176" s="60" t="str">
        <f t="shared" si="2"/>
        <v> </v>
      </c>
      <c r="C176" s="60" t="str">
        <f t="shared" si="3"/>
        <v> </v>
      </c>
      <c r="D176" s="60" t="str">
        <f t="shared" si="4"/>
        <v> </v>
      </c>
      <c r="E176" s="60" t="str">
        <f t="shared" si="5"/>
        <v> </v>
      </c>
      <c r="F176" s="60" t="str">
        <f t="shared" si="6"/>
        <v> </v>
      </c>
      <c r="G176" s="51" t="str">
        <f t="shared" si="7"/>
        <v/>
      </c>
      <c r="H176" s="52">
        <v>170.0</v>
      </c>
      <c r="I176" s="53">
        <f t="array" ref="I176">Max(If(left($P176:$FL176,2)="CI",column($P176:$FL176),0))</f>
        <v>0</v>
      </c>
      <c r="J176" s="53">
        <f t="array" ref="J176">Max(If(left($P176:$FL176,3)="EHD",column($P176:$FL176),0))</f>
        <v>0</v>
      </c>
      <c r="K176" s="53">
        <f t="array" ref="K176">Max(If(left($P176:$FL176,2)="CH",column($P176:$FL176),0))</f>
        <v>0</v>
      </c>
      <c r="L176" s="53">
        <f t="array" ref="L176">Max(If(left($P176:$FL176,2)="12",column($P176:$FL176),0))</f>
        <v>0</v>
      </c>
      <c r="M176" s="53">
        <f t="array" ref="M176">Max(If(left($P176:$FL176,1)="X",column($P176:$FL176),0))</f>
        <v>0</v>
      </c>
      <c r="N176" s="53" t="str">
        <f t="shared" si="10"/>
        <v/>
      </c>
      <c r="O176" s="54">
        <f t="shared" si="9"/>
        <v>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5"/>
    </row>
  </sheetData>
  <mergeCells count="50">
    <mergeCell ref="B1:G1"/>
    <mergeCell ref="B2:C2"/>
    <mergeCell ref="D2:G2"/>
    <mergeCell ref="B3:G3"/>
    <mergeCell ref="F4:G4"/>
    <mergeCell ref="P6:R6"/>
    <mergeCell ref="S6:V6"/>
    <mergeCell ref="W6:Z6"/>
    <mergeCell ref="AA6:AC6"/>
    <mergeCell ref="AD6:AF6"/>
    <mergeCell ref="AG6:AI6"/>
    <mergeCell ref="AJ6:AM6"/>
    <mergeCell ref="AN6:AQ6"/>
    <mergeCell ref="AR6:AT6"/>
    <mergeCell ref="AU6:AW6"/>
    <mergeCell ref="AX6:AZ6"/>
    <mergeCell ref="BA6:BD6"/>
    <mergeCell ref="BE6:BH6"/>
    <mergeCell ref="BI6:BK6"/>
    <mergeCell ref="BL6:BN6"/>
    <mergeCell ref="BO6:BQ6"/>
    <mergeCell ref="BR6:BU6"/>
    <mergeCell ref="BV6:BY6"/>
    <mergeCell ref="BZ6:CB6"/>
    <mergeCell ref="CC6:CE6"/>
    <mergeCell ref="CF6:CH6"/>
    <mergeCell ref="CI6:CL6"/>
    <mergeCell ref="CM6:CP6"/>
    <mergeCell ref="CQ6:CS6"/>
    <mergeCell ref="CT6:CV6"/>
    <mergeCell ref="CW6:CY6"/>
    <mergeCell ref="CZ6:DC6"/>
    <mergeCell ref="DD6:DG6"/>
    <mergeCell ref="DH6:DJ6"/>
    <mergeCell ref="DK6:DM6"/>
    <mergeCell ref="EL6:EO6"/>
    <mergeCell ref="EP6:ER6"/>
    <mergeCell ref="ES6:EU6"/>
    <mergeCell ref="EV6:EX6"/>
    <mergeCell ref="EY6:FB6"/>
    <mergeCell ref="FC6:FF6"/>
    <mergeCell ref="FG6:FI6"/>
    <mergeCell ref="FJ6:FL6"/>
    <mergeCell ref="DN6:DP6"/>
    <mergeCell ref="DQ6:DT6"/>
    <mergeCell ref="DU6:DX6"/>
    <mergeCell ref="DY6:EA6"/>
    <mergeCell ref="EB6:ED6"/>
    <mergeCell ref="EE6:EG6"/>
    <mergeCell ref="EH6:EK6"/>
  </mergeCells>
  <conditionalFormatting sqref="P2:FM2">
    <cfRule type="containsText" dxfId="0" priority="1" operator="containsText" text="x">
      <formula>NOT(ISERROR(SEARCH(("x"),(P2))))</formula>
    </cfRule>
  </conditionalFormatting>
  <conditionalFormatting sqref="P7:X176 AA9:AA10 AA12:AA19">
    <cfRule type="containsText" dxfId="1" priority="2" operator="containsText" text="EHD">
      <formula>NOT(ISERROR(SEARCH(("EHD"),(P7))))</formula>
    </cfRule>
  </conditionalFormatting>
  <conditionalFormatting sqref="Y7:Y14">
    <cfRule type="containsText" dxfId="1" priority="3" operator="containsText" text="EHD">
      <formula>NOT(ISERROR(SEARCH(("EHD"),(Y7))))</formula>
    </cfRule>
  </conditionalFormatting>
  <conditionalFormatting sqref="Y16:Y176">
    <cfRule type="containsText" dxfId="1" priority="4" operator="containsText" text="EHD">
      <formula>NOT(ISERROR(SEARCH(("EHD"),(Y16))))</formula>
    </cfRule>
  </conditionalFormatting>
  <conditionalFormatting sqref="Z7:AF176 AG7:AG25 AI7:DX176 DY7:DY17 DZ7:EC176 ED7:ED18 EE7:EO176 EP7:EP18 EQ7:FM176 AH8:AH176 DY19:DY176 ED20:ED176 EP20:EP176 AG27:AG176">
    <cfRule type="containsText" dxfId="1" priority="5" operator="containsText" text="EHD">
      <formula>NOT(ISERROR(SEARCH(("EHD"),(Z7))))</formula>
    </cfRule>
  </conditionalFormatting>
  <conditionalFormatting sqref="P7:X176 AA9:AA10 AA12:AA19">
    <cfRule type="containsText" dxfId="2" priority="6" operator="containsText" text="CI">
      <formula>NOT(ISERROR(SEARCH(("CI"),(P7))))</formula>
    </cfRule>
  </conditionalFormatting>
  <conditionalFormatting sqref="Y7:Y14">
    <cfRule type="containsText" dxfId="2" priority="7" operator="containsText" text="CI">
      <formula>NOT(ISERROR(SEARCH(("CI"),(Y7))))</formula>
    </cfRule>
  </conditionalFormatting>
  <conditionalFormatting sqref="Y16:Y176">
    <cfRule type="containsText" dxfId="2" priority="8" operator="containsText" text="CI">
      <formula>NOT(ISERROR(SEARCH(("CI"),(Y16))))</formula>
    </cfRule>
  </conditionalFormatting>
  <conditionalFormatting sqref="Z7:AF176 AG7:AG25 AI7:DX176 DY7:DY17 DZ7:EC176 ED7:ED18 EE7:EO176 EP7:EP18 EQ7:FM176 AH8:AH176 DY19:DY176 ED20:ED176 EP20:EP176 AG27:AG176">
    <cfRule type="containsText" dxfId="2" priority="9" operator="containsText" text="CI">
      <formula>NOT(ISERROR(SEARCH(("CI"),(Z7))))</formula>
    </cfRule>
  </conditionalFormatting>
  <conditionalFormatting sqref="P7:X176 AA9:AA10 AA12:AA19">
    <cfRule type="containsText" dxfId="3" priority="10" operator="containsText" text="12">
      <formula>NOT(ISERROR(SEARCH(("12"),(P7))))</formula>
    </cfRule>
  </conditionalFormatting>
  <conditionalFormatting sqref="Y7:Y14">
    <cfRule type="containsText" dxfId="3" priority="11" operator="containsText" text="12">
      <formula>NOT(ISERROR(SEARCH(("12"),(Y7))))</formula>
    </cfRule>
  </conditionalFormatting>
  <conditionalFormatting sqref="Y16:Y176">
    <cfRule type="containsText" dxfId="3" priority="12" operator="containsText" text="12">
      <formula>NOT(ISERROR(SEARCH(("12"),(Y16))))</formula>
    </cfRule>
  </conditionalFormatting>
  <conditionalFormatting sqref="Z7:AF176 AG7:AG25 AI7:DX176 DY7:DY17 DZ7:EC176 ED7:ED18 EE7:EO176 EP7:EP18 EQ7:FM176 AH8:AH176 DY19:DY176 ED20:ED176 EP20:EP176 AG27:AG176">
    <cfRule type="containsText" dxfId="3" priority="13" operator="containsText" text="12">
      <formula>NOT(ISERROR(SEARCH(("12"),(Z7))))</formula>
    </cfRule>
  </conditionalFormatting>
  <conditionalFormatting sqref="P7:X176 AA9:AA10 AA12:AA19">
    <cfRule type="containsText" dxfId="4" priority="14" operator="containsText" text="CH">
      <formula>NOT(ISERROR(SEARCH(("CH"),(P7))))</formula>
    </cfRule>
  </conditionalFormatting>
  <conditionalFormatting sqref="Y7:Y14">
    <cfRule type="containsText" dxfId="4" priority="15" operator="containsText" text="CH">
      <formula>NOT(ISERROR(SEARCH(("CH"),(Y7))))</formula>
    </cfRule>
  </conditionalFormatting>
  <conditionalFormatting sqref="Y16:Y176">
    <cfRule type="containsText" dxfId="4" priority="16" operator="containsText" text="CH">
      <formula>NOT(ISERROR(SEARCH(("CH"),(Y16))))</formula>
    </cfRule>
  </conditionalFormatting>
  <conditionalFormatting sqref="Z7:AF176 AG7:AG25 AI7:DX176 DY7:DY17 DZ7:EC176 ED7:ED18 EE7:EO176 EP7:EP18 EQ7:FM176 AH8:AH176 DY19:DY176 ED20:ED176 EP20:EP176 AG27:AG176">
    <cfRule type="containsText" dxfId="4" priority="17" operator="containsText" text="CH">
      <formula>NOT(ISERROR(SEARCH(("CH"),(Z7))))</formula>
    </cfRule>
  </conditionalFormatting>
  <conditionalFormatting sqref="P7:X176 AA9:AA10 AA12:AA19">
    <cfRule type="containsText" dxfId="5" priority="18" operator="containsText" text="X">
      <formula>NOT(ISERROR(SEARCH(("X"),(P7))))</formula>
    </cfRule>
  </conditionalFormatting>
  <conditionalFormatting sqref="Y7:Y14">
    <cfRule type="containsText" dxfId="5" priority="19" operator="containsText" text="X">
      <formula>NOT(ISERROR(SEARCH(("X"),(Y7))))</formula>
    </cfRule>
  </conditionalFormatting>
  <conditionalFormatting sqref="Y16:Y176">
    <cfRule type="containsText" dxfId="5" priority="20" operator="containsText" text="X">
      <formula>NOT(ISERROR(SEARCH(("X"),(Y16))))</formula>
    </cfRule>
  </conditionalFormatting>
  <conditionalFormatting sqref="Z7:AF176 AG7:AG25 AI7:DX176 DY7:DY17 DZ7:EC176 ED7:ED18 EE7:EO176 EP7:EP18 EQ7:FM176 AH8:AH176 DY19:DY176 ED20:ED176 EP20:EP176 AG27:AG176">
    <cfRule type="containsText" dxfId="5" priority="21" operator="containsText" text="X">
      <formula>NOT(ISERROR(SEARCH(("X"),(Z7))))</formula>
    </cfRule>
  </conditionalFormatting>
  <conditionalFormatting sqref="B7">
    <cfRule type="notContainsBlanks" dxfId="6" priority="22">
      <formula>LEN(TRIM(B7))&gt;0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12.25"/>
    <col customWidth="1" min="2" max="3" width="5.38"/>
    <col customWidth="1" min="4" max="4" width="6.75"/>
    <col customWidth="1" min="5" max="5" width="11.13"/>
    <col customWidth="1" min="6" max="6" width="10.38"/>
    <col customWidth="1" min="7" max="7" width="8.0"/>
    <col customWidth="1" min="8" max="8" width="8.25"/>
    <col customWidth="1" min="9" max="9" width="8.63"/>
    <col customWidth="1" min="10" max="12" width="8.25"/>
    <col customWidth="1" min="13" max="13" width="6.38"/>
    <col customWidth="1" min="14" max="21" width="5.13"/>
    <col customWidth="1" hidden="1" min="22" max="29" width="7.5"/>
    <col customWidth="1" min="30" max="30" width="15.13"/>
  </cols>
  <sheetData>
    <row r="1">
      <c r="A1" s="61" t="s">
        <v>65</v>
      </c>
      <c r="B1" s="62" t="str">
        <f>'Nest Checks'!B1</f>
        <v>Struthers</v>
      </c>
      <c r="C1" s="3"/>
      <c r="D1" s="3"/>
      <c r="E1" s="3"/>
      <c r="G1" s="63"/>
      <c r="H1" s="64" t="s">
        <v>66</v>
      </c>
      <c r="I1" s="65">
        <f>countif($V$5:$W$142,"ID")+countif($V$5:$W$142,"unID")</f>
        <v>6</v>
      </c>
      <c r="J1" s="64"/>
      <c r="K1" s="64"/>
      <c r="L1" s="66" t="s">
        <v>67</v>
      </c>
      <c r="M1" s="65">
        <f>countif($V$5:$W$142,"UNB")</f>
        <v>0</v>
      </c>
      <c r="N1" s="67"/>
      <c r="Q1" s="68"/>
      <c r="R1" s="69" t="s">
        <v>68</v>
      </c>
      <c r="T1" s="70">
        <f>today()</f>
        <v>45446</v>
      </c>
      <c r="V1" s="71" t="s">
        <v>69</v>
      </c>
      <c r="AA1" s="72">
        <v>10.0</v>
      </c>
      <c r="AB1" s="73"/>
      <c r="AC1" s="73"/>
      <c r="AD1" s="74"/>
    </row>
    <row r="2" ht="1.5" customHeight="1">
      <c r="A2" s="61" t="s">
        <v>70</v>
      </c>
      <c r="B2" s="75"/>
      <c r="C2" s="3"/>
      <c r="D2" s="3"/>
      <c r="E2" s="3"/>
      <c r="G2" s="76"/>
      <c r="H2" s="77" t="s">
        <v>71</v>
      </c>
      <c r="I2" s="78">
        <f>countif($V$5:$W$142,"ID")</f>
        <v>6</v>
      </c>
      <c r="J2" s="64"/>
      <c r="K2" s="64"/>
      <c r="L2" s="66" t="s">
        <v>72</v>
      </c>
      <c r="M2" s="78">
        <f>countif($V$5:$W$142,"m")</f>
        <v>0</v>
      </c>
      <c r="N2" s="79"/>
      <c r="O2" s="80"/>
      <c r="P2" s="81"/>
      <c r="Q2" s="80"/>
      <c r="R2" s="81"/>
      <c r="S2" s="80"/>
      <c r="T2" s="81"/>
      <c r="U2" s="80"/>
      <c r="V2" s="82" t="s">
        <v>73</v>
      </c>
      <c r="W2" s="83" t="str">
        <f>if(countif(AB5:AB142,"Date!")&gt;0,"Y","N")</f>
        <v>Y</v>
      </c>
      <c r="X2" s="82" t="s">
        <v>74</v>
      </c>
      <c r="Y2" s="83" t="str">
        <f>if(AD3="Still UNB?","Y","N")</f>
        <v>N</v>
      </c>
      <c r="Z2" s="84" t="s">
        <v>75</v>
      </c>
      <c r="AA2" s="85" t="str">
        <f t="array" ref="AA2">if(sum(if(right(C5:C142)="?",1,0))&gt;0,"Y","N")</f>
        <v>N</v>
      </c>
      <c r="AB2" s="86"/>
      <c r="AC2" s="73"/>
      <c r="AD2" s="74"/>
    </row>
    <row r="3">
      <c r="A3" s="87" t="s">
        <v>76</v>
      </c>
      <c r="B3" s="88"/>
      <c r="C3" s="88" t="str">
        <f>concatenate(if(W2="Y","[ID confirmation date]  &amp;  ",""),if(Y2="Y","[Reconfirm UNB]  &amp;  ",""),if(AA2="Y","[Confirm sex]  &amp;  ",""),if('Active Nests'!AU1="","","[Add nests on Active Nests]"))</f>
        <v>[ID confirmation date]  &amp;  </v>
      </c>
      <c r="D3" s="3"/>
      <c r="E3" s="3"/>
      <c r="F3" s="3"/>
      <c r="G3" s="3"/>
      <c r="H3" s="3"/>
      <c r="I3" s="3"/>
      <c r="J3" s="3"/>
      <c r="K3" s="3"/>
      <c r="L3" s="3"/>
      <c r="M3" s="4"/>
      <c r="N3" s="89" t="s">
        <v>77</v>
      </c>
      <c r="O3" s="3"/>
      <c r="P3" s="3"/>
      <c r="Q3" s="3"/>
      <c r="R3" s="3"/>
      <c r="S3" s="3"/>
      <c r="T3" s="3"/>
      <c r="U3" s="4"/>
      <c r="V3" s="90" t="s">
        <v>78</v>
      </c>
      <c r="AD3" s="91" t="str">
        <f>if(AD4="","","Still UNB?")</f>
        <v/>
      </c>
    </row>
    <row r="4">
      <c r="A4" s="92" t="s">
        <v>79</v>
      </c>
      <c r="B4" s="93"/>
      <c r="C4" s="92" t="s">
        <v>80</v>
      </c>
      <c r="D4" s="92" t="s">
        <v>81</v>
      </c>
      <c r="E4" s="92" t="s">
        <v>82</v>
      </c>
      <c r="F4" s="92" t="s">
        <v>83</v>
      </c>
      <c r="G4" s="92" t="s">
        <v>84</v>
      </c>
      <c r="H4" s="92" t="s">
        <v>85</v>
      </c>
      <c r="I4" s="92" t="s">
        <v>86</v>
      </c>
      <c r="J4" s="94" t="s">
        <v>87</v>
      </c>
      <c r="K4" s="95" t="s">
        <v>88</v>
      </c>
      <c r="L4" s="96" t="s">
        <v>89</v>
      </c>
      <c r="M4" s="97" t="s">
        <v>90</v>
      </c>
      <c r="N4" s="98">
        <v>1.0</v>
      </c>
      <c r="O4" s="99" t="s">
        <v>91</v>
      </c>
      <c r="P4" s="98">
        <v>2.0</v>
      </c>
      <c r="Q4" s="99" t="s">
        <v>91</v>
      </c>
      <c r="R4" s="98">
        <v>3.0</v>
      </c>
      <c r="S4" s="99" t="s">
        <v>91</v>
      </c>
      <c r="T4" s="98">
        <v>4.0</v>
      </c>
      <c r="U4" s="99" t="s">
        <v>91</v>
      </c>
      <c r="V4" s="90" t="s">
        <v>92</v>
      </c>
      <c r="W4" s="82" t="s">
        <v>93</v>
      </c>
      <c r="X4" s="82" t="s">
        <v>94</v>
      </c>
      <c r="Y4" s="82" t="s">
        <v>95</v>
      </c>
      <c r="Z4" s="82" t="s">
        <v>96</v>
      </c>
      <c r="AA4" s="82" t="s">
        <v>97</v>
      </c>
      <c r="AB4" s="82" t="s">
        <v>98</v>
      </c>
      <c r="AC4" s="100" t="s">
        <v>36</v>
      </c>
      <c r="AD4" s="101" t="str">
        <f t="array" ref="AD4">concatenate(if(AD5:AD126="","","#"&amp;N5:N126&amp;C5:C126&amp;","&amp;char(9)))</f>
        <v/>
      </c>
    </row>
    <row r="5">
      <c r="A5" s="102" t="s">
        <v>99</v>
      </c>
      <c r="B5" s="103"/>
      <c r="C5" s="102" t="s">
        <v>100</v>
      </c>
      <c r="D5" s="102" t="s">
        <v>101</v>
      </c>
      <c r="E5" s="102" t="s">
        <v>102</v>
      </c>
      <c r="F5" s="102" t="s">
        <v>103</v>
      </c>
      <c r="G5" s="102" t="s">
        <v>104</v>
      </c>
      <c r="H5" s="102" t="s">
        <v>105</v>
      </c>
      <c r="I5" s="104">
        <v>44713.0</v>
      </c>
      <c r="J5" s="102"/>
      <c r="K5" s="102"/>
      <c r="L5" s="105"/>
      <c r="M5" s="102"/>
      <c r="N5" s="106">
        <v>10.0</v>
      </c>
      <c r="O5" s="107">
        <v>44681.0</v>
      </c>
      <c r="P5" s="108">
        <v>20.0</v>
      </c>
      <c r="Q5" s="107">
        <v>44753.0</v>
      </c>
      <c r="R5" s="109" t="str">
        <f t="shared" ref="R5:R142" si="1">if(isblank(B5),"Nest!")</f>
        <v>Nest!</v>
      </c>
      <c r="S5" s="110" t="str">
        <f t="shared" ref="S5:S142" si="2">if(isblank(B5),"Date!")</f>
        <v>Date!</v>
      </c>
      <c r="T5" s="109" t="str">
        <f t="shared" ref="T5:T142" si="3">if(isblank(B5),"Nest!")</f>
        <v>Nest!</v>
      </c>
      <c r="U5" s="110" t="str">
        <f t="shared" ref="U5:U142" si="4">if(isblank(B5),"Date!")</f>
        <v>Date!</v>
      </c>
      <c r="V5" s="111" t="str">
        <f t="shared" ref="V5:V142" si="5">IF(ISBLANK($A5),"",IF($A5="unb","unb",IF(LEFT(N5,1)="m","m",IF(ISNUMBER(N5),"ID","unID"))))</f>
        <v>ID</v>
      </c>
      <c r="W5" s="83">
        <f t="shared" ref="W5:W142" si="6">O5</f>
        <v>44681</v>
      </c>
      <c r="X5" s="83">
        <f t="shared" ref="X5:X142" si="7">Q5</f>
        <v>44753</v>
      </c>
      <c r="Y5" s="83" t="str">
        <f t="shared" ref="Y5:Y142" si="8">S5</f>
        <v>Date!</v>
      </c>
      <c r="Z5" s="83" t="str">
        <f t="shared" ref="Z5:Z142" si="9">U5</f>
        <v>Date!</v>
      </c>
      <c r="AA5" s="83">
        <f t="array" ref="AA5">if(N5="Nest!",0,max(if((W5:Z5)="","",column(W5:Z5)-21)))</f>
        <v>5</v>
      </c>
      <c r="AB5" s="83" t="str">
        <f t="shared" ref="AB5:AB142" si="10">if(AA5=0,"",INDIRECT("R"&amp;row(AA5)&amp;"C"&amp;AA5+21,false))</f>
        <v>Date!</v>
      </c>
      <c r="AC5" s="112" t="str">
        <f t="shared" ref="AC5:AC142" si="11">if(AA5=0,"",if(AA5=1,N5,if(AA5=2,P5,if(AA5=3,R5,if(AA5=4,T5,"weird")))))</f>
        <v>weird</v>
      </c>
      <c r="AD5" s="113"/>
    </row>
    <row r="6">
      <c r="A6" s="102" t="s">
        <v>106</v>
      </c>
      <c r="B6" s="103"/>
      <c r="C6" s="102" t="s">
        <v>107</v>
      </c>
      <c r="D6" s="102" t="s">
        <v>108</v>
      </c>
      <c r="E6" s="102" t="s">
        <v>109</v>
      </c>
      <c r="F6" s="114" t="s">
        <v>110</v>
      </c>
      <c r="G6" s="102" t="s">
        <v>104</v>
      </c>
      <c r="H6" s="102" t="s">
        <v>111</v>
      </c>
      <c r="I6" s="104">
        <v>44713.0</v>
      </c>
      <c r="J6" s="102"/>
      <c r="K6" s="102"/>
      <c r="L6" s="105"/>
      <c r="M6" s="102"/>
      <c r="N6" s="106">
        <v>10.0</v>
      </c>
      <c r="O6" s="107">
        <v>44705.0</v>
      </c>
      <c r="P6" s="108">
        <v>20.0</v>
      </c>
      <c r="Q6" s="107">
        <v>44756.0</v>
      </c>
      <c r="R6" s="109" t="str">
        <f t="shared" si="1"/>
        <v>Nest!</v>
      </c>
      <c r="S6" s="110" t="str">
        <f t="shared" si="2"/>
        <v>Date!</v>
      </c>
      <c r="T6" s="109" t="str">
        <f t="shared" si="3"/>
        <v>Nest!</v>
      </c>
      <c r="U6" s="110" t="str">
        <f t="shared" si="4"/>
        <v>Date!</v>
      </c>
      <c r="V6" s="111" t="str">
        <f t="shared" si="5"/>
        <v>ID</v>
      </c>
      <c r="W6" s="83">
        <f t="shared" si="6"/>
        <v>44705</v>
      </c>
      <c r="X6" s="83">
        <f t="shared" si="7"/>
        <v>44756</v>
      </c>
      <c r="Y6" s="83" t="str">
        <f t="shared" si="8"/>
        <v>Date!</v>
      </c>
      <c r="Z6" s="83" t="str">
        <f t="shared" si="9"/>
        <v>Date!</v>
      </c>
      <c r="AA6" s="83">
        <f t="array" ref="AA6">if(N6="Nest!",0,max(if((W6:Z6)="","",column(W6:Z6)-21)))</f>
        <v>5</v>
      </c>
      <c r="AB6" s="83" t="str">
        <f t="shared" si="10"/>
        <v>Date!</v>
      </c>
      <c r="AC6" s="112" t="str">
        <f t="shared" si="11"/>
        <v>weird</v>
      </c>
      <c r="AD6" s="113"/>
    </row>
    <row r="7">
      <c r="A7" s="102" t="s">
        <v>112</v>
      </c>
      <c r="B7" s="103"/>
      <c r="C7" s="102" t="s">
        <v>100</v>
      </c>
      <c r="D7" s="102" t="s">
        <v>113</v>
      </c>
      <c r="E7" s="102" t="s">
        <v>114</v>
      </c>
      <c r="F7" s="102" t="s">
        <v>115</v>
      </c>
      <c r="G7" s="102" t="s">
        <v>116</v>
      </c>
      <c r="H7" s="102" t="s">
        <v>111</v>
      </c>
      <c r="I7" s="115">
        <v>44728.0</v>
      </c>
      <c r="J7" s="102"/>
      <c r="K7" s="102"/>
      <c r="L7" s="105" t="s">
        <v>117</v>
      </c>
      <c r="M7" s="105"/>
      <c r="N7" s="106">
        <v>22.0</v>
      </c>
      <c r="O7" s="116">
        <v>44734.0</v>
      </c>
      <c r="P7" s="108">
        <v>3.0</v>
      </c>
      <c r="Q7" s="116">
        <v>44783.0</v>
      </c>
      <c r="R7" s="109" t="str">
        <f t="shared" si="1"/>
        <v>Nest!</v>
      </c>
      <c r="S7" s="110" t="str">
        <f t="shared" si="2"/>
        <v>Date!</v>
      </c>
      <c r="T7" s="109" t="str">
        <f t="shared" si="3"/>
        <v>Nest!</v>
      </c>
      <c r="U7" s="110" t="str">
        <f t="shared" si="4"/>
        <v>Date!</v>
      </c>
      <c r="V7" s="111" t="str">
        <f t="shared" si="5"/>
        <v>ID</v>
      </c>
      <c r="W7" s="83">
        <f t="shared" si="6"/>
        <v>44734</v>
      </c>
      <c r="X7" s="83">
        <f t="shared" si="7"/>
        <v>44783</v>
      </c>
      <c r="Y7" s="83" t="str">
        <f t="shared" si="8"/>
        <v>Date!</v>
      </c>
      <c r="Z7" s="83" t="str">
        <f t="shared" si="9"/>
        <v>Date!</v>
      </c>
      <c r="AA7" s="83">
        <f t="array" ref="AA7">if(N7="Nest!",0,max(if((W7:Z7)="","",column(W7:Z7)-21)))</f>
        <v>5</v>
      </c>
      <c r="AB7" s="83" t="str">
        <f t="shared" si="10"/>
        <v>Date!</v>
      </c>
      <c r="AC7" s="112" t="str">
        <f t="shared" si="11"/>
        <v>weird</v>
      </c>
      <c r="AD7" s="113"/>
    </row>
    <row r="8">
      <c r="A8" s="102" t="s">
        <v>118</v>
      </c>
      <c r="B8" s="117"/>
      <c r="C8" s="102" t="s">
        <v>107</v>
      </c>
      <c r="D8" s="102" t="s">
        <v>119</v>
      </c>
      <c r="E8" s="102" t="s">
        <v>120</v>
      </c>
      <c r="F8" s="118" t="s">
        <v>120</v>
      </c>
      <c r="G8" s="102" t="s">
        <v>116</v>
      </c>
      <c r="H8" s="102" t="s">
        <v>111</v>
      </c>
      <c r="I8" s="115">
        <v>44742.0</v>
      </c>
      <c r="J8" s="119"/>
      <c r="K8" s="119"/>
      <c r="L8" s="55" t="s">
        <v>117</v>
      </c>
      <c r="M8" s="102" t="s">
        <v>121</v>
      </c>
      <c r="N8" s="106">
        <v>22.0</v>
      </c>
      <c r="O8" s="107">
        <v>44756.0</v>
      </c>
      <c r="P8" s="108">
        <v>3.0</v>
      </c>
      <c r="Q8" s="116">
        <v>44783.0</v>
      </c>
      <c r="R8" s="109" t="str">
        <f t="shared" si="1"/>
        <v>Nest!</v>
      </c>
      <c r="S8" s="110" t="str">
        <f t="shared" si="2"/>
        <v>Date!</v>
      </c>
      <c r="T8" s="109" t="str">
        <f t="shared" si="3"/>
        <v>Nest!</v>
      </c>
      <c r="U8" s="110" t="str">
        <f t="shared" si="4"/>
        <v>Date!</v>
      </c>
      <c r="V8" s="111" t="str">
        <f t="shared" si="5"/>
        <v>ID</v>
      </c>
      <c r="W8" s="83">
        <f t="shared" si="6"/>
        <v>44756</v>
      </c>
      <c r="X8" s="83">
        <f t="shared" si="7"/>
        <v>44783</v>
      </c>
      <c r="Y8" s="83" t="str">
        <f t="shared" si="8"/>
        <v>Date!</v>
      </c>
      <c r="Z8" s="83" t="str">
        <f t="shared" si="9"/>
        <v>Date!</v>
      </c>
      <c r="AA8" s="83">
        <f t="array" ref="AA8">if(N8="Nest!",0,max(if((W8:Z8)="","",column(W8:Z8)-21)))</f>
        <v>5</v>
      </c>
      <c r="AB8" s="83" t="str">
        <f t="shared" si="10"/>
        <v>Date!</v>
      </c>
      <c r="AC8" s="112" t="str">
        <f t="shared" si="11"/>
        <v>weird</v>
      </c>
      <c r="AD8" s="120" t="str">
        <f t="shared" ref="AD8:AD142" si="12">if(AA8&gt;0,if(AB8&lt;&gt;"Date!",if(and(left(A8,1)="u",today()-AB8&gt;$AA$1),"Reconfirm UNB!!",""),""),"")</f>
        <v/>
      </c>
    </row>
    <row r="9">
      <c r="A9" s="102" t="s">
        <v>122</v>
      </c>
      <c r="B9" s="103"/>
      <c r="C9" s="102" t="s">
        <v>100</v>
      </c>
      <c r="D9" s="102" t="s">
        <v>113</v>
      </c>
      <c r="E9" s="102" t="s">
        <v>102</v>
      </c>
      <c r="F9" s="102" t="s">
        <v>109</v>
      </c>
      <c r="G9" s="102" t="s">
        <v>104</v>
      </c>
      <c r="H9" s="102" t="s">
        <v>111</v>
      </c>
      <c r="I9" s="104">
        <v>44749.0</v>
      </c>
      <c r="J9" s="102"/>
      <c r="K9" s="102"/>
      <c r="L9" s="105" t="s">
        <v>123</v>
      </c>
      <c r="M9" s="102" t="s">
        <v>121</v>
      </c>
      <c r="N9" s="106">
        <v>23.0</v>
      </c>
      <c r="O9" s="110" t="str">
        <f t="shared" ref="O9:O142" si="13">if(isblank(B9),"Date!")</f>
        <v>Date!</v>
      </c>
      <c r="P9" s="109" t="str">
        <f t="shared" ref="P9:P142" si="14">if(isblank(B9),"Nest!")</f>
        <v>Nest!</v>
      </c>
      <c r="Q9" s="110" t="str">
        <f t="shared" ref="Q9:Q142" si="15">if(isblank(B9),"Date!")</f>
        <v>Date!</v>
      </c>
      <c r="R9" s="109" t="str">
        <f t="shared" si="1"/>
        <v>Nest!</v>
      </c>
      <c r="S9" s="110" t="str">
        <f t="shared" si="2"/>
        <v>Date!</v>
      </c>
      <c r="T9" s="109" t="str">
        <f t="shared" si="3"/>
        <v>Nest!</v>
      </c>
      <c r="U9" s="110" t="str">
        <f t="shared" si="4"/>
        <v>Date!</v>
      </c>
      <c r="V9" s="111" t="str">
        <f t="shared" si="5"/>
        <v>ID</v>
      </c>
      <c r="W9" s="83" t="str">
        <f t="shared" si="6"/>
        <v>Date!</v>
      </c>
      <c r="X9" s="83" t="str">
        <f t="shared" si="7"/>
        <v>Date!</v>
      </c>
      <c r="Y9" s="83" t="str">
        <f t="shared" si="8"/>
        <v>Date!</v>
      </c>
      <c r="Z9" s="83" t="str">
        <f t="shared" si="9"/>
        <v>Date!</v>
      </c>
      <c r="AA9" s="83">
        <f t="array" ref="AA9">if(N9="Nest!",0,max(if((W9:Z9)="","",column(W9:Z9)-21)))</f>
        <v>5</v>
      </c>
      <c r="AB9" s="83" t="str">
        <f t="shared" si="10"/>
        <v>Date!</v>
      </c>
      <c r="AC9" s="112" t="str">
        <f t="shared" si="11"/>
        <v>weird</v>
      </c>
      <c r="AD9" s="120" t="str">
        <f t="shared" si="12"/>
        <v/>
      </c>
    </row>
    <row r="10">
      <c r="A10" s="102" t="s">
        <v>124</v>
      </c>
      <c r="B10" s="103"/>
      <c r="C10" s="102" t="s">
        <v>107</v>
      </c>
      <c r="D10" s="102" t="s">
        <v>119</v>
      </c>
      <c r="E10" s="102" t="s">
        <v>114</v>
      </c>
      <c r="F10" s="102" t="s">
        <v>125</v>
      </c>
      <c r="G10" s="102" t="s">
        <v>116</v>
      </c>
      <c r="H10" s="102" t="s">
        <v>111</v>
      </c>
      <c r="I10" s="104">
        <v>44749.0</v>
      </c>
      <c r="J10" s="102"/>
      <c r="K10" s="102"/>
      <c r="L10" s="105" t="s">
        <v>123</v>
      </c>
      <c r="M10" s="102" t="s">
        <v>121</v>
      </c>
      <c r="N10" s="106">
        <v>23.0</v>
      </c>
      <c r="O10" s="110" t="str">
        <f t="shared" si="13"/>
        <v>Date!</v>
      </c>
      <c r="P10" s="109" t="str">
        <f t="shared" si="14"/>
        <v>Nest!</v>
      </c>
      <c r="Q10" s="110" t="str">
        <f t="shared" si="15"/>
        <v>Date!</v>
      </c>
      <c r="R10" s="109" t="str">
        <f t="shared" si="1"/>
        <v>Nest!</v>
      </c>
      <c r="S10" s="110" t="str">
        <f t="shared" si="2"/>
        <v>Date!</v>
      </c>
      <c r="T10" s="109" t="str">
        <f t="shared" si="3"/>
        <v>Nest!</v>
      </c>
      <c r="U10" s="110" t="str">
        <f t="shared" si="4"/>
        <v>Date!</v>
      </c>
      <c r="V10" s="111" t="str">
        <f t="shared" si="5"/>
        <v>ID</v>
      </c>
      <c r="W10" s="83" t="str">
        <f t="shared" si="6"/>
        <v>Date!</v>
      </c>
      <c r="X10" s="83" t="str">
        <f t="shared" si="7"/>
        <v>Date!</v>
      </c>
      <c r="Y10" s="83" t="str">
        <f t="shared" si="8"/>
        <v>Date!</v>
      </c>
      <c r="Z10" s="83" t="str">
        <f t="shared" si="9"/>
        <v>Date!</v>
      </c>
      <c r="AA10" s="83">
        <f t="array" ref="AA10">if(N10="Nest!",0,max(if((W10:Z10)="","",column(W10:Z10)-21)))</f>
        <v>5</v>
      </c>
      <c r="AB10" s="83" t="str">
        <f t="shared" si="10"/>
        <v>Date!</v>
      </c>
      <c r="AC10" s="112" t="str">
        <f t="shared" si="11"/>
        <v>weird</v>
      </c>
      <c r="AD10" s="120" t="str">
        <f t="shared" si="12"/>
        <v/>
      </c>
    </row>
    <row r="11">
      <c r="A11" s="102"/>
      <c r="B11" s="103"/>
      <c r="C11" s="102"/>
      <c r="D11" s="102"/>
      <c r="E11" s="102"/>
      <c r="F11" s="102"/>
      <c r="G11" s="102"/>
      <c r="H11" s="102"/>
      <c r="I11" s="104"/>
      <c r="J11" s="102"/>
      <c r="K11" s="102"/>
      <c r="L11" s="121"/>
      <c r="M11" s="102"/>
      <c r="N11" s="122" t="str">
        <f t="shared" ref="N11:N142" si="16">if(isblank(B11),"Nest!")</f>
        <v>Nest!</v>
      </c>
      <c r="O11" s="110" t="str">
        <f t="shared" si="13"/>
        <v>Date!</v>
      </c>
      <c r="P11" s="109" t="str">
        <f t="shared" si="14"/>
        <v>Nest!</v>
      </c>
      <c r="Q11" s="110" t="str">
        <f t="shared" si="15"/>
        <v>Date!</v>
      </c>
      <c r="R11" s="109" t="str">
        <f t="shared" si="1"/>
        <v>Nest!</v>
      </c>
      <c r="S11" s="110" t="str">
        <f t="shared" si="2"/>
        <v>Date!</v>
      </c>
      <c r="T11" s="109" t="str">
        <f t="shared" si="3"/>
        <v>Nest!</v>
      </c>
      <c r="U11" s="110" t="str">
        <f t="shared" si="4"/>
        <v>Date!</v>
      </c>
      <c r="V11" s="111" t="str">
        <f t="shared" si="5"/>
        <v/>
      </c>
      <c r="W11" s="83" t="str">
        <f t="shared" si="6"/>
        <v>Date!</v>
      </c>
      <c r="X11" s="83" t="str">
        <f t="shared" si="7"/>
        <v>Date!</v>
      </c>
      <c r="Y11" s="83" t="str">
        <f t="shared" si="8"/>
        <v>Date!</v>
      </c>
      <c r="Z11" s="83" t="str">
        <f t="shared" si="9"/>
        <v>Date!</v>
      </c>
      <c r="AA11" s="83">
        <f t="array" ref="AA11">if(N11="Nest!",0,max(if((W11:Z11)="","",column(W11:Z11)-21)))</f>
        <v>0</v>
      </c>
      <c r="AB11" s="83" t="str">
        <f t="shared" si="10"/>
        <v/>
      </c>
      <c r="AC11" s="112" t="str">
        <f t="shared" si="11"/>
        <v/>
      </c>
      <c r="AD11" s="120" t="str">
        <f t="shared" si="12"/>
        <v/>
      </c>
    </row>
    <row r="12">
      <c r="A12" s="102"/>
      <c r="B12" s="103"/>
      <c r="C12" s="102"/>
      <c r="D12" s="102"/>
      <c r="E12" s="102"/>
      <c r="F12" s="102"/>
      <c r="G12" s="102"/>
      <c r="H12" s="102"/>
      <c r="I12" s="104"/>
      <c r="J12" s="102"/>
      <c r="K12" s="102"/>
      <c r="L12" s="105"/>
      <c r="M12" s="102"/>
      <c r="N12" s="122" t="str">
        <f t="shared" si="16"/>
        <v>Nest!</v>
      </c>
      <c r="O12" s="110" t="str">
        <f t="shared" si="13"/>
        <v>Date!</v>
      </c>
      <c r="P12" s="109" t="str">
        <f t="shared" si="14"/>
        <v>Nest!</v>
      </c>
      <c r="Q12" s="110" t="str">
        <f t="shared" si="15"/>
        <v>Date!</v>
      </c>
      <c r="R12" s="109" t="str">
        <f t="shared" si="1"/>
        <v>Nest!</v>
      </c>
      <c r="S12" s="110" t="str">
        <f t="shared" si="2"/>
        <v>Date!</v>
      </c>
      <c r="T12" s="109" t="str">
        <f t="shared" si="3"/>
        <v>Nest!</v>
      </c>
      <c r="U12" s="110" t="str">
        <f t="shared" si="4"/>
        <v>Date!</v>
      </c>
      <c r="V12" s="111" t="str">
        <f t="shared" si="5"/>
        <v/>
      </c>
      <c r="W12" s="83" t="str">
        <f t="shared" si="6"/>
        <v>Date!</v>
      </c>
      <c r="X12" s="83" t="str">
        <f t="shared" si="7"/>
        <v>Date!</v>
      </c>
      <c r="Y12" s="83" t="str">
        <f t="shared" si="8"/>
        <v>Date!</v>
      </c>
      <c r="Z12" s="83" t="str">
        <f t="shared" si="9"/>
        <v>Date!</v>
      </c>
      <c r="AA12" s="83">
        <f t="array" ref="AA12">if(N12="Nest!",0,max(if((W12:Z12)="","",column(W12:Z12)-21)))</f>
        <v>0</v>
      </c>
      <c r="AB12" s="83" t="str">
        <f t="shared" si="10"/>
        <v/>
      </c>
      <c r="AC12" s="112" t="str">
        <f t="shared" si="11"/>
        <v/>
      </c>
      <c r="AD12" s="120" t="str">
        <f t="shared" si="12"/>
        <v/>
      </c>
    </row>
    <row r="13">
      <c r="A13" s="102"/>
      <c r="B13" s="103"/>
      <c r="C13" s="102"/>
      <c r="D13" s="102"/>
      <c r="E13" s="102"/>
      <c r="F13" s="102"/>
      <c r="G13" s="102"/>
      <c r="H13" s="102"/>
      <c r="I13" s="104"/>
      <c r="J13" s="102"/>
      <c r="K13" s="102"/>
      <c r="L13" s="105"/>
      <c r="M13" s="102"/>
      <c r="N13" s="122" t="str">
        <f t="shared" si="16"/>
        <v>Nest!</v>
      </c>
      <c r="O13" s="110" t="str">
        <f t="shared" si="13"/>
        <v>Date!</v>
      </c>
      <c r="P13" s="109" t="str">
        <f t="shared" si="14"/>
        <v>Nest!</v>
      </c>
      <c r="Q13" s="110" t="str">
        <f t="shared" si="15"/>
        <v>Date!</v>
      </c>
      <c r="R13" s="109" t="str">
        <f t="shared" si="1"/>
        <v>Nest!</v>
      </c>
      <c r="S13" s="110" t="str">
        <f t="shared" si="2"/>
        <v>Date!</v>
      </c>
      <c r="T13" s="109" t="str">
        <f t="shared" si="3"/>
        <v>Nest!</v>
      </c>
      <c r="U13" s="110" t="str">
        <f t="shared" si="4"/>
        <v>Date!</v>
      </c>
      <c r="V13" s="111" t="str">
        <f t="shared" si="5"/>
        <v/>
      </c>
      <c r="W13" s="83" t="str">
        <f t="shared" si="6"/>
        <v>Date!</v>
      </c>
      <c r="X13" s="83" t="str">
        <f t="shared" si="7"/>
        <v>Date!</v>
      </c>
      <c r="Y13" s="83" t="str">
        <f t="shared" si="8"/>
        <v>Date!</v>
      </c>
      <c r="Z13" s="83" t="str">
        <f t="shared" si="9"/>
        <v>Date!</v>
      </c>
      <c r="AA13" s="83">
        <f t="array" ref="AA13">if(N13="Nest!",0,max(if((W13:Z13)="","",column(W13:Z13)-21)))</f>
        <v>0</v>
      </c>
      <c r="AB13" s="83" t="str">
        <f t="shared" si="10"/>
        <v/>
      </c>
      <c r="AC13" s="112" t="str">
        <f t="shared" si="11"/>
        <v/>
      </c>
      <c r="AD13" s="120" t="str">
        <f t="shared" si="12"/>
        <v/>
      </c>
    </row>
    <row r="14">
      <c r="A14" s="102"/>
      <c r="B14" s="103"/>
      <c r="C14" s="102"/>
      <c r="D14" s="102"/>
      <c r="E14" s="102"/>
      <c r="F14" s="102"/>
      <c r="G14" s="102"/>
      <c r="H14" s="102"/>
      <c r="I14" s="104"/>
      <c r="J14" s="102"/>
      <c r="K14" s="102"/>
      <c r="L14" s="121"/>
      <c r="M14" s="102"/>
      <c r="N14" s="122" t="str">
        <f t="shared" si="16"/>
        <v>Nest!</v>
      </c>
      <c r="O14" s="110" t="str">
        <f t="shared" si="13"/>
        <v>Date!</v>
      </c>
      <c r="P14" s="109" t="str">
        <f t="shared" si="14"/>
        <v>Nest!</v>
      </c>
      <c r="Q14" s="110" t="str">
        <f t="shared" si="15"/>
        <v>Date!</v>
      </c>
      <c r="R14" s="109" t="str">
        <f t="shared" si="1"/>
        <v>Nest!</v>
      </c>
      <c r="S14" s="110" t="str">
        <f t="shared" si="2"/>
        <v>Date!</v>
      </c>
      <c r="T14" s="109" t="str">
        <f t="shared" si="3"/>
        <v>Nest!</v>
      </c>
      <c r="U14" s="110" t="str">
        <f t="shared" si="4"/>
        <v>Date!</v>
      </c>
      <c r="V14" s="111" t="str">
        <f t="shared" si="5"/>
        <v/>
      </c>
      <c r="W14" s="83" t="str">
        <f t="shared" si="6"/>
        <v>Date!</v>
      </c>
      <c r="X14" s="83" t="str">
        <f t="shared" si="7"/>
        <v>Date!</v>
      </c>
      <c r="Y14" s="83" t="str">
        <f t="shared" si="8"/>
        <v>Date!</v>
      </c>
      <c r="Z14" s="83" t="str">
        <f t="shared" si="9"/>
        <v>Date!</v>
      </c>
      <c r="AA14" s="83">
        <f t="array" ref="AA14">if(N14="Nest!",0,max(if((W14:Z14)="","",column(W14:Z14)-21)))</f>
        <v>0</v>
      </c>
      <c r="AB14" s="83" t="str">
        <f t="shared" si="10"/>
        <v/>
      </c>
      <c r="AC14" s="112" t="str">
        <f t="shared" si="11"/>
        <v/>
      </c>
      <c r="AD14" s="120" t="str">
        <f t="shared" si="12"/>
        <v/>
      </c>
    </row>
    <row r="15">
      <c r="A15" s="102"/>
      <c r="B15" s="103"/>
      <c r="C15" s="102"/>
      <c r="D15" s="102"/>
      <c r="E15" s="102"/>
      <c r="F15" s="102"/>
      <c r="G15" s="102"/>
      <c r="H15" s="102"/>
      <c r="I15" s="115"/>
      <c r="J15" s="102"/>
      <c r="K15" s="102"/>
      <c r="L15" s="105"/>
      <c r="M15" s="115"/>
      <c r="N15" s="122" t="str">
        <f t="shared" si="16"/>
        <v>Nest!</v>
      </c>
      <c r="O15" s="110" t="str">
        <f t="shared" si="13"/>
        <v>Date!</v>
      </c>
      <c r="P15" s="109" t="str">
        <f t="shared" si="14"/>
        <v>Nest!</v>
      </c>
      <c r="Q15" s="110" t="str">
        <f t="shared" si="15"/>
        <v>Date!</v>
      </c>
      <c r="R15" s="109" t="str">
        <f t="shared" si="1"/>
        <v>Nest!</v>
      </c>
      <c r="S15" s="110" t="str">
        <f t="shared" si="2"/>
        <v>Date!</v>
      </c>
      <c r="T15" s="109" t="str">
        <f t="shared" si="3"/>
        <v>Nest!</v>
      </c>
      <c r="U15" s="110" t="str">
        <f t="shared" si="4"/>
        <v>Date!</v>
      </c>
      <c r="V15" s="111" t="str">
        <f t="shared" si="5"/>
        <v/>
      </c>
      <c r="W15" s="83" t="str">
        <f t="shared" si="6"/>
        <v>Date!</v>
      </c>
      <c r="X15" s="83" t="str">
        <f t="shared" si="7"/>
        <v>Date!</v>
      </c>
      <c r="Y15" s="83" t="str">
        <f t="shared" si="8"/>
        <v>Date!</v>
      </c>
      <c r="Z15" s="83" t="str">
        <f t="shared" si="9"/>
        <v>Date!</v>
      </c>
      <c r="AA15" s="83">
        <f t="array" ref="AA15">if(N15="Nest!",0,max(if((W15:Z15)="","",column(W15:Z15)-21)))</f>
        <v>0</v>
      </c>
      <c r="AB15" s="83" t="str">
        <f t="shared" si="10"/>
        <v/>
      </c>
      <c r="AC15" s="112" t="str">
        <f t="shared" si="11"/>
        <v/>
      </c>
      <c r="AD15" s="120" t="str">
        <f t="shared" si="12"/>
        <v/>
      </c>
    </row>
    <row r="16">
      <c r="A16" s="102"/>
      <c r="B16" s="117"/>
      <c r="C16" s="102"/>
      <c r="D16" s="102"/>
      <c r="E16" s="119"/>
      <c r="F16" s="119"/>
      <c r="G16" s="119"/>
      <c r="H16" s="119"/>
      <c r="I16" s="119"/>
      <c r="J16" s="119"/>
      <c r="K16" s="119"/>
      <c r="L16" s="123"/>
      <c r="M16" s="119"/>
      <c r="N16" s="122" t="str">
        <f t="shared" si="16"/>
        <v>Nest!</v>
      </c>
      <c r="O16" s="110" t="str">
        <f t="shared" si="13"/>
        <v>Date!</v>
      </c>
      <c r="P16" s="109" t="str">
        <f t="shared" si="14"/>
        <v>Nest!</v>
      </c>
      <c r="Q16" s="110" t="str">
        <f t="shared" si="15"/>
        <v>Date!</v>
      </c>
      <c r="R16" s="109" t="str">
        <f t="shared" si="1"/>
        <v>Nest!</v>
      </c>
      <c r="S16" s="110" t="str">
        <f t="shared" si="2"/>
        <v>Date!</v>
      </c>
      <c r="T16" s="109" t="str">
        <f t="shared" si="3"/>
        <v>Nest!</v>
      </c>
      <c r="U16" s="110" t="str">
        <f t="shared" si="4"/>
        <v>Date!</v>
      </c>
      <c r="V16" s="111" t="str">
        <f t="shared" si="5"/>
        <v/>
      </c>
      <c r="W16" s="83" t="str">
        <f t="shared" si="6"/>
        <v>Date!</v>
      </c>
      <c r="X16" s="83" t="str">
        <f t="shared" si="7"/>
        <v>Date!</v>
      </c>
      <c r="Y16" s="83" t="str">
        <f t="shared" si="8"/>
        <v>Date!</v>
      </c>
      <c r="Z16" s="83" t="str">
        <f t="shared" si="9"/>
        <v>Date!</v>
      </c>
      <c r="AA16" s="83">
        <f t="array" ref="AA16">if(N16="Nest!",0,max(if((W16:Z16)="","",column(W16:Z16)-21)))</f>
        <v>0</v>
      </c>
      <c r="AB16" s="83" t="str">
        <f t="shared" si="10"/>
        <v/>
      </c>
      <c r="AC16" s="112" t="str">
        <f t="shared" si="11"/>
        <v/>
      </c>
      <c r="AD16" s="120" t="str">
        <f t="shared" si="12"/>
        <v/>
      </c>
    </row>
    <row r="17">
      <c r="A17" s="102"/>
      <c r="B17" s="117"/>
      <c r="C17" s="102"/>
      <c r="D17" s="102"/>
      <c r="E17" s="102"/>
      <c r="F17" s="102"/>
      <c r="G17" s="102"/>
      <c r="H17" s="102"/>
      <c r="I17" s="102"/>
      <c r="J17" s="102"/>
      <c r="K17" s="102"/>
      <c r="L17" s="124"/>
      <c r="M17" s="102"/>
      <c r="N17" s="122" t="str">
        <f t="shared" si="16"/>
        <v>Nest!</v>
      </c>
      <c r="O17" s="110" t="str">
        <f t="shared" si="13"/>
        <v>Date!</v>
      </c>
      <c r="P17" s="109" t="str">
        <f t="shared" si="14"/>
        <v>Nest!</v>
      </c>
      <c r="Q17" s="110" t="str">
        <f t="shared" si="15"/>
        <v>Date!</v>
      </c>
      <c r="R17" s="109" t="str">
        <f t="shared" si="1"/>
        <v>Nest!</v>
      </c>
      <c r="S17" s="110" t="str">
        <f t="shared" si="2"/>
        <v>Date!</v>
      </c>
      <c r="T17" s="109" t="str">
        <f t="shared" si="3"/>
        <v>Nest!</v>
      </c>
      <c r="U17" s="110" t="str">
        <f t="shared" si="4"/>
        <v>Date!</v>
      </c>
      <c r="V17" s="111" t="str">
        <f t="shared" si="5"/>
        <v/>
      </c>
      <c r="W17" s="83" t="str">
        <f t="shared" si="6"/>
        <v>Date!</v>
      </c>
      <c r="X17" s="83" t="str">
        <f t="shared" si="7"/>
        <v>Date!</v>
      </c>
      <c r="Y17" s="83" t="str">
        <f t="shared" si="8"/>
        <v>Date!</v>
      </c>
      <c r="Z17" s="83" t="str">
        <f t="shared" si="9"/>
        <v>Date!</v>
      </c>
      <c r="AA17" s="83">
        <f t="array" ref="AA17">if(N17="Nest!",0,max(if((W17:Z17)="","",column(W17:Z17)-21)))</f>
        <v>0</v>
      </c>
      <c r="AB17" s="83" t="str">
        <f t="shared" si="10"/>
        <v/>
      </c>
      <c r="AC17" s="112" t="str">
        <f t="shared" si="11"/>
        <v/>
      </c>
      <c r="AD17" s="120" t="str">
        <f t="shared" si="12"/>
        <v/>
      </c>
    </row>
    <row r="18">
      <c r="A18" s="102"/>
      <c r="B18" s="117"/>
      <c r="C18" s="102"/>
      <c r="D18" s="102"/>
      <c r="E18" s="102"/>
      <c r="F18" s="102"/>
      <c r="G18" s="102"/>
      <c r="H18" s="102"/>
      <c r="I18" s="115"/>
      <c r="J18" s="102"/>
      <c r="K18" s="102"/>
      <c r="L18" s="124"/>
      <c r="M18" s="102"/>
      <c r="N18" s="122" t="str">
        <f t="shared" si="16"/>
        <v>Nest!</v>
      </c>
      <c r="O18" s="110" t="str">
        <f t="shared" si="13"/>
        <v>Date!</v>
      </c>
      <c r="P18" s="109" t="str">
        <f t="shared" si="14"/>
        <v>Nest!</v>
      </c>
      <c r="Q18" s="110" t="str">
        <f t="shared" si="15"/>
        <v>Date!</v>
      </c>
      <c r="R18" s="109" t="str">
        <f t="shared" si="1"/>
        <v>Nest!</v>
      </c>
      <c r="S18" s="110" t="str">
        <f t="shared" si="2"/>
        <v>Date!</v>
      </c>
      <c r="T18" s="109" t="str">
        <f t="shared" si="3"/>
        <v>Nest!</v>
      </c>
      <c r="U18" s="110" t="str">
        <f t="shared" si="4"/>
        <v>Date!</v>
      </c>
      <c r="V18" s="111" t="str">
        <f t="shared" si="5"/>
        <v/>
      </c>
      <c r="W18" s="83" t="str">
        <f t="shared" si="6"/>
        <v>Date!</v>
      </c>
      <c r="X18" s="83" t="str">
        <f t="shared" si="7"/>
        <v>Date!</v>
      </c>
      <c r="Y18" s="83" t="str">
        <f t="shared" si="8"/>
        <v>Date!</v>
      </c>
      <c r="Z18" s="83" t="str">
        <f t="shared" si="9"/>
        <v>Date!</v>
      </c>
      <c r="AA18" s="83">
        <f t="array" ref="AA18">if(N18="Nest!",0,max(if((W18:Z18)="","",column(W18:Z18)-21)))</f>
        <v>0</v>
      </c>
      <c r="AB18" s="83" t="str">
        <f t="shared" si="10"/>
        <v/>
      </c>
      <c r="AC18" s="112" t="str">
        <f t="shared" si="11"/>
        <v/>
      </c>
      <c r="AD18" s="120" t="str">
        <f t="shared" si="12"/>
        <v/>
      </c>
    </row>
    <row r="19">
      <c r="A19" s="102"/>
      <c r="B19" s="117"/>
      <c r="C19" s="102"/>
      <c r="D19" s="119"/>
      <c r="E19" s="119"/>
      <c r="F19" s="119"/>
      <c r="G19" s="119"/>
      <c r="H19" s="119"/>
      <c r="I19" s="119"/>
      <c r="J19" s="119"/>
      <c r="K19" s="119"/>
      <c r="M19" s="119"/>
      <c r="N19" s="122" t="str">
        <f t="shared" si="16"/>
        <v>Nest!</v>
      </c>
      <c r="O19" s="110" t="str">
        <f t="shared" si="13"/>
        <v>Date!</v>
      </c>
      <c r="P19" s="109" t="str">
        <f t="shared" si="14"/>
        <v>Nest!</v>
      </c>
      <c r="Q19" s="110" t="str">
        <f t="shared" si="15"/>
        <v>Date!</v>
      </c>
      <c r="R19" s="109" t="str">
        <f t="shared" si="1"/>
        <v>Nest!</v>
      </c>
      <c r="S19" s="110" t="str">
        <f t="shared" si="2"/>
        <v>Date!</v>
      </c>
      <c r="T19" s="109" t="str">
        <f t="shared" si="3"/>
        <v>Nest!</v>
      </c>
      <c r="U19" s="110" t="str">
        <f t="shared" si="4"/>
        <v>Date!</v>
      </c>
      <c r="V19" s="111" t="str">
        <f t="shared" si="5"/>
        <v/>
      </c>
      <c r="W19" s="83" t="str">
        <f t="shared" si="6"/>
        <v>Date!</v>
      </c>
      <c r="X19" s="83" t="str">
        <f t="shared" si="7"/>
        <v>Date!</v>
      </c>
      <c r="Y19" s="83" t="str">
        <f t="shared" si="8"/>
        <v>Date!</v>
      </c>
      <c r="Z19" s="83" t="str">
        <f t="shared" si="9"/>
        <v>Date!</v>
      </c>
      <c r="AA19" s="83">
        <f t="array" ref="AA19">if(N19="Nest!",0,max(if((W19:Z19)="","",column(W19:Z19)-21)))</f>
        <v>0</v>
      </c>
      <c r="AB19" s="83" t="str">
        <f t="shared" si="10"/>
        <v/>
      </c>
      <c r="AC19" s="112" t="str">
        <f t="shared" si="11"/>
        <v/>
      </c>
      <c r="AD19" s="120" t="str">
        <f t="shared" si="12"/>
        <v/>
      </c>
    </row>
    <row r="20">
      <c r="A20" s="102"/>
      <c r="B20" s="117"/>
      <c r="C20" s="102"/>
      <c r="D20" s="102"/>
      <c r="E20" s="102"/>
      <c r="F20" s="102"/>
      <c r="G20" s="102"/>
      <c r="H20" s="102"/>
      <c r="I20" s="115"/>
      <c r="J20" s="102"/>
      <c r="K20" s="102"/>
      <c r="M20" s="119"/>
      <c r="N20" s="122" t="str">
        <f t="shared" si="16"/>
        <v>Nest!</v>
      </c>
      <c r="O20" s="110" t="str">
        <f t="shared" si="13"/>
        <v>Date!</v>
      </c>
      <c r="P20" s="109" t="str">
        <f t="shared" si="14"/>
        <v>Nest!</v>
      </c>
      <c r="Q20" s="110" t="str">
        <f t="shared" si="15"/>
        <v>Date!</v>
      </c>
      <c r="R20" s="109" t="str">
        <f t="shared" si="1"/>
        <v>Nest!</v>
      </c>
      <c r="S20" s="110" t="str">
        <f t="shared" si="2"/>
        <v>Date!</v>
      </c>
      <c r="T20" s="109" t="str">
        <f t="shared" si="3"/>
        <v>Nest!</v>
      </c>
      <c r="U20" s="110" t="str">
        <f t="shared" si="4"/>
        <v>Date!</v>
      </c>
      <c r="V20" s="111" t="str">
        <f t="shared" si="5"/>
        <v/>
      </c>
      <c r="W20" s="83" t="str">
        <f t="shared" si="6"/>
        <v>Date!</v>
      </c>
      <c r="X20" s="83" t="str">
        <f t="shared" si="7"/>
        <v>Date!</v>
      </c>
      <c r="Y20" s="83" t="str">
        <f t="shared" si="8"/>
        <v>Date!</v>
      </c>
      <c r="Z20" s="83" t="str">
        <f t="shared" si="9"/>
        <v>Date!</v>
      </c>
      <c r="AA20" s="83">
        <f t="array" ref="AA20">if(N20="Nest!",0,max(if((W20:Z20)="","",column(W20:Z20)-21)))</f>
        <v>0</v>
      </c>
      <c r="AB20" s="83" t="str">
        <f t="shared" si="10"/>
        <v/>
      </c>
      <c r="AC20" s="112" t="str">
        <f t="shared" si="11"/>
        <v/>
      </c>
      <c r="AD20" s="120" t="str">
        <f t="shared" si="12"/>
        <v/>
      </c>
    </row>
    <row r="21">
      <c r="A21" s="119"/>
      <c r="B21" s="117"/>
      <c r="C21" s="119"/>
      <c r="D21" s="119"/>
      <c r="E21" s="119"/>
      <c r="F21" s="119"/>
      <c r="G21" s="119"/>
      <c r="H21" s="119"/>
      <c r="I21" s="119"/>
      <c r="J21" s="119"/>
      <c r="K21" s="119"/>
      <c r="L21" s="5"/>
      <c r="M21" s="119"/>
      <c r="N21" s="122" t="str">
        <f t="shared" si="16"/>
        <v>Nest!</v>
      </c>
      <c r="O21" s="110" t="str">
        <f t="shared" si="13"/>
        <v>Date!</v>
      </c>
      <c r="P21" s="109" t="str">
        <f t="shared" si="14"/>
        <v>Nest!</v>
      </c>
      <c r="Q21" s="110" t="str">
        <f t="shared" si="15"/>
        <v>Date!</v>
      </c>
      <c r="R21" s="109" t="str">
        <f t="shared" si="1"/>
        <v>Nest!</v>
      </c>
      <c r="S21" s="110" t="str">
        <f t="shared" si="2"/>
        <v>Date!</v>
      </c>
      <c r="T21" s="109" t="str">
        <f t="shared" si="3"/>
        <v>Nest!</v>
      </c>
      <c r="U21" s="110" t="str">
        <f t="shared" si="4"/>
        <v>Date!</v>
      </c>
      <c r="V21" s="111" t="str">
        <f t="shared" si="5"/>
        <v/>
      </c>
      <c r="W21" s="83" t="str">
        <f t="shared" si="6"/>
        <v>Date!</v>
      </c>
      <c r="X21" s="83" t="str">
        <f t="shared" si="7"/>
        <v>Date!</v>
      </c>
      <c r="Y21" s="83" t="str">
        <f t="shared" si="8"/>
        <v>Date!</v>
      </c>
      <c r="Z21" s="83" t="str">
        <f t="shared" si="9"/>
        <v>Date!</v>
      </c>
      <c r="AA21" s="83">
        <f t="array" ref="AA21">if(N21="Nest!",0,max(if((W21:Z21)="","",column(W21:Z21)-21)))</f>
        <v>0</v>
      </c>
      <c r="AB21" s="83" t="str">
        <f t="shared" si="10"/>
        <v/>
      </c>
      <c r="AC21" s="112" t="str">
        <f t="shared" si="11"/>
        <v/>
      </c>
      <c r="AD21" s="120" t="str">
        <f t="shared" si="12"/>
        <v/>
      </c>
    </row>
    <row r="22">
      <c r="A22" s="119"/>
      <c r="B22" s="117"/>
      <c r="C22" s="119"/>
      <c r="D22" s="119"/>
      <c r="E22" s="119"/>
      <c r="F22" s="119"/>
      <c r="G22" s="119"/>
      <c r="H22" s="119"/>
      <c r="I22" s="119"/>
      <c r="J22" s="119"/>
      <c r="K22" s="119"/>
      <c r="L22" s="5"/>
      <c r="M22" s="119"/>
      <c r="N22" s="122" t="str">
        <f t="shared" si="16"/>
        <v>Nest!</v>
      </c>
      <c r="O22" s="110" t="str">
        <f t="shared" si="13"/>
        <v>Date!</v>
      </c>
      <c r="P22" s="109" t="str">
        <f t="shared" si="14"/>
        <v>Nest!</v>
      </c>
      <c r="Q22" s="110" t="str">
        <f t="shared" si="15"/>
        <v>Date!</v>
      </c>
      <c r="R22" s="109" t="str">
        <f t="shared" si="1"/>
        <v>Nest!</v>
      </c>
      <c r="S22" s="110" t="str">
        <f t="shared" si="2"/>
        <v>Date!</v>
      </c>
      <c r="T22" s="109" t="str">
        <f t="shared" si="3"/>
        <v>Nest!</v>
      </c>
      <c r="U22" s="110" t="str">
        <f t="shared" si="4"/>
        <v>Date!</v>
      </c>
      <c r="V22" s="111" t="str">
        <f t="shared" si="5"/>
        <v/>
      </c>
      <c r="W22" s="83" t="str">
        <f t="shared" si="6"/>
        <v>Date!</v>
      </c>
      <c r="X22" s="83" t="str">
        <f t="shared" si="7"/>
        <v>Date!</v>
      </c>
      <c r="Y22" s="83" t="str">
        <f t="shared" si="8"/>
        <v>Date!</v>
      </c>
      <c r="Z22" s="83" t="str">
        <f t="shared" si="9"/>
        <v>Date!</v>
      </c>
      <c r="AA22" s="83">
        <f t="array" ref="AA22">if(N22="Nest!",0,max(if((W22:Z22)="","",column(W22:Z22)-21)))</f>
        <v>0</v>
      </c>
      <c r="AB22" s="83" t="str">
        <f t="shared" si="10"/>
        <v/>
      </c>
      <c r="AC22" s="112" t="str">
        <f t="shared" si="11"/>
        <v/>
      </c>
      <c r="AD22" s="120" t="str">
        <f t="shared" si="12"/>
        <v/>
      </c>
    </row>
    <row r="23">
      <c r="A23" s="119"/>
      <c r="B23" s="117"/>
      <c r="C23" s="119"/>
      <c r="D23" s="119"/>
      <c r="E23" s="119"/>
      <c r="F23" s="119"/>
      <c r="G23" s="119"/>
      <c r="H23" s="119"/>
      <c r="I23" s="119"/>
      <c r="J23" s="119"/>
      <c r="K23" s="119"/>
      <c r="L23" s="5"/>
      <c r="M23" s="119"/>
      <c r="N23" s="122" t="str">
        <f t="shared" si="16"/>
        <v>Nest!</v>
      </c>
      <c r="O23" s="110" t="str">
        <f t="shared" si="13"/>
        <v>Date!</v>
      </c>
      <c r="P23" s="109" t="str">
        <f t="shared" si="14"/>
        <v>Nest!</v>
      </c>
      <c r="Q23" s="110" t="str">
        <f t="shared" si="15"/>
        <v>Date!</v>
      </c>
      <c r="R23" s="109" t="str">
        <f t="shared" si="1"/>
        <v>Nest!</v>
      </c>
      <c r="S23" s="110" t="str">
        <f t="shared" si="2"/>
        <v>Date!</v>
      </c>
      <c r="T23" s="109" t="str">
        <f t="shared" si="3"/>
        <v>Nest!</v>
      </c>
      <c r="U23" s="110" t="str">
        <f t="shared" si="4"/>
        <v>Date!</v>
      </c>
      <c r="V23" s="111" t="str">
        <f t="shared" si="5"/>
        <v/>
      </c>
      <c r="W23" s="83" t="str">
        <f t="shared" si="6"/>
        <v>Date!</v>
      </c>
      <c r="X23" s="83" t="str">
        <f t="shared" si="7"/>
        <v>Date!</v>
      </c>
      <c r="Y23" s="83" t="str">
        <f t="shared" si="8"/>
        <v>Date!</v>
      </c>
      <c r="Z23" s="83" t="str">
        <f t="shared" si="9"/>
        <v>Date!</v>
      </c>
      <c r="AA23" s="83">
        <f t="array" ref="AA23">if(N23="Nest!",0,max(if((W23:Z23)="","",column(W23:Z23)-21)))</f>
        <v>0</v>
      </c>
      <c r="AB23" s="83" t="str">
        <f t="shared" si="10"/>
        <v/>
      </c>
      <c r="AC23" s="112" t="str">
        <f t="shared" si="11"/>
        <v/>
      </c>
      <c r="AD23" s="120" t="str">
        <f t="shared" si="12"/>
        <v/>
      </c>
    </row>
    <row r="24">
      <c r="A24" s="102"/>
      <c r="B24" s="117"/>
      <c r="C24" s="102"/>
      <c r="D24" s="119"/>
      <c r="E24" s="119"/>
      <c r="F24" s="119"/>
      <c r="G24" s="119"/>
      <c r="H24" s="119"/>
      <c r="I24" s="119"/>
      <c r="J24" s="119"/>
      <c r="K24" s="119"/>
      <c r="L24" s="5"/>
      <c r="M24" s="119"/>
      <c r="N24" s="122" t="str">
        <f t="shared" si="16"/>
        <v>Nest!</v>
      </c>
      <c r="O24" s="110" t="str">
        <f t="shared" si="13"/>
        <v>Date!</v>
      </c>
      <c r="P24" s="109" t="str">
        <f t="shared" si="14"/>
        <v>Nest!</v>
      </c>
      <c r="Q24" s="110" t="str">
        <f t="shared" si="15"/>
        <v>Date!</v>
      </c>
      <c r="R24" s="109" t="str">
        <f t="shared" si="1"/>
        <v>Nest!</v>
      </c>
      <c r="S24" s="110" t="str">
        <f t="shared" si="2"/>
        <v>Date!</v>
      </c>
      <c r="T24" s="109" t="str">
        <f t="shared" si="3"/>
        <v>Nest!</v>
      </c>
      <c r="U24" s="110" t="str">
        <f t="shared" si="4"/>
        <v>Date!</v>
      </c>
      <c r="V24" s="111" t="str">
        <f t="shared" si="5"/>
        <v/>
      </c>
      <c r="W24" s="83" t="str">
        <f t="shared" si="6"/>
        <v>Date!</v>
      </c>
      <c r="X24" s="83" t="str">
        <f t="shared" si="7"/>
        <v>Date!</v>
      </c>
      <c r="Y24" s="83" t="str">
        <f t="shared" si="8"/>
        <v>Date!</v>
      </c>
      <c r="Z24" s="83" t="str">
        <f t="shared" si="9"/>
        <v>Date!</v>
      </c>
      <c r="AA24" s="83">
        <f t="array" ref="AA24">if(N24="Nest!",0,max(if((W24:Z24)="","",column(W24:Z24)-21)))</f>
        <v>0</v>
      </c>
      <c r="AB24" s="83" t="str">
        <f t="shared" si="10"/>
        <v/>
      </c>
      <c r="AC24" s="112" t="str">
        <f t="shared" si="11"/>
        <v/>
      </c>
      <c r="AD24" s="120" t="str">
        <f t="shared" si="12"/>
        <v/>
      </c>
    </row>
    <row r="25">
      <c r="A25" s="119"/>
      <c r="B25" s="117"/>
      <c r="C25" s="119"/>
      <c r="D25" s="119"/>
      <c r="E25" s="119"/>
      <c r="F25" s="119"/>
      <c r="G25" s="119"/>
      <c r="H25" s="119"/>
      <c r="I25" s="119"/>
      <c r="J25" s="119"/>
      <c r="K25" s="119"/>
      <c r="L25" s="5"/>
      <c r="M25" s="119"/>
      <c r="N25" s="122" t="str">
        <f t="shared" si="16"/>
        <v>Nest!</v>
      </c>
      <c r="O25" s="110" t="str">
        <f t="shared" si="13"/>
        <v>Date!</v>
      </c>
      <c r="P25" s="109" t="str">
        <f t="shared" si="14"/>
        <v>Nest!</v>
      </c>
      <c r="Q25" s="110" t="str">
        <f t="shared" si="15"/>
        <v>Date!</v>
      </c>
      <c r="R25" s="109" t="str">
        <f t="shared" si="1"/>
        <v>Nest!</v>
      </c>
      <c r="S25" s="110" t="str">
        <f t="shared" si="2"/>
        <v>Date!</v>
      </c>
      <c r="T25" s="109" t="str">
        <f t="shared" si="3"/>
        <v>Nest!</v>
      </c>
      <c r="U25" s="110" t="str">
        <f t="shared" si="4"/>
        <v>Date!</v>
      </c>
      <c r="V25" s="111" t="str">
        <f t="shared" si="5"/>
        <v/>
      </c>
      <c r="W25" s="83" t="str">
        <f t="shared" si="6"/>
        <v>Date!</v>
      </c>
      <c r="X25" s="83" t="str">
        <f t="shared" si="7"/>
        <v>Date!</v>
      </c>
      <c r="Y25" s="83" t="str">
        <f t="shared" si="8"/>
        <v>Date!</v>
      </c>
      <c r="Z25" s="83" t="str">
        <f t="shared" si="9"/>
        <v>Date!</v>
      </c>
      <c r="AA25" s="83">
        <f t="array" ref="AA25">if(N25="Nest!",0,max(if((W25:Z25)="","",column(W25:Z25)-21)))</f>
        <v>0</v>
      </c>
      <c r="AB25" s="83" t="str">
        <f t="shared" si="10"/>
        <v/>
      </c>
      <c r="AC25" s="112" t="str">
        <f t="shared" si="11"/>
        <v/>
      </c>
      <c r="AD25" s="120" t="str">
        <f t="shared" si="12"/>
        <v/>
      </c>
    </row>
    <row r="26">
      <c r="A26" s="119"/>
      <c r="B26" s="117"/>
      <c r="C26" s="119"/>
      <c r="D26" s="119"/>
      <c r="E26" s="119"/>
      <c r="F26" s="119"/>
      <c r="G26" s="119"/>
      <c r="H26" s="119"/>
      <c r="I26" s="119"/>
      <c r="J26" s="119"/>
      <c r="K26" s="119"/>
      <c r="L26" s="5"/>
      <c r="M26" s="119"/>
      <c r="N26" s="122" t="str">
        <f t="shared" si="16"/>
        <v>Nest!</v>
      </c>
      <c r="O26" s="110" t="str">
        <f t="shared" si="13"/>
        <v>Date!</v>
      </c>
      <c r="P26" s="109" t="str">
        <f t="shared" si="14"/>
        <v>Nest!</v>
      </c>
      <c r="Q26" s="110" t="str">
        <f t="shared" si="15"/>
        <v>Date!</v>
      </c>
      <c r="R26" s="109" t="str">
        <f t="shared" si="1"/>
        <v>Nest!</v>
      </c>
      <c r="S26" s="110" t="str">
        <f t="shared" si="2"/>
        <v>Date!</v>
      </c>
      <c r="T26" s="109" t="str">
        <f t="shared" si="3"/>
        <v>Nest!</v>
      </c>
      <c r="U26" s="110" t="str">
        <f t="shared" si="4"/>
        <v>Date!</v>
      </c>
      <c r="V26" s="111" t="str">
        <f t="shared" si="5"/>
        <v/>
      </c>
      <c r="W26" s="83" t="str">
        <f t="shared" si="6"/>
        <v>Date!</v>
      </c>
      <c r="X26" s="83" t="str">
        <f t="shared" si="7"/>
        <v>Date!</v>
      </c>
      <c r="Y26" s="83" t="str">
        <f t="shared" si="8"/>
        <v>Date!</v>
      </c>
      <c r="Z26" s="83" t="str">
        <f t="shared" si="9"/>
        <v>Date!</v>
      </c>
      <c r="AA26" s="83">
        <f t="array" ref="AA26">if(N26="Nest!",0,max(if((W26:Z26)="","",column(W26:Z26)-21)))</f>
        <v>0</v>
      </c>
      <c r="AB26" s="83" t="str">
        <f t="shared" si="10"/>
        <v/>
      </c>
      <c r="AC26" s="112" t="str">
        <f t="shared" si="11"/>
        <v/>
      </c>
      <c r="AD26" s="120" t="str">
        <f t="shared" si="12"/>
        <v/>
      </c>
    </row>
    <row r="27">
      <c r="A27" s="119"/>
      <c r="B27" s="117"/>
      <c r="C27" s="119"/>
      <c r="D27" s="119"/>
      <c r="E27" s="119"/>
      <c r="F27" s="119"/>
      <c r="G27" s="119"/>
      <c r="H27" s="119"/>
      <c r="I27" s="119"/>
      <c r="J27" s="119"/>
      <c r="K27" s="119"/>
      <c r="L27" s="5"/>
      <c r="M27" s="119"/>
      <c r="N27" s="122" t="str">
        <f t="shared" si="16"/>
        <v>Nest!</v>
      </c>
      <c r="O27" s="110" t="str">
        <f t="shared" si="13"/>
        <v>Date!</v>
      </c>
      <c r="P27" s="109" t="str">
        <f t="shared" si="14"/>
        <v>Nest!</v>
      </c>
      <c r="Q27" s="110" t="str">
        <f t="shared" si="15"/>
        <v>Date!</v>
      </c>
      <c r="R27" s="109" t="str">
        <f t="shared" si="1"/>
        <v>Nest!</v>
      </c>
      <c r="S27" s="110" t="str">
        <f t="shared" si="2"/>
        <v>Date!</v>
      </c>
      <c r="T27" s="109" t="str">
        <f t="shared" si="3"/>
        <v>Nest!</v>
      </c>
      <c r="U27" s="110" t="str">
        <f t="shared" si="4"/>
        <v>Date!</v>
      </c>
      <c r="V27" s="111" t="str">
        <f t="shared" si="5"/>
        <v/>
      </c>
      <c r="W27" s="83" t="str">
        <f t="shared" si="6"/>
        <v>Date!</v>
      </c>
      <c r="X27" s="83" t="str">
        <f t="shared" si="7"/>
        <v>Date!</v>
      </c>
      <c r="Y27" s="83" t="str">
        <f t="shared" si="8"/>
        <v>Date!</v>
      </c>
      <c r="Z27" s="83" t="str">
        <f t="shared" si="9"/>
        <v>Date!</v>
      </c>
      <c r="AA27" s="83">
        <f t="array" ref="AA27">if(N27="Nest!",0,max(if((W27:Z27)="","",column(W27:Z27)-21)))</f>
        <v>0</v>
      </c>
      <c r="AB27" s="83" t="str">
        <f t="shared" si="10"/>
        <v/>
      </c>
      <c r="AC27" s="112" t="str">
        <f t="shared" si="11"/>
        <v/>
      </c>
      <c r="AD27" s="120" t="str">
        <f t="shared" si="12"/>
        <v/>
      </c>
    </row>
    <row r="28">
      <c r="A28" s="119"/>
      <c r="B28" s="117"/>
      <c r="C28" s="119"/>
      <c r="D28" s="119"/>
      <c r="E28" s="119"/>
      <c r="F28" s="119"/>
      <c r="G28" s="119"/>
      <c r="H28" s="119"/>
      <c r="I28" s="119"/>
      <c r="J28" s="119"/>
      <c r="K28" s="119"/>
      <c r="L28" s="5"/>
      <c r="M28" s="119"/>
      <c r="N28" s="122" t="str">
        <f t="shared" si="16"/>
        <v>Nest!</v>
      </c>
      <c r="O28" s="110" t="str">
        <f t="shared" si="13"/>
        <v>Date!</v>
      </c>
      <c r="P28" s="109" t="str">
        <f t="shared" si="14"/>
        <v>Nest!</v>
      </c>
      <c r="Q28" s="110" t="str">
        <f t="shared" si="15"/>
        <v>Date!</v>
      </c>
      <c r="R28" s="109" t="str">
        <f t="shared" si="1"/>
        <v>Nest!</v>
      </c>
      <c r="S28" s="110" t="str">
        <f t="shared" si="2"/>
        <v>Date!</v>
      </c>
      <c r="T28" s="109" t="str">
        <f t="shared" si="3"/>
        <v>Nest!</v>
      </c>
      <c r="U28" s="110" t="str">
        <f t="shared" si="4"/>
        <v>Date!</v>
      </c>
      <c r="V28" s="111" t="str">
        <f t="shared" si="5"/>
        <v/>
      </c>
      <c r="W28" s="83" t="str">
        <f t="shared" si="6"/>
        <v>Date!</v>
      </c>
      <c r="X28" s="83" t="str">
        <f t="shared" si="7"/>
        <v>Date!</v>
      </c>
      <c r="Y28" s="83" t="str">
        <f t="shared" si="8"/>
        <v>Date!</v>
      </c>
      <c r="Z28" s="83" t="str">
        <f t="shared" si="9"/>
        <v>Date!</v>
      </c>
      <c r="AA28" s="83">
        <f t="array" ref="AA28">if(N28="Nest!",0,max(if((W28:Z28)="","",column(W28:Z28)-21)))</f>
        <v>0</v>
      </c>
      <c r="AB28" s="83" t="str">
        <f t="shared" si="10"/>
        <v/>
      </c>
      <c r="AC28" s="112" t="str">
        <f t="shared" si="11"/>
        <v/>
      </c>
      <c r="AD28" s="120" t="str">
        <f t="shared" si="12"/>
        <v/>
      </c>
    </row>
    <row r="29">
      <c r="A29" s="119"/>
      <c r="B29" s="117"/>
      <c r="C29" s="119"/>
      <c r="D29" s="119"/>
      <c r="E29" s="119"/>
      <c r="F29" s="119"/>
      <c r="G29" s="119"/>
      <c r="H29" s="119"/>
      <c r="I29" s="119"/>
      <c r="J29" s="119"/>
      <c r="K29" s="119"/>
      <c r="L29" s="5"/>
      <c r="M29" s="119"/>
      <c r="N29" s="122" t="str">
        <f t="shared" si="16"/>
        <v>Nest!</v>
      </c>
      <c r="O29" s="110" t="str">
        <f t="shared" si="13"/>
        <v>Date!</v>
      </c>
      <c r="P29" s="109" t="str">
        <f t="shared" si="14"/>
        <v>Nest!</v>
      </c>
      <c r="Q29" s="110" t="str">
        <f t="shared" si="15"/>
        <v>Date!</v>
      </c>
      <c r="R29" s="109" t="str">
        <f t="shared" si="1"/>
        <v>Nest!</v>
      </c>
      <c r="S29" s="110" t="str">
        <f t="shared" si="2"/>
        <v>Date!</v>
      </c>
      <c r="T29" s="109" t="str">
        <f t="shared" si="3"/>
        <v>Nest!</v>
      </c>
      <c r="U29" s="110" t="str">
        <f t="shared" si="4"/>
        <v>Date!</v>
      </c>
      <c r="V29" s="111" t="str">
        <f t="shared" si="5"/>
        <v/>
      </c>
      <c r="W29" s="83" t="str">
        <f t="shared" si="6"/>
        <v>Date!</v>
      </c>
      <c r="X29" s="83" t="str">
        <f t="shared" si="7"/>
        <v>Date!</v>
      </c>
      <c r="Y29" s="83" t="str">
        <f t="shared" si="8"/>
        <v>Date!</v>
      </c>
      <c r="Z29" s="83" t="str">
        <f t="shared" si="9"/>
        <v>Date!</v>
      </c>
      <c r="AA29" s="83">
        <f t="array" ref="AA29">if(N29="Nest!",0,max(if((W29:Z29)="","",column(W29:Z29)-21)))</f>
        <v>0</v>
      </c>
      <c r="AB29" s="83" t="str">
        <f t="shared" si="10"/>
        <v/>
      </c>
      <c r="AC29" s="112" t="str">
        <f t="shared" si="11"/>
        <v/>
      </c>
      <c r="AD29" s="120" t="str">
        <f t="shared" si="12"/>
        <v/>
      </c>
    </row>
    <row r="30">
      <c r="A30" s="119"/>
      <c r="B30" s="117"/>
      <c r="C30" s="119"/>
      <c r="D30" s="119"/>
      <c r="E30" s="119"/>
      <c r="F30" s="119"/>
      <c r="G30" s="119"/>
      <c r="H30" s="119"/>
      <c r="I30" s="119"/>
      <c r="J30" s="119"/>
      <c r="K30" s="119"/>
      <c r="L30" s="5"/>
      <c r="M30" s="119"/>
      <c r="N30" s="122" t="str">
        <f t="shared" si="16"/>
        <v>Nest!</v>
      </c>
      <c r="O30" s="110" t="str">
        <f t="shared" si="13"/>
        <v>Date!</v>
      </c>
      <c r="P30" s="109" t="str">
        <f t="shared" si="14"/>
        <v>Nest!</v>
      </c>
      <c r="Q30" s="110" t="str">
        <f t="shared" si="15"/>
        <v>Date!</v>
      </c>
      <c r="R30" s="109" t="str">
        <f t="shared" si="1"/>
        <v>Nest!</v>
      </c>
      <c r="S30" s="110" t="str">
        <f t="shared" si="2"/>
        <v>Date!</v>
      </c>
      <c r="T30" s="109" t="str">
        <f t="shared" si="3"/>
        <v>Nest!</v>
      </c>
      <c r="U30" s="110" t="str">
        <f t="shared" si="4"/>
        <v>Date!</v>
      </c>
      <c r="V30" s="111" t="str">
        <f t="shared" si="5"/>
        <v/>
      </c>
      <c r="W30" s="83" t="str">
        <f t="shared" si="6"/>
        <v>Date!</v>
      </c>
      <c r="X30" s="83" t="str">
        <f t="shared" si="7"/>
        <v>Date!</v>
      </c>
      <c r="Y30" s="83" t="str">
        <f t="shared" si="8"/>
        <v>Date!</v>
      </c>
      <c r="Z30" s="83" t="str">
        <f t="shared" si="9"/>
        <v>Date!</v>
      </c>
      <c r="AA30" s="83">
        <f t="array" ref="AA30">if(N30="Nest!",0,max(if((W30:Z30)="","",column(W30:Z30)-21)))</f>
        <v>0</v>
      </c>
      <c r="AB30" s="83" t="str">
        <f t="shared" si="10"/>
        <v/>
      </c>
      <c r="AC30" s="112" t="str">
        <f t="shared" si="11"/>
        <v/>
      </c>
      <c r="AD30" s="120" t="str">
        <f t="shared" si="12"/>
        <v/>
      </c>
    </row>
    <row r="31">
      <c r="A31" s="119"/>
      <c r="B31" s="117"/>
      <c r="C31" s="119"/>
      <c r="D31" s="119"/>
      <c r="E31" s="119"/>
      <c r="F31" s="119"/>
      <c r="G31" s="119"/>
      <c r="H31" s="119"/>
      <c r="I31" s="119"/>
      <c r="J31" s="119"/>
      <c r="K31" s="119"/>
      <c r="L31" s="5"/>
      <c r="M31" s="119"/>
      <c r="N31" s="122" t="str">
        <f t="shared" si="16"/>
        <v>Nest!</v>
      </c>
      <c r="O31" s="110" t="str">
        <f t="shared" si="13"/>
        <v>Date!</v>
      </c>
      <c r="P31" s="109" t="str">
        <f t="shared" si="14"/>
        <v>Nest!</v>
      </c>
      <c r="Q31" s="110" t="str">
        <f t="shared" si="15"/>
        <v>Date!</v>
      </c>
      <c r="R31" s="109" t="str">
        <f t="shared" si="1"/>
        <v>Nest!</v>
      </c>
      <c r="S31" s="110" t="str">
        <f t="shared" si="2"/>
        <v>Date!</v>
      </c>
      <c r="T31" s="109" t="str">
        <f t="shared" si="3"/>
        <v>Nest!</v>
      </c>
      <c r="U31" s="110" t="str">
        <f t="shared" si="4"/>
        <v>Date!</v>
      </c>
      <c r="V31" s="111" t="str">
        <f t="shared" si="5"/>
        <v/>
      </c>
      <c r="W31" s="83" t="str">
        <f t="shared" si="6"/>
        <v>Date!</v>
      </c>
      <c r="X31" s="83" t="str">
        <f t="shared" si="7"/>
        <v>Date!</v>
      </c>
      <c r="Y31" s="83" t="str">
        <f t="shared" si="8"/>
        <v>Date!</v>
      </c>
      <c r="Z31" s="83" t="str">
        <f t="shared" si="9"/>
        <v>Date!</v>
      </c>
      <c r="AA31" s="83">
        <f t="array" ref="AA31">if(N31="Nest!",0,max(if((W31:Z31)="","",column(W31:Z31)-21)))</f>
        <v>0</v>
      </c>
      <c r="AB31" s="83" t="str">
        <f t="shared" si="10"/>
        <v/>
      </c>
      <c r="AC31" s="112" t="str">
        <f t="shared" si="11"/>
        <v/>
      </c>
      <c r="AD31" s="120" t="str">
        <f t="shared" si="12"/>
        <v/>
      </c>
    </row>
    <row r="32">
      <c r="A32" s="119"/>
      <c r="B32" s="117"/>
      <c r="C32" s="119"/>
      <c r="D32" s="119"/>
      <c r="E32" s="119"/>
      <c r="F32" s="119"/>
      <c r="G32" s="119"/>
      <c r="H32" s="119"/>
      <c r="I32" s="119"/>
      <c r="J32" s="119"/>
      <c r="K32" s="119"/>
      <c r="L32" s="5"/>
      <c r="M32" s="119"/>
      <c r="N32" s="122" t="str">
        <f t="shared" si="16"/>
        <v>Nest!</v>
      </c>
      <c r="O32" s="110" t="str">
        <f t="shared" si="13"/>
        <v>Date!</v>
      </c>
      <c r="P32" s="109" t="str">
        <f t="shared" si="14"/>
        <v>Nest!</v>
      </c>
      <c r="Q32" s="110" t="str">
        <f t="shared" si="15"/>
        <v>Date!</v>
      </c>
      <c r="R32" s="109" t="str">
        <f t="shared" si="1"/>
        <v>Nest!</v>
      </c>
      <c r="S32" s="110" t="str">
        <f t="shared" si="2"/>
        <v>Date!</v>
      </c>
      <c r="T32" s="109" t="str">
        <f t="shared" si="3"/>
        <v>Nest!</v>
      </c>
      <c r="U32" s="110" t="str">
        <f t="shared" si="4"/>
        <v>Date!</v>
      </c>
      <c r="V32" s="111" t="str">
        <f t="shared" si="5"/>
        <v/>
      </c>
      <c r="W32" s="83" t="str">
        <f t="shared" si="6"/>
        <v>Date!</v>
      </c>
      <c r="X32" s="83" t="str">
        <f t="shared" si="7"/>
        <v>Date!</v>
      </c>
      <c r="Y32" s="83" t="str">
        <f t="shared" si="8"/>
        <v>Date!</v>
      </c>
      <c r="Z32" s="83" t="str">
        <f t="shared" si="9"/>
        <v>Date!</v>
      </c>
      <c r="AA32" s="83">
        <f t="array" ref="AA32">if(N32="Nest!",0,max(if((W32:Z32)="","",column(W32:Z32)-21)))</f>
        <v>0</v>
      </c>
      <c r="AB32" s="83" t="str">
        <f t="shared" si="10"/>
        <v/>
      </c>
      <c r="AC32" s="112" t="str">
        <f t="shared" si="11"/>
        <v/>
      </c>
      <c r="AD32" s="120" t="str">
        <f t="shared" si="12"/>
        <v/>
      </c>
    </row>
    <row r="33">
      <c r="A33" s="119"/>
      <c r="B33" s="117"/>
      <c r="C33" s="119"/>
      <c r="D33" s="119"/>
      <c r="E33" s="119"/>
      <c r="F33" s="119"/>
      <c r="G33" s="119"/>
      <c r="H33" s="119"/>
      <c r="I33" s="119"/>
      <c r="J33" s="119"/>
      <c r="K33" s="119"/>
      <c r="L33" s="5"/>
      <c r="M33" s="119"/>
      <c r="N33" s="122" t="str">
        <f t="shared" si="16"/>
        <v>Nest!</v>
      </c>
      <c r="O33" s="110" t="str">
        <f t="shared" si="13"/>
        <v>Date!</v>
      </c>
      <c r="P33" s="109" t="str">
        <f t="shared" si="14"/>
        <v>Nest!</v>
      </c>
      <c r="Q33" s="110" t="str">
        <f t="shared" si="15"/>
        <v>Date!</v>
      </c>
      <c r="R33" s="109" t="str">
        <f t="shared" si="1"/>
        <v>Nest!</v>
      </c>
      <c r="S33" s="110" t="str">
        <f t="shared" si="2"/>
        <v>Date!</v>
      </c>
      <c r="T33" s="109" t="str">
        <f t="shared" si="3"/>
        <v>Nest!</v>
      </c>
      <c r="U33" s="110" t="str">
        <f t="shared" si="4"/>
        <v>Date!</v>
      </c>
      <c r="V33" s="111" t="str">
        <f t="shared" si="5"/>
        <v/>
      </c>
      <c r="W33" s="83" t="str">
        <f t="shared" si="6"/>
        <v>Date!</v>
      </c>
      <c r="X33" s="83" t="str">
        <f t="shared" si="7"/>
        <v>Date!</v>
      </c>
      <c r="Y33" s="83" t="str">
        <f t="shared" si="8"/>
        <v>Date!</v>
      </c>
      <c r="Z33" s="83" t="str">
        <f t="shared" si="9"/>
        <v>Date!</v>
      </c>
      <c r="AA33" s="83">
        <f t="array" ref="AA33">if(N33="Nest!",0,max(if((W33:Z33)="","",column(W33:Z33)-21)))</f>
        <v>0</v>
      </c>
      <c r="AB33" s="83" t="str">
        <f t="shared" si="10"/>
        <v/>
      </c>
      <c r="AC33" s="112" t="str">
        <f t="shared" si="11"/>
        <v/>
      </c>
      <c r="AD33" s="120" t="str">
        <f t="shared" si="12"/>
        <v/>
      </c>
    </row>
    <row r="34">
      <c r="A34" s="119"/>
      <c r="B34" s="117"/>
      <c r="C34" s="119"/>
      <c r="D34" s="119"/>
      <c r="E34" s="119"/>
      <c r="F34" s="119"/>
      <c r="G34" s="119"/>
      <c r="H34" s="119"/>
      <c r="I34" s="119"/>
      <c r="J34" s="119"/>
      <c r="K34" s="119"/>
      <c r="L34" s="5"/>
      <c r="M34" s="119"/>
      <c r="N34" s="122" t="str">
        <f t="shared" si="16"/>
        <v>Nest!</v>
      </c>
      <c r="O34" s="110" t="str">
        <f t="shared" si="13"/>
        <v>Date!</v>
      </c>
      <c r="P34" s="109" t="str">
        <f t="shared" si="14"/>
        <v>Nest!</v>
      </c>
      <c r="Q34" s="110" t="str">
        <f t="shared" si="15"/>
        <v>Date!</v>
      </c>
      <c r="R34" s="109" t="str">
        <f t="shared" si="1"/>
        <v>Nest!</v>
      </c>
      <c r="S34" s="110" t="str">
        <f t="shared" si="2"/>
        <v>Date!</v>
      </c>
      <c r="T34" s="109" t="str">
        <f t="shared" si="3"/>
        <v>Nest!</v>
      </c>
      <c r="U34" s="110" t="str">
        <f t="shared" si="4"/>
        <v>Date!</v>
      </c>
      <c r="V34" s="111" t="str">
        <f t="shared" si="5"/>
        <v/>
      </c>
      <c r="W34" s="83" t="str">
        <f t="shared" si="6"/>
        <v>Date!</v>
      </c>
      <c r="X34" s="83" t="str">
        <f t="shared" si="7"/>
        <v>Date!</v>
      </c>
      <c r="Y34" s="83" t="str">
        <f t="shared" si="8"/>
        <v>Date!</v>
      </c>
      <c r="Z34" s="83" t="str">
        <f t="shared" si="9"/>
        <v>Date!</v>
      </c>
      <c r="AA34" s="83">
        <f t="array" ref="AA34">if(N34="Nest!",0,max(if((W34:Z34)="","",column(W34:Z34)-21)))</f>
        <v>0</v>
      </c>
      <c r="AB34" s="83" t="str">
        <f t="shared" si="10"/>
        <v/>
      </c>
      <c r="AC34" s="112" t="str">
        <f t="shared" si="11"/>
        <v/>
      </c>
      <c r="AD34" s="120" t="str">
        <f t="shared" si="12"/>
        <v/>
      </c>
    </row>
    <row r="35">
      <c r="A35" s="119"/>
      <c r="B35" s="117"/>
      <c r="C35" s="119"/>
      <c r="D35" s="119"/>
      <c r="E35" s="119"/>
      <c r="F35" s="119"/>
      <c r="G35" s="119"/>
      <c r="H35" s="119"/>
      <c r="I35" s="119"/>
      <c r="J35" s="119"/>
      <c r="K35" s="119"/>
      <c r="L35" s="5"/>
      <c r="M35" s="119"/>
      <c r="N35" s="122" t="str">
        <f t="shared" si="16"/>
        <v>Nest!</v>
      </c>
      <c r="O35" s="110" t="str">
        <f t="shared" si="13"/>
        <v>Date!</v>
      </c>
      <c r="P35" s="109" t="str">
        <f t="shared" si="14"/>
        <v>Nest!</v>
      </c>
      <c r="Q35" s="110" t="str">
        <f t="shared" si="15"/>
        <v>Date!</v>
      </c>
      <c r="R35" s="109" t="str">
        <f t="shared" si="1"/>
        <v>Nest!</v>
      </c>
      <c r="S35" s="110" t="str">
        <f t="shared" si="2"/>
        <v>Date!</v>
      </c>
      <c r="T35" s="109" t="str">
        <f t="shared" si="3"/>
        <v>Nest!</v>
      </c>
      <c r="U35" s="110" t="str">
        <f t="shared" si="4"/>
        <v>Date!</v>
      </c>
      <c r="V35" s="111" t="str">
        <f t="shared" si="5"/>
        <v/>
      </c>
      <c r="W35" s="83" t="str">
        <f t="shared" si="6"/>
        <v>Date!</v>
      </c>
      <c r="X35" s="83" t="str">
        <f t="shared" si="7"/>
        <v>Date!</v>
      </c>
      <c r="Y35" s="83" t="str">
        <f t="shared" si="8"/>
        <v>Date!</v>
      </c>
      <c r="Z35" s="83" t="str">
        <f t="shared" si="9"/>
        <v>Date!</v>
      </c>
      <c r="AA35" s="83">
        <f t="array" ref="AA35">if(N35="Nest!",0,max(if((W35:Z35)="","",column(W35:Z35)-21)))</f>
        <v>0</v>
      </c>
      <c r="AB35" s="83" t="str">
        <f t="shared" si="10"/>
        <v/>
      </c>
      <c r="AC35" s="112" t="str">
        <f t="shared" si="11"/>
        <v/>
      </c>
      <c r="AD35" s="120" t="str">
        <f t="shared" si="12"/>
        <v/>
      </c>
    </row>
    <row r="36">
      <c r="A36" s="119"/>
      <c r="B36" s="117"/>
      <c r="C36" s="119"/>
      <c r="D36" s="119"/>
      <c r="E36" s="119"/>
      <c r="F36" s="119"/>
      <c r="G36" s="119"/>
      <c r="H36" s="119"/>
      <c r="I36" s="119"/>
      <c r="J36" s="119"/>
      <c r="K36" s="119"/>
      <c r="L36" s="5"/>
      <c r="M36" s="119"/>
      <c r="N36" s="122" t="str">
        <f t="shared" si="16"/>
        <v>Nest!</v>
      </c>
      <c r="O36" s="110" t="str">
        <f t="shared" si="13"/>
        <v>Date!</v>
      </c>
      <c r="P36" s="109" t="str">
        <f t="shared" si="14"/>
        <v>Nest!</v>
      </c>
      <c r="Q36" s="110" t="str">
        <f t="shared" si="15"/>
        <v>Date!</v>
      </c>
      <c r="R36" s="109" t="str">
        <f t="shared" si="1"/>
        <v>Nest!</v>
      </c>
      <c r="S36" s="110" t="str">
        <f t="shared" si="2"/>
        <v>Date!</v>
      </c>
      <c r="T36" s="109" t="str">
        <f t="shared" si="3"/>
        <v>Nest!</v>
      </c>
      <c r="U36" s="110" t="str">
        <f t="shared" si="4"/>
        <v>Date!</v>
      </c>
      <c r="V36" s="111" t="str">
        <f t="shared" si="5"/>
        <v/>
      </c>
      <c r="W36" s="83" t="str">
        <f t="shared" si="6"/>
        <v>Date!</v>
      </c>
      <c r="X36" s="83" t="str">
        <f t="shared" si="7"/>
        <v>Date!</v>
      </c>
      <c r="Y36" s="83" t="str">
        <f t="shared" si="8"/>
        <v>Date!</v>
      </c>
      <c r="Z36" s="83" t="str">
        <f t="shared" si="9"/>
        <v>Date!</v>
      </c>
      <c r="AA36" s="83">
        <f t="array" ref="AA36">if(N36="Nest!",0,max(if((W36:Z36)="","",column(W36:Z36)-21)))</f>
        <v>0</v>
      </c>
      <c r="AB36" s="83" t="str">
        <f t="shared" si="10"/>
        <v/>
      </c>
      <c r="AC36" s="112" t="str">
        <f t="shared" si="11"/>
        <v/>
      </c>
      <c r="AD36" s="120" t="str">
        <f t="shared" si="12"/>
        <v/>
      </c>
    </row>
    <row r="37">
      <c r="A37" s="119"/>
      <c r="B37" s="117"/>
      <c r="C37" s="119"/>
      <c r="D37" s="119"/>
      <c r="E37" s="119"/>
      <c r="F37" s="119"/>
      <c r="G37" s="119"/>
      <c r="H37" s="119"/>
      <c r="I37" s="119"/>
      <c r="J37" s="119"/>
      <c r="K37" s="119"/>
      <c r="L37" s="5"/>
      <c r="M37" s="119"/>
      <c r="N37" s="122" t="str">
        <f t="shared" si="16"/>
        <v>Nest!</v>
      </c>
      <c r="O37" s="110" t="str">
        <f t="shared" si="13"/>
        <v>Date!</v>
      </c>
      <c r="P37" s="109" t="str">
        <f t="shared" si="14"/>
        <v>Nest!</v>
      </c>
      <c r="Q37" s="110" t="str">
        <f t="shared" si="15"/>
        <v>Date!</v>
      </c>
      <c r="R37" s="109" t="str">
        <f t="shared" si="1"/>
        <v>Nest!</v>
      </c>
      <c r="S37" s="110" t="str">
        <f t="shared" si="2"/>
        <v>Date!</v>
      </c>
      <c r="T37" s="109" t="str">
        <f t="shared" si="3"/>
        <v>Nest!</v>
      </c>
      <c r="U37" s="110" t="str">
        <f t="shared" si="4"/>
        <v>Date!</v>
      </c>
      <c r="V37" s="111" t="str">
        <f t="shared" si="5"/>
        <v/>
      </c>
      <c r="W37" s="83" t="str">
        <f t="shared" si="6"/>
        <v>Date!</v>
      </c>
      <c r="X37" s="83" t="str">
        <f t="shared" si="7"/>
        <v>Date!</v>
      </c>
      <c r="Y37" s="83" t="str">
        <f t="shared" si="8"/>
        <v>Date!</v>
      </c>
      <c r="Z37" s="83" t="str">
        <f t="shared" si="9"/>
        <v>Date!</v>
      </c>
      <c r="AA37" s="83">
        <f t="array" ref="AA37">if(N37="Nest!",0,max(if((W37:Z37)="","",column(W37:Z37)-21)))</f>
        <v>0</v>
      </c>
      <c r="AB37" s="83" t="str">
        <f t="shared" si="10"/>
        <v/>
      </c>
      <c r="AC37" s="112" t="str">
        <f t="shared" si="11"/>
        <v/>
      </c>
      <c r="AD37" s="120" t="str">
        <f t="shared" si="12"/>
        <v/>
      </c>
    </row>
    <row r="38">
      <c r="A38" s="119"/>
      <c r="B38" s="117"/>
      <c r="C38" s="119"/>
      <c r="D38" s="119"/>
      <c r="E38" s="119"/>
      <c r="F38" s="119"/>
      <c r="G38" s="119"/>
      <c r="H38" s="119"/>
      <c r="I38" s="119"/>
      <c r="J38" s="119"/>
      <c r="K38" s="119"/>
      <c r="L38" s="5"/>
      <c r="M38" s="119"/>
      <c r="N38" s="122" t="str">
        <f t="shared" si="16"/>
        <v>Nest!</v>
      </c>
      <c r="O38" s="110" t="str">
        <f t="shared" si="13"/>
        <v>Date!</v>
      </c>
      <c r="P38" s="109" t="str">
        <f t="shared" si="14"/>
        <v>Nest!</v>
      </c>
      <c r="Q38" s="110" t="str">
        <f t="shared" si="15"/>
        <v>Date!</v>
      </c>
      <c r="R38" s="109" t="str">
        <f t="shared" si="1"/>
        <v>Nest!</v>
      </c>
      <c r="S38" s="110" t="str">
        <f t="shared" si="2"/>
        <v>Date!</v>
      </c>
      <c r="T38" s="109" t="str">
        <f t="shared" si="3"/>
        <v>Nest!</v>
      </c>
      <c r="U38" s="110" t="str">
        <f t="shared" si="4"/>
        <v>Date!</v>
      </c>
      <c r="V38" s="111" t="str">
        <f t="shared" si="5"/>
        <v/>
      </c>
      <c r="W38" s="83" t="str">
        <f t="shared" si="6"/>
        <v>Date!</v>
      </c>
      <c r="X38" s="83" t="str">
        <f t="shared" si="7"/>
        <v>Date!</v>
      </c>
      <c r="Y38" s="83" t="str">
        <f t="shared" si="8"/>
        <v>Date!</v>
      </c>
      <c r="Z38" s="83" t="str">
        <f t="shared" si="9"/>
        <v>Date!</v>
      </c>
      <c r="AA38" s="83">
        <f t="array" ref="AA38">if(N38="Nest!",0,max(if((W38:Z38)="","",column(W38:Z38)-21)))</f>
        <v>0</v>
      </c>
      <c r="AB38" s="83" t="str">
        <f t="shared" si="10"/>
        <v/>
      </c>
      <c r="AC38" s="112" t="str">
        <f t="shared" si="11"/>
        <v/>
      </c>
      <c r="AD38" s="120" t="str">
        <f t="shared" si="12"/>
        <v/>
      </c>
    </row>
    <row r="39">
      <c r="A39" s="119"/>
      <c r="B39" s="117"/>
      <c r="C39" s="119"/>
      <c r="D39" s="119"/>
      <c r="E39" s="119"/>
      <c r="F39" s="119"/>
      <c r="G39" s="119"/>
      <c r="H39" s="119"/>
      <c r="I39" s="119"/>
      <c r="J39" s="119"/>
      <c r="K39" s="119"/>
      <c r="L39" s="5"/>
      <c r="M39" s="119"/>
      <c r="N39" s="122" t="str">
        <f t="shared" si="16"/>
        <v>Nest!</v>
      </c>
      <c r="O39" s="110" t="str">
        <f t="shared" si="13"/>
        <v>Date!</v>
      </c>
      <c r="P39" s="109" t="str">
        <f t="shared" si="14"/>
        <v>Nest!</v>
      </c>
      <c r="Q39" s="110" t="str">
        <f t="shared" si="15"/>
        <v>Date!</v>
      </c>
      <c r="R39" s="109" t="str">
        <f t="shared" si="1"/>
        <v>Nest!</v>
      </c>
      <c r="S39" s="110" t="str">
        <f t="shared" si="2"/>
        <v>Date!</v>
      </c>
      <c r="T39" s="109" t="str">
        <f t="shared" si="3"/>
        <v>Nest!</v>
      </c>
      <c r="U39" s="110" t="str">
        <f t="shared" si="4"/>
        <v>Date!</v>
      </c>
      <c r="V39" s="111" t="str">
        <f t="shared" si="5"/>
        <v/>
      </c>
      <c r="W39" s="83" t="str">
        <f t="shared" si="6"/>
        <v>Date!</v>
      </c>
      <c r="X39" s="83" t="str">
        <f t="shared" si="7"/>
        <v>Date!</v>
      </c>
      <c r="Y39" s="83" t="str">
        <f t="shared" si="8"/>
        <v>Date!</v>
      </c>
      <c r="Z39" s="83" t="str">
        <f t="shared" si="9"/>
        <v>Date!</v>
      </c>
      <c r="AA39" s="83">
        <f t="array" ref="AA39">if(N39="Nest!",0,max(if((W39:Z39)="","",column(W39:Z39)-21)))</f>
        <v>0</v>
      </c>
      <c r="AB39" s="83" t="str">
        <f t="shared" si="10"/>
        <v/>
      </c>
      <c r="AC39" s="112" t="str">
        <f t="shared" si="11"/>
        <v/>
      </c>
      <c r="AD39" s="120" t="str">
        <f t="shared" si="12"/>
        <v/>
      </c>
    </row>
    <row r="40">
      <c r="A40" s="119"/>
      <c r="B40" s="117"/>
      <c r="C40" s="119"/>
      <c r="D40" s="119"/>
      <c r="E40" s="119"/>
      <c r="F40" s="119"/>
      <c r="G40" s="119"/>
      <c r="H40" s="119"/>
      <c r="I40" s="119"/>
      <c r="J40" s="119"/>
      <c r="K40" s="119"/>
      <c r="L40" s="5"/>
      <c r="M40" s="119"/>
      <c r="N40" s="122" t="str">
        <f t="shared" si="16"/>
        <v>Nest!</v>
      </c>
      <c r="O40" s="110" t="str">
        <f t="shared" si="13"/>
        <v>Date!</v>
      </c>
      <c r="P40" s="109" t="str">
        <f t="shared" si="14"/>
        <v>Nest!</v>
      </c>
      <c r="Q40" s="110" t="str">
        <f t="shared" si="15"/>
        <v>Date!</v>
      </c>
      <c r="R40" s="109" t="str">
        <f t="shared" si="1"/>
        <v>Nest!</v>
      </c>
      <c r="S40" s="110" t="str">
        <f t="shared" si="2"/>
        <v>Date!</v>
      </c>
      <c r="T40" s="109" t="str">
        <f t="shared" si="3"/>
        <v>Nest!</v>
      </c>
      <c r="U40" s="110" t="str">
        <f t="shared" si="4"/>
        <v>Date!</v>
      </c>
      <c r="V40" s="111" t="str">
        <f t="shared" si="5"/>
        <v/>
      </c>
      <c r="W40" s="83" t="str">
        <f t="shared" si="6"/>
        <v>Date!</v>
      </c>
      <c r="X40" s="83" t="str">
        <f t="shared" si="7"/>
        <v>Date!</v>
      </c>
      <c r="Y40" s="83" t="str">
        <f t="shared" si="8"/>
        <v>Date!</v>
      </c>
      <c r="Z40" s="83" t="str">
        <f t="shared" si="9"/>
        <v>Date!</v>
      </c>
      <c r="AA40" s="83">
        <f t="array" ref="AA40">if(N40="Nest!",0,max(if((W40:Z40)="","",column(W40:Z40)-21)))</f>
        <v>0</v>
      </c>
      <c r="AB40" s="83" t="str">
        <f t="shared" si="10"/>
        <v/>
      </c>
      <c r="AC40" s="112" t="str">
        <f t="shared" si="11"/>
        <v/>
      </c>
      <c r="AD40" s="120" t="str">
        <f t="shared" si="12"/>
        <v/>
      </c>
    </row>
    <row r="41">
      <c r="A41" s="119"/>
      <c r="B41" s="117"/>
      <c r="C41" s="119"/>
      <c r="D41" s="119"/>
      <c r="E41" s="119"/>
      <c r="F41" s="119"/>
      <c r="G41" s="119"/>
      <c r="H41" s="119"/>
      <c r="I41" s="119"/>
      <c r="J41" s="119"/>
      <c r="K41" s="119"/>
      <c r="L41" s="5"/>
      <c r="M41" s="119"/>
      <c r="N41" s="122" t="str">
        <f t="shared" si="16"/>
        <v>Nest!</v>
      </c>
      <c r="O41" s="110" t="str">
        <f t="shared" si="13"/>
        <v>Date!</v>
      </c>
      <c r="P41" s="109" t="str">
        <f t="shared" si="14"/>
        <v>Nest!</v>
      </c>
      <c r="Q41" s="110" t="str">
        <f t="shared" si="15"/>
        <v>Date!</v>
      </c>
      <c r="R41" s="109" t="str">
        <f t="shared" si="1"/>
        <v>Nest!</v>
      </c>
      <c r="S41" s="110" t="str">
        <f t="shared" si="2"/>
        <v>Date!</v>
      </c>
      <c r="T41" s="109" t="str">
        <f t="shared" si="3"/>
        <v>Nest!</v>
      </c>
      <c r="U41" s="110" t="str">
        <f t="shared" si="4"/>
        <v>Date!</v>
      </c>
      <c r="V41" s="111" t="str">
        <f t="shared" si="5"/>
        <v/>
      </c>
      <c r="W41" s="83" t="str">
        <f t="shared" si="6"/>
        <v>Date!</v>
      </c>
      <c r="X41" s="83" t="str">
        <f t="shared" si="7"/>
        <v>Date!</v>
      </c>
      <c r="Y41" s="83" t="str">
        <f t="shared" si="8"/>
        <v>Date!</v>
      </c>
      <c r="Z41" s="83" t="str">
        <f t="shared" si="9"/>
        <v>Date!</v>
      </c>
      <c r="AA41" s="83">
        <f t="array" ref="AA41">if(N41="Nest!",0,max(if((W41:Z41)="","",column(W41:Z41)-21)))</f>
        <v>0</v>
      </c>
      <c r="AB41" s="83" t="str">
        <f t="shared" si="10"/>
        <v/>
      </c>
      <c r="AC41" s="112" t="str">
        <f t="shared" si="11"/>
        <v/>
      </c>
      <c r="AD41" s="120" t="str">
        <f t="shared" si="12"/>
        <v/>
      </c>
    </row>
    <row r="42">
      <c r="A42" s="119"/>
      <c r="B42" s="117"/>
      <c r="C42" s="119"/>
      <c r="D42" s="119"/>
      <c r="E42" s="119"/>
      <c r="F42" s="119"/>
      <c r="G42" s="119"/>
      <c r="H42" s="119"/>
      <c r="I42" s="119"/>
      <c r="J42" s="119"/>
      <c r="K42" s="119"/>
      <c r="L42" s="5"/>
      <c r="M42" s="119"/>
      <c r="N42" s="122" t="str">
        <f t="shared" si="16"/>
        <v>Nest!</v>
      </c>
      <c r="O42" s="110" t="str">
        <f t="shared" si="13"/>
        <v>Date!</v>
      </c>
      <c r="P42" s="109" t="str">
        <f t="shared" si="14"/>
        <v>Nest!</v>
      </c>
      <c r="Q42" s="110" t="str">
        <f t="shared" si="15"/>
        <v>Date!</v>
      </c>
      <c r="R42" s="109" t="str">
        <f t="shared" si="1"/>
        <v>Nest!</v>
      </c>
      <c r="S42" s="110" t="str">
        <f t="shared" si="2"/>
        <v>Date!</v>
      </c>
      <c r="T42" s="109" t="str">
        <f t="shared" si="3"/>
        <v>Nest!</v>
      </c>
      <c r="U42" s="110" t="str">
        <f t="shared" si="4"/>
        <v>Date!</v>
      </c>
      <c r="V42" s="111" t="str">
        <f t="shared" si="5"/>
        <v/>
      </c>
      <c r="W42" s="83" t="str">
        <f t="shared" si="6"/>
        <v>Date!</v>
      </c>
      <c r="X42" s="83" t="str">
        <f t="shared" si="7"/>
        <v>Date!</v>
      </c>
      <c r="Y42" s="83" t="str">
        <f t="shared" si="8"/>
        <v>Date!</v>
      </c>
      <c r="Z42" s="83" t="str">
        <f t="shared" si="9"/>
        <v>Date!</v>
      </c>
      <c r="AA42" s="83">
        <f t="array" ref="AA42">if(N42="Nest!",0,max(if((W42:Z42)="","",column(W42:Z42)-21)))</f>
        <v>0</v>
      </c>
      <c r="AB42" s="83" t="str">
        <f t="shared" si="10"/>
        <v/>
      </c>
      <c r="AC42" s="112" t="str">
        <f t="shared" si="11"/>
        <v/>
      </c>
      <c r="AD42" s="120" t="str">
        <f t="shared" si="12"/>
        <v/>
      </c>
    </row>
    <row r="43">
      <c r="A43" s="119"/>
      <c r="B43" s="117"/>
      <c r="C43" s="119"/>
      <c r="D43" s="119"/>
      <c r="E43" s="119"/>
      <c r="F43" s="119"/>
      <c r="G43" s="119"/>
      <c r="H43" s="119"/>
      <c r="I43" s="119"/>
      <c r="J43" s="119"/>
      <c r="K43" s="119"/>
      <c r="L43" s="5"/>
      <c r="M43" s="119"/>
      <c r="N43" s="122" t="str">
        <f t="shared" si="16"/>
        <v>Nest!</v>
      </c>
      <c r="O43" s="110" t="str">
        <f t="shared" si="13"/>
        <v>Date!</v>
      </c>
      <c r="P43" s="109" t="str">
        <f t="shared" si="14"/>
        <v>Nest!</v>
      </c>
      <c r="Q43" s="110" t="str">
        <f t="shared" si="15"/>
        <v>Date!</v>
      </c>
      <c r="R43" s="109" t="str">
        <f t="shared" si="1"/>
        <v>Nest!</v>
      </c>
      <c r="S43" s="110" t="str">
        <f t="shared" si="2"/>
        <v>Date!</v>
      </c>
      <c r="T43" s="109" t="str">
        <f t="shared" si="3"/>
        <v>Nest!</v>
      </c>
      <c r="U43" s="110" t="str">
        <f t="shared" si="4"/>
        <v>Date!</v>
      </c>
      <c r="V43" s="111" t="str">
        <f t="shared" si="5"/>
        <v/>
      </c>
      <c r="W43" s="83" t="str">
        <f t="shared" si="6"/>
        <v>Date!</v>
      </c>
      <c r="X43" s="83" t="str">
        <f t="shared" si="7"/>
        <v>Date!</v>
      </c>
      <c r="Y43" s="83" t="str">
        <f t="shared" si="8"/>
        <v>Date!</v>
      </c>
      <c r="Z43" s="83" t="str">
        <f t="shared" si="9"/>
        <v>Date!</v>
      </c>
      <c r="AA43" s="83">
        <f t="array" ref="AA43">if(N43="Nest!",0,max(if((W43:Z43)="","",column(W43:Z43)-21)))</f>
        <v>0</v>
      </c>
      <c r="AB43" s="83" t="str">
        <f t="shared" si="10"/>
        <v/>
      </c>
      <c r="AC43" s="112" t="str">
        <f t="shared" si="11"/>
        <v/>
      </c>
      <c r="AD43" s="120" t="str">
        <f t="shared" si="12"/>
        <v/>
      </c>
    </row>
    <row r="44">
      <c r="A44" s="119"/>
      <c r="B44" s="117"/>
      <c r="C44" s="119"/>
      <c r="D44" s="119"/>
      <c r="E44" s="119"/>
      <c r="F44" s="119"/>
      <c r="G44" s="119"/>
      <c r="H44" s="119"/>
      <c r="I44" s="119"/>
      <c r="J44" s="119"/>
      <c r="K44" s="119"/>
      <c r="L44" s="5"/>
      <c r="M44" s="119"/>
      <c r="N44" s="122" t="str">
        <f t="shared" si="16"/>
        <v>Nest!</v>
      </c>
      <c r="O44" s="110" t="str">
        <f t="shared" si="13"/>
        <v>Date!</v>
      </c>
      <c r="P44" s="109" t="str">
        <f t="shared" si="14"/>
        <v>Nest!</v>
      </c>
      <c r="Q44" s="110" t="str">
        <f t="shared" si="15"/>
        <v>Date!</v>
      </c>
      <c r="R44" s="109" t="str">
        <f t="shared" si="1"/>
        <v>Nest!</v>
      </c>
      <c r="S44" s="110" t="str">
        <f t="shared" si="2"/>
        <v>Date!</v>
      </c>
      <c r="T44" s="109" t="str">
        <f t="shared" si="3"/>
        <v>Nest!</v>
      </c>
      <c r="U44" s="110" t="str">
        <f t="shared" si="4"/>
        <v>Date!</v>
      </c>
      <c r="V44" s="111" t="str">
        <f t="shared" si="5"/>
        <v/>
      </c>
      <c r="W44" s="83" t="str">
        <f t="shared" si="6"/>
        <v>Date!</v>
      </c>
      <c r="X44" s="83" t="str">
        <f t="shared" si="7"/>
        <v>Date!</v>
      </c>
      <c r="Y44" s="83" t="str">
        <f t="shared" si="8"/>
        <v>Date!</v>
      </c>
      <c r="Z44" s="83" t="str">
        <f t="shared" si="9"/>
        <v>Date!</v>
      </c>
      <c r="AA44" s="83">
        <f t="array" ref="AA44">if(N44="Nest!",0,max(if((W44:Z44)="","",column(W44:Z44)-21)))</f>
        <v>0</v>
      </c>
      <c r="AB44" s="83" t="str">
        <f t="shared" si="10"/>
        <v/>
      </c>
      <c r="AC44" s="112" t="str">
        <f t="shared" si="11"/>
        <v/>
      </c>
      <c r="AD44" s="120" t="str">
        <f t="shared" si="12"/>
        <v/>
      </c>
    </row>
    <row r="45">
      <c r="A45" s="119"/>
      <c r="B45" s="117"/>
      <c r="C45" s="119"/>
      <c r="D45" s="119"/>
      <c r="E45" s="119"/>
      <c r="F45" s="119"/>
      <c r="G45" s="119"/>
      <c r="H45" s="119"/>
      <c r="I45" s="119"/>
      <c r="J45" s="119"/>
      <c r="K45" s="119"/>
      <c r="L45" s="5"/>
      <c r="M45" s="119"/>
      <c r="N45" s="122" t="str">
        <f t="shared" si="16"/>
        <v>Nest!</v>
      </c>
      <c r="O45" s="110" t="str">
        <f t="shared" si="13"/>
        <v>Date!</v>
      </c>
      <c r="P45" s="109" t="str">
        <f t="shared" si="14"/>
        <v>Nest!</v>
      </c>
      <c r="Q45" s="110" t="str">
        <f t="shared" si="15"/>
        <v>Date!</v>
      </c>
      <c r="R45" s="109" t="str">
        <f t="shared" si="1"/>
        <v>Nest!</v>
      </c>
      <c r="S45" s="110" t="str">
        <f t="shared" si="2"/>
        <v>Date!</v>
      </c>
      <c r="T45" s="109" t="str">
        <f t="shared" si="3"/>
        <v>Nest!</v>
      </c>
      <c r="U45" s="110" t="str">
        <f t="shared" si="4"/>
        <v>Date!</v>
      </c>
      <c r="V45" s="111" t="str">
        <f t="shared" si="5"/>
        <v/>
      </c>
      <c r="W45" s="83" t="str">
        <f t="shared" si="6"/>
        <v>Date!</v>
      </c>
      <c r="X45" s="83" t="str">
        <f t="shared" si="7"/>
        <v>Date!</v>
      </c>
      <c r="Y45" s="83" t="str">
        <f t="shared" si="8"/>
        <v>Date!</v>
      </c>
      <c r="Z45" s="83" t="str">
        <f t="shared" si="9"/>
        <v>Date!</v>
      </c>
      <c r="AA45" s="83">
        <f t="array" ref="AA45">if(N45="Nest!",0,max(if((W45:Z45)="","",column(W45:Z45)-21)))</f>
        <v>0</v>
      </c>
      <c r="AB45" s="83" t="str">
        <f t="shared" si="10"/>
        <v/>
      </c>
      <c r="AC45" s="112" t="str">
        <f t="shared" si="11"/>
        <v/>
      </c>
      <c r="AD45" s="120" t="str">
        <f t="shared" si="12"/>
        <v/>
      </c>
    </row>
    <row r="46">
      <c r="A46" s="119"/>
      <c r="B46" s="117"/>
      <c r="C46" s="119"/>
      <c r="D46" s="119"/>
      <c r="E46" s="119"/>
      <c r="F46" s="119"/>
      <c r="G46" s="119"/>
      <c r="H46" s="119"/>
      <c r="I46" s="119"/>
      <c r="J46" s="119"/>
      <c r="K46" s="119"/>
      <c r="L46" s="5"/>
      <c r="M46" s="119"/>
      <c r="N46" s="122" t="str">
        <f t="shared" si="16"/>
        <v>Nest!</v>
      </c>
      <c r="O46" s="110" t="str">
        <f t="shared" si="13"/>
        <v>Date!</v>
      </c>
      <c r="P46" s="109" t="str">
        <f t="shared" si="14"/>
        <v>Nest!</v>
      </c>
      <c r="Q46" s="110" t="str">
        <f t="shared" si="15"/>
        <v>Date!</v>
      </c>
      <c r="R46" s="109" t="str">
        <f t="shared" si="1"/>
        <v>Nest!</v>
      </c>
      <c r="S46" s="110" t="str">
        <f t="shared" si="2"/>
        <v>Date!</v>
      </c>
      <c r="T46" s="109" t="str">
        <f t="shared" si="3"/>
        <v>Nest!</v>
      </c>
      <c r="U46" s="110" t="str">
        <f t="shared" si="4"/>
        <v>Date!</v>
      </c>
      <c r="V46" s="111" t="str">
        <f t="shared" si="5"/>
        <v/>
      </c>
      <c r="W46" s="83" t="str">
        <f t="shared" si="6"/>
        <v>Date!</v>
      </c>
      <c r="X46" s="83" t="str">
        <f t="shared" si="7"/>
        <v>Date!</v>
      </c>
      <c r="Y46" s="83" t="str">
        <f t="shared" si="8"/>
        <v>Date!</v>
      </c>
      <c r="Z46" s="83" t="str">
        <f t="shared" si="9"/>
        <v>Date!</v>
      </c>
      <c r="AA46" s="83">
        <f t="array" ref="AA46">if(N46="Nest!",0,max(if((W46:Z46)="","",column(W46:Z46)-21)))</f>
        <v>0</v>
      </c>
      <c r="AB46" s="83" t="str">
        <f t="shared" si="10"/>
        <v/>
      </c>
      <c r="AC46" s="112" t="str">
        <f t="shared" si="11"/>
        <v/>
      </c>
      <c r="AD46" s="120" t="str">
        <f t="shared" si="12"/>
        <v/>
      </c>
    </row>
    <row r="47">
      <c r="A47" s="119"/>
      <c r="B47" s="117"/>
      <c r="C47" s="119"/>
      <c r="D47" s="119"/>
      <c r="E47" s="119"/>
      <c r="F47" s="119"/>
      <c r="G47" s="119"/>
      <c r="H47" s="119"/>
      <c r="I47" s="119"/>
      <c r="J47" s="119"/>
      <c r="K47" s="119"/>
      <c r="L47" s="5"/>
      <c r="M47" s="119"/>
      <c r="N47" s="122" t="str">
        <f t="shared" si="16"/>
        <v>Nest!</v>
      </c>
      <c r="O47" s="110" t="str">
        <f t="shared" si="13"/>
        <v>Date!</v>
      </c>
      <c r="P47" s="109" t="str">
        <f t="shared" si="14"/>
        <v>Nest!</v>
      </c>
      <c r="Q47" s="110" t="str">
        <f t="shared" si="15"/>
        <v>Date!</v>
      </c>
      <c r="R47" s="109" t="str">
        <f t="shared" si="1"/>
        <v>Nest!</v>
      </c>
      <c r="S47" s="110" t="str">
        <f t="shared" si="2"/>
        <v>Date!</v>
      </c>
      <c r="T47" s="109" t="str">
        <f t="shared" si="3"/>
        <v>Nest!</v>
      </c>
      <c r="U47" s="110" t="str">
        <f t="shared" si="4"/>
        <v>Date!</v>
      </c>
      <c r="V47" s="111" t="str">
        <f t="shared" si="5"/>
        <v/>
      </c>
      <c r="W47" s="83" t="str">
        <f t="shared" si="6"/>
        <v>Date!</v>
      </c>
      <c r="X47" s="83" t="str">
        <f t="shared" si="7"/>
        <v>Date!</v>
      </c>
      <c r="Y47" s="83" t="str">
        <f t="shared" si="8"/>
        <v>Date!</v>
      </c>
      <c r="Z47" s="83" t="str">
        <f t="shared" si="9"/>
        <v>Date!</v>
      </c>
      <c r="AA47" s="83">
        <f t="array" ref="AA47">if(N47="Nest!",0,max(if((W47:Z47)="","",column(W47:Z47)-21)))</f>
        <v>0</v>
      </c>
      <c r="AB47" s="83" t="str">
        <f t="shared" si="10"/>
        <v/>
      </c>
      <c r="AC47" s="112" t="str">
        <f t="shared" si="11"/>
        <v/>
      </c>
      <c r="AD47" s="120" t="str">
        <f t="shared" si="12"/>
        <v/>
      </c>
    </row>
    <row r="48">
      <c r="A48" s="119"/>
      <c r="B48" s="117"/>
      <c r="C48" s="119"/>
      <c r="D48" s="119"/>
      <c r="E48" s="119"/>
      <c r="F48" s="119"/>
      <c r="G48" s="119"/>
      <c r="H48" s="119"/>
      <c r="I48" s="119"/>
      <c r="J48" s="119"/>
      <c r="K48" s="119"/>
      <c r="L48" s="5"/>
      <c r="M48" s="119"/>
      <c r="N48" s="122" t="str">
        <f t="shared" si="16"/>
        <v>Nest!</v>
      </c>
      <c r="O48" s="110" t="str">
        <f t="shared" si="13"/>
        <v>Date!</v>
      </c>
      <c r="P48" s="109" t="str">
        <f t="shared" si="14"/>
        <v>Nest!</v>
      </c>
      <c r="Q48" s="110" t="str">
        <f t="shared" si="15"/>
        <v>Date!</v>
      </c>
      <c r="R48" s="109" t="str">
        <f t="shared" si="1"/>
        <v>Nest!</v>
      </c>
      <c r="S48" s="110" t="str">
        <f t="shared" si="2"/>
        <v>Date!</v>
      </c>
      <c r="T48" s="109" t="str">
        <f t="shared" si="3"/>
        <v>Nest!</v>
      </c>
      <c r="U48" s="110" t="str">
        <f t="shared" si="4"/>
        <v>Date!</v>
      </c>
      <c r="V48" s="111" t="str">
        <f t="shared" si="5"/>
        <v/>
      </c>
      <c r="W48" s="83" t="str">
        <f t="shared" si="6"/>
        <v>Date!</v>
      </c>
      <c r="X48" s="83" t="str">
        <f t="shared" si="7"/>
        <v>Date!</v>
      </c>
      <c r="Y48" s="83" t="str">
        <f t="shared" si="8"/>
        <v>Date!</v>
      </c>
      <c r="Z48" s="83" t="str">
        <f t="shared" si="9"/>
        <v>Date!</v>
      </c>
      <c r="AA48" s="83">
        <f t="array" ref="AA48">if(N48="Nest!",0,max(if((W48:Z48)="","",column(W48:Z48)-21)))</f>
        <v>0</v>
      </c>
      <c r="AB48" s="83" t="str">
        <f t="shared" si="10"/>
        <v/>
      </c>
      <c r="AC48" s="112" t="str">
        <f t="shared" si="11"/>
        <v/>
      </c>
      <c r="AD48" s="120" t="str">
        <f t="shared" si="12"/>
        <v/>
      </c>
    </row>
    <row r="49">
      <c r="A49" s="119"/>
      <c r="B49" s="117"/>
      <c r="C49" s="119"/>
      <c r="D49" s="119"/>
      <c r="E49" s="119"/>
      <c r="F49" s="119"/>
      <c r="G49" s="119"/>
      <c r="H49" s="119"/>
      <c r="I49" s="119"/>
      <c r="J49" s="119"/>
      <c r="K49" s="119"/>
      <c r="L49" s="5"/>
      <c r="M49" s="119"/>
      <c r="N49" s="122" t="str">
        <f t="shared" si="16"/>
        <v>Nest!</v>
      </c>
      <c r="O49" s="110" t="str">
        <f t="shared" si="13"/>
        <v>Date!</v>
      </c>
      <c r="P49" s="109" t="str">
        <f t="shared" si="14"/>
        <v>Nest!</v>
      </c>
      <c r="Q49" s="110" t="str">
        <f t="shared" si="15"/>
        <v>Date!</v>
      </c>
      <c r="R49" s="109" t="str">
        <f t="shared" si="1"/>
        <v>Nest!</v>
      </c>
      <c r="S49" s="110" t="str">
        <f t="shared" si="2"/>
        <v>Date!</v>
      </c>
      <c r="T49" s="109" t="str">
        <f t="shared" si="3"/>
        <v>Nest!</v>
      </c>
      <c r="U49" s="110" t="str">
        <f t="shared" si="4"/>
        <v>Date!</v>
      </c>
      <c r="V49" s="111" t="str">
        <f t="shared" si="5"/>
        <v/>
      </c>
      <c r="W49" s="83" t="str">
        <f t="shared" si="6"/>
        <v>Date!</v>
      </c>
      <c r="X49" s="83" t="str">
        <f t="shared" si="7"/>
        <v>Date!</v>
      </c>
      <c r="Y49" s="83" t="str">
        <f t="shared" si="8"/>
        <v>Date!</v>
      </c>
      <c r="Z49" s="83" t="str">
        <f t="shared" si="9"/>
        <v>Date!</v>
      </c>
      <c r="AA49" s="83">
        <f t="array" ref="AA49">if(N49="Nest!",0,max(if((W49:Z49)="","",column(W49:Z49)-21)))</f>
        <v>0</v>
      </c>
      <c r="AB49" s="83" t="str">
        <f t="shared" si="10"/>
        <v/>
      </c>
      <c r="AC49" s="112" t="str">
        <f t="shared" si="11"/>
        <v/>
      </c>
      <c r="AD49" s="120" t="str">
        <f t="shared" si="12"/>
        <v/>
      </c>
    </row>
    <row r="50">
      <c r="A50" s="119"/>
      <c r="B50" s="117"/>
      <c r="C50" s="119"/>
      <c r="D50" s="119"/>
      <c r="E50" s="119"/>
      <c r="F50" s="119"/>
      <c r="G50" s="119"/>
      <c r="H50" s="119"/>
      <c r="I50" s="119"/>
      <c r="J50" s="119"/>
      <c r="K50" s="119"/>
      <c r="L50" s="5"/>
      <c r="M50" s="119"/>
      <c r="N50" s="122" t="str">
        <f t="shared" si="16"/>
        <v>Nest!</v>
      </c>
      <c r="O50" s="110" t="str">
        <f t="shared" si="13"/>
        <v>Date!</v>
      </c>
      <c r="P50" s="109" t="str">
        <f t="shared" si="14"/>
        <v>Nest!</v>
      </c>
      <c r="Q50" s="110" t="str">
        <f t="shared" si="15"/>
        <v>Date!</v>
      </c>
      <c r="R50" s="109" t="str">
        <f t="shared" si="1"/>
        <v>Nest!</v>
      </c>
      <c r="S50" s="110" t="str">
        <f t="shared" si="2"/>
        <v>Date!</v>
      </c>
      <c r="T50" s="109" t="str">
        <f t="shared" si="3"/>
        <v>Nest!</v>
      </c>
      <c r="U50" s="110" t="str">
        <f t="shared" si="4"/>
        <v>Date!</v>
      </c>
      <c r="V50" s="111" t="str">
        <f t="shared" si="5"/>
        <v/>
      </c>
      <c r="W50" s="83" t="str">
        <f t="shared" si="6"/>
        <v>Date!</v>
      </c>
      <c r="X50" s="83" t="str">
        <f t="shared" si="7"/>
        <v>Date!</v>
      </c>
      <c r="Y50" s="83" t="str">
        <f t="shared" si="8"/>
        <v>Date!</v>
      </c>
      <c r="Z50" s="83" t="str">
        <f t="shared" si="9"/>
        <v>Date!</v>
      </c>
      <c r="AA50" s="83">
        <f t="array" ref="AA50">if(N50="Nest!",0,max(if((W50:Z50)="","",column(W50:Z50)-21)))</f>
        <v>0</v>
      </c>
      <c r="AB50" s="83" t="str">
        <f t="shared" si="10"/>
        <v/>
      </c>
      <c r="AC50" s="112" t="str">
        <f t="shared" si="11"/>
        <v/>
      </c>
      <c r="AD50" s="120" t="str">
        <f t="shared" si="12"/>
        <v/>
      </c>
    </row>
    <row r="51">
      <c r="A51" s="119"/>
      <c r="B51" s="117"/>
      <c r="C51" s="119"/>
      <c r="D51" s="119"/>
      <c r="E51" s="119"/>
      <c r="F51" s="119"/>
      <c r="G51" s="119"/>
      <c r="H51" s="119"/>
      <c r="I51" s="119"/>
      <c r="J51" s="119"/>
      <c r="K51" s="119"/>
      <c r="L51" s="5"/>
      <c r="M51" s="119"/>
      <c r="N51" s="122" t="str">
        <f t="shared" si="16"/>
        <v>Nest!</v>
      </c>
      <c r="O51" s="110" t="str">
        <f t="shared" si="13"/>
        <v>Date!</v>
      </c>
      <c r="P51" s="109" t="str">
        <f t="shared" si="14"/>
        <v>Nest!</v>
      </c>
      <c r="Q51" s="110" t="str">
        <f t="shared" si="15"/>
        <v>Date!</v>
      </c>
      <c r="R51" s="109" t="str">
        <f t="shared" si="1"/>
        <v>Nest!</v>
      </c>
      <c r="S51" s="110" t="str">
        <f t="shared" si="2"/>
        <v>Date!</v>
      </c>
      <c r="T51" s="109" t="str">
        <f t="shared" si="3"/>
        <v>Nest!</v>
      </c>
      <c r="U51" s="110" t="str">
        <f t="shared" si="4"/>
        <v>Date!</v>
      </c>
      <c r="V51" s="111" t="str">
        <f t="shared" si="5"/>
        <v/>
      </c>
      <c r="W51" s="83" t="str">
        <f t="shared" si="6"/>
        <v>Date!</v>
      </c>
      <c r="X51" s="83" t="str">
        <f t="shared" si="7"/>
        <v>Date!</v>
      </c>
      <c r="Y51" s="83" t="str">
        <f t="shared" si="8"/>
        <v>Date!</v>
      </c>
      <c r="Z51" s="83" t="str">
        <f t="shared" si="9"/>
        <v>Date!</v>
      </c>
      <c r="AA51" s="83">
        <f t="array" ref="AA51">if(N51="Nest!",0,max(if((W51:Z51)="","",column(W51:Z51)-21)))</f>
        <v>0</v>
      </c>
      <c r="AB51" s="83" t="str">
        <f t="shared" si="10"/>
        <v/>
      </c>
      <c r="AC51" s="112" t="str">
        <f t="shared" si="11"/>
        <v/>
      </c>
      <c r="AD51" s="120" t="str">
        <f t="shared" si="12"/>
        <v/>
      </c>
    </row>
    <row r="52">
      <c r="A52" s="119"/>
      <c r="B52" s="117"/>
      <c r="C52" s="119"/>
      <c r="D52" s="119"/>
      <c r="E52" s="119"/>
      <c r="F52" s="119"/>
      <c r="G52" s="119"/>
      <c r="H52" s="119"/>
      <c r="I52" s="119"/>
      <c r="J52" s="119"/>
      <c r="K52" s="119"/>
      <c r="L52" s="5"/>
      <c r="M52" s="119"/>
      <c r="N52" s="122" t="str">
        <f t="shared" si="16"/>
        <v>Nest!</v>
      </c>
      <c r="O52" s="110" t="str">
        <f t="shared" si="13"/>
        <v>Date!</v>
      </c>
      <c r="P52" s="109" t="str">
        <f t="shared" si="14"/>
        <v>Nest!</v>
      </c>
      <c r="Q52" s="110" t="str">
        <f t="shared" si="15"/>
        <v>Date!</v>
      </c>
      <c r="R52" s="109" t="str">
        <f t="shared" si="1"/>
        <v>Nest!</v>
      </c>
      <c r="S52" s="110" t="str">
        <f t="shared" si="2"/>
        <v>Date!</v>
      </c>
      <c r="T52" s="109" t="str">
        <f t="shared" si="3"/>
        <v>Nest!</v>
      </c>
      <c r="U52" s="110" t="str">
        <f t="shared" si="4"/>
        <v>Date!</v>
      </c>
      <c r="V52" s="111" t="str">
        <f t="shared" si="5"/>
        <v/>
      </c>
      <c r="W52" s="83" t="str">
        <f t="shared" si="6"/>
        <v>Date!</v>
      </c>
      <c r="X52" s="83" t="str">
        <f t="shared" si="7"/>
        <v>Date!</v>
      </c>
      <c r="Y52" s="83" t="str">
        <f t="shared" si="8"/>
        <v>Date!</v>
      </c>
      <c r="Z52" s="83" t="str">
        <f t="shared" si="9"/>
        <v>Date!</v>
      </c>
      <c r="AA52" s="83">
        <f t="array" ref="AA52">if(N52="Nest!",0,max(if((W52:Z52)="","",column(W52:Z52)-21)))</f>
        <v>0</v>
      </c>
      <c r="AB52" s="83" t="str">
        <f t="shared" si="10"/>
        <v/>
      </c>
      <c r="AC52" s="112" t="str">
        <f t="shared" si="11"/>
        <v/>
      </c>
      <c r="AD52" s="120" t="str">
        <f t="shared" si="12"/>
        <v/>
      </c>
    </row>
    <row r="53">
      <c r="A53" s="119"/>
      <c r="B53" s="117"/>
      <c r="C53" s="119"/>
      <c r="D53" s="119"/>
      <c r="E53" s="119"/>
      <c r="F53" s="119"/>
      <c r="G53" s="119"/>
      <c r="H53" s="119"/>
      <c r="I53" s="119"/>
      <c r="J53" s="119"/>
      <c r="K53" s="119"/>
      <c r="L53" s="5"/>
      <c r="M53" s="119"/>
      <c r="N53" s="122" t="str">
        <f t="shared" si="16"/>
        <v>Nest!</v>
      </c>
      <c r="O53" s="110" t="str">
        <f t="shared" si="13"/>
        <v>Date!</v>
      </c>
      <c r="P53" s="109" t="str">
        <f t="shared" si="14"/>
        <v>Nest!</v>
      </c>
      <c r="Q53" s="110" t="str">
        <f t="shared" si="15"/>
        <v>Date!</v>
      </c>
      <c r="R53" s="109" t="str">
        <f t="shared" si="1"/>
        <v>Nest!</v>
      </c>
      <c r="S53" s="110" t="str">
        <f t="shared" si="2"/>
        <v>Date!</v>
      </c>
      <c r="T53" s="109" t="str">
        <f t="shared" si="3"/>
        <v>Nest!</v>
      </c>
      <c r="U53" s="110" t="str">
        <f t="shared" si="4"/>
        <v>Date!</v>
      </c>
      <c r="V53" s="111" t="str">
        <f t="shared" si="5"/>
        <v/>
      </c>
      <c r="W53" s="83" t="str">
        <f t="shared" si="6"/>
        <v>Date!</v>
      </c>
      <c r="X53" s="83" t="str">
        <f t="shared" si="7"/>
        <v>Date!</v>
      </c>
      <c r="Y53" s="83" t="str">
        <f t="shared" si="8"/>
        <v>Date!</v>
      </c>
      <c r="Z53" s="83" t="str">
        <f t="shared" si="9"/>
        <v>Date!</v>
      </c>
      <c r="AA53" s="83">
        <f t="array" ref="AA53">if(N53="Nest!",0,max(if((W53:Z53)="","",column(W53:Z53)-21)))</f>
        <v>0</v>
      </c>
      <c r="AB53" s="83" t="str">
        <f t="shared" si="10"/>
        <v/>
      </c>
      <c r="AC53" s="112" t="str">
        <f t="shared" si="11"/>
        <v/>
      </c>
      <c r="AD53" s="120" t="str">
        <f t="shared" si="12"/>
        <v/>
      </c>
    </row>
    <row r="54">
      <c r="A54" s="119"/>
      <c r="B54" s="117"/>
      <c r="C54" s="119"/>
      <c r="D54" s="119"/>
      <c r="E54" s="119"/>
      <c r="F54" s="119"/>
      <c r="G54" s="119"/>
      <c r="H54" s="119"/>
      <c r="I54" s="119"/>
      <c r="J54" s="119"/>
      <c r="K54" s="119"/>
      <c r="L54" s="5"/>
      <c r="M54" s="119"/>
      <c r="N54" s="122" t="str">
        <f t="shared" si="16"/>
        <v>Nest!</v>
      </c>
      <c r="O54" s="110" t="str">
        <f t="shared" si="13"/>
        <v>Date!</v>
      </c>
      <c r="P54" s="109" t="str">
        <f t="shared" si="14"/>
        <v>Nest!</v>
      </c>
      <c r="Q54" s="110" t="str">
        <f t="shared" si="15"/>
        <v>Date!</v>
      </c>
      <c r="R54" s="109" t="str">
        <f t="shared" si="1"/>
        <v>Nest!</v>
      </c>
      <c r="S54" s="110" t="str">
        <f t="shared" si="2"/>
        <v>Date!</v>
      </c>
      <c r="T54" s="109" t="str">
        <f t="shared" si="3"/>
        <v>Nest!</v>
      </c>
      <c r="U54" s="110" t="str">
        <f t="shared" si="4"/>
        <v>Date!</v>
      </c>
      <c r="V54" s="111" t="str">
        <f t="shared" si="5"/>
        <v/>
      </c>
      <c r="W54" s="83" t="str">
        <f t="shared" si="6"/>
        <v>Date!</v>
      </c>
      <c r="X54" s="83" t="str">
        <f t="shared" si="7"/>
        <v>Date!</v>
      </c>
      <c r="Y54" s="83" t="str">
        <f t="shared" si="8"/>
        <v>Date!</v>
      </c>
      <c r="Z54" s="83" t="str">
        <f t="shared" si="9"/>
        <v>Date!</v>
      </c>
      <c r="AA54" s="83">
        <f t="array" ref="AA54">if(N54="Nest!",0,max(if((W54:Z54)="","",column(W54:Z54)-21)))</f>
        <v>0</v>
      </c>
      <c r="AB54" s="83" t="str">
        <f t="shared" si="10"/>
        <v/>
      </c>
      <c r="AC54" s="112" t="str">
        <f t="shared" si="11"/>
        <v/>
      </c>
      <c r="AD54" s="120" t="str">
        <f t="shared" si="12"/>
        <v/>
      </c>
    </row>
    <row r="55">
      <c r="A55" s="119"/>
      <c r="B55" s="117"/>
      <c r="C55" s="119"/>
      <c r="D55" s="119"/>
      <c r="E55" s="119"/>
      <c r="F55" s="119"/>
      <c r="G55" s="119"/>
      <c r="H55" s="119"/>
      <c r="I55" s="119"/>
      <c r="J55" s="119"/>
      <c r="K55" s="119"/>
      <c r="L55" s="5"/>
      <c r="M55" s="119"/>
      <c r="N55" s="122" t="str">
        <f t="shared" si="16"/>
        <v>Nest!</v>
      </c>
      <c r="O55" s="110" t="str">
        <f t="shared" si="13"/>
        <v>Date!</v>
      </c>
      <c r="P55" s="109" t="str">
        <f t="shared" si="14"/>
        <v>Nest!</v>
      </c>
      <c r="Q55" s="110" t="str">
        <f t="shared" si="15"/>
        <v>Date!</v>
      </c>
      <c r="R55" s="109" t="str">
        <f t="shared" si="1"/>
        <v>Nest!</v>
      </c>
      <c r="S55" s="110" t="str">
        <f t="shared" si="2"/>
        <v>Date!</v>
      </c>
      <c r="T55" s="109" t="str">
        <f t="shared" si="3"/>
        <v>Nest!</v>
      </c>
      <c r="U55" s="110" t="str">
        <f t="shared" si="4"/>
        <v>Date!</v>
      </c>
      <c r="V55" s="111" t="str">
        <f t="shared" si="5"/>
        <v/>
      </c>
      <c r="W55" s="83" t="str">
        <f t="shared" si="6"/>
        <v>Date!</v>
      </c>
      <c r="X55" s="83" t="str">
        <f t="shared" si="7"/>
        <v>Date!</v>
      </c>
      <c r="Y55" s="83" t="str">
        <f t="shared" si="8"/>
        <v>Date!</v>
      </c>
      <c r="Z55" s="83" t="str">
        <f t="shared" si="9"/>
        <v>Date!</v>
      </c>
      <c r="AA55" s="83">
        <f t="array" ref="AA55">if(N55="Nest!",0,max(if((W55:Z55)="","",column(W55:Z55)-21)))</f>
        <v>0</v>
      </c>
      <c r="AB55" s="83" t="str">
        <f t="shared" si="10"/>
        <v/>
      </c>
      <c r="AC55" s="112" t="str">
        <f t="shared" si="11"/>
        <v/>
      </c>
      <c r="AD55" s="120" t="str">
        <f t="shared" si="12"/>
        <v/>
      </c>
    </row>
    <row r="56">
      <c r="A56" s="119"/>
      <c r="B56" s="117"/>
      <c r="C56" s="119"/>
      <c r="D56" s="119"/>
      <c r="E56" s="119"/>
      <c r="F56" s="119"/>
      <c r="G56" s="119"/>
      <c r="H56" s="119"/>
      <c r="I56" s="119"/>
      <c r="J56" s="119"/>
      <c r="K56" s="119"/>
      <c r="L56" s="5"/>
      <c r="M56" s="119"/>
      <c r="N56" s="122" t="str">
        <f t="shared" si="16"/>
        <v>Nest!</v>
      </c>
      <c r="O56" s="110" t="str">
        <f t="shared" si="13"/>
        <v>Date!</v>
      </c>
      <c r="P56" s="109" t="str">
        <f t="shared" si="14"/>
        <v>Nest!</v>
      </c>
      <c r="Q56" s="110" t="str">
        <f t="shared" si="15"/>
        <v>Date!</v>
      </c>
      <c r="R56" s="109" t="str">
        <f t="shared" si="1"/>
        <v>Nest!</v>
      </c>
      <c r="S56" s="110" t="str">
        <f t="shared" si="2"/>
        <v>Date!</v>
      </c>
      <c r="T56" s="109" t="str">
        <f t="shared" si="3"/>
        <v>Nest!</v>
      </c>
      <c r="U56" s="110" t="str">
        <f t="shared" si="4"/>
        <v>Date!</v>
      </c>
      <c r="V56" s="111" t="str">
        <f t="shared" si="5"/>
        <v/>
      </c>
      <c r="W56" s="83" t="str">
        <f t="shared" si="6"/>
        <v>Date!</v>
      </c>
      <c r="X56" s="83" t="str">
        <f t="shared" si="7"/>
        <v>Date!</v>
      </c>
      <c r="Y56" s="83" t="str">
        <f t="shared" si="8"/>
        <v>Date!</v>
      </c>
      <c r="Z56" s="83" t="str">
        <f t="shared" si="9"/>
        <v>Date!</v>
      </c>
      <c r="AA56" s="83">
        <f t="array" ref="AA56">if(N56="Nest!",0,max(if((W56:Z56)="","",column(W56:Z56)-21)))</f>
        <v>0</v>
      </c>
      <c r="AB56" s="83" t="str">
        <f t="shared" si="10"/>
        <v/>
      </c>
      <c r="AC56" s="112" t="str">
        <f t="shared" si="11"/>
        <v/>
      </c>
      <c r="AD56" s="120" t="str">
        <f t="shared" si="12"/>
        <v/>
      </c>
    </row>
    <row r="57">
      <c r="A57" s="119"/>
      <c r="B57" s="117"/>
      <c r="C57" s="119"/>
      <c r="D57" s="119"/>
      <c r="E57" s="119"/>
      <c r="F57" s="119"/>
      <c r="G57" s="119"/>
      <c r="H57" s="119"/>
      <c r="I57" s="119"/>
      <c r="J57" s="119"/>
      <c r="K57" s="119"/>
      <c r="L57" s="5"/>
      <c r="M57" s="119"/>
      <c r="N57" s="122" t="str">
        <f t="shared" si="16"/>
        <v>Nest!</v>
      </c>
      <c r="O57" s="110" t="str">
        <f t="shared" si="13"/>
        <v>Date!</v>
      </c>
      <c r="P57" s="109" t="str">
        <f t="shared" si="14"/>
        <v>Nest!</v>
      </c>
      <c r="Q57" s="110" t="str">
        <f t="shared" si="15"/>
        <v>Date!</v>
      </c>
      <c r="R57" s="109" t="str">
        <f t="shared" si="1"/>
        <v>Nest!</v>
      </c>
      <c r="S57" s="110" t="str">
        <f t="shared" si="2"/>
        <v>Date!</v>
      </c>
      <c r="T57" s="109" t="str">
        <f t="shared" si="3"/>
        <v>Nest!</v>
      </c>
      <c r="U57" s="110" t="str">
        <f t="shared" si="4"/>
        <v>Date!</v>
      </c>
      <c r="V57" s="111" t="str">
        <f t="shared" si="5"/>
        <v/>
      </c>
      <c r="W57" s="83" t="str">
        <f t="shared" si="6"/>
        <v>Date!</v>
      </c>
      <c r="X57" s="83" t="str">
        <f t="shared" si="7"/>
        <v>Date!</v>
      </c>
      <c r="Y57" s="83" t="str">
        <f t="shared" si="8"/>
        <v>Date!</v>
      </c>
      <c r="Z57" s="83" t="str">
        <f t="shared" si="9"/>
        <v>Date!</v>
      </c>
      <c r="AA57" s="83">
        <f t="array" ref="AA57">if(N57="Nest!",0,max(if((W57:Z57)="","",column(W57:Z57)-21)))</f>
        <v>0</v>
      </c>
      <c r="AB57" s="83" t="str">
        <f t="shared" si="10"/>
        <v/>
      </c>
      <c r="AC57" s="112" t="str">
        <f t="shared" si="11"/>
        <v/>
      </c>
      <c r="AD57" s="120" t="str">
        <f t="shared" si="12"/>
        <v/>
      </c>
    </row>
    <row r="58">
      <c r="A58" s="119"/>
      <c r="B58" s="117"/>
      <c r="C58" s="119"/>
      <c r="D58" s="119"/>
      <c r="E58" s="119"/>
      <c r="F58" s="119"/>
      <c r="G58" s="119"/>
      <c r="H58" s="119"/>
      <c r="I58" s="119"/>
      <c r="J58" s="119"/>
      <c r="K58" s="119"/>
      <c r="L58" s="5"/>
      <c r="M58" s="119"/>
      <c r="N58" s="122" t="str">
        <f t="shared" si="16"/>
        <v>Nest!</v>
      </c>
      <c r="O58" s="110" t="str">
        <f t="shared" si="13"/>
        <v>Date!</v>
      </c>
      <c r="P58" s="109" t="str">
        <f t="shared" si="14"/>
        <v>Nest!</v>
      </c>
      <c r="Q58" s="110" t="str">
        <f t="shared" si="15"/>
        <v>Date!</v>
      </c>
      <c r="R58" s="109" t="str">
        <f t="shared" si="1"/>
        <v>Nest!</v>
      </c>
      <c r="S58" s="110" t="str">
        <f t="shared" si="2"/>
        <v>Date!</v>
      </c>
      <c r="T58" s="109" t="str">
        <f t="shared" si="3"/>
        <v>Nest!</v>
      </c>
      <c r="U58" s="110" t="str">
        <f t="shared" si="4"/>
        <v>Date!</v>
      </c>
      <c r="V58" s="111" t="str">
        <f t="shared" si="5"/>
        <v/>
      </c>
      <c r="W58" s="83" t="str">
        <f t="shared" si="6"/>
        <v>Date!</v>
      </c>
      <c r="X58" s="83" t="str">
        <f t="shared" si="7"/>
        <v>Date!</v>
      </c>
      <c r="Y58" s="83" t="str">
        <f t="shared" si="8"/>
        <v>Date!</v>
      </c>
      <c r="Z58" s="83" t="str">
        <f t="shared" si="9"/>
        <v>Date!</v>
      </c>
      <c r="AA58" s="83">
        <f t="array" ref="AA58">if(N58="Nest!",0,max(if((W58:Z58)="","",column(W58:Z58)-21)))</f>
        <v>0</v>
      </c>
      <c r="AB58" s="83" t="str">
        <f t="shared" si="10"/>
        <v/>
      </c>
      <c r="AC58" s="112" t="str">
        <f t="shared" si="11"/>
        <v/>
      </c>
      <c r="AD58" s="120" t="str">
        <f t="shared" si="12"/>
        <v/>
      </c>
    </row>
    <row r="59">
      <c r="A59" s="119"/>
      <c r="B59" s="117"/>
      <c r="C59" s="119"/>
      <c r="D59" s="119"/>
      <c r="E59" s="119"/>
      <c r="F59" s="119"/>
      <c r="G59" s="119"/>
      <c r="H59" s="119"/>
      <c r="I59" s="119"/>
      <c r="J59" s="119"/>
      <c r="K59" s="119"/>
      <c r="L59" s="5"/>
      <c r="M59" s="119"/>
      <c r="N59" s="122" t="str">
        <f t="shared" si="16"/>
        <v>Nest!</v>
      </c>
      <c r="O59" s="110" t="str">
        <f t="shared" si="13"/>
        <v>Date!</v>
      </c>
      <c r="P59" s="109" t="str">
        <f t="shared" si="14"/>
        <v>Nest!</v>
      </c>
      <c r="Q59" s="110" t="str">
        <f t="shared" si="15"/>
        <v>Date!</v>
      </c>
      <c r="R59" s="109" t="str">
        <f t="shared" si="1"/>
        <v>Nest!</v>
      </c>
      <c r="S59" s="110" t="str">
        <f t="shared" si="2"/>
        <v>Date!</v>
      </c>
      <c r="T59" s="109" t="str">
        <f t="shared" si="3"/>
        <v>Nest!</v>
      </c>
      <c r="U59" s="110" t="str">
        <f t="shared" si="4"/>
        <v>Date!</v>
      </c>
      <c r="V59" s="111" t="str">
        <f t="shared" si="5"/>
        <v/>
      </c>
      <c r="W59" s="83" t="str">
        <f t="shared" si="6"/>
        <v>Date!</v>
      </c>
      <c r="X59" s="83" t="str">
        <f t="shared" si="7"/>
        <v>Date!</v>
      </c>
      <c r="Y59" s="83" t="str">
        <f t="shared" si="8"/>
        <v>Date!</v>
      </c>
      <c r="Z59" s="83" t="str">
        <f t="shared" si="9"/>
        <v>Date!</v>
      </c>
      <c r="AA59" s="83">
        <f t="array" ref="AA59">if(N59="Nest!",0,max(if((W59:Z59)="","",column(W59:Z59)-21)))</f>
        <v>0</v>
      </c>
      <c r="AB59" s="83" t="str">
        <f t="shared" si="10"/>
        <v/>
      </c>
      <c r="AC59" s="112" t="str">
        <f t="shared" si="11"/>
        <v/>
      </c>
      <c r="AD59" s="120" t="str">
        <f t="shared" si="12"/>
        <v/>
      </c>
    </row>
    <row r="60">
      <c r="A60" s="119"/>
      <c r="B60" s="117"/>
      <c r="C60" s="119"/>
      <c r="D60" s="119"/>
      <c r="E60" s="119"/>
      <c r="F60" s="119"/>
      <c r="G60" s="119"/>
      <c r="H60" s="119"/>
      <c r="I60" s="119"/>
      <c r="J60" s="119"/>
      <c r="K60" s="119"/>
      <c r="L60" s="5"/>
      <c r="M60" s="119"/>
      <c r="N60" s="122" t="str">
        <f t="shared" si="16"/>
        <v>Nest!</v>
      </c>
      <c r="O60" s="110" t="str">
        <f t="shared" si="13"/>
        <v>Date!</v>
      </c>
      <c r="P60" s="109" t="str">
        <f t="shared" si="14"/>
        <v>Nest!</v>
      </c>
      <c r="Q60" s="110" t="str">
        <f t="shared" si="15"/>
        <v>Date!</v>
      </c>
      <c r="R60" s="109" t="str">
        <f t="shared" si="1"/>
        <v>Nest!</v>
      </c>
      <c r="S60" s="110" t="str">
        <f t="shared" si="2"/>
        <v>Date!</v>
      </c>
      <c r="T60" s="109" t="str">
        <f t="shared" si="3"/>
        <v>Nest!</v>
      </c>
      <c r="U60" s="110" t="str">
        <f t="shared" si="4"/>
        <v>Date!</v>
      </c>
      <c r="V60" s="111" t="str">
        <f t="shared" si="5"/>
        <v/>
      </c>
      <c r="W60" s="83" t="str">
        <f t="shared" si="6"/>
        <v>Date!</v>
      </c>
      <c r="X60" s="83" t="str">
        <f t="shared" si="7"/>
        <v>Date!</v>
      </c>
      <c r="Y60" s="83" t="str">
        <f t="shared" si="8"/>
        <v>Date!</v>
      </c>
      <c r="Z60" s="83" t="str">
        <f t="shared" si="9"/>
        <v>Date!</v>
      </c>
      <c r="AA60" s="83">
        <f t="array" ref="AA60">if(N60="Nest!",0,max(if((W60:Z60)="","",column(W60:Z60)-21)))</f>
        <v>0</v>
      </c>
      <c r="AB60" s="83" t="str">
        <f t="shared" si="10"/>
        <v/>
      </c>
      <c r="AC60" s="112" t="str">
        <f t="shared" si="11"/>
        <v/>
      </c>
      <c r="AD60" s="120" t="str">
        <f t="shared" si="12"/>
        <v/>
      </c>
    </row>
    <row r="61">
      <c r="A61" s="119"/>
      <c r="B61" s="117"/>
      <c r="C61" s="119"/>
      <c r="D61" s="119"/>
      <c r="E61" s="119"/>
      <c r="F61" s="119"/>
      <c r="G61" s="119"/>
      <c r="H61" s="119"/>
      <c r="I61" s="119"/>
      <c r="J61" s="119"/>
      <c r="K61" s="119"/>
      <c r="L61" s="5"/>
      <c r="M61" s="119"/>
      <c r="N61" s="122" t="str">
        <f t="shared" si="16"/>
        <v>Nest!</v>
      </c>
      <c r="O61" s="110" t="str">
        <f t="shared" si="13"/>
        <v>Date!</v>
      </c>
      <c r="P61" s="109" t="str">
        <f t="shared" si="14"/>
        <v>Nest!</v>
      </c>
      <c r="Q61" s="110" t="str">
        <f t="shared" si="15"/>
        <v>Date!</v>
      </c>
      <c r="R61" s="109" t="str">
        <f t="shared" si="1"/>
        <v>Nest!</v>
      </c>
      <c r="S61" s="110" t="str">
        <f t="shared" si="2"/>
        <v>Date!</v>
      </c>
      <c r="T61" s="109" t="str">
        <f t="shared" si="3"/>
        <v>Nest!</v>
      </c>
      <c r="U61" s="110" t="str">
        <f t="shared" si="4"/>
        <v>Date!</v>
      </c>
      <c r="V61" s="111" t="str">
        <f t="shared" si="5"/>
        <v/>
      </c>
      <c r="W61" s="83" t="str">
        <f t="shared" si="6"/>
        <v>Date!</v>
      </c>
      <c r="X61" s="83" t="str">
        <f t="shared" si="7"/>
        <v>Date!</v>
      </c>
      <c r="Y61" s="83" t="str">
        <f t="shared" si="8"/>
        <v>Date!</v>
      </c>
      <c r="Z61" s="83" t="str">
        <f t="shared" si="9"/>
        <v>Date!</v>
      </c>
      <c r="AA61" s="83">
        <f t="array" ref="AA61">if(N61="Nest!",0,max(if((W61:Z61)="","",column(W61:Z61)-21)))</f>
        <v>0</v>
      </c>
      <c r="AB61" s="83" t="str">
        <f t="shared" si="10"/>
        <v/>
      </c>
      <c r="AC61" s="112" t="str">
        <f t="shared" si="11"/>
        <v/>
      </c>
      <c r="AD61" s="120" t="str">
        <f t="shared" si="12"/>
        <v/>
      </c>
    </row>
    <row r="62">
      <c r="A62" s="119"/>
      <c r="B62" s="117"/>
      <c r="C62" s="119"/>
      <c r="D62" s="119"/>
      <c r="E62" s="119"/>
      <c r="F62" s="119"/>
      <c r="G62" s="119"/>
      <c r="H62" s="119"/>
      <c r="I62" s="119"/>
      <c r="J62" s="119"/>
      <c r="K62" s="119"/>
      <c r="L62" s="5"/>
      <c r="M62" s="119"/>
      <c r="N62" s="122" t="str">
        <f t="shared" si="16"/>
        <v>Nest!</v>
      </c>
      <c r="O62" s="110" t="str">
        <f t="shared" si="13"/>
        <v>Date!</v>
      </c>
      <c r="P62" s="109" t="str">
        <f t="shared" si="14"/>
        <v>Nest!</v>
      </c>
      <c r="Q62" s="110" t="str">
        <f t="shared" si="15"/>
        <v>Date!</v>
      </c>
      <c r="R62" s="109" t="str">
        <f t="shared" si="1"/>
        <v>Nest!</v>
      </c>
      <c r="S62" s="110" t="str">
        <f t="shared" si="2"/>
        <v>Date!</v>
      </c>
      <c r="T62" s="109" t="str">
        <f t="shared" si="3"/>
        <v>Nest!</v>
      </c>
      <c r="U62" s="110" t="str">
        <f t="shared" si="4"/>
        <v>Date!</v>
      </c>
      <c r="V62" s="111" t="str">
        <f t="shared" si="5"/>
        <v/>
      </c>
      <c r="W62" s="83" t="str">
        <f t="shared" si="6"/>
        <v>Date!</v>
      </c>
      <c r="X62" s="83" t="str">
        <f t="shared" si="7"/>
        <v>Date!</v>
      </c>
      <c r="Y62" s="83" t="str">
        <f t="shared" si="8"/>
        <v>Date!</v>
      </c>
      <c r="Z62" s="83" t="str">
        <f t="shared" si="9"/>
        <v>Date!</v>
      </c>
      <c r="AA62" s="83">
        <f t="array" ref="AA62">if(N62="Nest!",0,max(if((W62:Z62)="","",column(W62:Z62)-21)))</f>
        <v>0</v>
      </c>
      <c r="AB62" s="83" t="str">
        <f t="shared" si="10"/>
        <v/>
      </c>
      <c r="AC62" s="112" t="str">
        <f t="shared" si="11"/>
        <v/>
      </c>
      <c r="AD62" s="120" t="str">
        <f t="shared" si="12"/>
        <v/>
      </c>
    </row>
    <row r="63">
      <c r="A63" s="119"/>
      <c r="B63" s="117"/>
      <c r="C63" s="119"/>
      <c r="D63" s="119"/>
      <c r="E63" s="119"/>
      <c r="F63" s="119"/>
      <c r="G63" s="119"/>
      <c r="H63" s="119"/>
      <c r="I63" s="119"/>
      <c r="J63" s="119"/>
      <c r="K63" s="119"/>
      <c r="L63" s="5"/>
      <c r="M63" s="119"/>
      <c r="N63" s="122" t="str">
        <f t="shared" si="16"/>
        <v>Nest!</v>
      </c>
      <c r="O63" s="110" t="str">
        <f t="shared" si="13"/>
        <v>Date!</v>
      </c>
      <c r="P63" s="109" t="str">
        <f t="shared" si="14"/>
        <v>Nest!</v>
      </c>
      <c r="Q63" s="110" t="str">
        <f t="shared" si="15"/>
        <v>Date!</v>
      </c>
      <c r="R63" s="109" t="str">
        <f t="shared" si="1"/>
        <v>Nest!</v>
      </c>
      <c r="S63" s="110" t="str">
        <f t="shared" si="2"/>
        <v>Date!</v>
      </c>
      <c r="T63" s="109" t="str">
        <f t="shared" si="3"/>
        <v>Nest!</v>
      </c>
      <c r="U63" s="110" t="str">
        <f t="shared" si="4"/>
        <v>Date!</v>
      </c>
      <c r="V63" s="111" t="str">
        <f t="shared" si="5"/>
        <v/>
      </c>
      <c r="W63" s="83" t="str">
        <f t="shared" si="6"/>
        <v>Date!</v>
      </c>
      <c r="X63" s="83" t="str">
        <f t="shared" si="7"/>
        <v>Date!</v>
      </c>
      <c r="Y63" s="83" t="str">
        <f t="shared" si="8"/>
        <v>Date!</v>
      </c>
      <c r="Z63" s="83" t="str">
        <f t="shared" si="9"/>
        <v>Date!</v>
      </c>
      <c r="AA63" s="83">
        <f t="array" ref="AA63">if(N63="Nest!",0,max(if((W63:Z63)="","",column(W63:Z63)-21)))</f>
        <v>0</v>
      </c>
      <c r="AB63" s="83" t="str">
        <f t="shared" si="10"/>
        <v/>
      </c>
      <c r="AC63" s="112" t="str">
        <f t="shared" si="11"/>
        <v/>
      </c>
      <c r="AD63" s="120" t="str">
        <f t="shared" si="12"/>
        <v/>
      </c>
    </row>
    <row r="64">
      <c r="A64" s="119"/>
      <c r="B64" s="117"/>
      <c r="C64" s="119"/>
      <c r="D64" s="119"/>
      <c r="E64" s="119"/>
      <c r="F64" s="119"/>
      <c r="G64" s="119"/>
      <c r="H64" s="119"/>
      <c r="I64" s="119"/>
      <c r="J64" s="119"/>
      <c r="K64" s="119"/>
      <c r="L64" s="5"/>
      <c r="M64" s="119"/>
      <c r="N64" s="122" t="str">
        <f t="shared" si="16"/>
        <v>Nest!</v>
      </c>
      <c r="O64" s="110" t="str">
        <f t="shared" si="13"/>
        <v>Date!</v>
      </c>
      <c r="P64" s="109" t="str">
        <f t="shared" si="14"/>
        <v>Nest!</v>
      </c>
      <c r="Q64" s="110" t="str">
        <f t="shared" si="15"/>
        <v>Date!</v>
      </c>
      <c r="R64" s="109" t="str">
        <f t="shared" si="1"/>
        <v>Nest!</v>
      </c>
      <c r="S64" s="110" t="str">
        <f t="shared" si="2"/>
        <v>Date!</v>
      </c>
      <c r="T64" s="109" t="str">
        <f t="shared" si="3"/>
        <v>Nest!</v>
      </c>
      <c r="U64" s="110" t="str">
        <f t="shared" si="4"/>
        <v>Date!</v>
      </c>
      <c r="V64" s="111" t="str">
        <f t="shared" si="5"/>
        <v/>
      </c>
      <c r="W64" s="83" t="str">
        <f t="shared" si="6"/>
        <v>Date!</v>
      </c>
      <c r="X64" s="83" t="str">
        <f t="shared" si="7"/>
        <v>Date!</v>
      </c>
      <c r="Y64" s="83" t="str">
        <f t="shared" si="8"/>
        <v>Date!</v>
      </c>
      <c r="Z64" s="83" t="str">
        <f t="shared" si="9"/>
        <v>Date!</v>
      </c>
      <c r="AA64" s="83">
        <f t="array" ref="AA64">if(N64="Nest!",0,max(if((W64:Z64)="","",column(W64:Z64)-21)))</f>
        <v>0</v>
      </c>
      <c r="AB64" s="83" t="str">
        <f t="shared" si="10"/>
        <v/>
      </c>
      <c r="AC64" s="112" t="str">
        <f t="shared" si="11"/>
        <v/>
      </c>
      <c r="AD64" s="120" t="str">
        <f t="shared" si="12"/>
        <v/>
      </c>
    </row>
    <row r="65">
      <c r="A65" s="119"/>
      <c r="B65" s="117"/>
      <c r="C65" s="119"/>
      <c r="D65" s="119"/>
      <c r="E65" s="119"/>
      <c r="F65" s="119"/>
      <c r="G65" s="119"/>
      <c r="H65" s="119"/>
      <c r="I65" s="119"/>
      <c r="J65" s="119"/>
      <c r="K65" s="119"/>
      <c r="L65" s="5"/>
      <c r="M65" s="119"/>
      <c r="N65" s="122" t="str">
        <f t="shared" si="16"/>
        <v>Nest!</v>
      </c>
      <c r="O65" s="110" t="str">
        <f t="shared" si="13"/>
        <v>Date!</v>
      </c>
      <c r="P65" s="109" t="str">
        <f t="shared" si="14"/>
        <v>Nest!</v>
      </c>
      <c r="Q65" s="110" t="str">
        <f t="shared" si="15"/>
        <v>Date!</v>
      </c>
      <c r="R65" s="109" t="str">
        <f t="shared" si="1"/>
        <v>Nest!</v>
      </c>
      <c r="S65" s="110" t="str">
        <f t="shared" si="2"/>
        <v>Date!</v>
      </c>
      <c r="T65" s="109" t="str">
        <f t="shared" si="3"/>
        <v>Nest!</v>
      </c>
      <c r="U65" s="110" t="str">
        <f t="shared" si="4"/>
        <v>Date!</v>
      </c>
      <c r="V65" s="111" t="str">
        <f t="shared" si="5"/>
        <v/>
      </c>
      <c r="W65" s="83" t="str">
        <f t="shared" si="6"/>
        <v>Date!</v>
      </c>
      <c r="X65" s="83" t="str">
        <f t="shared" si="7"/>
        <v>Date!</v>
      </c>
      <c r="Y65" s="83" t="str">
        <f t="shared" si="8"/>
        <v>Date!</v>
      </c>
      <c r="Z65" s="83" t="str">
        <f t="shared" si="9"/>
        <v>Date!</v>
      </c>
      <c r="AA65" s="83">
        <f t="array" ref="AA65">if(N65="Nest!",0,max(if((W65:Z65)="","",column(W65:Z65)-21)))</f>
        <v>0</v>
      </c>
      <c r="AB65" s="83" t="str">
        <f t="shared" si="10"/>
        <v/>
      </c>
      <c r="AC65" s="112" t="str">
        <f t="shared" si="11"/>
        <v/>
      </c>
      <c r="AD65" s="120" t="str">
        <f t="shared" si="12"/>
        <v/>
      </c>
    </row>
    <row r="66">
      <c r="A66" s="119"/>
      <c r="B66" s="117"/>
      <c r="C66" s="119"/>
      <c r="D66" s="119"/>
      <c r="E66" s="119"/>
      <c r="F66" s="119"/>
      <c r="G66" s="119"/>
      <c r="H66" s="119"/>
      <c r="I66" s="119"/>
      <c r="J66" s="119"/>
      <c r="K66" s="119"/>
      <c r="L66" s="5"/>
      <c r="M66" s="119"/>
      <c r="N66" s="122" t="str">
        <f t="shared" si="16"/>
        <v>Nest!</v>
      </c>
      <c r="O66" s="110" t="str">
        <f t="shared" si="13"/>
        <v>Date!</v>
      </c>
      <c r="P66" s="109" t="str">
        <f t="shared" si="14"/>
        <v>Nest!</v>
      </c>
      <c r="Q66" s="110" t="str">
        <f t="shared" si="15"/>
        <v>Date!</v>
      </c>
      <c r="R66" s="109" t="str">
        <f t="shared" si="1"/>
        <v>Nest!</v>
      </c>
      <c r="S66" s="110" t="str">
        <f t="shared" si="2"/>
        <v>Date!</v>
      </c>
      <c r="T66" s="109" t="str">
        <f t="shared" si="3"/>
        <v>Nest!</v>
      </c>
      <c r="U66" s="110" t="str">
        <f t="shared" si="4"/>
        <v>Date!</v>
      </c>
      <c r="V66" s="111" t="str">
        <f t="shared" si="5"/>
        <v/>
      </c>
      <c r="W66" s="83" t="str">
        <f t="shared" si="6"/>
        <v>Date!</v>
      </c>
      <c r="X66" s="83" t="str">
        <f t="shared" si="7"/>
        <v>Date!</v>
      </c>
      <c r="Y66" s="83" t="str">
        <f t="shared" si="8"/>
        <v>Date!</v>
      </c>
      <c r="Z66" s="83" t="str">
        <f t="shared" si="9"/>
        <v>Date!</v>
      </c>
      <c r="AA66" s="83">
        <f t="array" ref="AA66">if(N66="Nest!",0,max(if((W66:Z66)="","",column(W66:Z66)-21)))</f>
        <v>0</v>
      </c>
      <c r="AB66" s="83" t="str">
        <f t="shared" si="10"/>
        <v/>
      </c>
      <c r="AC66" s="112" t="str">
        <f t="shared" si="11"/>
        <v/>
      </c>
      <c r="AD66" s="120" t="str">
        <f t="shared" si="12"/>
        <v/>
      </c>
    </row>
    <row r="67">
      <c r="A67" s="119"/>
      <c r="B67" s="117"/>
      <c r="C67" s="119"/>
      <c r="D67" s="119"/>
      <c r="E67" s="119"/>
      <c r="F67" s="119"/>
      <c r="G67" s="119"/>
      <c r="H67" s="119"/>
      <c r="I67" s="119"/>
      <c r="J67" s="119"/>
      <c r="K67" s="119"/>
      <c r="L67" s="5"/>
      <c r="M67" s="119"/>
      <c r="N67" s="122" t="str">
        <f t="shared" si="16"/>
        <v>Nest!</v>
      </c>
      <c r="O67" s="110" t="str">
        <f t="shared" si="13"/>
        <v>Date!</v>
      </c>
      <c r="P67" s="109" t="str">
        <f t="shared" si="14"/>
        <v>Nest!</v>
      </c>
      <c r="Q67" s="110" t="str">
        <f t="shared" si="15"/>
        <v>Date!</v>
      </c>
      <c r="R67" s="109" t="str">
        <f t="shared" si="1"/>
        <v>Nest!</v>
      </c>
      <c r="S67" s="110" t="str">
        <f t="shared" si="2"/>
        <v>Date!</v>
      </c>
      <c r="T67" s="109" t="str">
        <f t="shared" si="3"/>
        <v>Nest!</v>
      </c>
      <c r="U67" s="110" t="str">
        <f t="shared" si="4"/>
        <v>Date!</v>
      </c>
      <c r="V67" s="111" t="str">
        <f t="shared" si="5"/>
        <v/>
      </c>
      <c r="W67" s="83" t="str">
        <f t="shared" si="6"/>
        <v>Date!</v>
      </c>
      <c r="X67" s="83" t="str">
        <f t="shared" si="7"/>
        <v>Date!</v>
      </c>
      <c r="Y67" s="83" t="str">
        <f t="shared" si="8"/>
        <v>Date!</v>
      </c>
      <c r="Z67" s="83" t="str">
        <f t="shared" si="9"/>
        <v>Date!</v>
      </c>
      <c r="AA67" s="83">
        <f t="array" ref="AA67">if(N67="Nest!",0,max(if((W67:Z67)="","",column(W67:Z67)-21)))</f>
        <v>0</v>
      </c>
      <c r="AB67" s="83" t="str">
        <f t="shared" si="10"/>
        <v/>
      </c>
      <c r="AC67" s="112" t="str">
        <f t="shared" si="11"/>
        <v/>
      </c>
      <c r="AD67" s="120" t="str">
        <f t="shared" si="12"/>
        <v/>
      </c>
    </row>
    <row r="68">
      <c r="A68" s="119"/>
      <c r="B68" s="117"/>
      <c r="C68" s="119"/>
      <c r="D68" s="119"/>
      <c r="E68" s="119"/>
      <c r="F68" s="119"/>
      <c r="G68" s="119"/>
      <c r="H68" s="119"/>
      <c r="I68" s="119"/>
      <c r="J68" s="119"/>
      <c r="K68" s="119"/>
      <c r="L68" s="5"/>
      <c r="M68" s="119"/>
      <c r="N68" s="122" t="str">
        <f t="shared" si="16"/>
        <v>Nest!</v>
      </c>
      <c r="O68" s="110" t="str">
        <f t="shared" si="13"/>
        <v>Date!</v>
      </c>
      <c r="P68" s="109" t="str">
        <f t="shared" si="14"/>
        <v>Nest!</v>
      </c>
      <c r="Q68" s="110" t="str">
        <f t="shared" si="15"/>
        <v>Date!</v>
      </c>
      <c r="R68" s="109" t="str">
        <f t="shared" si="1"/>
        <v>Nest!</v>
      </c>
      <c r="S68" s="110" t="str">
        <f t="shared" si="2"/>
        <v>Date!</v>
      </c>
      <c r="T68" s="109" t="str">
        <f t="shared" si="3"/>
        <v>Nest!</v>
      </c>
      <c r="U68" s="110" t="str">
        <f t="shared" si="4"/>
        <v>Date!</v>
      </c>
      <c r="V68" s="111" t="str">
        <f t="shared" si="5"/>
        <v/>
      </c>
      <c r="W68" s="83" t="str">
        <f t="shared" si="6"/>
        <v>Date!</v>
      </c>
      <c r="X68" s="83" t="str">
        <f t="shared" si="7"/>
        <v>Date!</v>
      </c>
      <c r="Y68" s="83" t="str">
        <f t="shared" si="8"/>
        <v>Date!</v>
      </c>
      <c r="Z68" s="83" t="str">
        <f t="shared" si="9"/>
        <v>Date!</v>
      </c>
      <c r="AA68" s="83">
        <f t="array" ref="AA68">if(N68="Nest!",0,max(if((W68:Z68)="","",column(W68:Z68)-21)))</f>
        <v>0</v>
      </c>
      <c r="AB68" s="83" t="str">
        <f t="shared" si="10"/>
        <v/>
      </c>
      <c r="AC68" s="112" t="str">
        <f t="shared" si="11"/>
        <v/>
      </c>
      <c r="AD68" s="120" t="str">
        <f t="shared" si="12"/>
        <v/>
      </c>
    </row>
    <row r="69">
      <c r="A69" s="119"/>
      <c r="B69" s="117"/>
      <c r="C69" s="119"/>
      <c r="D69" s="119"/>
      <c r="E69" s="119"/>
      <c r="F69" s="119"/>
      <c r="G69" s="119"/>
      <c r="H69" s="119"/>
      <c r="I69" s="119"/>
      <c r="J69" s="119"/>
      <c r="K69" s="119"/>
      <c r="L69" s="5"/>
      <c r="M69" s="119"/>
      <c r="N69" s="122" t="str">
        <f t="shared" si="16"/>
        <v>Nest!</v>
      </c>
      <c r="O69" s="110" t="str">
        <f t="shared" si="13"/>
        <v>Date!</v>
      </c>
      <c r="P69" s="109" t="str">
        <f t="shared" si="14"/>
        <v>Nest!</v>
      </c>
      <c r="Q69" s="110" t="str">
        <f t="shared" si="15"/>
        <v>Date!</v>
      </c>
      <c r="R69" s="109" t="str">
        <f t="shared" si="1"/>
        <v>Nest!</v>
      </c>
      <c r="S69" s="110" t="str">
        <f t="shared" si="2"/>
        <v>Date!</v>
      </c>
      <c r="T69" s="109" t="str">
        <f t="shared" si="3"/>
        <v>Nest!</v>
      </c>
      <c r="U69" s="110" t="str">
        <f t="shared" si="4"/>
        <v>Date!</v>
      </c>
      <c r="V69" s="111" t="str">
        <f t="shared" si="5"/>
        <v/>
      </c>
      <c r="W69" s="83" t="str">
        <f t="shared" si="6"/>
        <v>Date!</v>
      </c>
      <c r="X69" s="83" t="str">
        <f t="shared" si="7"/>
        <v>Date!</v>
      </c>
      <c r="Y69" s="83" t="str">
        <f t="shared" si="8"/>
        <v>Date!</v>
      </c>
      <c r="Z69" s="83" t="str">
        <f t="shared" si="9"/>
        <v>Date!</v>
      </c>
      <c r="AA69" s="83">
        <f t="array" ref="AA69">if(N69="Nest!",0,max(if((W69:Z69)="","",column(W69:Z69)-21)))</f>
        <v>0</v>
      </c>
      <c r="AB69" s="83" t="str">
        <f t="shared" si="10"/>
        <v/>
      </c>
      <c r="AC69" s="112" t="str">
        <f t="shared" si="11"/>
        <v/>
      </c>
      <c r="AD69" s="120" t="str">
        <f t="shared" si="12"/>
        <v/>
      </c>
    </row>
    <row r="70">
      <c r="A70" s="119"/>
      <c r="B70" s="117"/>
      <c r="C70" s="119"/>
      <c r="D70" s="119"/>
      <c r="E70" s="119"/>
      <c r="F70" s="119"/>
      <c r="G70" s="119"/>
      <c r="H70" s="119"/>
      <c r="I70" s="119"/>
      <c r="J70" s="119"/>
      <c r="K70" s="119"/>
      <c r="L70" s="5"/>
      <c r="M70" s="119"/>
      <c r="N70" s="122" t="str">
        <f t="shared" si="16"/>
        <v>Nest!</v>
      </c>
      <c r="O70" s="110" t="str">
        <f t="shared" si="13"/>
        <v>Date!</v>
      </c>
      <c r="P70" s="109" t="str">
        <f t="shared" si="14"/>
        <v>Nest!</v>
      </c>
      <c r="Q70" s="110" t="str">
        <f t="shared" si="15"/>
        <v>Date!</v>
      </c>
      <c r="R70" s="109" t="str">
        <f t="shared" si="1"/>
        <v>Nest!</v>
      </c>
      <c r="S70" s="110" t="str">
        <f t="shared" si="2"/>
        <v>Date!</v>
      </c>
      <c r="T70" s="109" t="str">
        <f t="shared" si="3"/>
        <v>Nest!</v>
      </c>
      <c r="U70" s="110" t="str">
        <f t="shared" si="4"/>
        <v>Date!</v>
      </c>
      <c r="V70" s="111" t="str">
        <f t="shared" si="5"/>
        <v/>
      </c>
      <c r="W70" s="83" t="str">
        <f t="shared" si="6"/>
        <v>Date!</v>
      </c>
      <c r="X70" s="83" t="str">
        <f t="shared" si="7"/>
        <v>Date!</v>
      </c>
      <c r="Y70" s="83" t="str">
        <f t="shared" si="8"/>
        <v>Date!</v>
      </c>
      <c r="Z70" s="83" t="str">
        <f t="shared" si="9"/>
        <v>Date!</v>
      </c>
      <c r="AA70" s="83">
        <f t="array" ref="AA70">if(N70="Nest!",0,max(if((W70:Z70)="","",column(W70:Z70)-21)))</f>
        <v>0</v>
      </c>
      <c r="AB70" s="83" t="str">
        <f t="shared" si="10"/>
        <v/>
      </c>
      <c r="AC70" s="112" t="str">
        <f t="shared" si="11"/>
        <v/>
      </c>
      <c r="AD70" s="120" t="str">
        <f t="shared" si="12"/>
        <v/>
      </c>
    </row>
    <row r="71">
      <c r="A71" s="119"/>
      <c r="B71" s="117"/>
      <c r="C71" s="119"/>
      <c r="D71" s="119"/>
      <c r="E71" s="119"/>
      <c r="F71" s="119"/>
      <c r="G71" s="119"/>
      <c r="H71" s="119"/>
      <c r="I71" s="119"/>
      <c r="J71" s="119"/>
      <c r="K71" s="119"/>
      <c r="L71" s="5"/>
      <c r="M71" s="119"/>
      <c r="N71" s="122" t="str">
        <f t="shared" si="16"/>
        <v>Nest!</v>
      </c>
      <c r="O71" s="110" t="str">
        <f t="shared" si="13"/>
        <v>Date!</v>
      </c>
      <c r="P71" s="109" t="str">
        <f t="shared" si="14"/>
        <v>Nest!</v>
      </c>
      <c r="Q71" s="110" t="str">
        <f t="shared" si="15"/>
        <v>Date!</v>
      </c>
      <c r="R71" s="109" t="str">
        <f t="shared" si="1"/>
        <v>Nest!</v>
      </c>
      <c r="S71" s="110" t="str">
        <f t="shared" si="2"/>
        <v>Date!</v>
      </c>
      <c r="T71" s="109" t="str">
        <f t="shared" si="3"/>
        <v>Nest!</v>
      </c>
      <c r="U71" s="110" t="str">
        <f t="shared" si="4"/>
        <v>Date!</v>
      </c>
      <c r="V71" s="111" t="str">
        <f t="shared" si="5"/>
        <v/>
      </c>
      <c r="W71" s="83" t="str">
        <f t="shared" si="6"/>
        <v>Date!</v>
      </c>
      <c r="X71" s="83" t="str">
        <f t="shared" si="7"/>
        <v>Date!</v>
      </c>
      <c r="Y71" s="83" t="str">
        <f t="shared" si="8"/>
        <v>Date!</v>
      </c>
      <c r="Z71" s="83" t="str">
        <f t="shared" si="9"/>
        <v>Date!</v>
      </c>
      <c r="AA71" s="83">
        <f t="array" ref="AA71">if(N71="Nest!",0,max(if((W71:Z71)="","",column(W71:Z71)-21)))</f>
        <v>0</v>
      </c>
      <c r="AB71" s="83" t="str">
        <f t="shared" si="10"/>
        <v/>
      </c>
      <c r="AC71" s="112" t="str">
        <f t="shared" si="11"/>
        <v/>
      </c>
      <c r="AD71" s="120" t="str">
        <f t="shared" si="12"/>
        <v/>
      </c>
    </row>
    <row r="72">
      <c r="A72" s="119"/>
      <c r="B72" s="117"/>
      <c r="C72" s="119"/>
      <c r="D72" s="119"/>
      <c r="E72" s="119"/>
      <c r="F72" s="119"/>
      <c r="G72" s="119"/>
      <c r="H72" s="119"/>
      <c r="I72" s="119"/>
      <c r="J72" s="119"/>
      <c r="K72" s="119"/>
      <c r="L72" s="5"/>
      <c r="M72" s="119"/>
      <c r="N72" s="122" t="str">
        <f t="shared" si="16"/>
        <v>Nest!</v>
      </c>
      <c r="O72" s="110" t="str">
        <f t="shared" si="13"/>
        <v>Date!</v>
      </c>
      <c r="P72" s="109" t="str">
        <f t="shared" si="14"/>
        <v>Nest!</v>
      </c>
      <c r="Q72" s="110" t="str">
        <f t="shared" si="15"/>
        <v>Date!</v>
      </c>
      <c r="R72" s="109" t="str">
        <f t="shared" si="1"/>
        <v>Nest!</v>
      </c>
      <c r="S72" s="110" t="str">
        <f t="shared" si="2"/>
        <v>Date!</v>
      </c>
      <c r="T72" s="109" t="str">
        <f t="shared" si="3"/>
        <v>Nest!</v>
      </c>
      <c r="U72" s="110" t="str">
        <f t="shared" si="4"/>
        <v>Date!</v>
      </c>
      <c r="V72" s="111" t="str">
        <f t="shared" si="5"/>
        <v/>
      </c>
      <c r="W72" s="83" t="str">
        <f t="shared" si="6"/>
        <v>Date!</v>
      </c>
      <c r="X72" s="83" t="str">
        <f t="shared" si="7"/>
        <v>Date!</v>
      </c>
      <c r="Y72" s="83" t="str">
        <f t="shared" si="8"/>
        <v>Date!</v>
      </c>
      <c r="Z72" s="83" t="str">
        <f t="shared" si="9"/>
        <v>Date!</v>
      </c>
      <c r="AA72" s="83">
        <f t="array" ref="AA72">if(N72="Nest!",0,max(if((W72:Z72)="","",column(W72:Z72)-21)))</f>
        <v>0</v>
      </c>
      <c r="AB72" s="83" t="str">
        <f t="shared" si="10"/>
        <v/>
      </c>
      <c r="AC72" s="112" t="str">
        <f t="shared" si="11"/>
        <v/>
      </c>
      <c r="AD72" s="120" t="str">
        <f t="shared" si="12"/>
        <v/>
      </c>
    </row>
    <row r="73">
      <c r="A73" s="119"/>
      <c r="B73" s="117"/>
      <c r="C73" s="119"/>
      <c r="D73" s="119"/>
      <c r="E73" s="119"/>
      <c r="F73" s="119"/>
      <c r="G73" s="119"/>
      <c r="H73" s="119"/>
      <c r="I73" s="119"/>
      <c r="J73" s="119"/>
      <c r="K73" s="119"/>
      <c r="L73" s="5"/>
      <c r="M73" s="119"/>
      <c r="N73" s="122" t="str">
        <f t="shared" si="16"/>
        <v>Nest!</v>
      </c>
      <c r="O73" s="110" t="str">
        <f t="shared" si="13"/>
        <v>Date!</v>
      </c>
      <c r="P73" s="109" t="str">
        <f t="shared" si="14"/>
        <v>Nest!</v>
      </c>
      <c r="Q73" s="110" t="str">
        <f t="shared" si="15"/>
        <v>Date!</v>
      </c>
      <c r="R73" s="109" t="str">
        <f t="shared" si="1"/>
        <v>Nest!</v>
      </c>
      <c r="S73" s="110" t="str">
        <f t="shared" si="2"/>
        <v>Date!</v>
      </c>
      <c r="T73" s="109" t="str">
        <f t="shared" si="3"/>
        <v>Nest!</v>
      </c>
      <c r="U73" s="110" t="str">
        <f t="shared" si="4"/>
        <v>Date!</v>
      </c>
      <c r="V73" s="111" t="str">
        <f t="shared" si="5"/>
        <v/>
      </c>
      <c r="W73" s="83" t="str">
        <f t="shared" si="6"/>
        <v>Date!</v>
      </c>
      <c r="X73" s="83" t="str">
        <f t="shared" si="7"/>
        <v>Date!</v>
      </c>
      <c r="Y73" s="83" t="str">
        <f t="shared" si="8"/>
        <v>Date!</v>
      </c>
      <c r="Z73" s="83" t="str">
        <f t="shared" si="9"/>
        <v>Date!</v>
      </c>
      <c r="AA73" s="83">
        <f t="array" ref="AA73">if(N73="Nest!",0,max(if((W73:Z73)="","",column(W73:Z73)-21)))</f>
        <v>0</v>
      </c>
      <c r="AB73" s="83" t="str">
        <f t="shared" si="10"/>
        <v/>
      </c>
      <c r="AC73" s="112" t="str">
        <f t="shared" si="11"/>
        <v/>
      </c>
      <c r="AD73" s="120" t="str">
        <f t="shared" si="12"/>
        <v/>
      </c>
    </row>
    <row r="74">
      <c r="A74" s="119"/>
      <c r="B74" s="117"/>
      <c r="C74" s="119"/>
      <c r="D74" s="119"/>
      <c r="E74" s="119"/>
      <c r="F74" s="119"/>
      <c r="G74" s="119"/>
      <c r="H74" s="119"/>
      <c r="I74" s="119"/>
      <c r="J74" s="119"/>
      <c r="K74" s="119"/>
      <c r="L74" s="5"/>
      <c r="M74" s="119"/>
      <c r="N74" s="122" t="str">
        <f t="shared" si="16"/>
        <v>Nest!</v>
      </c>
      <c r="O74" s="110" t="str">
        <f t="shared" si="13"/>
        <v>Date!</v>
      </c>
      <c r="P74" s="109" t="str">
        <f t="shared" si="14"/>
        <v>Nest!</v>
      </c>
      <c r="Q74" s="110" t="str">
        <f t="shared" si="15"/>
        <v>Date!</v>
      </c>
      <c r="R74" s="109" t="str">
        <f t="shared" si="1"/>
        <v>Nest!</v>
      </c>
      <c r="S74" s="110" t="str">
        <f t="shared" si="2"/>
        <v>Date!</v>
      </c>
      <c r="T74" s="109" t="str">
        <f t="shared" si="3"/>
        <v>Nest!</v>
      </c>
      <c r="U74" s="110" t="str">
        <f t="shared" si="4"/>
        <v>Date!</v>
      </c>
      <c r="V74" s="111" t="str">
        <f t="shared" si="5"/>
        <v/>
      </c>
      <c r="W74" s="83" t="str">
        <f t="shared" si="6"/>
        <v>Date!</v>
      </c>
      <c r="X74" s="83" t="str">
        <f t="shared" si="7"/>
        <v>Date!</v>
      </c>
      <c r="Y74" s="83" t="str">
        <f t="shared" si="8"/>
        <v>Date!</v>
      </c>
      <c r="Z74" s="83" t="str">
        <f t="shared" si="9"/>
        <v>Date!</v>
      </c>
      <c r="AA74" s="83">
        <f t="array" ref="AA74">if(N74="Nest!",0,max(if((W74:Z74)="","",column(W74:Z74)-21)))</f>
        <v>0</v>
      </c>
      <c r="AB74" s="83" t="str">
        <f t="shared" si="10"/>
        <v/>
      </c>
      <c r="AC74" s="112" t="str">
        <f t="shared" si="11"/>
        <v/>
      </c>
      <c r="AD74" s="120" t="str">
        <f t="shared" si="12"/>
        <v/>
      </c>
    </row>
    <row r="75">
      <c r="A75" s="119"/>
      <c r="B75" s="117"/>
      <c r="C75" s="119"/>
      <c r="D75" s="119"/>
      <c r="E75" s="119"/>
      <c r="F75" s="119"/>
      <c r="G75" s="119"/>
      <c r="H75" s="119"/>
      <c r="I75" s="119"/>
      <c r="J75" s="119"/>
      <c r="K75" s="119"/>
      <c r="L75" s="5"/>
      <c r="M75" s="119"/>
      <c r="N75" s="122" t="str">
        <f t="shared" si="16"/>
        <v>Nest!</v>
      </c>
      <c r="O75" s="110" t="str">
        <f t="shared" si="13"/>
        <v>Date!</v>
      </c>
      <c r="P75" s="109" t="str">
        <f t="shared" si="14"/>
        <v>Nest!</v>
      </c>
      <c r="Q75" s="110" t="str">
        <f t="shared" si="15"/>
        <v>Date!</v>
      </c>
      <c r="R75" s="109" t="str">
        <f t="shared" si="1"/>
        <v>Nest!</v>
      </c>
      <c r="S75" s="110" t="str">
        <f t="shared" si="2"/>
        <v>Date!</v>
      </c>
      <c r="T75" s="109" t="str">
        <f t="shared" si="3"/>
        <v>Nest!</v>
      </c>
      <c r="U75" s="110" t="str">
        <f t="shared" si="4"/>
        <v>Date!</v>
      </c>
      <c r="V75" s="111" t="str">
        <f t="shared" si="5"/>
        <v/>
      </c>
      <c r="W75" s="83" t="str">
        <f t="shared" si="6"/>
        <v>Date!</v>
      </c>
      <c r="X75" s="83" t="str">
        <f t="shared" si="7"/>
        <v>Date!</v>
      </c>
      <c r="Y75" s="83" t="str">
        <f t="shared" si="8"/>
        <v>Date!</v>
      </c>
      <c r="Z75" s="83" t="str">
        <f t="shared" si="9"/>
        <v>Date!</v>
      </c>
      <c r="AA75" s="83">
        <f t="array" ref="AA75">if(N75="Nest!",0,max(if((W75:Z75)="","",column(W75:Z75)-21)))</f>
        <v>0</v>
      </c>
      <c r="AB75" s="83" t="str">
        <f t="shared" si="10"/>
        <v/>
      </c>
      <c r="AC75" s="112" t="str">
        <f t="shared" si="11"/>
        <v/>
      </c>
      <c r="AD75" s="120" t="str">
        <f t="shared" si="12"/>
        <v/>
      </c>
    </row>
    <row r="76">
      <c r="A76" s="119"/>
      <c r="B76" s="117"/>
      <c r="C76" s="119"/>
      <c r="D76" s="119"/>
      <c r="E76" s="119"/>
      <c r="F76" s="119"/>
      <c r="G76" s="119"/>
      <c r="H76" s="119"/>
      <c r="I76" s="119"/>
      <c r="J76" s="119"/>
      <c r="K76" s="119"/>
      <c r="L76" s="5"/>
      <c r="M76" s="119"/>
      <c r="N76" s="122" t="str">
        <f t="shared" si="16"/>
        <v>Nest!</v>
      </c>
      <c r="O76" s="110" t="str">
        <f t="shared" si="13"/>
        <v>Date!</v>
      </c>
      <c r="P76" s="109" t="str">
        <f t="shared" si="14"/>
        <v>Nest!</v>
      </c>
      <c r="Q76" s="110" t="str">
        <f t="shared" si="15"/>
        <v>Date!</v>
      </c>
      <c r="R76" s="109" t="str">
        <f t="shared" si="1"/>
        <v>Nest!</v>
      </c>
      <c r="S76" s="110" t="str">
        <f t="shared" si="2"/>
        <v>Date!</v>
      </c>
      <c r="T76" s="109" t="str">
        <f t="shared" si="3"/>
        <v>Nest!</v>
      </c>
      <c r="U76" s="110" t="str">
        <f t="shared" si="4"/>
        <v>Date!</v>
      </c>
      <c r="V76" s="111" t="str">
        <f t="shared" si="5"/>
        <v/>
      </c>
      <c r="W76" s="83" t="str">
        <f t="shared" si="6"/>
        <v>Date!</v>
      </c>
      <c r="X76" s="83" t="str">
        <f t="shared" si="7"/>
        <v>Date!</v>
      </c>
      <c r="Y76" s="83" t="str">
        <f t="shared" si="8"/>
        <v>Date!</v>
      </c>
      <c r="Z76" s="83" t="str">
        <f t="shared" si="9"/>
        <v>Date!</v>
      </c>
      <c r="AA76" s="83">
        <f t="array" ref="AA76">if(N76="Nest!",0,max(if((W76:Z76)="","",column(W76:Z76)-21)))</f>
        <v>0</v>
      </c>
      <c r="AB76" s="83" t="str">
        <f t="shared" si="10"/>
        <v/>
      </c>
      <c r="AC76" s="112" t="str">
        <f t="shared" si="11"/>
        <v/>
      </c>
      <c r="AD76" s="120" t="str">
        <f t="shared" si="12"/>
        <v/>
      </c>
    </row>
    <row r="77">
      <c r="A77" s="119"/>
      <c r="B77" s="117"/>
      <c r="C77" s="119"/>
      <c r="D77" s="119"/>
      <c r="E77" s="119"/>
      <c r="F77" s="119"/>
      <c r="G77" s="119"/>
      <c r="H77" s="119"/>
      <c r="I77" s="119"/>
      <c r="J77" s="119"/>
      <c r="K77" s="119"/>
      <c r="L77" s="5"/>
      <c r="M77" s="119"/>
      <c r="N77" s="122" t="str">
        <f t="shared" si="16"/>
        <v>Nest!</v>
      </c>
      <c r="O77" s="110" t="str">
        <f t="shared" si="13"/>
        <v>Date!</v>
      </c>
      <c r="P77" s="109" t="str">
        <f t="shared" si="14"/>
        <v>Nest!</v>
      </c>
      <c r="Q77" s="110" t="str">
        <f t="shared" si="15"/>
        <v>Date!</v>
      </c>
      <c r="R77" s="109" t="str">
        <f t="shared" si="1"/>
        <v>Nest!</v>
      </c>
      <c r="S77" s="110" t="str">
        <f t="shared" si="2"/>
        <v>Date!</v>
      </c>
      <c r="T77" s="109" t="str">
        <f t="shared" si="3"/>
        <v>Nest!</v>
      </c>
      <c r="U77" s="110" t="str">
        <f t="shared" si="4"/>
        <v>Date!</v>
      </c>
      <c r="V77" s="111" t="str">
        <f t="shared" si="5"/>
        <v/>
      </c>
      <c r="W77" s="83" t="str">
        <f t="shared" si="6"/>
        <v>Date!</v>
      </c>
      <c r="X77" s="83" t="str">
        <f t="shared" si="7"/>
        <v>Date!</v>
      </c>
      <c r="Y77" s="83" t="str">
        <f t="shared" si="8"/>
        <v>Date!</v>
      </c>
      <c r="Z77" s="83" t="str">
        <f t="shared" si="9"/>
        <v>Date!</v>
      </c>
      <c r="AA77" s="83">
        <f t="array" ref="AA77">if(N77="Nest!",0,max(if((W77:Z77)="","",column(W77:Z77)-21)))</f>
        <v>0</v>
      </c>
      <c r="AB77" s="83" t="str">
        <f t="shared" si="10"/>
        <v/>
      </c>
      <c r="AC77" s="112" t="str">
        <f t="shared" si="11"/>
        <v/>
      </c>
      <c r="AD77" s="120" t="str">
        <f t="shared" si="12"/>
        <v/>
      </c>
    </row>
    <row r="78">
      <c r="A78" s="119"/>
      <c r="B78" s="117"/>
      <c r="C78" s="119"/>
      <c r="D78" s="119"/>
      <c r="E78" s="119"/>
      <c r="F78" s="119"/>
      <c r="G78" s="119"/>
      <c r="H78" s="119"/>
      <c r="I78" s="119"/>
      <c r="J78" s="119"/>
      <c r="K78" s="119"/>
      <c r="L78" s="5"/>
      <c r="M78" s="119"/>
      <c r="N78" s="122" t="str">
        <f t="shared" si="16"/>
        <v>Nest!</v>
      </c>
      <c r="O78" s="110" t="str">
        <f t="shared" si="13"/>
        <v>Date!</v>
      </c>
      <c r="P78" s="109" t="str">
        <f t="shared" si="14"/>
        <v>Nest!</v>
      </c>
      <c r="Q78" s="110" t="str">
        <f t="shared" si="15"/>
        <v>Date!</v>
      </c>
      <c r="R78" s="109" t="str">
        <f t="shared" si="1"/>
        <v>Nest!</v>
      </c>
      <c r="S78" s="110" t="str">
        <f t="shared" si="2"/>
        <v>Date!</v>
      </c>
      <c r="T78" s="109" t="str">
        <f t="shared" si="3"/>
        <v>Nest!</v>
      </c>
      <c r="U78" s="110" t="str">
        <f t="shared" si="4"/>
        <v>Date!</v>
      </c>
      <c r="V78" s="111" t="str">
        <f t="shared" si="5"/>
        <v/>
      </c>
      <c r="W78" s="83" t="str">
        <f t="shared" si="6"/>
        <v>Date!</v>
      </c>
      <c r="X78" s="83" t="str">
        <f t="shared" si="7"/>
        <v>Date!</v>
      </c>
      <c r="Y78" s="83" t="str">
        <f t="shared" si="8"/>
        <v>Date!</v>
      </c>
      <c r="Z78" s="83" t="str">
        <f t="shared" si="9"/>
        <v>Date!</v>
      </c>
      <c r="AA78" s="83">
        <f t="array" ref="AA78">if(N78="Nest!",0,max(if((W78:Z78)="","",column(W78:Z78)-21)))</f>
        <v>0</v>
      </c>
      <c r="AB78" s="83" t="str">
        <f t="shared" si="10"/>
        <v/>
      </c>
      <c r="AC78" s="112" t="str">
        <f t="shared" si="11"/>
        <v/>
      </c>
      <c r="AD78" s="120" t="str">
        <f t="shared" si="12"/>
        <v/>
      </c>
    </row>
    <row r="79">
      <c r="A79" s="119"/>
      <c r="B79" s="117"/>
      <c r="C79" s="119"/>
      <c r="D79" s="119"/>
      <c r="E79" s="119"/>
      <c r="F79" s="119"/>
      <c r="G79" s="119"/>
      <c r="H79" s="119"/>
      <c r="I79" s="119"/>
      <c r="J79" s="119"/>
      <c r="K79" s="119"/>
      <c r="L79" s="5"/>
      <c r="M79" s="119"/>
      <c r="N79" s="122" t="str">
        <f t="shared" si="16"/>
        <v>Nest!</v>
      </c>
      <c r="O79" s="110" t="str">
        <f t="shared" si="13"/>
        <v>Date!</v>
      </c>
      <c r="P79" s="109" t="str">
        <f t="shared" si="14"/>
        <v>Nest!</v>
      </c>
      <c r="Q79" s="110" t="str">
        <f t="shared" si="15"/>
        <v>Date!</v>
      </c>
      <c r="R79" s="109" t="str">
        <f t="shared" si="1"/>
        <v>Nest!</v>
      </c>
      <c r="S79" s="110" t="str">
        <f t="shared" si="2"/>
        <v>Date!</v>
      </c>
      <c r="T79" s="109" t="str">
        <f t="shared" si="3"/>
        <v>Nest!</v>
      </c>
      <c r="U79" s="110" t="str">
        <f t="shared" si="4"/>
        <v>Date!</v>
      </c>
      <c r="V79" s="111" t="str">
        <f t="shared" si="5"/>
        <v/>
      </c>
      <c r="W79" s="83" t="str">
        <f t="shared" si="6"/>
        <v>Date!</v>
      </c>
      <c r="X79" s="83" t="str">
        <f t="shared" si="7"/>
        <v>Date!</v>
      </c>
      <c r="Y79" s="83" t="str">
        <f t="shared" si="8"/>
        <v>Date!</v>
      </c>
      <c r="Z79" s="83" t="str">
        <f t="shared" si="9"/>
        <v>Date!</v>
      </c>
      <c r="AA79" s="83">
        <f t="array" ref="AA79">if(N79="Nest!",0,max(if((W79:Z79)="","",column(W79:Z79)-21)))</f>
        <v>0</v>
      </c>
      <c r="AB79" s="83" t="str">
        <f t="shared" si="10"/>
        <v/>
      </c>
      <c r="AC79" s="112" t="str">
        <f t="shared" si="11"/>
        <v/>
      </c>
      <c r="AD79" s="120" t="str">
        <f t="shared" si="12"/>
        <v/>
      </c>
    </row>
    <row r="80">
      <c r="A80" s="119"/>
      <c r="B80" s="117"/>
      <c r="C80" s="119"/>
      <c r="D80" s="119"/>
      <c r="E80" s="119"/>
      <c r="F80" s="119"/>
      <c r="G80" s="119"/>
      <c r="H80" s="119"/>
      <c r="I80" s="119"/>
      <c r="J80" s="119"/>
      <c r="K80" s="119"/>
      <c r="L80" s="5"/>
      <c r="M80" s="119"/>
      <c r="N80" s="122" t="str">
        <f t="shared" si="16"/>
        <v>Nest!</v>
      </c>
      <c r="O80" s="110" t="str">
        <f t="shared" si="13"/>
        <v>Date!</v>
      </c>
      <c r="P80" s="109" t="str">
        <f t="shared" si="14"/>
        <v>Nest!</v>
      </c>
      <c r="Q80" s="110" t="str">
        <f t="shared" si="15"/>
        <v>Date!</v>
      </c>
      <c r="R80" s="109" t="str">
        <f t="shared" si="1"/>
        <v>Nest!</v>
      </c>
      <c r="S80" s="110" t="str">
        <f t="shared" si="2"/>
        <v>Date!</v>
      </c>
      <c r="T80" s="109" t="str">
        <f t="shared" si="3"/>
        <v>Nest!</v>
      </c>
      <c r="U80" s="110" t="str">
        <f t="shared" si="4"/>
        <v>Date!</v>
      </c>
      <c r="V80" s="111" t="str">
        <f t="shared" si="5"/>
        <v/>
      </c>
      <c r="W80" s="83" t="str">
        <f t="shared" si="6"/>
        <v>Date!</v>
      </c>
      <c r="X80" s="83" t="str">
        <f t="shared" si="7"/>
        <v>Date!</v>
      </c>
      <c r="Y80" s="83" t="str">
        <f t="shared" si="8"/>
        <v>Date!</v>
      </c>
      <c r="Z80" s="83" t="str">
        <f t="shared" si="9"/>
        <v>Date!</v>
      </c>
      <c r="AA80" s="83">
        <f t="array" ref="AA80">if(N80="Nest!",0,max(if((W80:Z80)="","",column(W80:Z80)-21)))</f>
        <v>0</v>
      </c>
      <c r="AB80" s="83" t="str">
        <f t="shared" si="10"/>
        <v/>
      </c>
      <c r="AC80" s="112" t="str">
        <f t="shared" si="11"/>
        <v/>
      </c>
      <c r="AD80" s="120" t="str">
        <f t="shared" si="12"/>
        <v/>
      </c>
    </row>
    <row r="81">
      <c r="A81" s="119"/>
      <c r="B81" s="117"/>
      <c r="C81" s="119"/>
      <c r="D81" s="119"/>
      <c r="E81" s="119"/>
      <c r="F81" s="119"/>
      <c r="G81" s="119"/>
      <c r="H81" s="119"/>
      <c r="I81" s="119"/>
      <c r="J81" s="119"/>
      <c r="K81" s="119"/>
      <c r="L81" s="5"/>
      <c r="M81" s="119"/>
      <c r="N81" s="122" t="str">
        <f t="shared" si="16"/>
        <v>Nest!</v>
      </c>
      <c r="O81" s="110" t="str">
        <f t="shared" si="13"/>
        <v>Date!</v>
      </c>
      <c r="P81" s="109" t="str">
        <f t="shared" si="14"/>
        <v>Nest!</v>
      </c>
      <c r="Q81" s="110" t="str">
        <f t="shared" si="15"/>
        <v>Date!</v>
      </c>
      <c r="R81" s="109" t="str">
        <f t="shared" si="1"/>
        <v>Nest!</v>
      </c>
      <c r="S81" s="110" t="str">
        <f t="shared" si="2"/>
        <v>Date!</v>
      </c>
      <c r="T81" s="109" t="str">
        <f t="shared" si="3"/>
        <v>Nest!</v>
      </c>
      <c r="U81" s="110" t="str">
        <f t="shared" si="4"/>
        <v>Date!</v>
      </c>
      <c r="V81" s="111" t="str">
        <f t="shared" si="5"/>
        <v/>
      </c>
      <c r="W81" s="83" t="str">
        <f t="shared" si="6"/>
        <v>Date!</v>
      </c>
      <c r="X81" s="83" t="str">
        <f t="shared" si="7"/>
        <v>Date!</v>
      </c>
      <c r="Y81" s="83" t="str">
        <f t="shared" si="8"/>
        <v>Date!</v>
      </c>
      <c r="Z81" s="83" t="str">
        <f t="shared" si="9"/>
        <v>Date!</v>
      </c>
      <c r="AA81" s="83">
        <f t="array" ref="AA81">if(N81="Nest!",0,max(if((W81:Z81)="","",column(W81:Z81)-21)))</f>
        <v>0</v>
      </c>
      <c r="AB81" s="83" t="str">
        <f t="shared" si="10"/>
        <v/>
      </c>
      <c r="AC81" s="112" t="str">
        <f t="shared" si="11"/>
        <v/>
      </c>
      <c r="AD81" s="120" t="str">
        <f t="shared" si="12"/>
        <v/>
      </c>
    </row>
    <row r="82">
      <c r="A82" s="119"/>
      <c r="B82" s="117"/>
      <c r="C82" s="119"/>
      <c r="D82" s="119"/>
      <c r="E82" s="119"/>
      <c r="F82" s="119"/>
      <c r="G82" s="119"/>
      <c r="H82" s="119"/>
      <c r="I82" s="119"/>
      <c r="J82" s="119"/>
      <c r="K82" s="119"/>
      <c r="L82" s="5"/>
      <c r="M82" s="119"/>
      <c r="N82" s="122" t="str">
        <f t="shared" si="16"/>
        <v>Nest!</v>
      </c>
      <c r="O82" s="110" t="str">
        <f t="shared" si="13"/>
        <v>Date!</v>
      </c>
      <c r="P82" s="109" t="str">
        <f t="shared" si="14"/>
        <v>Nest!</v>
      </c>
      <c r="Q82" s="110" t="str">
        <f t="shared" si="15"/>
        <v>Date!</v>
      </c>
      <c r="R82" s="109" t="str">
        <f t="shared" si="1"/>
        <v>Nest!</v>
      </c>
      <c r="S82" s="110" t="str">
        <f t="shared" si="2"/>
        <v>Date!</v>
      </c>
      <c r="T82" s="109" t="str">
        <f t="shared" si="3"/>
        <v>Nest!</v>
      </c>
      <c r="U82" s="110" t="str">
        <f t="shared" si="4"/>
        <v>Date!</v>
      </c>
      <c r="V82" s="111" t="str">
        <f t="shared" si="5"/>
        <v/>
      </c>
      <c r="W82" s="83" t="str">
        <f t="shared" si="6"/>
        <v>Date!</v>
      </c>
      <c r="X82" s="83" t="str">
        <f t="shared" si="7"/>
        <v>Date!</v>
      </c>
      <c r="Y82" s="83" t="str">
        <f t="shared" si="8"/>
        <v>Date!</v>
      </c>
      <c r="Z82" s="83" t="str">
        <f t="shared" si="9"/>
        <v>Date!</v>
      </c>
      <c r="AA82" s="83">
        <f t="array" ref="AA82">if(N82="Nest!",0,max(if((W82:Z82)="","",column(W82:Z82)-21)))</f>
        <v>0</v>
      </c>
      <c r="AB82" s="83" t="str">
        <f t="shared" si="10"/>
        <v/>
      </c>
      <c r="AC82" s="112" t="str">
        <f t="shared" si="11"/>
        <v/>
      </c>
      <c r="AD82" s="120" t="str">
        <f t="shared" si="12"/>
        <v/>
      </c>
    </row>
    <row r="83">
      <c r="A83" s="119"/>
      <c r="B83" s="117"/>
      <c r="C83" s="119"/>
      <c r="D83" s="119"/>
      <c r="E83" s="119"/>
      <c r="F83" s="119"/>
      <c r="G83" s="119"/>
      <c r="H83" s="119"/>
      <c r="I83" s="119"/>
      <c r="J83" s="119"/>
      <c r="K83" s="119"/>
      <c r="L83" s="5"/>
      <c r="M83" s="119"/>
      <c r="N83" s="122" t="str">
        <f t="shared" si="16"/>
        <v>Nest!</v>
      </c>
      <c r="O83" s="110" t="str">
        <f t="shared" si="13"/>
        <v>Date!</v>
      </c>
      <c r="P83" s="109" t="str">
        <f t="shared" si="14"/>
        <v>Nest!</v>
      </c>
      <c r="Q83" s="110" t="str">
        <f t="shared" si="15"/>
        <v>Date!</v>
      </c>
      <c r="R83" s="109" t="str">
        <f t="shared" si="1"/>
        <v>Nest!</v>
      </c>
      <c r="S83" s="110" t="str">
        <f t="shared" si="2"/>
        <v>Date!</v>
      </c>
      <c r="T83" s="109" t="str">
        <f t="shared" si="3"/>
        <v>Nest!</v>
      </c>
      <c r="U83" s="110" t="str">
        <f t="shared" si="4"/>
        <v>Date!</v>
      </c>
      <c r="V83" s="111" t="str">
        <f t="shared" si="5"/>
        <v/>
      </c>
      <c r="W83" s="83" t="str">
        <f t="shared" si="6"/>
        <v>Date!</v>
      </c>
      <c r="X83" s="83" t="str">
        <f t="shared" si="7"/>
        <v>Date!</v>
      </c>
      <c r="Y83" s="83" t="str">
        <f t="shared" si="8"/>
        <v>Date!</v>
      </c>
      <c r="Z83" s="83" t="str">
        <f t="shared" si="9"/>
        <v>Date!</v>
      </c>
      <c r="AA83" s="83">
        <f t="array" ref="AA83">if(N83="Nest!",0,max(if((W83:Z83)="","",column(W83:Z83)-21)))</f>
        <v>0</v>
      </c>
      <c r="AB83" s="83" t="str">
        <f t="shared" si="10"/>
        <v/>
      </c>
      <c r="AC83" s="112" t="str">
        <f t="shared" si="11"/>
        <v/>
      </c>
      <c r="AD83" s="120" t="str">
        <f t="shared" si="12"/>
        <v/>
      </c>
    </row>
    <row r="84">
      <c r="A84" s="119"/>
      <c r="B84" s="117"/>
      <c r="C84" s="119"/>
      <c r="D84" s="119"/>
      <c r="E84" s="119"/>
      <c r="F84" s="119"/>
      <c r="G84" s="119"/>
      <c r="H84" s="119"/>
      <c r="I84" s="119"/>
      <c r="J84" s="119"/>
      <c r="K84" s="119"/>
      <c r="L84" s="5"/>
      <c r="M84" s="119"/>
      <c r="N84" s="122" t="str">
        <f t="shared" si="16"/>
        <v>Nest!</v>
      </c>
      <c r="O84" s="110" t="str">
        <f t="shared" si="13"/>
        <v>Date!</v>
      </c>
      <c r="P84" s="109" t="str">
        <f t="shared" si="14"/>
        <v>Nest!</v>
      </c>
      <c r="Q84" s="110" t="str">
        <f t="shared" si="15"/>
        <v>Date!</v>
      </c>
      <c r="R84" s="109" t="str">
        <f t="shared" si="1"/>
        <v>Nest!</v>
      </c>
      <c r="S84" s="110" t="str">
        <f t="shared" si="2"/>
        <v>Date!</v>
      </c>
      <c r="T84" s="109" t="str">
        <f t="shared" si="3"/>
        <v>Nest!</v>
      </c>
      <c r="U84" s="110" t="str">
        <f t="shared" si="4"/>
        <v>Date!</v>
      </c>
      <c r="V84" s="111" t="str">
        <f t="shared" si="5"/>
        <v/>
      </c>
      <c r="W84" s="83" t="str">
        <f t="shared" si="6"/>
        <v>Date!</v>
      </c>
      <c r="X84" s="83" t="str">
        <f t="shared" si="7"/>
        <v>Date!</v>
      </c>
      <c r="Y84" s="83" t="str">
        <f t="shared" si="8"/>
        <v>Date!</v>
      </c>
      <c r="Z84" s="83" t="str">
        <f t="shared" si="9"/>
        <v>Date!</v>
      </c>
      <c r="AA84" s="83">
        <f t="array" ref="AA84">if(N84="Nest!",0,max(if((W84:Z84)="","",column(W84:Z84)-21)))</f>
        <v>0</v>
      </c>
      <c r="AB84" s="83" t="str">
        <f t="shared" si="10"/>
        <v/>
      </c>
      <c r="AC84" s="112" t="str">
        <f t="shared" si="11"/>
        <v/>
      </c>
      <c r="AD84" s="120" t="str">
        <f t="shared" si="12"/>
        <v/>
      </c>
    </row>
    <row r="85">
      <c r="A85" s="119"/>
      <c r="B85" s="117"/>
      <c r="C85" s="119"/>
      <c r="D85" s="119"/>
      <c r="E85" s="119"/>
      <c r="F85" s="119"/>
      <c r="G85" s="119"/>
      <c r="H85" s="119"/>
      <c r="I85" s="119"/>
      <c r="J85" s="119"/>
      <c r="K85" s="119"/>
      <c r="L85" s="5"/>
      <c r="M85" s="119"/>
      <c r="N85" s="122" t="str">
        <f t="shared" si="16"/>
        <v>Nest!</v>
      </c>
      <c r="O85" s="110" t="str">
        <f t="shared" si="13"/>
        <v>Date!</v>
      </c>
      <c r="P85" s="109" t="str">
        <f t="shared" si="14"/>
        <v>Nest!</v>
      </c>
      <c r="Q85" s="110" t="str">
        <f t="shared" si="15"/>
        <v>Date!</v>
      </c>
      <c r="R85" s="109" t="str">
        <f t="shared" si="1"/>
        <v>Nest!</v>
      </c>
      <c r="S85" s="110" t="str">
        <f t="shared" si="2"/>
        <v>Date!</v>
      </c>
      <c r="T85" s="109" t="str">
        <f t="shared" si="3"/>
        <v>Nest!</v>
      </c>
      <c r="U85" s="110" t="str">
        <f t="shared" si="4"/>
        <v>Date!</v>
      </c>
      <c r="V85" s="111" t="str">
        <f t="shared" si="5"/>
        <v/>
      </c>
      <c r="W85" s="83" t="str">
        <f t="shared" si="6"/>
        <v>Date!</v>
      </c>
      <c r="X85" s="83" t="str">
        <f t="shared" si="7"/>
        <v>Date!</v>
      </c>
      <c r="Y85" s="83" t="str">
        <f t="shared" si="8"/>
        <v>Date!</v>
      </c>
      <c r="Z85" s="83" t="str">
        <f t="shared" si="9"/>
        <v>Date!</v>
      </c>
      <c r="AA85" s="83">
        <f t="array" ref="AA85">if(N85="Nest!",0,max(if((W85:Z85)="","",column(W85:Z85)-21)))</f>
        <v>0</v>
      </c>
      <c r="AB85" s="83" t="str">
        <f t="shared" si="10"/>
        <v/>
      </c>
      <c r="AC85" s="112" t="str">
        <f t="shared" si="11"/>
        <v/>
      </c>
      <c r="AD85" s="120" t="str">
        <f t="shared" si="12"/>
        <v/>
      </c>
    </row>
    <row r="86">
      <c r="A86" s="119"/>
      <c r="B86" s="117"/>
      <c r="C86" s="119"/>
      <c r="D86" s="119"/>
      <c r="E86" s="119"/>
      <c r="F86" s="119"/>
      <c r="G86" s="119"/>
      <c r="H86" s="119"/>
      <c r="I86" s="119"/>
      <c r="J86" s="119"/>
      <c r="K86" s="119"/>
      <c r="L86" s="5"/>
      <c r="M86" s="119"/>
      <c r="N86" s="122" t="str">
        <f t="shared" si="16"/>
        <v>Nest!</v>
      </c>
      <c r="O86" s="110" t="str">
        <f t="shared" si="13"/>
        <v>Date!</v>
      </c>
      <c r="P86" s="109" t="str">
        <f t="shared" si="14"/>
        <v>Nest!</v>
      </c>
      <c r="Q86" s="110" t="str">
        <f t="shared" si="15"/>
        <v>Date!</v>
      </c>
      <c r="R86" s="109" t="str">
        <f t="shared" si="1"/>
        <v>Nest!</v>
      </c>
      <c r="S86" s="110" t="str">
        <f t="shared" si="2"/>
        <v>Date!</v>
      </c>
      <c r="T86" s="109" t="str">
        <f t="shared" si="3"/>
        <v>Nest!</v>
      </c>
      <c r="U86" s="110" t="str">
        <f t="shared" si="4"/>
        <v>Date!</v>
      </c>
      <c r="V86" s="111" t="str">
        <f t="shared" si="5"/>
        <v/>
      </c>
      <c r="W86" s="83" t="str">
        <f t="shared" si="6"/>
        <v>Date!</v>
      </c>
      <c r="X86" s="83" t="str">
        <f t="shared" si="7"/>
        <v>Date!</v>
      </c>
      <c r="Y86" s="83" t="str">
        <f t="shared" si="8"/>
        <v>Date!</v>
      </c>
      <c r="Z86" s="83" t="str">
        <f t="shared" si="9"/>
        <v>Date!</v>
      </c>
      <c r="AA86" s="83">
        <f t="array" ref="AA86">if(N86="Nest!",0,max(if((W86:Z86)="","",column(W86:Z86)-21)))</f>
        <v>0</v>
      </c>
      <c r="AB86" s="83" t="str">
        <f t="shared" si="10"/>
        <v/>
      </c>
      <c r="AC86" s="112" t="str">
        <f t="shared" si="11"/>
        <v/>
      </c>
      <c r="AD86" s="120" t="str">
        <f t="shared" si="12"/>
        <v/>
      </c>
    </row>
    <row r="87">
      <c r="A87" s="119"/>
      <c r="B87" s="117"/>
      <c r="C87" s="119"/>
      <c r="D87" s="119"/>
      <c r="E87" s="119"/>
      <c r="F87" s="119"/>
      <c r="G87" s="119"/>
      <c r="H87" s="119"/>
      <c r="I87" s="119"/>
      <c r="J87" s="119"/>
      <c r="K87" s="119"/>
      <c r="L87" s="5"/>
      <c r="M87" s="119"/>
      <c r="N87" s="122" t="str">
        <f t="shared" si="16"/>
        <v>Nest!</v>
      </c>
      <c r="O87" s="110" t="str">
        <f t="shared" si="13"/>
        <v>Date!</v>
      </c>
      <c r="P87" s="109" t="str">
        <f t="shared" si="14"/>
        <v>Nest!</v>
      </c>
      <c r="Q87" s="110" t="str">
        <f t="shared" si="15"/>
        <v>Date!</v>
      </c>
      <c r="R87" s="109" t="str">
        <f t="shared" si="1"/>
        <v>Nest!</v>
      </c>
      <c r="S87" s="110" t="str">
        <f t="shared" si="2"/>
        <v>Date!</v>
      </c>
      <c r="T87" s="109" t="str">
        <f t="shared" si="3"/>
        <v>Nest!</v>
      </c>
      <c r="U87" s="110" t="str">
        <f t="shared" si="4"/>
        <v>Date!</v>
      </c>
      <c r="V87" s="111" t="str">
        <f t="shared" si="5"/>
        <v/>
      </c>
      <c r="W87" s="83" t="str">
        <f t="shared" si="6"/>
        <v>Date!</v>
      </c>
      <c r="X87" s="83" t="str">
        <f t="shared" si="7"/>
        <v>Date!</v>
      </c>
      <c r="Y87" s="83" t="str">
        <f t="shared" si="8"/>
        <v>Date!</v>
      </c>
      <c r="Z87" s="83" t="str">
        <f t="shared" si="9"/>
        <v>Date!</v>
      </c>
      <c r="AA87" s="83">
        <f t="array" ref="AA87">if(N87="Nest!",0,max(if((W87:Z87)="","",column(W87:Z87)-21)))</f>
        <v>0</v>
      </c>
      <c r="AB87" s="83" t="str">
        <f t="shared" si="10"/>
        <v/>
      </c>
      <c r="AC87" s="112" t="str">
        <f t="shared" si="11"/>
        <v/>
      </c>
      <c r="AD87" s="120" t="str">
        <f t="shared" si="12"/>
        <v/>
      </c>
    </row>
    <row r="88">
      <c r="A88" s="119"/>
      <c r="B88" s="117"/>
      <c r="C88" s="119"/>
      <c r="D88" s="119"/>
      <c r="E88" s="119"/>
      <c r="F88" s="119"/>
      <c r="G88" s="119"/>
      <c r="H88" s="119"/>
      <c r="I88" s="119"/>
      <c r="J88" s="119"/>
      <c r="K88" s="119"/>
      <c r="L88" s="5"/>
      <c r="M88" s="119"/>
      <c r="N88" s="122" t="str">
        <f t="shared" si="16"/>
        <v>Nest!</v>
      </c>
      <c r="O88" s="110" t="str">
        <f t="shared" si="13"/>
        <v>Date!</v>
      </c>
      <c r="P88" s="109" t="str">
        <f t="shared" si="14"/>
        <v>Nest!</v>
      </c>
      <c r="Q88" s="110" t="str">
        <f t="shared" si="15"/>
        <v>Date!</v>
      </c>
      <c r="R88" s="109" t="str">
        <f t="shared" si="1"/>
        <v>Nest!</v>
      </c>
      <c r="S88" s="110" t="str">
        <f t="shared" si="2"/>
        <v>Date!</v>
      </c>
      <c r="T88" s="109" t="str">
        <f t="shared" si="3"/>
        <v>Nest!</v>
      </c>
      <c r="U88" s="110" t="str">
        <f t="shared" si="4"/>
        <v>Date!</v>
      </c>
      <c r="V88" s="111" t="str">
        <f t="shared" si="5"/>
        <v/>
      </c>
      <c r="W88" s="83" t="str">
        <f t="shared" si="6"/>
        <v>Date!</v>
      </c>
      <c r="X88" s="83" t="str">
        <f t="shared" si="7"/>
        <v>Date!</v>
      </c>
      <c r="Y88" s="83" t="str">
        <f t="shared" si="8"/>
        <v>Date!</v>
      </c>
      <c r="Z88" s="83" t="str">
        <f t="shared" si="9"/>
        <v>Date!</v>
      </c>
      <c r="AA88" s="83">
        <f t="array" ref="AA88">if(N88="Nest!",0,max(if((W88:Z88)="","",column(W88:Z88)-21)))</f>
        <v>0</v>
      </c>
      <c r="AB88" s="83" t="str">
        <f t="shared" si="10"/>
        <v/>
      </c>
      <c r="AC88" s="112" t="str">
        <f t="shared" si="11"/>
        <v/>
      </c>
      <c r="AD88" s="120" t="str">
        <f t="shared" si="12"/>
        <v/>
      </c>
    </row>
    <row r="89">
      <c r="A89" s="119"/>
      <c r="B89" s="117"/>
      <c r="C89" s="119"/>
      <c r="D89" s="119"/>
      <c r="E89" s="119"/>
      <c r="F89" s="119"/>
      <c r="G89" s="119"/>
      <c r="H89" s="119"/>
      <c r="I89" s="119"/>
      <c r="J89" s="119"/>
      <c r="K89" s="119"/>
      <c r="L89" s="5"/>
      <c r="M89" s="119"/>
      <c r="N89" s="122" t="str">
        <f t="shared" si="16"/>
        <v>Nest!</v>
      </c>
      <c r="O89" s="110" t="str">
        <f t="shared" si="13"/>
        <v>Date!</v>
      </c>
      <c r="P89" s="109" t="str">
        <f t="shared" si="14"/>
        <v>Nest!</v>
      </c>
      <c r="Q89" s="110" t="str">
        <f t="shared" si="15"/>
        <v>Date!</v>
      </c>
      <c r="R89" s="109" t="str">
        <f t="shared" si="1"/>
        <v>Nest!</v>
      </c>
      <c r="S89" s="110" t="str">
        <f t="shared" si="2"/>
        <v>Date!</v>
      </c>
      <c r="T89" s="109" t="str">
        <f t="shared" si="3"/>
        <v>Nest!</v>
      </c>
      <c r="U89" s="110" t="str">
        <f t="shared" si="4"/>
        <v>Date!</v>
      </c>
      <c r="V89" s="111" t="str">
        <f t="shared" si="5"/>
        <v/>
      </c>
      <c r="W89" s="83" t="str">
        <f t="shared" si="6"/>
        <v>Date!</v>
      </c>
      <c r="X89" s="83" t="str">
        <f t="shared" si="7"/>
        <v>Date!</v>
      </c>
      <c r="Y89" s="83" t="str">
        <f t="shared" si="8"/>
        <v>Date!</v>
      </c>
      <c r="Z89" s="83" t="str">
        <f t="shared" si="9"/>
        <v>Date!</v>
      </c>
      <c r="AA89" s="83">
        <f t="array" ref="AA89">if(N89="Nest!",0,max(if((W89:Z89)="","",column(W89:Z89)-21)))</f>
        <v>0</v>
      </c>
      <c r="AB89" s="83" t="str">
        <f t="shared" si="10"/>
        <v/>
      </c>
      <c r="AC89" s="112" t="str">
        <f t="shared" si="11"/>
        <v/>
      </c>
      <c r="AD89" s="120" t="str">
        <f t="shared" si="12"/>
        <v/>
      </c>
    </row>
    <row r="90">
      <c r="A90" s="119"/>
      <c r="B90" s="117"/>
      <c r="C90" s="119"/>
      <c r="D90" s="119"/>
      <c r="E90" s="119"/>
      <c r="F90" s="119"/>
      <c r="G90" s="119"/>
      <c r="H90" s="119"/>
      <c r="I90" s="119"/>
      <c r="J90" s="119"/>
      <c r="K90" s="119"/>
      <c r="L90" s="5"/>
      <c r="M90" s="119"/>
      <c r="N90" s="122" t="str">
        <f t="shared" si="16"/>
        <v>Nest!</v>
      </c>
      <c r="O90" s="110" t="str">
        <f t="shared" si="13"/>
        <v>Date!</v>
      </c>
      <c r="P90" s="109" t="str">
        <f t="shared" si="14"/>
        <v>Nest!</v>
      </c>
      <c r="Q90" s="110" t="str">
        <f t="shared" si="15"/>
        <v>Date!</v>
      </c>
      <c r="R90" s="109" t="str">
        <f t="shared" si="1"/>
        <v>Nest!</v>
      </c>
      <c r="S90" s="110" t="str">
        <f t="shared" si="2"/>
        <v>Date!</v>
      </c>
      <c r="T90" s="109" t="str">
        <f t="shared" si="3"/>
        <v>Nest!</v>
      </c>
      <c r="U90" s="110" t="str">
        <f t="shared" si="4"/>
        <v>Date!</v>
      </c>
      <c r="V90" s="111" t="str">
        <f t="shared" si="5"/>
        <v/>
      </c>
      <c r="W90" s="83" t="str">
        <f t="shared" si="6"/>
        <v>Date!</v>
      </c>
      <c r="X90" s="83" t="str">
        <f t="shared" si="7"/>
        <v>Date!</v>
      </c>
      <c r="Y90" s="83" t="str">
        <f t="shared" si="8"/>
        <v>Date!</v>
      </c>
      <c r="Z90" s="83" t="str">
        <f t="shared" si="9"/>
        <v>Date!</v>
      </c>
      <c r="AA90" s="83">
        <f t="array" ref="AA90">if(N90="Nest!",0,max(if((W90:Z90)="","",column(W90:Z90)-21)))</f>
        <v>0</v>
      </c>
      <c r="AB90" s="83" t="str">
        <f t="shared" si="10"/>
        <v/>
      </c>
      <c r="AC90" s="112" t="str">
        <f t="shared" si="11"/>
        <v/>
      </c>
      <c r="AD90" s="120" t="str">
        <f t="shared" si="12"/>
        <v/>
      </c>
    </row>
    <row r="91">
      <c r="A91" s="119"/>
      <c r="B91" s="117"/>
      <c r="C91" s="119"/>
      <c r="D91" s="119"/>
      <c r="E91" s="119"/>
      <c r="F91" s="119"/>
      <c r="G91" s="119"/>
      <c r="H91" s="119"/>
      <c r="I91" s="119"/>
      <c r="J91" s="119"/>
      <c r="K91" s="119"/>
      <c r="L91" s="5"/>
      <c r="M91" s="119"/>
      <c r="N91" s="122" t="str">
        <f t="shared" si="16"/>
        <v>Nest!</v>
      </c>
      <c r="O91" s="110" t="str">
        <f t="shared" si="13"/>
        <v>Date!</v>
      </c>
      <c r="P91" s="109" t="str">
        <f t="shared" si="14"/>
        <v>Nest!</v>
      </c>
      <c r="Q91" s="110" t="str">
        <f t="shared" si="15"/>
        <v>Date!</v>
      </c>
      <c r="R91" s="109" t="str">
        <f t="shared" si="1"/>
        <v>Nest!</v>
      </c>
      <c r="S91" s="110" t="str">
        <f t="shared" si="2"/>
        <v>Date!</v>
      </c>
      <c r="T91" s="109" t="str">
        <f t="shared" si="3"/>
        <v>Nest!</v>
      </c>
      <c r="U91" s="110" t="str">
        <f t="shared" si="4"/>
        <v>Date!</v>
      </c>
      <c r="V91" s="111" t="str">
        <f t="shared" si="5"/>
        <v/>
      </c>
      <c r="W91" s="83" t="str">
        <f t="shared" si="6"/>
        <v>Date!</v>
      </c>
      <c r="X91" s="83" t="str">
        <f t="shared" si="7"/>
        <v>Date!</v>
      </c>
      <c r="Y91" s="83" t="str">
        <f t="shared" si="8"/>
        <v>Date!</v>
      </c>
      <c r="Z91" s="83" t="str">
        <f t="shared" si="9"/>
        <v>Date!</v>
      </c>
      <c r="AA91" s="83">
        <f t="array" ref="AA91">if(N91="Nest!",0,max(if((W91:Z91)="","",column(W91:Z91)-21)))</f>
        <v>0</v>
      </c>
      <c r="AB91" s="83" t="str">
        <f t="shared" si="10"/>
        <v/>
      </c>
      <c r="AC91" s="112" t="str">
        <f t="shared" si="11"/>
        <v/>
      </c>
      <c r="AD91" s="120" t="str">
        <f t="shared" si="12"/>
        <v/>
      </c>
    </row>
    <row r="92">
      <c r="A92" s="119"/>
      <c r="B92" s="117"/>
      <c r="C92" s="119"/>
      <c r="D92" s="119"/>
      <c r="E92" s="119"/>
      <c r="F92" s="119"/>
      <c r="G92" s="119"/>
      <c r="H92" s="119"/>
      <c r="I92" s="119"/>
      <c r="J92" s="119"/>
      <c r="K92" s="119"/>
      <c r="L92" s="5"/>
      <c r="M92" s="119"/>
      <c r="N92" s="122" t="str">
        <f t="shared" si="16"/>
        <v>Nest!</v>
      </c>
      <c r="O92" s="110" t="str">
        <f t="shared" si="13"/>
        <v>Date!</v>
      </c>
      <c r="P92" s="109" t="str">
        <f t="shared" si="14"/>
        <v>Nest!</v>
      </c>
      <c r="Q92" s="110" t="str">
        <f t="shared" si="15"/>
        <v>Date!</v>
      </c>
      <c r="R92" s="109" t="str">
        <f t="shared" si="1"/>
        <v>Nest!</v>
      </c>
      <c r="S92" s="110" t="str">
        <f t="shared" si="2"/>
        <v>Date!</v>
      </c>
      <c r="T92" s="109" t="str">
        <f t="shared" si="3"/>
        <v>Nest!</v>
      </c>
      <c r="U92" s="110" t="str">
        <f t="shared" si="4"/>
        <v>Date!</v>
      </c>
      <c r="V92" s="111" t="str">
        <f t="shared" si="5"/>
        <v/>
      </c>
      <c r="W92" s="83" t="str">
        <f t="shared" si="6"/>
        <v>Date!</v>
      </c>
      <c r="X92" s="83" t="str">
        <f t="shared" si="7"/>
        <v>Date!</v>
      </c>
      <c r="Y92" s="83" t="str">
        <f t="shared" si="8"/>
        <v>Date!</v>
      </c>
      <c r="Z92" s="83" t="str">
        <f t="shared" si="9"/>
        <v>Date!</v>
      </c>
      <c r="AA92" s="83">
        <f t="array" ref="AA92">if(N92="Nest!",0,max(if((W92:Z92)="","",column(W92:Z92)-21)))</f>
        <v>0</v>
      </c>
      <c r="AB92" s="83" t="str">
        <f t="shared" si="10"/>
        <v/>
      </c>
      <c r="AC92" s="112" t="str">
        <f t="shared" si="11"/>
        <v/>
      </c>
      <c r="AD92" s="120" t="str">
        <f t="shared" si="12"/>
        <v/>
      </c>
    </row>
    <row r="93">
      <c r="A93" s="119"/>
      <c r="B93" s="117"/>
      <c r="C93" s="119"/>
      <c r="D93" s="119"/>
      <c r="E93" s="119"/>
      <c r="F93" s="119"/>
      <c r="G93" s="119"/>
      <c r="H93" s="119"/>
      <c r="I93" s="119"/>
      <c r="J93" s="119"/>
      <c r="K93" s="119"/>
      <c r="L93" s="5"/>
      <c r="M93" s="119"/>
      <c r="N93" s="122" t="str">
        <f t="shared" si="16"/>
        <v>Nest!</v>
      </c>
      <c r="O93" s="110" t="str">
        <f t="shared" si="13"/>
        <v>Date!</v>
      </c>
      <c r="P93" s="109" t="str">
        <f t="shared" si="14"/>
        <v>Nest!</v>
      </c>
      <c r="Q93" s="110" t="str">
        <f t="shared" si="15"/>
        <v>Date!</v>
      </c>
      <c r="R93" s="109" t="str">
        <f t="shared" si="1"/>
        <v>Nest!</v>
      </c>
      <c r="S93" s="110" t="str">
        <f t="shared" si="2"/>
        <v>Date!</v>
      </c>
      <c r="T93" s="109" t="str">
        <f t="shared" si="3"/>
        <v>Nest!</v>
      </c>
      <c r="U93" s="110" t="str">
        <f t="shared" si="4"/>
        <v>Date!</v>
      </c>
      <c r="V93" s="111" t="str">
        <f t="shared" si="5"/>
        <v/>
      </c>
      <c r="W93" s="83" t="str">
        <f t="shared" si="6"/>
        <v>Date!</v>
      </c>
      <c r="X93" s="83" t="str">
        <f t="shared" si="7"/>
        <v>Date!</v>
      </c>
      <c r="Y93" s="83" t="str">
        <f t="shared" si="8"/>
        <v>Date!</v>
      </c>
      <c r="Z93" s="83" t="str">
        <f t="shared" si="9"/>
        <v>Date!</v>
      </c>
      <c r="AA93" s="83">
        <f t="array" ref="AA93">if(N93="Nest!",0,max(if((W93:Z93)="","",column(W93:Z93)-21)))</f>
        <v>0</v>
      </c>
      <c r="AB93" s="83" t="str">
        <f t="shared" si="10"/>
        <v/>
      </c>
      <c r="AC93" s="112" t="str">
        <f t="shared" si="11"/>
        <v/>
      </c>
      <c r="AD93" s="120" t="str">
        <f t="shared" si="12"/>
        <v/>
      </c>
    </row>
    <row r="94">
      <c r="A94" s="119"/>
      <c r="B94" s="117"/>
      <c r="C94" s="119"/>
      <c r="D94" s="119"/>
      <c r="E94" s="119"/>
      <c r="F94" s="119"/>
      <c r="G94" s="119"/>
      <c r="H94" s="119"/>
      <c r="I94" s="119"/>
      <c r="J94" s="119"/>
      <c r="K94" s="119"/>
      <c r="L94" s="5"/>
      <c r="M94" s="119"/>
      <c r="N94" s="122" t="str">
        <f t="shared" si="16"/>
        <v>Nest!</v>
      </c>
      <c r="O94" s="110" t="str">
        <f t="shared" si="13"/>
        <v>Date!</v>
      </c>
      <c r="P94" s="109" t="str">
        <f t="shared" si="14"/>
        <v>Nest!</v>
      </c>
      <c r="Q94" s="110" t="str">
        <f t="shared" si="15"/>
        <v>Date!</v>
      </c>
      <c r="R94" s="109" t="str">
        <f t="shared" si="1"/>
        <v>Nest!</v>
      </c>
      <c r="S94" s="110" t="str">
        <f t="shared" si="2"/>
        <v>Date!</v>
      </c>
      <c r="T94" s="109" t="str">
        <f t="shared" si="3"/>
        <v>Nest!</v>
      </c>
      <c r="U94" s="110" t="str">
        <f t="shared" si="4"/>
        <v>Date!</v>
      </c>
      <c r="V94" s="111" t="str">
        <f t="shared" si="5"/>
        <v/>
      </c>
      <c r="W94" s="83" t="str">
        <f t="shared" si="6"/>
        <v>Date!</v>
      </c>
      <c r="X94" s="83" t="str">
        <f t="shared" si="7"/>
        <v>Date!</v>
      </c>
      <c r="Y94" s="83" t="str">
        <f t="shared" si="8"/>
        <v>Date!</v>
      </c>
      <c r="Z94" s="83" t="str">
        <f t="shared" si="9"/>
        <v>Date!</v>
      </c>
      <c r="AA94" s="83">
        <f t="array" ref="AA94">if(N94="Nest!",0,max(if((W94:Z94)="","",column(W94:Z94)-21)))</f>
        <v>0</v>
      </c>
      <c r="AB94" s="83" t="str">
        <f t="shared" si="10"/>
        <v/>
      </c>
      <c r="AC94" s="112" t="str">
        <f t="shared" si="11"/>
        <v/>
      </c>
      <c r="AD94" s="120" t="str">
        <f t="shared" si="12"/>
        <v/>
      </c>
    </row>
    <row r="95">
      <c r="A95" s="119"/>
      <c r="B95" s="117"/>
      <c r="C95" s="119"/>
      <c r="D95" s="119"/>
      <c r="E95" s="119"/>
      <c r="F95" s="119"/>
      <c r="G95" s="119"/>
      <c r="H95" s="119"/>
      <c r="I95" s="119"/>
      <c r="J95" s="119"/>
      <c r="K95" s="119"/>
      <c r="L95" s="5"/>
      <c r="M95" s="119"/>
      <c r="N95" s="122" t="str">
        <f t="shared" si="16"/>
        <v>Nest!</v>
      </c>
      <c r="O95" s="110" t="str">
        <f t="shared" si="13"/>
        <v>Date!</v>
      </c>
      <c r="P95" s="109" t="str">
        <f t="shared" si="14"/>
        <v>Nest!</v>
      </c>
      <c r="Q95" s="110" t="str">
        <f t="shared" si="15"/>
        <v>Date!</v>
      </c>
      <c r="R95" s="109" t="str">
        <f t="shared" si="1"/>
        <v>Nest!</v>
      </c>
      <c r="S95" s="110" t="str">
        <f t="shared" si="2"/>
        <v>Date!</v>
      </c>
      <c r="T95" s="109" t="str">
        <f t="shared" si="3"/>
        <v>Nest!</v>
      </c>
      <c r="U95" s="110" t="str">
        <f t="shared" si="4"/>
        <v>Date!</v>
      </c>
      <c r="V95" s="111" t="str">
        <f t="shared" si="5"/>
        <v/>
      </c>
      <c r="W95" s="83" t="str">
        <f t="shared" si="6"/>
        <v>Date!</v>
      </c>
      <c r="X95" s="83" t="str">
        <f t="shared" si="7"/>
        <v>Date!</v>
      </c>
      <c r="Y95" s="83" t="str">
        <f t="shared" si="8"/>
        <v>Date!</v>
      </c>
      <c r="Z95" s="83" t="str">
        <f t="shared" si="9"/>
        <v>Date!</v>
      </c>
      <c r="AA95" s="83">
        <f t="array" ref="AA95">if(N95="Nest!",0,max(if((W95:Z95)="","",column(W95:Z95)-21)))</f>
        <v>0</v>
      </c>
      <c r="AB95" s="83" t="str">
        <f t="shared" si="10"/>
        <v/>
      </c>
      <c r="AC95" s="112" t="str">
        <f t="shared" si="11"/>
        <v/>
      </c>
      <c r="AD95" s="120" t="str">
        <f t="shared" si="12"/>
        <v/>
      </c>
    </row>
    <row r="96">
      <c r="A96" s="119"/>
      <c r="B96" s="117"/>
      <c r="C96" s="119"/>
      <c r="D96" s="119"/>
      <c r="E96" s="119"/>
      <c r="F96" s="119"/>
      <c r="G96" s="119"/>
      <c r="H96" s="119"/>
      <c r="I96" s="119"/>
      <c r="J96" s="119"/>
      <c r="K96" s="119"/>
      <c r="L96" s="5"/>
      <c r="M96" s="119"/>
      <c r="N96" s="122" t="str">
        <f t="shared" si="16"/>
        <v>Nest!</v>
      </c>
      <c r="O96" s="110" t="str">
        <f t="shared" si="13"/>
        <v>Date!</v>
      </c>
      <c r="P96" s="109" t="str">
        <f t="shared" si="14"/>
        <v>Nest!</v>
      </c>
      <c r="Q96" s="110" t="str">
        <f t="shared" si="15"/>
        <v>Date!</v>
      </c>
      <c r="R96" s="109" t="str">
        <f t="shared" si="1"/>
        <v>Nest!</v>
      </c>
      <c r="S96" s="110" t="str">
        <f t="shared" si="2"/>
        <v>Date!</v>
      </c>
      <c r="T96" s="109" t="str">
        <f t="shared" si="3"/>
        <v>Nest!</v>
      </c>
      <c r="U96" s="110" t="str">
        <f t="shared" si="4"/>
        <v>Date!</v>
      </c>
      <c r="V96" s="111" t="str">
        <f t="shared" si="5"/>
        <v/>
      </c>
      <c r="W96" s="83" t="str">
        <f t="shared" si="6"/>
        <v>Date!</v>
      </c>
      <c r="X96" s="83" t="str">
        <f t="shared" si="7"/>
        <v>Date!</v>
      </c>
      <c r="Y96" s="83" t="str">
        <f t="shared" si="8"/>
        <v>Date!</v>
      </c>
      <c r="Z96" s="83" t="str">
        <f t="shared" si="9"/>
        <v>Date!</v>
      </c>
      <c r="AA96" s="83">
        <f t="array" ref="AA96">if(N96="Nest!",0,max(if((W96:Z96)="","",column(W96:Z96)-21)))</f>
        <v>0</v>
      </c>
      <c r="AB96" s="83" t="str">
        <f t="shared" si="10"/>
        <v/>
      </c>
      <c r="AC96" s="112" t="str">
        <f t="shared" si="11"/>
        <v/>
      </c>
      <c r="AD96" s="120" t="str">
        <f t="shared" si="12"/>
        <v/>
      </c>
    </row>
    <row r="97">
      <c r="A97" s="119"/>
      <c r="B97" s="117"/>
      <c r="C97" s="119"/>
      <c r="D97" s="119"/>
      <c r="E97" s="119"/>
      <c r="F97" s="119"/>
      <c r="G97" s="119"/>
      <c r="H97" s="119"/>
      <c r="I97" s="119"/>
      <c r="J97" s="119"/>
      <c r="K97" s="119"/>
      <c r="L97" s="5"/>
      <c r="M97" s="119"/>
      <c r="N97" s="122" t="str">
        <f t="shared" si="16"/>
        <v>Nest!</v>
      </c>
      <c r="O97" s="110" t="str">
        <f t="shared" si="13"/>
        <v>Date!</v>
      </c>
      <c r="P97" s="109" t="str">
        <f t="shared" si="14"/>
        <v>Nest!</v>
      </c>
      <c r="Q97" s="110" t="str">
        <f t="shared" si="15"/>
        <v>Date!</v>
      </c>
      <c r="R97" s="109" t="str">
        <f t="shared" si="1"/>
        <v>Nest!</v>
      </c>
      <c r="S97" s="110" t="str">
        <f t="shared" si="2"/>
        <v>Date!</v>
      </c>
      <c r="T97" s="109" t="str">
        <f t="shared" si="3"/>
        <v>Nest!</v>
      </c>
      <c r="U97" s="110" t="str">
        <f t="shared" si="4"/>
        <v>Date!</v>
      </c>
      <c r="V97" s="111" t="str">
        <f t="shared" si="5"/>
        <v/>
      </c>
      <c r="W97" s="83" t="str">
        <f t="shared" si="6"/>
        <v>Date!</v>
      </c>
      <c r="X97" s="83" t="str">
        <f t="shared" si="7"/>
        <v>Date!</v>
      </c>
      <c r="Y97" s="83" t="str">
        <f t="shared" si="8"/>
        <v>Date!</v>
      </c>
      <c r="Z97" s="83" t="str">
        <f t="shared" si="9"/>
        <v>Date!</v>
      </c>
      <c r="AA97" s="83">
        <f t="array" ref="AA97">if(N97="Nest!",0,max(if((W97:Z97)="","",column(W97:Z97)-21)))</f>
        <v>0</v>
      </c>
      <c r="AB97" s="83" t="str">
        <f t="shared" si="10"/>
        <v/>
      </c>
      <c r="AC97" s="112" t="str">
        <f t="shared" si="11"/>
        <v/>
      </c>
      <c r="AD97" s="120" t="str">
        <f t="shared" si="12"/>
        <v/>
      </c>
    </row>
    <row r="98">
      <c r="A98" s="119"/>
      <c r="B98" s="117"/>
      <c r="C98" s="119"/>
      <c r="D98" s="119"/>
      <c r="E98" s="119"/>
      <c r="F98" s="119"/>
      <c r="G98" s="119"/>
      <c r="H98" s="119"/>
      <c r="I98" s="119"/>
      <c r="J98" s="119"/>
      <c r="K98" s="119"/>
      <c r="L98" s="5"/>
      <c r="M98" s="119"/>
      <c r="N98" s="122" t="str">
        <f t="shared" si="16"/>
        <v>Nest!</v>
      </c>
      <c r="O98" s="110" t="str">
        <f t="shared" si="13"/>
        <v>Date!</v>
      </c>
      <c r="P98" s="109" t="str">
        <f t="shared" si="14"/>
        <v>Nest!</v>
      </c>
      <c r="Q98" s="110" t="str">
        <f t="shared" si="15"/>
        <v>Date!</v>
      </c>
      <c r="R98" s="109" t="str">
        <f t="shared" si="1"/>
        <v>Nest!</v>
      </c>
      <c r="S98" s="110" t="str">
        <f t="shared" si="2"/>
        <v>Date!</v>
      </c>
      <c r="T98" s="109" t="str">
        <f t="shared" si="3"/>
        <v>Nest!</v>
      </c>
      <c r="U98" s="110" t="str">
        <f t="shared" si="4"/>
        <v>Date!</v>
      </c>
      <c r="V98" s="111" t="str">
        <f t="shared" si="5"/>
        <v/>
      </c>
      <c r="W98" s="83" t="str">
        <f t="shared" si="6"/>
        <v>Date!</v>
      </c>
      <c r="X98" s="83" t="str">
        <f t="shared" si="7"/>
        <v>Date!</v>
      </c>
      <c r="Y98" s="83" t="str">
        <f t="shared" si="8"/>
        <v>Date!</v>
      </c>
      <c r="Z98" s="83" t="str">
        <f t="shared" si="9"/>
        <v>Date!</v>
      </c>
      <c r="AA98" s="83">
        <f t="array" ref="AA98">if(N98="Nest!",0,max(if((W98:Z98)="","",column(W98:Z98)-21)))</f>
        <v>0</v>
      </c>
      <c r="AB98" s="83" t="str">
        <f t="shared" si="10"/>
        <v/>
      </c>
      <c r="AC98" s="112" t="str">
        <f t="shared" si="11"/>
        <v/>
      </c>
      <c r="AD98" s="120" t="str">
        <f t="shared" si="12"/>
        <v/>
      </c>
    </row>
    <row r="99">
      <c r="A99" s="119"/>
      <c r="B99" s="117"/>
      <c r="C99" s="119"/>
      <c r="D99" s="119"/>
      <c r="E99" s="119"/>
      <c r="F99" s="119"/>
      <c r="G99" s="119"/>
      <c r="H99" s="119"/>
      <c r="I99" s="119"/>
      <c r="J99" s="119"/>
      <c r="K99" s="119"/>
      <c r="L99" s="5"/>
      <c r="M99" s="119"/>
      <c r="N99" s="122" t="str">
        <f t="shared" si="16"/>
        <v>Nest!</v>
      </c>
      <c r="O99" s="110" t="str">
        <f t="shared" si="13"/>
        <v>Date!</v>
      </c>
      <c r="P99" s="109" t="str">
        <f t="shared" si="14"/>
        <v>Nest!</v>
      </c>
      <c r="Q99" s="110" t="str">
        <f t="shared" si="15"/>
        <v>Date!</v>
      </c>
      <c r="R99" s="109" t="str">
        <f t="shared" si="1"/>
        <v>Nest!</v>
      </c>
      <c r="S99" s="110" t="str">
        <f t="shared" si="2"/>
        <v>Date!</v>
      </c>
      <c r="T99" s="109" t="str">
        <f t="shared" si="3"/>
        <v>Nest!</v>
      </c>
      <c r="U99" s="110" t="str">
        <f t="shared" si="4"/>
        <v>Date!</v>
      </c>
      <c r="V99" s="111" t="str">
        <f t="shared" si="5"/>
        <v/>
      </c>
      <c r="W99" s="83" t="str">
        <f t="shared" si="6"/>
        <v>Date!</v>
      </c>
      <c r="X99" s="83" t="str">
        <f t="shared" si="7"/>
        <v>Date!</v>
      </c>
      <c r="Y99" s="83" t="str">
        <f t="shared" si="8"/>
        <v>Date!</v>
      </c>
      <c r="Z99" s="83" t="str">
        <f t="shared" si="9"/>
        <v>Date!</v>
      </c>
      <c r="AA99" s="83">
        <f t="array" ref="AA99">if(N99="Nest!",0,max(if((W99:Z99)="","",column(W99:Z99)-21)))</f>
        <v>0</v>
      </c>
      <c r="AB99" s="83" t="str">
        <f t="shared" si="10"/>
        <v/>
      </c>
      <c r="AC99" s="112" t="str">
        <f t="shared" si="11"/>
        <v/>
      </c>
      <c r="AD99" s="120" t="str">
        <f t="shared" si="12"/>
        <v/>
      </c>
    </row>
    <row r="100">
      <c r="A100" s="119"/>
      <c r="B100" s="117"/>
      <c r="C100" s="119"/>
      <c r="D100" s="119"/>
      <c r="E100" s="119"/>
      <c r="F100" s="119"/>
      <c r="G100" s="119"/>
      <c r="H100" s="119"/>
      <c r="I100" s="119"/>
      <c r="J100" s="119"/>
      <c r="K100" s="119"/>
      <c r="L100" s="5"/>
      <c r="M100" s="119"/>
      <c r="N100" s="122" t="str">
        <f t="shared" si="16"/>
        <v>Nest!</v>
      </c>
      <c r="O100" s="110" t="str">
        <f t="shared" si="13"/>
        <v>Date!</v>
      </c>
      <c r="P100" s="109" t="str">
        <f t="shared" si="14"/>
        <v>Nest!</v>
      </c>
      <c r="Q100" s="110" t="str">
        <f t="shared" si="15"/>
        <v>Date!</v>
      </c>
      <c r="R100" s="109" t="str">
        <f t="shared" si="1"/>
        <v>Nest!</v>
      </c>
      <c r="S100" s="110" t="str">
        <f t="shared" si="2"/>
        <v>Date!</v>
      </c>
      <c r="T100" s="109" t="str">
        <f t="shared" si="3"/>
        <v>Nest!</v>
      </c>
      <c r="U100" s="110" t="str">
        <f t="shared" si="4"/>
        <v>Date!</v>
      </c>
      <c r="V100" s="111" t="str">
        <f t="shared" si="5"/>
        <v/>
      </c>
      <c r="W100" s="83" t="str">
        <f t="shared" si="6"/>
        <v>Date!</v>
      </c>
      <c r="X100" s="83" t="str">
        <f t="shared" si="7"/>
        <v>Date!</v>
      </c>
      <c r="Y100" s="83" t="str">
        <f t="shared" si="8"/>
        <v>Date!</v>
      </c>
      <c r="Z100" s="83" t="str">
        <f t="shared" si="9"/>
        <v>Date!</v>
      </c>
      <c r="AA100" s="83">
        <f t="array" ref="AA100">if(N100="Nest!",0,max(if((W100:Z100)="","",column(W100:Z100)-21)))</f>
        <v>0</v>
      </c>
      <c r="AB100" s="83" t="str">
        <f t="shared" si="10"/>
        <v/>
      </c>
      <c r="AC100" s="112" t="str">
        <f t="shared" si="11"/>
        <v/>
      </c>
      <c r="AD100" s="120" t="str">
        <f t="shared" si="12"/>
        <v/>
      </c>
    </row>
    <row r="101">
      <c r="A101" s="119"/>
      <c r="B101" s="117"/>
      <c r="C101" s="119"/>
      <c r="D101" s="119"/>
      <c r="E101" s="119"/>
      <c r="F101" s="119"/>
      <c r="G101" s="119"/>
      <c r="H101" s="119"/>
      <c r="I101" s="119"/>
      <c r="J101" s="119"/>
      <c r="K101" s="119"/>
      <c r="L101" s="5"/>
      <c r="M101" s="119"/>
      <c r="N101" s="122" t="str">
        <f t="shared" si="16"/>
        <v>Nest!</v>
      </c>
      <c r="O101" s="110" t="str">
        <f t="shared" si="13"/>
        <v>Date!</v>
      </c>
      <c r="P101" s="109" t="str">
        <f t="shared" si="14"/>
        <v>Nest!</v>
      </c>
      <c r="Q101" s="110" t="str">
        <f t="shared" si="15"/>
        <v>Date!</v>
      </c>
      <c r="R101" s="109" t="str">
        <f t="shared" si="1"/>
        <v>Nest!</v>
      </c>
      <c r="S101" s="110" t="str">
        <f t="shared" si="2"/>
        <v>Date!</v>
      </c>
      <c r="T101" s="109" t="str">
        <f t="shared" si="3"/>
        <v>Nest!</v>
      </c>
      <c r="U101" s="110" t="str">
        <f t="shared" si="4"/>
        <v>Date!</v>
      </c>
      <c r="V101" s="111" t="str">
        <f t="shared" si="5"/>
        <v/>
      </c>
      <c r="W101" s="83" t="str">
        <f t="shared" si="6"/>
        <v>Date!</v>
      </c>
      <c r="X101" s="83" t="str">
        <f t="shared" si="7"/>
        <v>Date!</v>
      </c>
      <c r="Y101" s="83" t="str">
        <f t="shared" si="8"/>
        <v>Date!</v>
      </c>
      <c r="Z101" s="83" t="str">
        <f t="shared" si="9"/>
        <v>Date!</v>
      </c>
      <c r="AA101" s="83">
        <f t="array" ref="AA101">if(N101="Nest!",0,max(if((W101:Z101)="","",column(W101:Z101)-21)))</f>
        <v>0</v>
      </c>
      <c r="AB101" s="83" t="str">
        <f t="shared" si="10"/>
        <v/>
      </c>
      <c r="AC101" s="112" t="str">
        <f t="shared" si="11"/>
        <v/>
      </c>
      <c r="AD101" s="120" t="str">
        <f t="shared" si="12"/>
        <v/>
      </c>
    </row>
    <row r="102">
      <c r="A102" s="119"/>
      <c r="B102" s="117"/>
      <c r="C102" s="119"/>
      <c r="D102" s="119"/>
      <c r="E102" s="119"/>
      <c r="F102" s="119"/>
      <c r="G102" s="119"/>
      <c r="H102" s="119"/>
      <c r="I102" s="119"/>
      <c r="J102" s="119"/>
      <c r="K102" s="119"/>
      <c r="L102" s="5"/>
      <c r="M102" s="119"/>
      <c r="N102" s="122" t="str">
        <f t="shared" si="16"/>
        <v>Nest!</v>
      </c>
      <c r="O102" s="110" t="str">
        <f t="shared" si="13"/>
        <v>Date!</v>
      </c>
      <c r="P102" s="109" t="str">
        <f t="shared" si="14"/>
        <v>Nest!</v>
      </c>
      <c r="Q102" s="110" t="str">
        <f t="shared" si="15"/>
        <v>Date!</v>
      </c>
      <c r="R102" s="109" t="str">
        <f t="shared" si="1"/>
        <v>Nest!</v>
      </c>
      <c r="S102" s="110" t="str">
        <f t="shared" si="2"/>
        <v>Date!</v>
      </c>
      <c r="T102" s="109" t="str">
        <f t="shared" si="3"/>
        <v>Nest!</v>
      </c>
      <c r="U102" s="110" t="str">
        <f t="shared" si="4"/>
        <v>Date!</v>
      </c>
      <c r="V102" s="111" t="str">
        <f t="shared" si="5"/>
        <v/>
      </c>
      <c r="W102" s="83" t="str">
        <f t="shared" si="6"/>
        <v>Date!</v>
      </c>
      <c r="X102" s="83" t="str">
        <f t="shared" si="7"/>
        <v>Date!</v>
      </c>
      <c r="Y102" s="83" t="str">
        <f t="shared" si="8"/>
        <v>Date!</v>
      </c>
      <c r="Z102" s="83" t="str">
        <f t="shared" si="9"/>
        <v>Date!</v>
      </c>
      <c r="AA102" s="83">
        <f t="array" ref="AA102">if(N102="Nest!",0,max(if((W102:Z102)="","",column(W102:Z102)-21)))</f>
        <v>0</v>
      </c>
      <c r="AB102" s="83" t="str">
        <f t="shared" si="10"/>
        <v/>
      </c>
      <c r="AC102" s="112" t="str">
        <f t="shared" si="11"/>
        <v/>
      </c>
      <c r="AD102" s="120" t="str">
        <f t="shared" si="12"/>
        <v/>
      </c>
    </row>
    <row r="103">
      <c r="A103" s="119"/>
      <c r="B103" s="117"/>
      <c r="C103" s="119"/>
      <c r="D103" s="119"/>
      <c r="E103" s="119"/>
      <c r="F103" s="119"/>
      <c r="G103" s="119"/>
      <c r="H103" s="119"/>
      <c r="I103" s="119"/>
      <c r="J103" s="119"/>
      <c r="K103" s="119"/>
      <c r="L103" s="5"/>
      <c r="M103" s="119"/>
      <c r="N103" s="122" t="str">
        <f t="shared" si="16"/>
        <v>Nest!</v>
      </c>
      <c r="O103" s="110" t="str">
        <f t="shared" si="13"/>
        <v>Date!</v>
      </c>
      <c r="P103" s="109" t="str">
        <f t="shared" si="14"/>
        <v>Nest!</v>
      </c>
      <c r="Q103" s="110" t="str">
        <f t="shared" si="15"/>
        <v>Date!</v>
      </c>
      <c r="R103" s="109" t="str">
        <f t="shared" si="1"/>
        <v>Nest!</v>
      </c>
      <c r="S103" s="110" t="str">
        <f t="shared" si="2"/>
        <v>Date!</v>
      </c>
      <c r="T103" s="109" t="str">
        <f t="shared" si="3"/>
        <v>Nest!</v>
      </c>
      <c r="U103" s="110" t="str">
        <f t="shared" si="4"/>
        <v>Date!</v>
      </c>
      <c r="V103" s="111" t="str">
        <f t="shared" si="5"/>
        <v/>
      </c>
      <c r="W103" s="83" t="str">
        <f t="shared" si="6"/>
        <v>Date!</v>
      </c>
      <c r="X103" s="83" t="str">
        <f t="shared" si="7"/>
        <v>Date!</v>
      </c>
      <c r="Y103" s="83" t="str">
        <f t="shared" si="8"/>
        <v>Date!</v>
      </c>
      <c r="Z103" s="83" t="str">
        <f t="shared" si="9"/>
        <v>Date!</v>
      </c>
      <c r="AA103" s="83">
        <f t="array" ref="AA103">if(N103="Nest!",0,max(if((W103:Z103)="","",column(W103:Z103)-21)))</f>
        <v>0</v>
      </c>
      <c r="AB103" s="83" t="str">
        <f t="shared" si="10"/>
        <v/>
      </c>
      <c r="AC103" s="112" t="str">
        <f t="shared" si="11"/>
        <v/>
      </c>
      <c r="AD103" s="120" t="str">
        <f t="shared" si="12"/>
        <v/>
      </c>
    </row>
    <row r="104">
      <c r="A104" s="119"/>
      <c r="B104" s="117"/>
      <c r="C104" s="119"/>
      <c r="D104" s="119"/>
      <c r="E104" s="119"/>
      <c r="F104" s="119"/>
      <c r="G104" s="119"/>
      <c r="H104" s="119"/>
      <c r="I104" s="119"/>
      <c r="J104" s="119"/>
      <c r="K104" s="119"/>
      <c r="L104" s="5"/>
      <c r="M104" s="119"/>
      <c r="N104" s="122" t="str">
        <f t="shared" si="16"/>
        <v>Nest!</v>
      </c>
      <c r="O104" s="110" t="str">
        <f t="shared" si="13"/>
        <v>Date!</v>
      </c>
      <c r="P104" s="109" t="str">
        <f t="shared" si="14"/>
        <v>Nest!</v>
      </c>
      <c r="Q104" s="110" t="str">
        <f t="shared" si="15"/>
        <v>Date!</v>
      </c>
      <c r="R104" s="109" t="str">
        <f t="shared" si="1"/>
        <v>Nest!</v>
      </c>
      <c r="S104" s="110" t="str">
        <f t="shared" si="2"/>
        <v>Date!</v>
      </c>
      <c r="T104" s="109" t="str">
        <f t="shared" si="3"/>
        <v>Nest!</v>
      </c>
      <c r="U104" s="110" t="str">
        <f t="shared" si="4"/>
        <v>Date!</v>
      </c>
      <c r="V104" s="111" t="str">
        <f t="shared" si="5"/>
        <v/>
      </c>
      <c r="W104" s="83" t="str">
        <f t="shared" si="6"/>
        <v>Date!</v>
      </c>
      <c r="X104" s="83" t="str">
        <f t="shared" si="7"/>
        <v>Date!</v>
      </c>
      <c r="Y104" s="83" t="str">
        <f t="shared" si="8"/>
        <v>Date!</v>
      </c>
      <c r="Z104" s="83" t="str">
        <f t="shared" si="9"/>
        <v>Date!</v>
      </c>
      <c r="AA104" s="83">
        <f t="array" ref="AA104">if(N104="Nest!",0,max(if((W104:Z104)="","",column(W104:Z104)-21)))</f>
        <v>0</v>
      </c>
      <c r="AB104" s="83" t="str">
        <f t="shared" si="10"/>
        <v/>
      </c>
      <c r="AC104" s="112" t="str">
        <f t="shared" si="11"/>
        <v/>
      </c>
      <c r="AD104" s="120" t="str">
        <f t="shared" si="12"/>
        <v/>
      </c>
    </row>
    <row r="105">
      <c r="A105" s="119"/>
      <c r="B105" s="117"/>
      <c r="C105" s="119"/>
      <c r="D105" s="119"/>
      <c r="E105" s="119"/>
      <c r="F105" s="119"/>
      <c r="G105" s="119"/>
      <c r="H105" s="119"/>
      <c r="I105" s="119"/>
      <c r="J105" s="119"/>
      <c r="K105" s="119"/>
      <c r="L105" s="5"/>
      <c r="M105" s="119"/>
      <c r="N105" s="122" t="str">
        <f t="shared" si="16"/>
        <v>Nest!</v>
      </c>
      <c r="O105" s="110" t="str">
        <f t="shared" si="13"/>
        <v>Date!</v>
      </c>
      <c r="P105" s="109" t="str">
        <f t="shared" si="14"/>
        <v>Nest!</v>
      </c>
      <c r="Q105" s="110" t="str">
        <f t="shared" si="15"/>
        <v>Date!</v>
      </c>
      <c r="R105" s="109" t="str">
        <f t="shared" si="1"/>
        <v>Nest!</v>
      </c>
      <c r="S105" s="110" t="str">
        <f t="shared" si="2"/>
        <v>Date!</v>
      </c>
      <c r="T105" s="109" t="str">
        <f t="shared" si="3"/>
        <v>Nest!</v>
      </c>
      <c r="U105" s="110" t="str">
        <f t="shared" si="4"/>
        <v>Date!</v>
      </c>
      <c r="V105" s="111" t="str">
        <f t="shared" si="5"/>
        <v/>
      </c>
      <c r="W105" s="83" t="str">
        <f t="shared" si="6"/>
        <v>Date!</v>
      </c>
      <c r="X105" s="83" t="str">
        <f t="shared" si="7"/>
        <v>Date!</v>
      </c>
      <c r="Y105" s="83" t="str">
        <f t="shared" si="8"/>
        <v>Date!</v>
      </c>
      <c r="Z105" s="83" t="str">
        <f t="shared" si="9"/>
        <v>Date!</v>
      </c>
      <c r="AA105" s="83">
        <f t="array" ref="AA105">if(N105="Nest!",0,max(if((W105:Z105)="","",column(W105:Z105)-21)))</f>
        <v>0</v>
      </c>
      <c r="AB105" s="83" t="str">
        <f t="shared" si="10"/>
        <v/>
      </c>
      <c r="AC105" s="112" t="str">
        <f t="shared" si="11"/>
        <v/>
      </c>
      <c r="AD105" s="120" t="str">
        <f t="shared" si="12"/>
        <v/>
      </c>
    </row>
    <row r="106">
      <c r="A106" s="119"/>
      <c r="B106" s="117"/>
      <c r="C106" s="119"/>
      <c r="D106" s="119"/>
      <c r="E106" s="119"/>
      <c r="F106" s="119"/>
      <c r="G106" s="119"/>
      <c r="H106" s="119"/>
      <c r="I106" s="119"/>
      <c r="J106" s="119"/>
      <c r="K106" s="119"/>
      <c r="L106" s="5"/>
      <c r="M106" s="119"/>
      <c r="N106" s="122" t="str">
        <f t="shared" si="16"/>
        <v>Nest!</v>
      </c>
      <c r="O106" s="110" t="str">
        <f t="shared" si="13"/>
        <v>Date!</v>
      </c>
      <c r="P106" s="109" t="str">
        <f t="shared" si="14"/>
        <v>Nest!</v>
      </c>
      <c r="Q106" s="110" t="str">
        <f t="shared" si="15"/>
        <v>Date!</v>
      </c>
      <c r="R106" s="109" t="str">
        <f t="shared" si="1"/>
        <v>Nest!</v>
      </c>
      <c r="S106" s="110" t="str">
        <f t="shared" si="2"/>
        <v>Date!</v>
      </c>
      <c r="T106" s="109" t="str">
        <f t="shared" si="3"/>
        <v>Nest!</v>
      </c>
      <c r="U106" s="110" t="str">
        <f t="shared" si="4"/>
        <v>Date!</v>
      </c>
      <c r="V106" s="111" t="str">
        <f t="shared" si="5"/>
        <v/>
      </c>
      <c r="W106" s="83" t="str">
        <f t="shared" si="6"/>
        <v>Date!</v>
      </c>
      <c r="X106" s="83" t="str">
        <f t="shared" si="7"/>
        <v>Date!</v>
      </c>
      <c r="Y106" s="83" t="str">
        <f t="shared" si="8"/>
        <v>Date!</v>
      </c>
      <c r="Z106" s="83" t="str">
        <f t="shared" si="9"/>
        <v>Date!</v>
      </c>
      <c r="AA106" s="83">
        <f t="array" ref="AA106">if(N106="Nest!",0,max(if((W106:Z106)="","",column(W106:Z106)-21)))</f>
        <v>0</v>
      </c>
      <c r="AB106" s="83" t="str">
        <f t="shared" si="10"/>
        <v/>
      </c>
      <c r="AC106" s="112" t="str">
        <f t="shared" si="11"/>
        <v/>
      </c>
      <c r="AD106" s="120" t="str">
        <f t="shared" si="12"/>
        <v/>
      </c>
    </row>
    <row r="107">
      <c r="A107" s="119"/>
      <c r="B107" s="117"/>
      <c r="C107" s="119"/>
      <c r="D107" s="119"/>
      <c r="E107" s="119"/>
      <c r="F107" s="119"/>
      <c r="G107" s="119"/>
      <c r="H107" s="119"/>
      <c r="I107" s="119"/>
      <c r="J107" s="119"/>
      <c r="K107" s="119"/>
      <c r="L107" s="5"/>
      <c r="M107" s="119"/>
      <c r="N107" s="122" t="str">
        <f t="shared" si="16"/>
        <v>Nest!</v>
      </c>
      <c r="O107" s="110" t="str">
        <f t="shared" si="13"/>
        <v>Date!</v>
      </c>
      <c r="P107" s="109" t="str">
        <f t="shared" si="14"/>
        <v>Nest!</v>
      </c>
      <c r="Q107" s="110" t="str">
        <f t="shared" si="15"/>
        <v>Date!</v>
      </c>
      <c r="R107" s="109" t="str">
        <f t="shared" si="1"/>
        <v>Nest!</v>
      </c>
      <c r="S107" s="110" t="str">
        <f t="shared" si="2"/>
        <v>Date!</v>
      </c>
      <c r="T107" s="109" t="str">
        <f t="shared" si="3"/>
        <v>Nest!</v>
      </c>
      <c r="U107" s="110" t="str">
        <f t="shared" si="4"/>
        <v>Date!</v>
      </c>
      <c r="V107" s="111" t="str">
        <f t="shared" si="5"/>
        <v/>
      </c>
      <c r="W107" s="83" t="str">
        <f t="shared" si="6"/>
        <v>Date!</v>
      </c>
      <c r="X107" s="83" t="str">
        <f t="shared" si="7"/>
        <v>Date!</v>
      </c>
      <c r="Y107" s="83" t="str">
        <f t="shared" si="8"/>
        <v>Date!</v>
      </c>
      <c r="Z107" s="83" t="str">
        <f t="shared" si="9"/>
        <v>Date!</v>
      </c>
      <c r="AA107" s="83">
        <f t="array" ref="AA107">if(N107="Nest!",0,max(if((W107:Z107)="","",column(W107:Z107)-21)))</f>
        <v>0</v>
      </c>
      <c r="AB107" s="83" t="str">
        <f t="shared" si="10"/>
        <v/>
      </c>
      <c r="AC107" s="112" t="str">
        <f t="shared" si="11"/>
        <v/>
      </c>
      <c r="AD107" s="120" t="str">
        <f t="shared" si="12"/>
        <v/>
      </c>
    </row>
    <row r="108">
      <c r="A108" s="119"/>
      <c r="B108" s="117"/>
      <c r="C108" s="119"/>
      <c r="D108" s="119"/>
      <c r="E108" s="119"/>
      <c r="F108" s="119"/>
      <c r="G108" s="119"/>
      <c r="H108" s="119"/>
      <c r="I108" s="119"/>
      <c r="J108" s="119"/>
      <c r="K108" s="119"/>
      <c r="L108" s="5"/>
      <c r="M108" s="119"/>
      <c r="N108" s="122" t="str">
        <f t="shared" si="16"/>
        <v>Nest!</v>
      </c>
      <c r="O108" s="110" t="str">
        <f t="shared" si="13"/>
        <v>Date!</v>
      </c>
      <c r="P108" s="109" t="str">
        <f t="shared" si="14"/>
        <v>Nest!</v>
      </c>
      <c r="Q108" s="110" t="str">
        <f t="shared" si="15"/>
        <v>Date!</v>
      </c>
      <c r="R108" s="109" t="str">
        <f t="shared" si="1"/>
        <v>Nest!</v>
      </c>
      <c r="S108" s="110" t="str">
        <f t="shared" si="2"/>
        <v>Date!</v>
      </c>
      <c r="T108" s="109" t="str">
        <f t="shared" si="3"/>
        <v>Nest!</v>
      </c>
      <c r="U108" s="110" t="str">
        <f t="shared" si="4"/>
        <v>Date!</v>
      </c>
      <c r="V108" s="111" t="str">
        <f t="shared" si="5"/>
        <v/>
      </c>
      <c r="W108" s="83" t="str">
        <f t="shared" si="6"/>
        <v>Date!</v>
      </c>
      <c r="X108" s="83" t="str">
        <f t="shared" si="7"/>
        <v>Date!</v>
      </c>
      <c r="Y108" s="83" t="str">
        <f t="shared" si="8"/>
        <v>Date!</v>
      </c>
      <c r="Z108" s="83" t="str">
        <f t="shared" si="9"/>
        <v>Date!</v>
      </c>
      <c r="AA108" s="83">
        <f t="array" ref="AA108">if(N108="Nest!",0,max(if((W108:Z108)="","",column(W108:Z108)-21)))</f>
        <v>0</v>
      </c>
      <c r="AB108" s="83" t="str">
        <f t="shared" si="10"/>
        <v/>
      </c>
      <c r="AC108" s="112" t="str">
        <f t="shared" si="11"/>
        <v/>
      </c>
      <c r="AD108" s="120" t="str">
        <f t="shared" si="12"/>
        <v/>
      </c>
    </row>
    <row r="109">
      <c r="A109" s="119"/>
      <c r="B109" s="117"/>
      <c r="C109" s="119"/>
      <c r="D109" s="119"/>
      <c r="E109" s="119"/>
      <c r="F109" s="119"/>
      <c r="G109" s="119"/>
      <c r="H109" s="119"/>
      <c r="I109" s="119"/>
      <c r="J109" s="119"/>
      <c r="K109" s="119"/>
      <c r="L109" s="5"/>
      <c r="M109" s="119"/>
      <c r="N109" s="122" t="str">
        <f t="shared" si="16"/>
        <v>Nest!</v>
      </c>
      <c r="O109" s="110" t="str">
        <f t="shared" si="13"/>
        <v>Date!</v>
      </c>
      <c r="P109" s="109" t="str">
        <f t="shared" si="14"/>
        <v>Nest!</v>
      </c>
      <c r="Q109" s="110" t="str">
        <f t="shared" si="15"/>
        <v>Date!</v>
      </c>
      <c r="R109" s="109" t="str">
        <f t="shared" si="1"/>
        <v>Nest!</v>
      </c>
      <c r="S109" s="110" t="str">
        <f t="shared" si="2"/>
        <v>Date!</v>
      </c>
      <c r="T109" s="109" t="str">
        <f t="shared" si="3"/>
        <v>Nest!</v>
      </c>
      <c r="U109" s="110" t="str">
        <f t="shared" si="4"/>
        <v>Date!</v>
      </c>
      <c r="V109" s="111" t="str">
        <f t="shared" si="5"/>
        <v/>
      </c>
      <c r="W109" s="83" t="str">
        <f t="shared" si="6"/>
        <v>Date!</v>
      </c>
      <c r="X109" s="83" t="str">
        <f t="shared" si="7"/>
        <v>Date!</v>
      </c>
      <c r="Y109" s="83" t="str">
        <f t="shared" si="8"/>
        <v>Date!</v>
      </c>
      <c r="Z109" s="83" t="str">
        <f t="shared" si="9"/>
        <v>Date!</v>
      </c>
      <c r="AA109" s="83">
        <f t="array" ref="AA109">if(N109="Nest!",0,max(if((W109:Z109)="","",column(W109:Z109)-21)))</f>
        <v>0</v>
      </c>
      <c r="AB109" s="83" t="str">
        <f t="shared" si="10"/>
        <v/>
      </c>
      <c r="AC109" s="112" t="str">
        <f t="shared" si="11"/>
        <v/>
      </c>
      <c r="AD109" s="120" t="str">
        <f t="shared" si="12"/>
        <v/>
      </c>
    </row>
    <row r="110">
      <c r="A110" s="119"/>
      <c r="B110" s="117"/>
      <c r="C110" s="119"/>
      <c r="D110" s="119"/>
      <c r="E110" s="119"/>
      <c r="F110" s="119"/>
      <c r="G110" s="119"/>
      <c r="H110" s="119"/>
      <c r="I110" s="119"/>
      <c r="J110" s="119"/>
      <c r="K110" s="119"/>
      <c r="L110" s="5"/>
      <c r="M110" s="119"/>
      <c r="N110" s="122" t="str">
        <f t="shared" si="16"/>
        <v>Nest!</v>
      </c>
      <c r="O110" s="110" t="str">
        <f t="shared" si="13"/>
        <v>Date!</v>
      </c>
      <c r="P110" s="109" t="str">
        <f t="shared" si="14"/>
        <v>Nest!</v>
      </c>
      <c r="Q110" s="110" t="str">
        <f t="shared" si="15"/>
        <v>Date!</v>
      </c>
      <c r="R110" s="109" t="str">
        <f t="shared" si="1"/>
        <v>Nest!</v>
      </c>
      <c r="S110" s="110" t="str">
        <f t="shared" si="2"/>
        <v>Date!</v>
      </c>
      <c r="T110" s="109" t="str">
        <f t="shared" si="3"/>
        <v>Nest!</v>
      </c>
      <c r="U110" s="110" t="str">
        <f t="shared" si="4"/>
        <v>Date!</v>
      </c>
      <c r="V110" s="111" t="str">
        <f t="shared" si="5"/>
        <v/>
      </c>
      <c r="W110" s="83" t="str">
        <f t="shared" si="6"/>
        <v>Date!</v>
      </c>
      <c r="X110" s="83" t="str">
        <f t="shared" si="7"/>
        <v>Date!</v>
      </c>
      <c r="Y110" s="83" t="str">
        <f t="shared" si="8"/>
        <v>Date!</v>
      </c>
      <c r="Z110" s="83" t="str">
        <f t="shared" si="9"/>
        <v>Date!</v>
      </c>
      <c r="AA110" s="83">
        <f t="array" ref="AA110">if(N110="Nest!",0,max(if((W110:Z110)="","",column(W110:Z110)-21)))</f>
        <v>0</v>
      </c>
      <c r="AB110" s="83" t="str">
        <f t="shared" si="10"/>
        <v/>
      </c>
      <c r="AC110" s="112" t="str">
        <f t="shared" si="11"/>
        <v/>
      </c>
      <c r="AD110" s="120" t="str">
        <f t="shared" si="12"/>
        <v/>
      </c>
    </row>
    <row r="111">
      <c r="A111" s="119"/>
      <c r="B111" s="117"/>
      <c r="C111" s="119"/>
      <c r="D111" s="119"/>
      <c r="E111" s="119"/>
      <c r="F111" s="119"/>
      <c r="G111" s="119"/>
      <c r="H111" s="119"/>
      <c r="I111" s="119"/>
      <c r="J111" s="119"/>
      <c r="K111" s="119"/>
      <c r="L111" s="5"/>
      <c r="M111" s="119"/>
      <c r="N111" s="122" t="str">
        <f t="shared" si="16"/>
        <v>Nest!</v>
      </c>
      <c r="O111" s="110" t="str">
        <f t="shared" si="13"/>
        <v>Date!</v>
      </c>
      <c r="P111" s="109" t="str">
        <f t="shared" si="14"/>
        <v>Nest!</v>
      </c>
      <c r="Q111" s="110" t="str">
        <f t="shared" si="15"/>
        <v>Date!</v>
      </c>
      <c r="R111" s="109" t="str">
        <f t="shared" si="1"/>
        <v>Nest!</v>
      </c>
      <c r="S111" s="110" t="str">
        <f t="shared" si="2"/>
        <v>Date!</v>
      </c>
      <c r="T111" s="109" t="str">
        <f t="shared" si="3"/>
        <v>Nest!</v>
      </c>
      <c r="U111" s="110" t="str">
        <f t="shared" si="4"/>
        <v>Date!</v>
      </c>
      <c r="V111" s="111" t="str">
        <f t="shared" si="5"/>
        <v/>
      </c>
      <c r="W111" s="83" t="str">
        <f t="shared" si="6"/>
        <v>Date!</v>
      </c>
      <c r="X111" s="83" t="str">
        <f t="shared" si="7"/>
        <v>Date!</v>
      </c>
      <c r="Y111" s="83" t="str">
        <f t="shared" si="8"/>
        <v>Date!</v>
      </c>
      <c r="Z111" s="83" t="str">
        <f t="shared" si="9"/>
        <v>Date!</v>
      </c>
      <c r="AA111" s="83">
        <f t="array" ref="AA111">if(N111="Nest!",0,max(if((W111:Z111)="","",column(W111:Z111)-21)))</f>
        <v>0</v>
      </c>
      <c r="AB111" s="83" t="str">
        <f t="shared" si="10"/>
        <v/>
      </c>
      <c r="AC111" s="112" t="str">
        <f t="shared" si="11"/>
        <v/>
      </c>
      <c r="AD111" s="120" t="str">
        <f t="shared" si="12"/>
        <v/>
      </c>
    </row>
    <row r="112">
      <c r="A112" s="119"/>
      <c r="B112" s="117"/>
      <c r="C112" s="119"/>
      <c r="D112" s="119"/>
      <c r="E112" s="119"/>
      <c r="F112" s="119"/>
      <c r="G112" s="119"/>
      <c r="H112" s="119"/>
      <c r="I112" s="119"/>
      <c r="J112" s="119"/>
      <c r="K112" s="119"/>
      <c r="L112" s="5"/>
      <c r="M112" s="119"/>
      <c r="N112" s="122" t="str">
        <f t="shared" si="16"/>
        <v>Nest!</v>
      </c>
      <c r="O112" s="110" t="str">
        <f t="shared" si="13"/>
        <v>Date!</v>
      </c>
      <c r="P112" s="109" t="str">
        <f t="shared" si="14"/>
        <v>Nest!</v>
      </c>
      <c r="Q112" s="110" t="str">
        <f t="shared" si="15"/>
        <v>Date!</v>
      </c>
      <c r="R112" s="109" t="str">
        <f t="shared" si="1"/>
        <v>Nest!</v>
      </c>
      <c r="S112" s="110" t="str">
        <f t="shared" si="2"/>
        <v>Date!</v>
      </c>
      <c r="T112" s="109" t="str">
        <f t="shared" si="3"/>
        <v>Nest!</v>
      </c>
      <c r="U112" s="110" t="str">
        <f t="shared" si="4"/>
        <v>Date!</v>
      </c>
      <c r="V112" s="111" t="str">
        <f t="shared" si="5"/>
        <v/>
      </c>
      <c r="W112" s="83" t="str">
        <f t="shared" si="6"/>
        <v>Date!</v>
      </c>
      <c r="X112" s="83" t="str">
        <f t="shared" si="7"/>
        <v>Date!</v>
      </c>
      <c r="Y112" s="83" t="str">
        <f t="shared" si="8"/>
        <v>Date!</v>
      </c>
      <c r="Z112" s="83" t="str">
        <f t="shared" si="9"/>
        <v>Date!</v>
      </c>
      <c r="AA112" s="83">
        <f t="array" ref="AA112">if(N112="Nest!",0,max(if((W112:Z112)="","",column(W112:Z112)-21)))</f>
        <v>0</v>
      </c>
      <c r="AB112" s="83" t="str">
        <f t="shared" si="10"/>
        <v/>
      </c>
      <c r="AC112" s="112" t="str">
        <f t="shared" si="11"/>
        <v/>
      </c>
      <c r="AD112" s="120" t="str">
        <f t="shared" si="12"/>
        <v/>
      </c>
    </row>
    <row r="113">
      <c r="A113" s="119"/>
      <c r="B113" s="117"/>
      <c r="C113" s="119"/>
      <c r="D113" s="119"/>
      <c r="E113" s="119"/>
      <c r="F113" s="119"/>
      <c r="G113" s="119"/>
      <c r="H113" s="119"/>
      <c r="I113" s="119"/>
      <c r="J113" s="119"/>
      <c r="K113" s="119"/>
      <c r="L113" s="5"/>
      <c r="M113" s="119"/>
      <c r="N113" s="122" t="str">
        <f t="shared" si="16"/>
        <v>Nest!</v>
      </c>
      <c r="O113" s="110" t="str">
        <f t="shared" si="13"/>
        <v>Date!</v>
      </c>
      <c r="P113" s="109" t="str">
        <f t="shared" si="14"/>
        <v>Nest!</v>
      </c>
      <c r="Q113" s="110" t="str">
        <f t="shared" si="15"/>
        <v>Date!</v>
      </c>
      <c r="R113" s="109" t="str">
        <f t="shared" si="1"/>
        <v>Nest!</v>
      </c>
      <c r="S113" s="110" t="str">
        <f t="shared" si="2"/>
        <v>Date!</v>
      </c>
      <c r="T113" s="109" t="str">
        <f t="shared" si="3"/>
        <v>Nest!</v>
      </c>
      <c r="U113" s="110" t="str">
        <f t="shared" si="4"/>
        <v>Date!</v>
      </c>
      <c r="V113" s="111" t="str">
        <f t="shared" si="5"/>
        <v/>
      </c>
      <c r="W113" s="83" t="str">
        <f t="shared" si="6"/>
        <v>Date!</v>
      </c>
      <c r="X113" s="83" t="str">
        <f t="shared" si="7"/>
        <v>Date!</v>
      </c>
      <c r="Y113" s="83" t="str">
        <f t="shared" si="8"/>
        <v>Date!</v>
      </c>
      <c r="Z113" s="83" t="str">
        <f t="shared" si="9"/>
        <v>Date!</v>
      </c>
      <c r="AA113" s="83">
        <f t="array" ref="AA113">if(N113="Nest!",0,max(if((W113:Z113)="","",column(W113:Z113)-21)))</f>
        <v>0</v>
      </c>
      <c r="AB113" s="83" t="str">
        <f t="shared" si="10"/>
        <v/>
      </c>
      <c r="AC113" s="112" t="str">
        <f t="shared" si="11"/>
        <v/>
      </c>
      <c r="AD113" s="120" t="str">
        <f t="shared" si="12"/>
        <v/>
      </c>
    </row>
    <row r="114">
      <c r="A114" s="119"/>
      <c r="B114" s="117"/>
      <c r="C114" s="119"/>
      <c r="D114" s="119"/>
      <c r="E114" s="119"/>
      <c r="F114" s="119"/>
      <c r="G114" s="119"/>
      <c r="H114" s="119"/>
      <c r="I114" s="119"/>
      <c r="J114" s="119"/>
      <c r="K114" s="119"/>
      <c r="L114" s="5"/>
      <c r="M114" s="119"/>
      <c r="N114" s="122" t="str">
        <f t="shared" si="16"/>
        <v>Nest!</v>
      </c>
      <c r="O114" s="110" t="str">
        <f t="shared" si="13"/>
        <v>Date!</v>
      </c>
      <c r="P114" s="109" t="str">
        <f t="shared" si="14"/>
        <v>Nest!</v>
      </c>
      <c r="Q114" s="110" t="str">
        <f t="shared" si="15"/>
        <v>Date!</v>
      </c>
      <c r="R114" s="109" t="str">
        <f t="shared" si="1"/>
        <v>Nest!</v>
      </c>
      <c r="S114" s="110" t="str">
        <f t="shared" si="2"/>
        <v>Date!</v>
      </c>
      <c r="T114" s="109" t="str">
        <f t="shared" si="3"/>
        <v>Nest!</v>
      </c>
      <c r="U114" s="110" t="str">
        <f t="shared" si="4"/>
        <v>Date!</v>
      </c>
      <c r="V114" s="111" t="str">
        <f t="shared" si="5"/>
        <v/>
      </c>
      <c r="W114" s="83" t="str">
        <f t="shared" si="6"/>
        <v>Date!</v>
      </c>
      <c r="X114" s="83" t="str">
        <f t="shared" si="7"/>
        <v>Date!</v>
      </c>
      <c r="Y114" s="83" t="str">
        <f t="shared" si="8"/>
        <v>Date!</v>
      </c>
      <c r="Z114" s="83" t="str">
        <f t="shared" si="9"/>
        <v>Date!</v>
      </c>
      <c r="AA114" s="83">
        <f t="array" ref="AA114">if(N114="Nest!",0,max(if((W114:Z114)="","",column(W114:Z114)-21)))</f>
        <v>0</v>
      </c>
      <c r="AB114" s="83" t="str">
        <f t="shared" si="10"/>
        <v/>
      </c>
      <c r="AC114" s="112" t="str">
        <f t="shared" si="11"/>
        <v/>
      </c>
      <c r="AD114" s="120" t="str">
        <f t="shared" si="12"/>
        <v/>
      </c>
    </row>
    <row r="115">
      <c r="A115" s="119"/>
      <c r="B115" s="117"/>
      <c r="C115" s="119"/>
      <c r="D115" s="119"/>
      <c r="E115" s="119"/>
      <c r="F115" s="119"/>
      <c r="G115" s="119"/>
      <c r="H115" s="119"/>
      <c r="I115" s="119"/>
      <c r="J115" s="119"/>
      <c r="K115" s="119"/>
      <c r="L115" s="5"/>
      <c r="M115" s="119"/>
      <c r="N115" s="122" t="str">
        <f t="shared" si="16"/>
        <v>Nest!</v>
      </c>
      <c r="O115" s="110" t="str">
        <f t="shared" si="13"/>
        <v>Date!</v>
      </c>
      <c r="P115" s="109" t="str">
        <f t="shared" si="14"/>
        <v>Nest!</v>
      </c>
      <c r="Q115" s="110" t="str">
        <f t="shared" si="15"/>
        <v>Date!</v>
      </c>
      <c r="R115" s="109" t="str">
        <f t="shared" si="1"/>
        <v>Nest!</v>
      </c>
      <c r="S115" s="110" t="str">
        <f t="shared" si="2"/>
        <v>Date!</v>
      </c>
      <c r="T115" s="109" t="str">
        <f t="shared" si="3"/>
        <v>Nest!</v>
      </c>
      <c r="U115" s="110" t="str">
        <f t="shared" si="4"/>
        <v>Date!</v>
      </c>
      <c r="V115" s="111" t="str">
        <f t="shared" si="5"/>
        <v/>
      </c>
      <c r="W115" s="83" t="str">
        <f t="shared" si="6"/>
        <v>Date!</v>
      </c>
      <c r="X115" s="83" t="str">
        <f t="shared" si="7"/>
        <v>Date!</v>
      </c>
      <c r="Y115" s="83" t="str">
        <f t="shared" si="8"/>
        <v>Date!</v>
      </c>
      <c r="Z115" s="83" t="str">
        <f t="shared" si="9"/>
        <v>Date!</v>
      </c>
      <c r="AA115" s="83">
        <f t="array" ref="AA115">if(N115="Nest!",0,max(if((W115:Z115)="","",column(W115:Z115)-21)))</f>
        <v>0</v>
      </c>
      <c r="AB115" s="83" t="str">
        <f t="shared" si="10"/>
        <v/>
      </c>
      <c r="AC115" s="112" t="str">
        <f t="shared" si="11"/>
        <v/>
      </c>
      <c r="AD115" s="120" t="str">
        <f t="shared" si="12"/>
        <v/>
      </c>
    </row>
    <row r="116">
      <c r="A116" s="119"/>
      <c r="B116" s="117"/>
      <c r="C116" s="119"/>
      <c r="D116" s="119"/>
      <c r="E116" s="119"/>
      <c r="F116" s="119"/>
      <c r="G116" s="119"/>
      <c r="H116" s="119"/>
      <c r="I116" s="119"/>
      <c r="J116" s="119"/>
      <c r="K116" s="119"/>
      <c r="L116" s="5"/>
      <c r="M116" s="119"/>
      <c r="N116" s="122" t="str">
        <f t="shared" si="16"/>
        <v>Nest!</v>
      </c>
      <c r="O116" s="110" t="str">
        <f t="shared" si="13"/>
        <v>Date!</v>
      </c>
      <c r="P116" s="109" t="str">
        <f t="shared" si="14"/>
        <v>Nest!</v>
      </c>
      <c r="Q116" s="110" t="str">
        <f t="shared" si="15"/>
        <v>Date!</v>
      </c>
      <c r="R116" s="109" t="str">
        <f t="shared" si="1"/>
        <v>Nest!</v>
      </c>
      <c r="S116" s="110" t="str">
        <f t="shared" si="2"/>
        <v>Date!</v>
      </c>
      <c r="T116" s="109" t="str">
        <f t="shared" si="3"/>
        <v>Nest!</v>
      </c>
      <c r="U116" s="110" t="str">
        <f t="shared" si="4"/>
        <v>Date!</v>
      </c>
      <c r="V116" s="111" t="str">
        <f t="shared" si="5"/>
        <v/>
      </c>
      <c r="W116" s="83" t="str">
        <f t="shared" si="6"/>
        <v>Date!</v>
      </c>
      <c r="X116" s="83" t="str">
        <f t="shared" si="7"/>
        <v>Date!</v>
      </c>
      <c r="Y116" s="83" t="str">
        <f t="shared" si="8"/>
        <v>Date!</v>
      </c>
      <c r="Z116" s="83" t="str">
        <f t="shared" si="9"/>
        <v>Date!</v>
      </c>
      <c r="AA116" s="83">
        <f t="array" ref="AA116">if(N116="Nest!",0,max(if((W116:Z116)="","",column(W116:Z116)-21)))</f>
        <v>0</v>
      </c>
      <c r="AB116" s="83" t="str">
        <f t="shared" si="10"/>
        <v/>
      </c>
      <c r="AC116" s="112" t="str">
        <f t="shared" si="11"/>
        <v/>
      </c>
      <c r="AD116" s="120" t="str">
        <f t="shared" si="12"/>
        <v/>
      </c>
    </row>
    <row r="117">
      <c r="A117" s="119"/>
      <c r="B117" s="117"/>
      <c r="C117" s="119"/>
      <c r="D117" s="119"/>
      <c r="E117" s="119"/>
      <c r="F117" s="119"/>
      <c r="G117" s="119"/>
      <c r="H117" s="119"/>
      <c r="I117" s="119"/>
      <c r="J117" s="119"/>
      <c r="K117" s="119"/>
      <c r="L117" s="5"/>
      <c r="M117" s="119"/>
      <c r="N117" s="122" t="str">
        <f t="shared" si="16"/>
        <v>Nest!</v>
      </c>
      <c r="O117" s="110" t="str">
        <f t="shared" si="13"/>
        <v>Date!</v>
      </c>
      <c r="P117" s="109" t="str">
        <f t="shared" si="14"/>
        <v>Nest!</v>
      </c>
      <c r="Q117" s="110" t="str">
        <f t="shared" si="15"/>
        <v>Date!</v>
      </c>
      <c r="R117" s="109" t="str">
        <f t="shared" si="1"/>
        <v>Nest!</v>
      </c>
      <c r="S117" s="110" t="str">
        <f t="shared" si="2"/>
        <v>Date!</v>
      </c>
      <c r="T117" s="109" t="str">
        <f t="shared" si="3"/>
        <v>Nest!</v>
      </c>
      <c r="U117" s="110" t="str">
        <f t="shared" si="4"/>
        <v>Date!</v>
      </c>
      <c r="V117" s="111" t="str">
        <f t="shared" si="5"/>
        <v/>
      </c>
      <c r="W117" s="83" t="str">
        <f t="shared" si="6"/>
        <v>Date!</v>
      </c>
      <c r="X117" s="83" t="str">
        <f t="shared" si="7"/>
        <v>Date!</v>
      </c>
      <c r="Y117" s="83" t="str">
        <f t="shared" si="8"/>
        <v>Date!</v>
      </c>
      <c r="Z117" s="83" t="str">
        <f t="shared" si="9"/>
        <v>Date!</v>
      </c>
      <c r="AA117" s="83">
        <f t="array" ref="AA117">if(N117="Nest!",0,max(if((W117:Z117)="","",column(W117:Z117)-21)))</f>
        <v>0</v>
      </c>
      <c r="AB117" s="83" t="str">
        <f t="shared" si="10"/>
        <v/>
      </c>
      <c r="AC117" s="112" t="str">
        <f t="shared" si="11"/>
        <v/>
      </c>
      <c r="AD117" s="120" t="str">
        <f t="shared" si="12"/>
        <v/>
      </c>
    </row>
    <row r="118">
      <c r="A118" s="119"/>
      <c r="B118" s="117"/>
      <c r="C118" s="119"/>
      <c r="D118" s="119"/>
      <c r="E118" s="119"/>
      <c r="F118" s="119"/>
      <c r="G118" s="119"/>
      <c r="H118" s="119"/>
      <c r="I118" s="119"/>
      <c r="J118" s="119"/>
      <c r="K118" s="119"/>
      <c r="L118" s="5"/>
      <c r="M118" s="119"/>
      <c r="N118" s="122" t="str">
        <f t="shared" si="16"/>
        <v>Nest!</v>
      </c>
      <c r="O118" s="110" t="str">
        <f t="shared" si="13"/>
        <v>Date!</v>
      </c>
      <c r="P118" s="109" t="str">
        <f t="shared" si="14"/>
        <v>Nest!</v>
      </c>
      <c r="Q118" s="110" t="str">
        <f t="shared" si="15"/>
        <v>Date!</v>
      </c>
      <c r="R118" s="109" t="str">
        <f t="shared" si="1"/>
        <v>Nest!</v>
      </c>
      <c r="S118" s="110" t="str">
        <f t="shared" si="2"/>
        <v>Date!</v>
      </c>
      <c r="T118" s="109" t="str">
        <f t="shared" si="3"/>
        <v>Nest!</v>
      </c>
      <c r="U118" s="110" t="str">
        <f t="shared" si="4"/>
        <v>Date!</v>
      </c>
      <c r="V118" s="111" t="str">
        <f t="shared" si="5"/>
        <v/>
      </c>
      <c r="W118" s="83" t="str">
        <f t="shared" si="6"/>
        <v>Date!</v>
      </c>
      <c r="X118" s="83" t="str">
        <f t="shared" si="7"/>
        <v>Date!</v>
      </c>
      <c r="Y118" s="83" t="str">
        <f t="shared" si="8"/>
        <v>Date!</v>
      </c>
      <c r="Z118" s="83" t="str">
        <f t="shared" si="9"/>
        <v>Date!</v>
      </c>
      <c r="AA118" s="83">
        <f t="array" ref="AA118">if(N118="Nest!",0,max(if((W118:Z118)="","",column(W118:Z118)-21)))</f>
        <v>0</v>
      </c>
      <c r="AB118" s="83" t="str">
        <f t="shared" si="10"/>
        <v/>
      </c>
      <c r="AC118" s="112" t="str">
        <f t="shared" si="11"/>
        <v/>
      </c>
      <c r="AD118" s="120" t="str">
        <f t="shared" si="12"/>
        <v/>
      </c>
    </row>
    <row r="119">
      <c r="A119" s="119"/>
      <c r="B119" s="117"/>
      <c r="C119" s="119"/>
      <c r="D119" s="119"/>
      <c r="E119" s="119"/>
      <c r="F119" s="119"/>
      <c r="G119" s="119"/>
      <c r="H119" s="119"/>
      <c r="I119" s="119"/>
      <c r="J119" s="119"/>
      <c r="K119" s="119"/>
      <c r="L119" s="5"/>
      <c r="M119" s="119"/>
      <c r="N119" s="122" t="str">
        <f t="shared" si="16"/>
        <v>Nest!</v>
      </c>
      <c r="O119" s="110" t="str">
        <f t="shared" si="13"/>
        <v>Date!</v>
      </c>
      <c r="P119" s="109" t="str">
        <f t="shared" si="14"/>
        <v>Nest!</v>
      </c>
      <c r="Q119" s="110" t="str">
        <f t="shared" si="15"/>
        <v>Date!</v>
      </c>
      <c r="R119" s="109" t="str">
        <f t="shared" si="1"/>
        <v>Nest!</v>
      </c>
      <c r="S119" s="110" t="str">
        <f t="shared" si="2"/>
        <v>Date!</v>
      </c>
      <c r="T119" s="109" t="str">
        <f t="shared" si="3"/>
        <v>Nest!</v>
      </c>
      <c r="U119" s="110" t="str">
        <f t="shared" si="4"/>
        <v>Date!</v>
      </c>
      <c r="V119" s="111" t="str">
        <f t="shared" si="5"/>
        <v/>
      </c>
      <c r="W119" s="83" t="str">
        <f t="shared" si="6"/>
        <v>Date!</v>
      </c>
      <c r="X119" s="83" t="str">
        <f t="shared" si="7"/>
        <v>Date!</v>
      </c>
      <c r="Y119" s="83" t="str">
        <f t="shared" si="8"/>
        <v>Date!</v>
      </c>
      <c r="Z119" s="83" t="str">
        <f t="shared" si="9"/>
        <v>Date!</v>
      </c>
      <c r="AA119" s="83">
        <f t="array" ref="AA119">if(N119="Nest!",0,max(if((W119:Z119)="","",column(W119:Z119)-21)))</f>
        <v>0</v>
      </c>
      <c r="AB119" s="83" t="str">
        <f t="shared" si="10"/>
        <v/>
      </c>
      <c r="AC119" s="112" t="str">
        <f t="shared" si="11"/>
        <v/>
      </c>
      <c r="AD119" s="120" t="str">
        <f t="shared" si="12"/>
        <v/>
      </c>
    </row>
    <row r="120">
      <c r="A120" s="119"/>
      <c r="B120" s="117"/>
      <c r="C120" s="119"/>
      <c r="D120" s="119"/>
      <c r="E120" s="119"/>
      <c r="F120" s="119"/>
      <c r="G120" s="119"/>
      <c r="H120" s="119"/>
      <c r="I120" s="119"/>
      <c r="J120" s="119"/>
      <c r="K120" s="119"/>
      <c r="L120" s="5"/>
      <c r="M120" s="119"/>
      <c r="N120" s="122" t="str">
        <f t="shared" si="16"/>
        <v>Nest!</v>
      </c>
      <c r="O120" s="110" t="str">
        <f t="shared" si="13"/>
        <v>Date!</v>
      </c>
      <c r="P120" s="109" t="str">
        <f t="shared" si="14"/>
        <v>Nest!</v>
      </c>
      <c r="Q120" s="110" t="str">
        <f t="shared" si="15"/>
        <v>Date!</v>
      </c>
      <c r="R120" s="109" t="str">
        <f t="shared" si="1"/>
        <v>Nest!</v>
      </c>
      <c r="S120" s="110" t="str">
        <f t="shared" si="2"/>
        <v>Date!</v>
      </c>
      <c r="T120" s="109" t="str">
        <f t="shared" si="3"/>
        <v>Nest!</v>
      </c>
      <c r="U120" s="110" t="str">
        <f t="shared" si="4"/>
        <v>Date!</v>
      </c>
      <c r="V120" s="111" t="str">
        <f t="shared" si="5"/>
        <v/>
      </c>
      <c r="W120" s="83" t="str">
        <f t="shared" si="6"/>
        <v>Date!</v>
      </c>
      <c r="X120" s="83" t="str">
        <f t="shared" si="7"/>
        <v>Date!</v>
      </c>
      <c r="Y120" s="83" t="str">
        <f t="shared" si="8"/>
        <v>Date!</v>
      </c>
      <c r="Z120" s="83" t="str">
        <f t="shared" si="9"/>
        <v>Date!</v>
      </c>
      <c r="AA120" s="83">
        <f t="array" ref="AA120">if(N120="Nest!",0,max(if((W120:Z120)="","",column(W120:Z120)-21)))</f>
        <v>0</v>
      </c>
      <c r="AB120" s="83" t="str">
        <f t="shared" si="10"/>
        <v/>
      </c>
      <c r="AC120" s="112" t="str">
        <f t="shared" si="11"/>
        <v/>
      </c>
      <c r="AD120" s="120" t="str">
        <f t="shared" si="12"/>
        <v/>
      </c>
    </row>
    <row r="121">
      <c r="A121" s="119"/>
      <c r="B121" s="117"/>
      <c r="C121" s="119"/>
      <c r="D121" s="119"/>
      <c r="E121" s="119"/>
      <c r="F121" s="119"/>
      <c r="G121" s="119"/>
      <c r="H121" s="119"/>
      <c r="I121" s="119"/>
      <c r="J121" s="119"/>
      <c r="K121" s="119"/>
      <c r="L121" s="5"/>
      <c r="M121" s="119"/>
      <c r="N121" s="122" t="str">
        <f t="shared" si="16"/>
        <v>Nest!</v>
      </c>
      <c r="O121" s="110" t="str">
        <f t="shared" si="13"/>
        <v>Date!</v>
      </c>
      <c r="P121" s="109" t="str">
        <f t="shared" si="14"/>
        <v>Nest!</v>
      </c>
      <c r="Q121" s="110" t="str">
        <f t="shared" si="15"/>
        <v>Date!</v>
      </c>
      <c r="R121" s="109" t="str">
        <f t="shared" si="1"/>
        <v>Nest!</v>
      </c>
      <c r="S121" s="110" t="str">
        <f t="shared" si="2"/>
        <v>Date!</v>
      </c>
      <c r="T121" s="109" t="str">
        <f t="shared" si="3"/>
        <v>Nest!</v>
      </c>
      <c r="U121" s="110" t="str">
        <f t="shared" si="4"/>
        <v>Date!</v>
      </c>
      <c r="V121" s="111" t="str">
        <f t="shared" si="5"/>
        <v/>
      </c>
      <c r="W121" s="83" t="str">
        <f t="shared" si="6"/>
        <v>Date!</v>
      </c>
      <c r="X121" s="83" t="str">
        <f t="shared" si="7"/>
        <v>Date!</v>
      </c>
      <c r="Y121" s="83" t="str">
        <f t="shared" si="8"/>
        <v>Date!</v>
      </c>
      <c r="Z121" s="83" t="str">
        <f t="shared" si="9"/>
        <v>Date!</v>
      </c>
      <c r="AA121" s="83">
        <f t="array" ref="AA121">if(N121="Nest!",0,max(if((W121:Z121)="","",column(W121:Z121)-21)))</f>
        <v>0</v>
      </c>
      <c r="AB121" s="83" t="str">
        <f t="shared" si="10"/>
        <v/>
      </c>
      <c r="AC121" s="112" t="str">
        <f t="shared" si="11"/>
        <v/>
      </c>
      <c r="AD121" s="120" t="str">
        <f t="shared" si="12"/>
        <v/>
      </c>
    </row>
    <row r="122">
      <c r="A122" s="119"/>
      <c r="B122" s="117"/>
      <c r="C122" s="119"/>
      <c r="D122" s="119"/>
      <c r="E122" s="119"/>
      <c r="F122" s="119"/>
      <c r="G122" s="119"/>
      <c r="H122" s="119"/>
      <c r="I122" s="119"/>
      <c r="J122" s="119"/>
      <c r="K122" s="119"/>
      <c r="L122" s="5"/>
      <c r="M122" s="119"/>
      <c r="N122" s="122" t="str">
        <f t="shared" si="16"/>
        <v>Nest!</v>
      </c>
      <c r="O122" s="110" t="str">
        <f t="shared" si="13"/>
        <v>Date!</v>
      </c>
      <c r="P122" s="109" t="str">
        <f t="shared" si="14"/>
        <v>Nest!</v>
      </c>
      <c r="Q122" s="110" t="str">
        <f t="shared" si="15"/>
        <v>Date!</v>
      </c>
      <c r="R122" s="109" t="str">
        <f t="shared" si="1"/>
        <v>Nest!</v>
      </c>
      <c r="S122" s="110" t="str">
        <f t="shared" si="2"/>
        <v>Date!</v>
      </c>
      <c r="T122" s="109" t="str">
        <f t="shared" si="3"/>
        <v>Nest!</v>
      </c>
      <c r="U122" s="110" t="str">
        <f t="shared" si="4"/>
        <v>Date!</v>
      </c>
      <c r="V122" s="111" t="str">
        <f t="shared" si="5"/>
        <v/>
      </c>
      <c r="W122" s="83" t="str">
        <f t="shared" si="6"/>
        <v>Date!</v>
      </c>
      <c r="X122" s="83" t="str">
        <f t="shared" si="7"/>
        <v>Date!</v>
      </c>
      <c r="Y122" s="83" t="str">
        <f t="shared" si="8"/>
        <v>Date!</v>
      </c>
      <c r="Z122" s="83" t="str">
        <f t="shared" si="9"/>
        <v>Date!</v>
      </c>
      <c r="AA122" s="83">
        <f t="array" ref="AA122">if(N122="Nest!",0,max(if((W122:Z122)="","",column(W122:Z122)-21)))</f>
        <v>0</v>
      </c>
      <c r="AB122" s="83" t="str">
        <f t="shared" si="10"/>
        <v/>
      </c>
      <c r="AC122" s="112" t="str">
        <f t="shared" si="11"/>
        <v/>
      </c>
      <c r="AD122" s="120" t="str">
        <f t="shared" si="12"/>
        <v/>
      </c>
    </row>
    <row r="123">
      <c r="A123" s="119"/>
      <c r="B123" s="117"/>
      <c r="C123" s="119"/>
      <c r="D123" s="119"/>
      <c r="E123" s="119"/>
      <c r="F123" s="119"/>
      <c r="G123" s="119"/>
      <c r="H123" s="119"/>
      <c r="I123" s="119"/>
      <c r="J123" s="119"/>
      <c r="K123" s="119"/>
      <c r="L123" s="5"/>
      <c r="M123" s="119"/>
      <c r="N123" s="122" t="str">
        <f t="shared" si="16"/>
        <v>Nest!</v>
      </c>
      <c r="O123" s="110" t="str">
        <f t="shared" si="13"/>
        <v>Date!</v>
      </c>
      <c r="P123" s="109" t="str">
        <f t="shared" si="14"/>
        <v>Nest!</v>
      </c>
      <c r="Q123" s="110" t="str">
        <f t="shared" si="15"/>
        <v>Date!</v>
      </c>
      <c r="R123" s="109" t="str">
        <f t="shared" si="1"/>
        <v>Nest!</v>
      </c>
      <c r="S123" s="110" t="str">
        <f t="shared" si="2"/>
        <v>Date!</v>
      </c>
      <c r="T123" s="109" t="str">
        <f t="shared" si="3"/>
        <v>Nest!</v>
      </c>
      <c r="U123" s="110" t="str">
        <f t="shared" si="4"/>
        <v>Date!</v>
      </c>
      <c r="V123" s="111" t="str">
        <f t="shared" si="5"/>
        <v/>
      </c>
      <c r="W123" s="83" t="str">
        <f t="shared" si="6"/>
        <v>Date!</v>
      </c>
      <c r="X123" s="83" t="str">
        <f t="shared" si="7"/>
        <v>Date!</v>
      </c>
      <c r="Y123" s="83" t="str">
        <f t="shared" si="8"/>
        <v>Date!</v>
      </c>
      <c r="Z123" s="83" t="str">
        <f t="shared" si="9"/>
        <v>Date!</v>
      </c>
      <c r="AA123" s="83">
        <f t="array" ref="AA123">if(N123="Nest!",0,max(if((W123:Z123)="","",column(W123:Z123)-21)))</f>
        <v>0</v>
      </c>
      <c r="AB123" s="83" t="str">
        <f t="shared" si="10"/>
        <v/>
      </c>
      <c r="AC123" s="112" t="str">
        <f t="shared" si="11"/>
        <v/>
      </c>
      <c r="AD123" s="120" t="str">
        <f t="shared" si="12"/>
        <v/>
      </c>
    </row>
    <row r="124">
      <c r="A124" s="119"/>
      <c r="B124" s="117"/>
      <c r="C124" s="119"/>
      <c r="D124" s="119"/>
      <c r="E124" s="119"/>
      <c r="F124" s="119"/>
      <c r="G124" s="119"/>
      <c r="H124" s="119"/>
      <c r="I124" s="119"/>
      <c r="J124" s="119"/>
      <c r="K124" s="119"/>
      <c r="L124" s="5"/>
      <c r="M124" s="119"/>
      <c r="N124" s="122" t="str">
        <f t="shared" si="16"/>
        <v>Nest!</v>
      </c>
      <c r="O124" s="110" t="str">
        <f t="shared" si="13"/>
        <v>Date!</v>
      </c>
      <c r="P124" s="109" t="str">
        <f t="shared" si="14"/>
        <v>Nest!</v>
      </c>
      <c r="Q124" s="110" t="str">
        <f t="shared" si="15"/>
        <v>Date!</v>
      </c>
      <c r="R124" s="109" t="str">
        <f t="shared" si="1"/>
        <v>Nest!</v>
      </c>
      <c r="S124" s="110" t="str">
        <f t="shared" si="2"/>
        <v>Date!</v>
      </c>
      <c r="T124" s="109" t="str">
        <f t="shared" si="3"/>
        <v>Nest!</v>
      </c>
      <c r="U124" s="110" t="str">
        <f t="shared" si="4"/>
        <v>Date!</v>
      </c>
      <c r="V124" s="111" t="str">
        <f t="shared" si="5"/>
        <v/>
      </c>
      <c r="W124" s="83" t="str">
        <f t="shared" si="6"/>
        <v>Date!</v>
      </c>
      <c r="X124" s="83" t="str">
        <f t="shared" si="7"/>
        <v>Date!</v>
      </c>
      <c r="Y124" s="83" t="str">
        <f t="shared" si="8"/>
        <v>Date!</v>
      </c>
      <c r="Z124" s="83" t="str">
        <f t="shared" si="9"/>
        <v>Date!</v>
      </c>
      <c r="AA124" s="83">
        <f t="array" ref="AA124">if(N124="Nest!",0,max(if((W124:Z124)="","",column(W124:Z124)-21)))</f>
        <v>0</v>
      </c>
      <c r="AB124" s="83" t="str">
        <f t="shared" si="10"/>
        <v/>
      </c>
      <c r="AC124" s="112" t="str">
        <f t="shared" si="11"/>
        <v/>
      </c>
      <c r="AD124" s="120" t="str">
        <f t="shared" si="12"/>
        <v/>
      </c>
    </row>
    <row r="125">
      <c r="A125" s="119"/>
      <c r="B125" s="117"/>
      <c r="C125" s="119"/>
      <c r="D125" s="119"/>
      <c r="E125" s="119"/>
      <c r="F125" s="119"/>
      <c r="G125" s="119"/>
      <c r="H125" s="119"/>
      <c r="I125" s="119"/>
      <c r="J125" s="119"/>
      <c r="K125" s="119"/>
      <c r="L125" s="5"/>
      <c r="M125" s="119"/>
      <c r="N125" s="122" t="str">
        <f t="shared" si="16"/>
        <v>Nest!</v>
      </c>
      <c r="O125" s="110" t="str">
        <f t="shared" si="13"/>
        <v>Date!</v>
      </c>
      <c r="P125" s="109" t="str">
        <f t="shared" si="14"/>
        <v>Nest!</v>
      </c>
      <c r="Q125" s="110" t="str">
        <f t="shared" si="15"/>
        <v>Date!</v>
      </c>
      <c r="R125" s="109" t="str">
        <f t="shared" si="1"/>
        <v>Nest!</v>
      </c>
      <c r="S125" s="110" t="str">
        <f t="shared" si="2"/>
        <v>Date!</v>
      </c>
      <c r="T125" s="109" t="str">
        <f t="shared" si="3"/>
        <v>Nest!</v>
      </c>
      <c r="U125" s="110" t="str">
        <f t="shared" si="4"/>
        <v>Date!</v>
      </c>
      <c r="V125" s="111" t="str">
        <f t="shared" si="5"/>
        <v/>
      </c>
      <c r="W125" s="83" t="str">
        <f t="shared" si="6"/>
        <v>Date!</v>
      </c>
      <c r="X125" s="83" t="str">
        <f t="shared" si="7"/>
        <v>Date!</v>
      </c>
      <c r="Y125" s="83" t="str">
        <f t="shared" si="8"/>
        <v>Date!</v>
      </c>
      <c r="Z125" s="83" t="str">
        <f t="shared" si="9"/>
        <v>Date!</v>
      </c>
      <c r="AA125" s="83">
        <f t="array" ref="AA125">if(N125="Nest!",0,max(if((W125:Z125)="","",column(W125:Z125)-21)))</f>
        <v>0</v>
      </c>
      <c r="AB125" s="83" t="str">
        <f t="shared" si="10"/>
        <v/>
      </c>
      <c r="AC125" s="112" t="str">
        <f t="shared" si="11"/>
        <v/>
      </c>
      <c r="AD125" s="120" t="str">
        <f t="shared" si="12"/>
        <v/>
      </c>
    </row>
    <row r="126">
      <c r="A126" s="119"/>
      <c r="B126" s="117"/>
      <c r="C126" s="119"/>
      <c r="D126" s="119"/>
      <c r="E126" s="119"/>
      <c r="F126" s="119"/>
      <c r="G126" s="119"/>
      <c r="H126" s="119"/>
      <c r="I126" s="119"/>
      <c r="J126" s="119"/>
      <c r="K126" s="119"/>
      <c r="L126" s="5"/>
      <c r="M126" s="119"/>
      <c r="N126" s="122" t="str">
        <f t="shared" si="16"/>
        <v>Nest!</v>
      </c>
      <c r="O126" s="110" t="str">
        <f t="shared" si="13"/>
        <v>Date!</v>
      </c>
      <c r="P126" s="109" t="str">
        <f t="shared" si="14"/>
        <v>Nest!</v>
      </c>
      <c r="Q126" s="110" t="str">
        <f t="shared" si="15"/>
        <v>Date!</v>
      </c>
      <c r="R126" s="109" t="str">
        <f t="shared" si="1"/>
        <v>Nest!</v>
      </c>
      <c r="S126" s="110" t="str">
        <f t="shared" si="2"/>
        <v>Date!</v>
      </c>
      <c r="T126" s="109" t="str">
        <f t="shared" si="3"/>
        <v>Nest!</v>
      </c>
      <c r="U126" s="110" t="str">
        <f t="shared" si="4"/>
        <v>Date!</v>
      </c>
      <c r="V126" s="111" t="str">
        <f t="shared" si="5"/>
        <v/>
      </c>
      <c r="W126" s="83" t="str">
        <f t="shared" si="6"/>
        <v>Date!</v>
      </c>
      <c r="X126" s="83" t="str">
        <f t="shared" si="7"/>
        <v>Date!</v>
      </c>
      <c r="Y126" s="83" t="str">
        <f t="shared" si="8"/>
        <v>Date!</v>
      </c>
      <c r="Z126" s="83" t="str">
        <f t="shared" si="9"/>
        <v>Date!</v>
      </c>
      <c r="AA126" s="83">
        <f t="array" ref="AA126">if(N126="Nest!",0,max(if((W126:Z126)="","",column(W126:Z126)-21)))</f>
        <v>0</v>
      </c>
      <c r="AB126" s="83" t="str">
        <f t="shared" si="10"/>
        <v/>
      </c>
      <c r="AC126" s="112" t="str">
        <f t="shared" si="11"/>
        <v/>
      </c>
      <c r="AD126" s="120" t="str">
        <f t="shared" si="12"/>
        <v/>
      </c>
    </row>
    <row r="127">
      <c r="A127" s="119"/>
      <c r="B127" s="117"/>
      <c r="C127" s="119"/>
      <c r="D127" s="119"/>
      <c r="E127" s="119"/>
      <c r="F127" s="119"/>
      <c r="G127" s="119"/>
      <c r="H127" s="119"/>
      <c r="I127" s="119"/>
      <c r="J127" s="119"/>
      <c r="K127" s="119"/>
      <c r="L127" s="5"/>
      <c r="M127" s="119"/>
      <c r="N127" s="122" t="str">
        <f t="shared" si="16"/>
        <v>Nest!</v>
      </c>
      <c r="O127" s="110" t="str">
        <f t="shared" si="13"/>
        <v>Date!</v>
      </c>
      <c r="P127" s="109" t="str">
        <f t="shared" si="14"/>
        <v>Nest!</v>
      </c>
      <c r="Q127" s="110" t="str">
        <f t="shared" si="15"/>
        <v>Date!</v>
      </c>
      <c r="R127" s="109" t="str">
        <f t="shared" si="1"/>
        <v>Nest!</v>
      </c>
      <c r="S127" s="110" t="str">
        <f t="shared" si="2"/>
        <v>Date!</v>
      </c>
      <c r="T127" s="109" t="str">
        <f t="shared" si="3"/>
        <v>Nest!</v>
      </c>
      <c r="U127" s="110" t="str">
        <f t="shared" si="4"/>
        <v>Date!</v>
      </c>
      <c r="V127" s="111" t="str">
        <f t="shared" si="5"/>
        <v/>
      </c>
      <c r="W127" s="83" t="str">
        <f t="shared" si="6"/>
        <v>Date!</v>
      </c>
      <c r="X127" s="83" t="str">
        <f t="shared" si="7"/>
        <v>Date!</v>
      </c>
      <c r="Y127" s="83" t="str">
        <f t="shared" si="8"/>
        <v>Date!</v>
      </c>
      <c r="Z127" s="83" t="str">
        <f t="shared" si="9"/>
        <v>Date!</v>
      </c>
      <c r="AA127" s="83">
        <f t="array" ref="AA127">if(N127="Nest!",0,max(if((W127:Z127)="","",column(W127:Z127)-21)))</f>
        <v>0</v>
      </c>
      <c r="AB127" s="83" t="str">
        <f t="shared" si="10"/>
        <v/>
      </c>
      <c r="AC127" s="112" t="str">
        <f t="shared" si="11"/>
        <v/>
      </c>
      <c r="AD127" s="120" t="str">
        <f t="shared" si="12"/>
        <v/>
      </c>
    </row>
    <row r="128">
      <c r="A128" s="119"/>
      <c r="B128" s="117"/>
      <c r="C128" s="119"/>
      <c r="D128" s="119"/>
      <c r="E128" s="119"/>
      <c r="F128" s="119"/>
      <c r="G128" s="119"/>
      <c r="H128" s="119"/>
      <c r="I128" s="119"/>
      <c r="J128" s="119"/>
      <c r="K128" s="119"/>
      <c r="L128" s="5"/>
      <c r="M128" s="119"/>
      <c r="N128" s="122" t="str">
        <f t="shared" si="16"/>
        <v>Nest!</v>
      </c>
      <c r="O128" s="110" t="str">
        <f t="shared" si="13"/>
        <v>Date!</v>
      </c>
      <c r="P128" s="109" t="str">
        <f t="shared" si="14"/>
        <v>Nest!</v>
      </c>
      <c r="Q128" s="110" t="str">
        <f t="shared" si="15"/>
        <v>Date!</v>
      </c>
      <c r="R128" s="109" t="str">
        <f t="shared" si="1"/>
        <v>Nest!</v>
      </c>
      <c r="S128" s="110" t="str">
        <f t="shared" si="2"/>
        <v>Date!</v>
      </c>
      <c r="T128" s="109" t="str">
        <f t="shared" si="3"/>
        <v>Nest!</v>
      </c>
      <c r="U128" s="110" t="str">
        <f t="shared" si="4"/>
        <v>Date!</v>
      </c>
      <c r="V128" s="111" t="str">
        <f t="shared" si="5"/>
        <v/>
      </c>
      <c r="W128" s="83" t="str">
        <f t="shared" si="6"/>
        <v>Date!</v>
      </c>
      <c r="X128" s="83" t="str">
        <f t="shared" si="7"/>
        <v>Date!</v>
      </c>
      <c r="Y128" s="83" t="str">
        <f t="shared" si="8"/>
        <v>Date!</v>
      </c>
      <c r="Z128" s="83" t="str">
        <f t="shared" si="9"/>
        <v>Date!</v>
      </c>
      <c r="AA128" s="83">
        <f t="array" ref="AA128">if(N128="Nest!",0,max(if((W128:Z128)="","",column(W128:Z128)-21)))</f>
        <v>0</v>
      </c>
      <c r="AB128" s="83" t="str">
        <f t="shared" si="10"/>
        <v/>
      </c>
      <c r="AC128" s="112" t="str">
        <f t="shared" si="11"/>
        <v/>
      </c>
      <c r="AD128" s="120" t="str">
        <f t="shared" si="12"/>
        <v/>
      </c>
    </row>
    <row r="129">
      <c r="A129" s="119"/>
      <c r="B129" s="117"/>
      <c r="C129" s="119"/>
      <c r="D129" s="119"/>
      <c r="E129" s="119"/>
      <c r="F129" s="119"/>
      <c r="G129" s="119"/>
      <c r="H129" s="119"/>
      <c r="I129" s="119"/>
      <c r="J129" s="119"/>
      <c r="K129" s="119"/>
      <c r="L129" s="5"/>
      <c r="M129" s="119"/>
      <c r="N129" s="122" t="str">
        <f t="shared" si="16"/>
        <v>Nest!</v>
      </c>
      <c r="O129" s="110" t="str">
        <f t="shared" si="13"/>
        <v>Date!</v>
      </c>
      <c r="P129" s="109" t="str">
        <f t="shared" si="14"/>
        <v>Nest!</v>
      </c>
      <c r="Q129" s="110" t="str">
        <f t="shared" si="15"/>
        <v>Date!</v>
      </c>
      <c r="R129" s="109" t="str">
        <f t="shared" si="1"/>
        <v>Nest!</v>
      </c>
      <c r="S129" s="110" t="str">
        <f t="shared" si="2"/>
        <v>Date!</v>
      </c>
      <c r="T129" s="109" t="str">
        <f t="shared" si="3"/>
        <v>Nest!</v>
      </c>
      <c r="U129" s="110" t="str">
        <f t="shared" si="4"/>
        <v>Date!</v>
      </c>
      <c r="V129" s="111" t="str">
        <f t="shared" si="5"/>
        <v/>
      </c>
      <c r="W129" s="83" t="str">
        <f t="shared" si="6"/>
        <v>Date!</v>
      </c>
      <c r="X129" s="83" t="str">
        <f t="shared" si="7"/>
        <v>Date!</v>
      </c>
      <c r="Y129" s="83" t="str">
        <f t="shared" si="8"/>
        <v>Date!</v>
      </c>
      <c r="Z129" s="83" t="str">
        <f t="shared" si="9"/>
        <v>Date!</v>
      </c>
      <c r="AA129" s="83">
        <f t="array" ref="AA129">if(N129="Nest!",0,max(if((W129:Z129)="","",column(W129:Z129)-21)))</f>
        <v>0</v>
      </c>
      <c r="AB129" s="83" t="str">
        <f t="shared" si="10"/>
        <v/>
      </c>
      <c r="AC129" s="112" t="str">
        <f t="shared" si="11"/>
        <v/>
      </c>
      <c r="AD129" s="120" t="str">
        <f t="shared" si="12"/>
        <v/>
      </c>
    </row>
    <row r="130">
      <c r="A130" s="119"/>
      <c r="B130" s="117"/>
      <c r="C130" s="119"/>
      <c r="D130" s="119"/>
      <c r="E130" s="119"/>
      <c r="F130" s="119"/>
      <c r="G130" s="119"/>
      <c r="H130" s="119"/>
      <c r="I130" s="119"/>
      <c r="J130" s="119"/>
      <c r="K130" s="119"/>
      <c r="L130" s="5"/>
      <c r="M130" s="119"/>
      <c r="N130" s="122" t="str">
        <f t="shared" si="16"/>
        <v>Nest!</v>
      </c>
      <c r="O130" s="110" t="str">
        <f t="shared" si="13"/>
        <v>Date!</v>
      </c>
      <c r="P130" s="109" t="str">
        <f t="shared" si="14"/>
        <v>Nest!</v>
      </c>
      <c r="Q130" s="110" t="str">
        <f t="shared" si="15"/>
        <v>Date!</v>
      </c>
      <c r="R130" s="109" t="str">
        <f t="shared" si="1"/>
        <v>Nest!</v>
      </c>
      <c r="S130" s="110" t="str">
        <f t="shared" si="2"/>
        <v>Date!</v>
      </c>
      <c r="T130" s="109" t="str">
        <f t="shared" si="3"/>
        <v>Nest!</v>
      </c>
      <c r="U130" s="110" t="str">
        <f t="shared" si="4"/>
        <v>Date!</v>
      </c>
      <c r="V130" s="111" t="str">
        <f t="shared" si="5"/>
        <v/>
      </c>
      <c r="W130" s="83" t="str">
        <f t="shared" si="6"/>
        <v>Date!</v>
      </c>
      <c r="X130" s="83" t="str">
        <f t="shared" si="7"/>
        <v>Date!</v>
      </c>
      <c r="Y130" s="83" t="str">
        <f t="shared" si="8"/>
        <v>Date!</v>
      </c>
      <c r="Z130" s="83" t="str">
        <f t="shared" si="9"/>
        <v>Date!</v>
      </c>
      <c r="AA130" s="83">
        <f t="array" ref="AA130">if(N130="Nest!",0,max(if((W130:Z130)="","",column(W130:Z130)-21)))</f>
        <v>0</v>
      </c>
      <c r="AB130" s="83" t="str">
        <f t="shared" si="10"/>
        <v/>
      </c>
      <c r="AC130" s="112" t="str">
        <f t="shared" si="11"/>
        <v/>
      </c>
      <c r="AD130" s="120" t="str">
        <f t="shared" si="12"/>
        <v/>
      </c>
    </row>
    <row r="131">
      <c r="A131" s="119"/>
      <c r="B131" s="117"/>
      <c r="C131" s="119"/>
      <c r="D131" s="119"/>
      <c r="E131" s="119"/>
      <c r="F131" s="119"/>
      <c r="G131" s="119"/>
      <c r="H131" s="119"/>
      <c r="I131" s="119"/>
      <c r="J131" s="119"/>
      <c r="K131" s="119"/>
      <c r="L131" s="5"/>
      <c r="M131" s="119"/>
      <c r="N131" s="122" t="str">
        <f t="shared" si="16"/>
        <v>Nest!</v>
      </c>
      <c r="O131" s="110" t="str">
        <f t="shared" si="13"/>
        <v>Date!</v>
      </c>
      <c r="P131" s="109" t="str">
        <f t="shared" si="14"/>
        <v>Nest!</v>
      </c>
      <c r="Q131" s="110" t="str">
        <f t="shared" si="15"/>
        <v>Date!</v>
      </c>
      <c r="R131" s="109" t="str">
        <f t="shared" si="1"/>
        <v>Nest!</v>
      </c>
      <c r="S131" s="110" t="str">
        <f t="shared" si="2"/>
        <v>Date!</v>
      </c>
      <c r="T131" s="109" t="str">
        <f t="shared" si="3"/>
        <v>Nest!</v>
      </c>
      <c r="U131" s="110" t="str">
        <f t="shared" si="4"/>
        <v>Date!</v>
      </c>
      <c r="V131" s="111" t="str">
        <f t="shared" si="5"/>
        <v/>
      </c>
      <c r="W131" s="83" t="str">
        <f t="shared" si="6"/>
        <v>Date!</v>
      </c>
      <c r="X131" s="83" t="str">
        <f t="shared" si="7"/>
        <v>Date!</v>
      </c>
      <c r="Y131" s="83" t="str">
        <f t="shared" si="8"/>
        <v>Date!</v>
      </c>
      <c r="Z131" s="83" t="str">
        <f t="shared" si="9"/>
        <v>Date!</v>
      </c>
      <c r="AA131" s="83">
        <f t="array" ref="AA131">if(N131="Nest!",0,max(if((W131:Z131)="","",column(W131:Z131)-21)))</f>
        <v>0</v>
      </c>
      <c r="AB131" s="83" t="str">
        <f t="shared" si="10"/>
        <v/>
      </c>
      <c r="AC131" s="112" t="str">
        <f t="shared" si="11"/>
        <v/>
      </c>
      <c r="AD131" s="120" t="str">
        <f t="shared" si="12"/>
        <v/>
      </c>
    </row>
    <row r="132">
      <c r="A132" s="119"/>
      <c r="B132" s="117"/>
      <c r="C132" s="119"/>
      <c r="D132" s="119"/>
      <c r="E132" s="119"/>
      <c r="F132" s="119"/>
      <c r="G132" s="119"/>
      <c r="H132" s="119"/>
      <c r="I132" s="119"/>
      <c r="J132" s="119"/>
      <c r="K132" s="119"/>
      <c r="L132" s="5"/>
      <c r="M132" s="119"/>
      <c r="N132" s="122" t="str">
        <f t="shared" si="16"/>
        <v>Nest!</v>
      </c>
      <c r="O132" s="110" t="str">
        <f t="shared" si="13"/>
        <v>Date!</v>
      </c>
      <c r="P132" s="109" t="str">
        <f t="shared" si="14"/>
        <v>Nest!</v>
      </c>
      <c r="Q132" s="110" t="str">
        <f t="shared" si="15"/>
        <v>Date!</v>
      </c>
      <c r="R132" s="109" t="str">
        <f t="shared" si="1"/>
        <v>Nest!</v>
      </c>
      <c r="S132" s="110" t="str">
        <f t="shared" si="2"/>
        <v>Date!</v>
      </c>
      <c r="T132" s="109" t="str">
        <f t="shared" si="3"/>
        <v>Nest!</v>
      </c>
      <c r="U132" s="110" t="str">
        <f t="shared" si="4"/>
        <v>Date!</v>
      </c>
      <c r="V132" s="111" t="str">
        <f t="shared" si="5"/>
        <v/>
      </c>
      <c r="W132" s="83" t="str">
        <f t="shared" si="6"/>
        <v>Date!</v>
      </c>
      <c r="X132" s="83" t="str">
        <f t="shared" si="7"/>
        <v>Date!</v>
      </c>
      <c r="Y132" s="83" t="str">
        <f t="shared" si="8"/>
        <v>Date!</v>
      </c>
      <c r="Z132" s="83" t="str">
        <f t="shared" si="9"/>
        <v>Date!</v>
      </c>
      <c r="AA132" s="83">
        <f t="array" ref="AA132">if(N132="Nest!",0,max(if((W132:Z132)="","",column(W132:Z132)-21)))</f>
        <v>0</v>
      </c>
      <c r="AB132" s="83" t="str">
        <f t="shared" si="10"/>
        <v/>
      </c>
      <c r="AC132" s="112" t="str">
        <f t="shared" si="11"/>
        <v/>
      </c>
      <c r="AD132" s="120" t="str">
        <f t="shared" si="12"/>
        <v/>
      </c>
    </row>
    <row r="133">
      <c r="A133" s="119"/>
      <c r="B133" s="117"/>
      <c r="C133" s="119"/>
      <c r="D133" s="119"/>
      <c r="E133" s="119"/>
      <c r="F133" s="119"/>
      <c r="G133" s="119"/>
      <c r="H133" s="119"/>
      <c r="I133" s="119"/>
      <c r="J133" s="119"/>
      <c r="K133" s="119"/>
      <c r="L133" s="5"/>
      <c r="M133" s="119"/>
      <c r="N133" s="122" t="str">
        <f t="shared" si="16"/>
        <v>Nest!</v>
      </c>
      <c r="O133" s="110" t="str">
        <f t="shared" si="13"/>
        <v>Date!</v>
      </c>
      <c r="P133" s="109" t="str">
        <f t="shared" si="14"/>
        <v>Nest!</v>
      </c>
      <c r="Q133" s="110" t="str">
        <f t="shared" si="15"/>
        <v>Date!</v>
      </c>
      <c r="R133" s="109" t="str">
        <f t="shared" si="1"/>
        <v>Nest!</v>
      </c>
      <c r="S133" s="110" t="str">
        <f t="shared" si="2"/>
        <v>Date!</v>
      </c>
      <c r="T133" s="109" t="str">
        <f t="shared" si="3"/>
        <v>Nest!</v>
      </c>
      <c r="U133" s="110" t="str">
        <f t="shared" si="4"/>
        <v>Date!</v>
      </c>
      <c r="V133" s="111" t="str">
        <f t="shared" si="5"/>
        <v/>
      </c>
      <c r="W133" s="83" t="str">
        <f t="shared" si="6"/>
        <v>Date!</v>
      </c>
      <c r="X133" s="83" t="str">
        <f t="shared" si="7"/>
        <v>Date!</v>
      </c>
      <c r="Y133" s="83" t="str">
        <f t="shared" si="8"/>
        <v>Date!</v>
      </c>
      <c r="Z133" s="83" t="str">
        <f t="shared" si="9"/>
        <v>Date!</v>
      </c>
      <c r="AA133" s="83">
        <f t="array" ref="AA133">if(N133="Nest!",0,max(if((W133:Z133)="","",column(W133:Z133)-21)))</f>
        <v>0</v>
      </c>
      <c r="AB133" s="83" t="str">
        <f t="shared" si="10"/>
        <v/>
      </c>
      <c r="AC133" s="112" t="str">
        <f t="shared" si="11"/>
        <v/>
      </c>
      <c r="AD133" s="120" t="str">
        <f t="shared" si="12"/>
        <v/>
      </c>
    </row>
    <row r="134">
      <c r="A134" s="119"/>
      <c r="B134" s="117"/>
      <c r="C134" s="119"/>
      <c r="D134" s="119"/>
      <c r="E134" s="119"/>
      <c r="F134" s="119"/>
      <c r="G134" s="119"/>
      <c r="H134" s="119"/>
      <c r="I134" s="119"/>
      <c r="J134" s="119"/>
      <c r="K134" s="119"/>
      <c r="L134" s="5"/>
      <c r="M134" s="119"/>
      <c r="N134" s="122" t="str">
        <f t="shared" si="16"/>
        <v>Nest!</v>
      </c>
      <c r="O134" s="110" t="str">
        <f t="shared" si="13"/>
        <v>Date!</v>
      </c>
      <c r="P134" s="109" t="str">
        <f t="shared" si="14"/>
        <v>Nest!</v>
      </c>
      <c r="Q134" s="110" t="str">
        <f t="shared" si="15"/>
        <v>Date!</v>
      </c>
      <c r="R134" s="109" t="str">
        <f t="shared" si="1"/>
        <v>Nest!</v>
      </c>
      <c r="S134" s="110" t="str">
        <f t="shared" si="2"/>
        <v>Date!</v>
      </c>
      <c r="T134" s="109" t="str">
        <f t="shared" si="3"/>
        <v>Nest!</v>
      </c>
      <c r="U134" s="110" t="str">
        <f t="shared" si="4"/>
        <v>Date!</v>
      </c>
      <c r="V134" s="111" t="str">
        <f t="shared" si="5"/>
        <v/>
      </c>
      <c r="W134" s="83" t="str">
        <f t="shared" si="6"/>
        <v>Date!</v>
      </c>
      <c r="X134" s="83" t="str">
        <f t="shared" si="7"/>
        <v>Date!</v>
      </c>
      <c r="Y134" s="83" t="str">
        <f t="shared" si="8"/>
        <v>Date!</v>
      </c>
      <c r="Z134" s="83" t="str">
        <f t="shared" si="9"/>
        <v>Date!</v>
      </c>
      <c r="AA134" s="83">
        <f t="array" ref="AA134">if(N134="Nest!",0,max(if((W134:Z134)="","",column(W134:Z134)-21)))</f>
        <v>0</v>
      </c>
      <c r="AB134" s="83" t="str">
        <f t="shared" si="10"/>
        <v/>
      </c>
      <c r="AC134" s="112" t="str">
        <f t="shared" si="11"/>
        <v/>
      </c>
      <c r="AD134" s="120" t="str">
        <f t="shared" si="12"/>
        <v/>
      </c>
    </row>
    <row r="135">
      <c r="A135" s="119"/>
      <c r="B135" s="117"/>
      <c r="C135" s="119"/>
      <c r="D135" s="119"/>
      <c r="E135" s="119"/>
      <c r="F135" s="119"/>
      <c r="G135" s="119"/>
      <c r="H135" s="119"/>
      <c r="I135" s="119"/>
      <c r="J135" s="119"/>
      <c r="K135" s="119"/>
      <c r="L135" s="5"/>
      <c r="M135" s="119"/>
      <c r="N135" s="122" t="str">
        <f t="shared" si="16"/>
        <v>Nest!</v>
      </c>
      <c r="O135" s="110" t="str">
        <f t="shared" si="13"/>
        <v>Date!</v>
      </c>
      <c r="P135" s="109" t="str">
        <f t="shared" si="14"/>
        <v>Nest!</v>
      </c>
      <c r="Q135" s="110" t="str">
        <f t="shared" si="15"/>
        <v>Date!</v>
      </c>
      <c r="R135" s="109" t="str">
        <f t="shared" si="1"/>
        <v>Nest!</v>
      </c>
      <c r="S135" s="110" t="str">
        <f t="shared" si="2"/>
        <v>Date!</v>
      </c>
      <c r="T135" s="109" t="str">
        <f t="shared" si="3"/>
        <v>Nest!</v>
      </c>
      <c r="U135" s="110" t="str">
        <f t="shared" si="4"/>
        <v>Date!</v>
      </c>
      <c r="V135" s="111" t="str">
        <f t="shared" si="5"/>
        <v/>
      </c>
      <c r="W135" s="83" t="str">
        <f t="shared" si="6"/>
        <v>Date!</v>
      </c>
      <c r="X135" s="83" t="str">
        <f t="shared" si="7"/>
        <v>Date!</v>
      </c>
      <c r="Y135" s="83" t="str">
        <f t="shared" si="8"/>
        <v>Date!</v>
      </c>
      <c r="Z135" s="83" t="str">
        <f t="shared" si="9"/>
        <v>Date!</v>
      </c>
      <c r="AA135" s="83">
        <f t="array" ref="AA135">if(N135="Nest!",0,max(if((W135:Z135)="","",column(W135:Z135)-21)))</f>
        <v>0</v>
      </c>
      <c r="AB135" s="83" t="str">
        <f t="shared" si="10"/>
        <v/>
      </c>
      <c r="AC135" s="112" t="str">
        <f t="shared" si="11"/>
        <v/>
      </c>
      <c r="AD135" s="120" t="str">
        <f t="shared" si="12"/>
        <v/>
      </c>
    </row>
    <row r="136">
      <c r="A136" s="119"/>
      <c r="B136" s="117"/>
      <c r="C136" s="119"/>
      <c r="D136" s="119"/>
      <c r="E136" s="119"/>
      <c r="F136" s="119"/>
      <c r="G136" s="119"/>
      <c r="H136" s="119"/>
      <c r="I136" s="119"/>
      <c r="J136" s="119"/>
      <c r="K136" s="119"/>
      <c r="L136" s="5"/>
      <c r="M136" s="119"/>
      <c r="N136" s="122" t="str">
        <f t="shared" si="16"/>
        <v>Nest!</v>
      </c>
      <c r="O136" s="110" t="str">
        <f t="shared" si="13"/>
        <v>Date!</v>
      </c>
      <c r="P136" s="109" t="str">
        <f t="shared" si="14"/>
        <v>Nest!</v>
      </c>
      <c r="Q136" s="110" t="str">
        <f t="shared" si="15"/>
        <v>Date!</v>
      </c>
      <c r="R136" s="109" t="str">
        <f t="shared" si="1"/>
        <v>Nest!</v>
      </c>
      <c r="S136" s="110" t="str">
        <f t="shared" si="2"/>
        <v>Date!</v>
      </c>
      <c r="T136" s="109" t="str">
        <f t="shared" si="3"/>
        <v>Nest!</v>
      </c>
      <c r="U136" s="110" t="str">
        <f t="shared" si="4"/>
        <v>Date!</v>
      </c>
      <c r="V136" s="111" t="str">
        <f t="shared" si="5"/>
        <v/>
      </c>
      <c r="W136" s="83" t="str">
        <f t="shared" si="6"/>
        <v>Date!</v>
      </c>
      <c r="X136" s="83" t="str">
        <f t="shared" si="7"/>
        <v>Date!</v>
      </c>
      <c r="Y136" s="83" t="str">
        <f t="shared" si="8"/>
        <v>Date!</v>
      </c>
      <c r="Z136" s="83" t="str">
        <f t="shared" si="9"/>
        <v>Date!</v>
      </c>
      <c r="AA136" s="83">
        <f t="array" ref="AA136">if(N136="Nest!",0,max(if((W136:Z136)="","",column(W136:Z136)-21)))</f>
        <v>0</v>
      </c>
      <c r="AB136" s="83" t="str">
        <f t="shared" si="10"/>
        <v/>
      </c>
      <c r="AC136" s="112" t="str">
        <f t="shared" si="11"/>
        <v/>
      </c>
      <c r="AD136" s="120" t="str">
        <f t="shared" si="12"/>
        <v/>
      </c>
    </row>
    <row r="137">
      <c r="A137" s="119"/>
      <c r="B137" s="117"/>
      <c r="C137" s="119"/>
      <c r="D137" s="119"/>
      <c r="E137" s="119"/>
      <c r="F137" s="119"/>
      <c r="G137" s="119"/>
      <c r="H137" s="119"/>
      <c r="I137" s="119"/>
      <c r="J137" s="119"/>
      <c r="K137" s="119"/>
      <c r="L137" s="5"/>
      <c r="M137" s="119"/>
      <c r="N137" s="122" t="str">
        <f t="shared" si="16"/>
        <v>Nest!</v>
      </c>
      <c r="O137" s="110" t="str">
        <f t="shared" si="13"/>
        <v>Date!</v>
      </c>
      <c r="P137" s="109" t="str">
        <f t="shared" si="14"/>
        <v>Nest!</v>
      </c>
      <c r="Q137" s="110" t="str">
        <f t="shared" si="15"/>
        <v>Date!</v>
      </c>
      <c r="R137" s="109" t="str">
        <f t="shared" si="1"/>
        <v>Nest!</v>
      </c>
      <c r="S137" s="110" t="str">
        <f t="shared" si="2"/>
        <v>Date!</v>
      </c>
      <c r="T137" s="109" t="str">
        <f t="shared" si="3"/>
        <v>Nest!</v>
      </c>
      <c r="U137" s="110" t="str">
        <f t="shared" si="4"/>
        <v>Date!</v>
      </c>
      <c r="V137" s="111" t="str">
        <f t="shared" si="5"/>
        <v/>
      </c>
      <c r="W137" s="83" t="str">
        <f t="shared" si="6"/>
        <v>Date!</v>
      </c>
      <c r="X137" s="83" t="str">
        <f t="shared" si="7"/>
        <v>Date!</v>
      </c>
      <c r="Y137" s="83" t="str">
        <f t="shared" si="8"/>
        <v>Date!</v>
      </c>
      <c r="Z137" s="83" t="str">
        <f t="shared" si="9"/>
        <v>Date!</v>
      </c>
      <c r="AA137" s="83">
        <f t="array" ref="AA137">if(N137="Nest!",0,max(if((W137:Z137)="","",column(W137:Z137)-21)))</f>
        <v>0</v>
      </c>
      <c r="AB137" s="83" t="str">
        <f t="shared" si="10"/>
        <v/>
      </c>
      <c r="AC137" s="112" t="str">
        <f t="shared" si="11"/>
        <v/>
      </c>
      <c r="AD137" s="120" t="str">
        <f t="shared" si="12"/>
        <v/>
      </c>
    </row>
    <row r="138">
      <c r="A138" s="119"/>
      <c r="B138" s="117"/>
      <c r="C138" s="119"/>
      <c r="D138" s="119"/>
      <c r="E138" s="119"/>
      <c r="F138" s="119"/>
      <c r="G138" s="119"/>
      <c r="H138" s="119"/>
      <c r="I138" s="119"/>
      <c r="J138" s="119"/>
      <c r="K138" s="119"/>
      <c r="L138" s="5"/>
      <c r="M138" s="119"/>
      <c r="N138" s="122" t="str">
        <f t="shared" si="16"/>
        <v>Nest!</v>
      </c>
      <c r="O138" s="110" t="str">
        <f t="shared" si="13"/>
        <v>Date!</v>
      </c>
      <c r="P138" s="109" t="str">
        <f t="shared" si="14"/>
        <v>Nest!</v>
      </c>
      <c r="Q138" s="110" t="str">
        <f t="shared" si="15"/>
        <v>Date!</v>
      </c>
      <c r="R138" s="109" t="str">
        <f t="shared" si="1"/>
        <v>Nest!</v>
      </c>
      <c r="S138" s="110" t="str">
        <f t="shared" si="2"/>
        <v>Date!</v>
      </c>
      <c r="T138" s="109" t="str">
        <f t="shared" si="3"/>
        <v>Nest!</v>
      </c>
      <c r="U138" s="110" t="str">
        <f t="shared" si="4"/>
        <v>Date!</v>
      </c>
      <c r="V138" s="111" t="str">
        <f t="shared" si="5"/>
        <v/>
      </c>
      <c r="W138" s="83" t="str">
        <f t="shared" si="6"/>
        <v>Date!</v>
      </c>
      <c r="X138" s="83" t="str">
        <f t="shared" si="7"/>
        <v>Date!</v>
      </c>
      <c r="Y138" s="83" t="str">
        <f t="shared" si="8"/>
        <v>Date!</v>
      </c>
      <c r="Z138" s="83" t="str">
        <f t="shared" si="9"/>
        <v>Date!</v>
      </c>
      <c r="AA138" s="83">
        <f t="array" ref="AA138">if(N138="Nest!",0,max(if((W138:Z138)="","",column(W138:Z138)-21)))</f>
        <v>0</v>
      </c>
      <c r="AB138" s="83" t="str">
        <f t="shared" si="10"/>
        <v/>
      </c>
      <c r="AC138" s="112" t="str">
        <f t="shared" si="11"/>
        <v/>
      </c>
      <c r="AD138" s="120" t="str">
        <f t="shared" si="12"/>
        <v/>
      </c>
    </row>
    <row r="139">
      <c r="A139" s="119"/>
      <c r="B139" s="117"/>
      <c r="C139" s="119"/>
      <c r="D139" s="119"/>
      <c r="E139" s="119"/>
      <c r="F139" s="119"/>
      <c r="G139" s="119"/>
      <c r="H139" s="119"/>
      <c r="I139" s="119"/>
      <c r="J139" s="119"/>
      <c r="K139" s="119"/>
      <c r="L139" s="5"/>
      <c r="M139" s="119"/>
      <c r="N139" s="122" t="str">
        <f t="shared" si="16"/>
        <v>Nest!</v>
      </c>
      <c r="O139" s="110" t="str">
        <f t="shared" si="13"/>
        <v>Date!</v>
      </c>
      <c r="P139" s="109" t="str">
        <f t="shared" si="14"/>
        <v>Nest!</v>
      </c>
      <c r="Q139" s="110" t="str">
        <f t="shared" si="15"/>
        <v>Date!</v>
      </c>
      <c r="R139" s="109" t="str">
        <f t="shared" si="1"/>
        <v>Nest!</v>
      </c>
      <c r="S139" s="110" t="str">
        <f t="shared" si="2"/>
        <v>Date!</v>
      </c>
      <c r="T139" s="109" t="str">
        <f t="shared" si="3"/>
        <v>Nest!</v>
      </c>
      <c r="U139" s="110" t="str">
        <f t="shared" si="4"/>
        <v>Date!</v>
      </c>
      <c r="V139" s="111" t="str">
        <f t="shared" si="5"/>
        <v/>
      </c>
      <c r="W139" s="83" t="str">
        <f t="shared" si="6"/>
        <v>Date!</v>
      </c>
      <c r="X139" s="83" t="str">
        <f t="shared" si="7"/>
        <v>Date!</v>
      </c>
      <c r="Y139" s="83" t="str">
        <f t="shared" si="8"/>
        <v>Date!</v>
      </c>
      <c r="Z139" s="83" t="str">
        <f t="shared" si="9"/>
        <v>Date!</v>
      </c>
      <c r="AA139" s="83">
        <f t="array" ref="AA139">if(N139="Nest!",0,max(if((W139:Z139)="","",column(W139:Z139)-21)))</f>
        <v>0</v>
      </c>
      <c r="AB139" s="83" t="str">
        <f t="shared" si="10"/>
        <v/>
      </c>
      <c r="AC139" s="112" t="str">
        <f t="shared" si="11"/>
        <v/>
      </c>
      <c r="AD139" s="120" t="str">
        <f t="shared" si="12"/>
        <v/>
      </c>
    </row>
    <row r="140">
      <c r="A140" s="119"/>
      <c r="B140" s="117"/>
      <c r="C140" s="119"/>
      <c r="D140" s="119"/>
      <c r="E140" s="119"/>
      <c r="F140" s="119"/>
      <c r="G140" s="119"/>
      <c r="H140" s="119"/>
      <c r="I140" s="119"/>
      <c r="J140" s="119"/>
      <c r="K140" s="119"/>
      <c r="L140" s="5"/>
      <c r="M140" s="119"/>
      <c r="N140" s="122" t="str">
        <f t="shared" si="16"/>
        <v>Nest!</v>
      </c>
      <c r="O140" s="110" t="str">
        <f t="shared" si="13"/>
        <v>Date!</v>
      </c>
      <c r="P140" s="109" t="str">
        <f t="shared" si="14"/>
        <v>Nest!</v>
      </c>
      <c r="Q140" s="110" t="str">
        <f t="shared" si="15"/>
        <v>Date!</v>
      </c>
      <c r="R140" s="109" t="str">
        <f t="shared" si="1"/>
        <v>Nest!</v>
      </c>
      <c r="S140" s="110" t="str">
        <f t="shared" si="2"/>
        <v>Date!</v>
      </c>
      <c r="T140" s="109" t="str">
        <f t="shared" si="3"/>
        <v>Nest!</v>
      </c>
      <c r="U140" s="110" t="str">
        <f t="shared" si="4"/>
        <v>Date!</v>
      </c>
      <c r="V140" s="111" t="str">
        <f t="shared" si="5"/>
        <v/>
      </c>
      <c r="W140" s="83" t="str">
        <f t="shared" si="6"/>
        <v>Date!</v>
      </c>
      <c r="X140" s="83" t="str">
        <f t="shared" si="7"/>
        <v>Date!</v>
      </c>
      <c r="Y140" s="83" t="str">
        <f t="shared" si="8"/>
        <v>Date!</v>
      </c>
      <c r="Z140" s="83" t="str">
        <f t="shared" si="9"/>
        <v>Date!</v>
      </c>
      <c r="AA140" s="83">
        <f t="array" ref="AA140">if(N140="Nest!",0,max(if((W140:Z140)="","",column(W140:Z140)-21)))</f>
        <v>0</v>
      </c>
      <c r="AB140" s="83" t="str">
        <f t="shared" si="10"/>
        <v/>
      </c>
      <c r="AC140" s="112" t="str">
        <f t="shared" si="11"/>
        <v/>
      </c>
      <c r="AD140" s="120" t="str">
        <f t="shared" si="12"/>
        <v/>
      </c>
    </row>
    <row r="141">
      <c r="A141" s="119"/>
      <c r="B141" s="117"/>
      <c r="C141" s="119"/>
      <c r="D141" s="119"/>
      <c r="E141" s="119"/>
      <c r="F141" s="119"/>
      <c r="G141" s="119"/>
      <c r="H141" s="119"/>
      <c r="I141" s="119"/>
      <c r="J141" s="119"/>
      <c r="K141" s="119"/>
      <c r="L141" s="5"/>
      <c r="M141" s="119"/>
      <c r="N141" s="122" t="str">
        <f t="shared" si="16"/>
        <v>Nest!</v>
      </c>
      <c r="O141" s="110" t="str">
        <f t="shared" si="13"/>
        <v>Date!</v>
      </c>
      <c r="P141" s="109" t="str">
        <f t="shared" si="14"/>
        <v>Nest!</v>
      </c>
      <c r="Q141" s="110" t="str">
        <f t="shared" si="15"/>
        <v>Date!</v>
      </c>
      <c r="R141" s="109" t="str">
        <f t="shared" si="1"/>
        <v>Nest!</v>
      </c>
      <c r="S141" s="110" t="str">
        <f t="shared" si="2"/>
        <v>Date!</v>
      </c>
      <c r="T141" s="109" t="str">
        <f t="shared" si="3"/>
        <v>Nest!</v>
      </c>
      <c r="U141" s="110" t="str">
        <f t="shared" si="4"/>
        <v>Date!</v>
      </c>
      <c r="V141" s="111" t="str">
        <f t="shared" si="5"/>
        <v/>
      </c>
      <c r="W141" s="83" t="str">
        <f t="shared" si="6"/>
        <v>Date!</v>
      </c>
      <c r="X141" s="83" t="str">
        <f t="shared" si="7"/>
        <v>Date!</v>
      </c>
      <c r="Y141" s="83" t="str">
        <f t="shared" si="8"/>
        <v>Date!</v>
      </c>
      <c r="Z141" s="83" t="str">
        <f t="shared" si="9"/>
        <v>Date!</v>
      </c>
      <c r="AA141" s="83">
        <f t="array" ref="AA141">if(N141="Nest!",0,max(if((W141:Z141)="","",column(W141:Z141)-21)))</f>
        <v>0</v>
      </c>
      <c r="AB141" s="83" t="str">
        <f t="shared" si="10"/>
        <v/>
      </c>
      <c r="AC141" s="112" t="str">
        <f t="shared" si="11"/>
        <v/>
      </c>
      <c r="AD141" s="120" t="str">
        <f t="shared" si="12"/>
        <v/>
      </c>
    </row>
    <row r="142">
      <c r="A142" s="119"/>
      <c r="B142" s="117"/>
      <c r="C142" s="119"/>
      <c r="D142" s="119"/>
      <c r="E142" s="119"/>
      <c r="F142" s="119"/>
      <c r="G142" s="119"/>
      <c r="H142" s="119"/>
      <c r="I142" s="119"/>
      <c r="J142" s="119"/>
      <c r="K142" s="119"/>
      <c r="L142" s="5"/>
      <c r="M142" s="119"/>
      <c r="N142" s="122" t="str">
        <f t="shared" si="16"/>
        <v>Nest!</v>
      </c>
      <c r="O142" s="110" t="str">
        <f t="shared" si="13"/>
        <v>Date!</v>
      </c>
      <c r="P142" s="109" t="str">
        <f t="shared" si="14"/>
        <v>Nest!</v>
      </c>
      <c r="Q142" s="110" t="str">
        <f t="shared" si="15"/>
        <v>Date!</v>
      </c>
      <c r="R142" s="109" t="str">
        <f t="shared" si="1"/>
        <v>Nest!</v>
      </c>
      <c r="S142" s="110" t="str">
        <f t="shared" si="2"/>
        <v>Date!</v>
      </c>
      <c r="T142" s="109" t="str">
        <f t="shared" si="3"/>
        <v>Nest!</v>
      </c>
      <c r="U142" s="110" t="str">
        <f t="shared" si="4"/>
        <v>Date!</v>
      </c>
      <c r="V142" s="111" t="str">
        <f t="shared" si="5"/>
        <v/>
      </c>
      <c r="W142" s="83" t="str">
        <f t="shared" si="6"/>
        <v>Date!</v>
      </c>
      <c r="X142" s="83" t="str">
        <f t="shared" si="7"/>
        <v>Date!</v>
      </c>
      <c r="Y142" s="83" t="str">
        <f t="shared" si="8"/>
        <v>Date!</v>
      </c>
      <c r="Z142" s="83" t="str">
        <f t="shared" si="9"/>
        <v>Date!</v>
      </c>
      <c r="AA142" s="83">
        <f t="array" ref="AA142">if(N142="Nest!",0,max(if((W142:Z142)="","",column(W142:Z142)-21)))</f>
        <v>0</v>
      </c>
      <c r="AB142" s="83" t="str">
        <f t="shared" si="10"/>
        <v/>
      </c>
      <c r="AC142" s="112" t="str">
        <f t="shared" si="11"/>
        <v/>
      </c>
      <c r="AD142" s="120" t="str">
        <f t="shared" si="12"/>
        <v/>
      </c>
    </row>
  </sheetData>
  <autoFilter ref="$A$4:$V$142">
    <sortState ref="A4:V142">
      <sortCondition ref="N4:N142"/>
      <sortCondition ref="O4:O142"/>
    </sortState>
  </autoFilter>
  <mergeCells count="8">
    <mergeCell ref="B1:E1"/>
    <mergeCell ref="R1:S1"/>
    <mergeCell ref="T1:U1"/>
    <mergeCell ref="V1:Z1"/>
    <mergeCell ref="B2:E2"/>
    <mergeCell ref="C3:M3"/>
    <mergeCell ref="N3:U3"/>
    <mergeCell ref="V3:AC3"/>
  </mergeCells>
  <conditionalFormatting sqref="B2:D2">
    <cfRule type="containsBlanks" dxfId="5" priority="1">
      <formula>LEN(TRIM(B2))=0</formula>
    </cfRule>
  </conditionalFormatting>
  <conditionalFormatting sqref="N5:U142">
    <cfRule type="containsText" dxfId="7" priority="2" operator="containsText" text="N">
      <formula>NOT(ISERROR(SEARCH(("N"),(N5))))</formula>
    </cfRule>
  </conditionalFormatting>
  <conditionalFormatting sqref="AD5:AD142">
    <cfRule type="containsText" dxfId="7" priority="3" operator="containsText" text="N">
      <formula>NOT(ISERROR(SEARCH(("N"),(AD5))))</formula>
    </cfRule>
  </conditionalFormatting>
  <conditionalFormatting sqref="B5:C142">
    <cfRule type="containsText" dxfId="8" priority="4" operator="containsText" text="~?">
      <formula>NOT(ISERROR(SEARCH(("~?"),(B5))))</formula>
    </cfRule>
  </conditionalFormatting>
  <conditionalFormatting sqref="B2:D2">
    <cfRule type="expression" dxfId="9" priority="5">
      <formula>AND(ISNUMBER(B2),TRUNC(B2)&lt;TODAY()-6)</formula>
    </cfRule>
  </conditionalFormatting>
  <conditionalFormatting sqref="N5:U142">
    <cfRule type="containsText" dxfId="10" priority="6" operator="containsText" text="D">
      <formula>NOT(ISERROR(SEARCH(("D"),(N5))))</formula>
    </cfRule>
  </conditionalFormatting>
  <conditionalFormatting sqref="AD5:AD142">
    <cfRule type="containsText" dxfId="10" priority="7" operator="containsText" text="D">
      <formula>NOT(ISERROR(SEARCH(("D"),(AD5))))</formula>
    </cfRule>
  </conditionalFormatting>
  <dataValidations>
    <dataValidation type="list" allowBlank="1" showInputMessage="1" prompt="Click and enter a value from the list of items" sqref="E5:F142">
      <formula1>"Black,Dk Blue,Lt Blue,Dk Green,Lt Green,Orange,Pink,Purple,Red,White,Yellow,---"</formula1>
    </dataValidation>
    <dataValidation type="list" allowBlank="1" showInputMessage="1" showErrorMessage="1" prompt="Click and enter a value from the list of items" sqref="G5:G142">
      <formula1>"R,L"</formula1>
    </dataValidation>
    <dataValidation type="list" allowBlank="1" showInputMessage="1" showErrorMessage="1" prompt="Click and enter a value from the list of items" sqref="C5:C142">
      <formula1>"M,F,M?,F?,?"</formula1>
    </dataValidation>
    <dataValidation type="list" allowBlank="1" sqref="J5:K142">
      <formula1>"Y,N"</formula1>
    </dataValidation>
    <dataValidation type="list" allowBlank="1" showInputMessage="1" showErrorMessage="1" prompt="&lt;strong&gt;validation&lt;/strong&gt; Click and enter a value from the list of items" sqref="H5:H142">
      <formula1>"Blue,Green,Red,White,Yellow,----"</formula1>
    </dataValidation>
    <dataValidation type="list" allowBlank="1" showInputMessage="1" prompt="&lt;strong&gt;validation&lt;/strong&gt; Click and enter a value from the list of items" sqref="D5:D142">
      <formula1>"CP,BP,TS,color,song,brooding,genetics"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8.25"/>
    <col customWidth="1" hidden="1" min="2" max="9" width="5.25"/>
    <col customWidth="1" hidden="1" min="10" max="10" width="3.75"/>
    <col customWidth="1" hidden="1" min="11" max="11" width="4.0"/>
    <col customWidth="1" hidden="1" min="12" max="12" width="6.38"/>
    <col customWidth="1" hidden="1" min="13" max="13" width="3.5"/>
    <col customWidth="1" hidden="1" min="14" max="17" width="15.13"/>
    <col customWidth="1" hidden="1" min="18" max="18" width="10.13"/>
    <col customWidth="1" hidden="1" min="19" max="19" width="4.0"/>
    <col customWidth="1" hidden="1" min="20" max="22" width="5.38"/>
    <col customWidth="1" hidden="1" min="23" max="23" width="5.0"/>
    <col customWidth="1" hidden="1" min="24" max="27" width="6.5"/>
    <col customWidth="1" hidden="1" min="28" max="33" width="15.13"/>
    <col customWidth="1" min="34" max="34" width="10.13"/>
    <col customWidth="1" min="35" max="35" width="7.0"/>
    <col customWidth="1" min="36" max="36" width="10.38"/>
    <col customWidth="1" min="37" max="37" width="8.13"/>
    <col customWidth="1" min="38" max="38" width="7.38"/>
    <col customWidth="1" min="39" max="39" width="8.38"/>
    <col customWidth="1" min="40" max="41" width="10.75"/>
    <col customWidth="1" min="42" max="42" width="9.75"/>
    <col customWidth="1" min="43" max="43" width="7.88"/>
    <col customWidth="1" min="44" max="44" width="7.38"/>
    <col customWidth="1" min="45" max="45" width="8.38"/>
    <col customWidth="1" min="46" max="47" width="10.25"/>
    <col customWidth="1" min="48" max="48" width="15.13"/>
    <col customWidth="1" hidden="1" min="49" max="50" width="15.13"/>
  </cols>
  <sheetData>
    <row r="1">
      <c r="A1" s="125" t="s">
        <v>126</v>
      </c>
      <c r="B1" s="126"/>
      <c r="C1" s="126"/>
      <c r="D1" s="126"/>
      <c r="E1" s="125" t="s">
        <v>7</v>
      </c>
      <c r="F1" s="127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8"/>
      <c r="AG1" s="129"/>
      <c r="AH1" s="130" t="str">
        <f>'Nest Checks'!B1</f>
        <v>Struthers</v>
      </c>
      <c r="AI1" s="4"/>
      <c r="AJ1" s="131" t="s">
        <v>127</v>
      </c>
      <c r="AN1" s="132" t="s">
        <v>70</v>
      </c>
      <c r="AP1" s="133"/>
      <c r="AQ1" s="134" t="s">
        <v>128</v>
      </c>
      <c r="AR1" s="4"/>
      <c r="AS1" s="135">
        <f t="array" ref="AS1">count(if(isblank(A5:A549),"",if(round(A5:A549,0)&lt;&gt;A5:A549,"",A5:A549)))</f>
        <v>5</v>
      </c>
      <c r="AT1" s="136" t="s">
        <v>129</v>
      </c>
      <c r="AU1" s="137" t="str">
        <f>AF3</f>
        <v/>
      </c>
      <c r="AV1" s="4"/>
      <c r="AW1" s="138"/>
      <c r="AX1" s="4"/>
    </row>
    <row r="2" ht="8.25" customHeight="1">
      <c r="A2" s="139"/>
      <c r="B2" s="4"/>
      <c r="C2" s="119"/>
      <c r="D2" s="119"/>
      <c r="E2" s="140"/>
      <c r="F2" s="140"/>
      <c r="G2" s="119"/>
      <c r="H2" s="119"/>
      <c r="I2" s="119"/>
      <c r="J2" s="119"/>
      <c r="K2" s="119"/>
      <c r="L2" s="119"/>
      <c r="M2" s="119"/>
      <c r="N2" s="119"/>
      <c r="O2" s="138"/>
      <c r="P2" s="141" t="s">
        <v>130</v>
      </c>
      <c r="Q2" s="142" t="str">
        <f t="array" ref="Q2">concatenate(if(AW4:AX99="","",AW4:AX99&amp;char(10)))</f>
        <v/>
      </c>
      <c r="R2" s="4"/>
      <c r="S2" s="119"/>
      <c r="T2" s="119"/>
      <c r="U2" s="119"/>
      <c r="V2" s="119"/>
      <c r="W2" s="119"/>
      <c r="X2" s="119"/>
      <c r="Y2" s="119"/>
      <c r="Z2" s="119"/>
      <c r="AA2" s="138"/>
      <c r="AB2" s="3"/>
      <c r="AC2" s="3"/>
      <c r="AD2" s="3"/>
      <c r="AE2" s="4"/>
      <c r="AF2" s="143"/>
      <c r="AG2" s="144"/>
      <c r="AH2" s="67"/>
      <c r="AI2" s="145"/>
      <c r="AJ2" s="146"/>
      <c r="AK2" s="147"/>
      <c r="AL2" s="147"/>
      <c r="AM2" s="147"/>
      <c r="AN2" s="146"/>
      <c r="AO2" s="148"/>
      <c r="AP2" s="147"/>
      <c r="AQ2" s="149"/>
      <c r="AR2" s="149"/>
      <c r="AS2" s="150"/>
      <c r="AT2" s="151"/>
      <c r="AU2" s="151"/>
      <c r="AV2" s="145"/>
      <c r="AW2" s="152" t="s">
        <v>131</v>
      </c>
      <c r="AX2" s="3"/>
    </row>
    <row r="3" ht="1.5" customHeight="1">
      <c r="A3" s="146"/>
      <c r="B3" s="153"/>
      <c r="C3" s="153"/>
      <c r="D3" s="153"/>
      <c r="E3" s="153"/>
      <c r="F3" s="153"/>
      <c r="G3" s="153"/>
      <c r="H3" s="153"/>
      <c r="I3" s="153"/>
      <c r="J3" s="154"/>
      <c r="K3" s="154"/>
      <c r="L3" s="154"/>
      <c r="M3" s="154"/>
      <c r="N3" s="154"/>
      <c r="O3" s="154"/>
      <c r="P3" s="3"/>
      <c r="Q3" s="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5" t="str">
        <f t="array" ref="AF3">concatenate(if(AG5:AG149="","",AG5:AG149&amp;", "))</f>
        <v/>
      </c>
      <c r="AH3" s="146"/>
      <c r="AI3" s="156"/>
      <c r="AJ3" s="157"/>
      <c r="AK3" s="3"/>
      <c r="AL3" s="3"/>
      <c r="AM3" s="3"/>
      <c r="AN3" s="3"/>
      <c r="AO3" s="4"/>
      <c r="AP3" s="158" t="s">
        <v>132</v>
      </c>
      <c r="AQ3" s="3"/>
      <c r="AR3" s="3"/>
      <c r="AS3" s="3"/>
      <c r="AT3" s="3"/>
      <c r="AU3" s="4"/>
      <c r="AV3" s="159"/>
      <c r="AW3" s="160" t="s">
        <v>133</v>
      </c>
      <c r="AX3" s="160" t="s">
        <v>134</v>
      </c>
    </row>
    <row r="4">
      <c r="A4" s="161" t="s">
        <v>32</v>
      </c>
      <c r="B4" s="162" t="s">
        <v>135</v>
      </c>
      <c r="C4" s="162" t="s">
        <v>136</v>
      </c>
      <c r="D4" s="162" t="s">
        <v>137</v>
      </c>
      <c r="E4" s="162" t="s">
        <v>138</v>
      </c>
      <c r="F4" s="162" t="s">
        <v>139</v>
      </c>
      <c r="G4" s="162" t="s">
        <v>140</v>
      </c>
      <c r="H4" s="162" t="s">
        <v>141</v>
      </c>
      <c r="I4" s="162" t="s">
        <v>142</v>
      </c>
      <c r="J4" s="125" t="s">
        <v>143</v>
      </c>
      <c r="K4" s="125" t="s">
        <v>144</v>
      </c>
      <c r="L4" s="125" t="s">
        <v>145</v>
      </c>
      <c r="M4" s="125" t="s">
        <v>146</v>
      </c>
      <c r="N4" s="125" t="s">
        <v>147</v>
      </c>
      <c r="O4" s="163" t="s">
        <v>148</v>
      </c>
      <c r="P4" s="3"/>
      <c r="Q4" s="4"/>
      <c r="R4" s="164" t="str">
        <f>'ID Obs'!A4</f>
        <v>BAND NO.</v>
      </c>
      <c r="S4" s="164" t="str">
        <f>'ID Obs'!C4</f>
        <v>SEX</v>
      </c>
      <c r="T4" s="164" t="str">
        <f>'ID Obs'!E4</f>
        <v>TOP CB</v>
      </c>
      <c r="U4" s="164" t="str">
        <f>'ID Obs'!F4</f>
        <v>BOTTOM CB</v>
      </c>
      <c r="V4" s="164" t="str">
        <f>'ID Obs'!G4</f>
        <v>CB SIDE</v>
      </c>
      <c r="W4" s="164" t="str">
        <f>'ID Obs'!H4</f>
        <v>TAPE ON MB</v>
      </c>
      <c r="X4" s="162" t="s">
        <v>149</v>
      </c>
      <c r="Y4" s="162" t="s">
        <v>150</v>
      </c>
      <c r="Z4" s="162" t="s">
        <v>151</v>
      </c>
      <c r="AA4" s="162" t="s">
        <v>152</v>
      </c>
      <c r="AB4" s="162" t="s">
        <v>153</v>
      </c>
      <c r="AC4" s="162" t="s">
        <v>154</v>
      </c>
      <c r="AD4" s="162" t="s">
        <v>155</v>
      </c>
      <c r="AE4" s="162" t="s">
        <v>156</v>
      </c>
      <c r="AF4" s="165" t="s">
        <v>157</v>
      </c>
      <c r="AG4" s="166" t="s">
        <v>158</v>
      </c>
      <c r="AH4" s="162" t="s">
        <v>159</v>
      </c>
      <c r="AI4" s="92" t="s">
        <v>160</v>
      </c>
      <c r="AJ4" s="92" t="s">
        <v>161</v>
      </c>
      <c r="AK4" s="92" t="s">
        <v>162</v>
      </c>
      <c r="AL4" s="92" t="s">
        <v>163</v>
      </c>
      <c r="AM4" s="92" t="s">
        <v>164</v>
      </c>
      <c r="AN4" s="92" t="s">
        <v>165</v>
      </c>
      <c r="AO4" s="167" t="s">
        <v>91</v>
      </c>
      <c r="AP4" s="92" t="s">
        <v>161</v>
      </c>
      <c r="AQ4" s="92" t="s">
        <v>162</v>
      </c>
      <c r="AR4" s="92" t="s">
        <v>163</v>
      </c>
      <c r="AS4" s="92" t="s">
        <v>164</v>
      </c>
      <c r="AT4" s="92" t="s">
        <v>165</v>
      </c>
      <c r="AU4" s="167" t="s">
        <v>91</v>
      </c>
      <c r="AV4" s="92" t="s">
        <v>166</v>
      </c>
      <c r="AW4" s="168" t="str">
        <f t="shared" ref="AW4:AX4" si="1">sort(N5:N99,$A$5:$A$99,TRUE)</f>
        <v/>
      </c>
      <c r="AX4" s="168" t="str">
        <f t="shared" si="1"/>
        <v/>
      </c>
    </row>
    <row r="5">
      <c r="A5" s="102">
        <v>10.0</v>
      </c>
      <c r="B5" s="169">
        <f t="shared" ref="B5:E5" si="2">if(isblank($A5),"",if(iserror(match($A5&amp;"M",X$5:X$250,0)+4),if(iserror(match($A5&amp;"M?",X$5:X$250,0)+4),"",match($A5&amp;"M?",X$5:X$250,0)+4),(match($A5&amp;"M",X$5:X$250,0)+4)))</f>
        <v>6</v>
      </c>
      <c r="C5" s="170" t="str">
        <f t="shared" si="2"/>
        <v/>
      </c>
      <c r="D5" s="170" t="str">
        <f t="shared" si="2"/>
        <v/>
      </c>
      <c r="E5" s="170" t="str">
        <f t="shared" si="2"/>
        <v/>
      </c>
      <c r="F5" s="170">
        <f t="shared" ref="F5:I5" si="3">if(isblank($A5),"",if(iserror(match($A5&amp;"F",X$5:X$250,0)+4),if(iserror(match($A5&amp;"F?",X$5:X$250,0)+4),"",match($A5&amp;"F?",X$5:X$250,0)+4),(match($A5&amp;"F",X$5:X$250,0)+4)))</f>
        <v>5</v>
      </c>
      <c r="G5" s="170" t="str">
        <f t="shared" si="3"/>
        <v/>
      </c>
      <c r="H5" s="170" t="str">
        <f t="shared" si="3"/>
        <v/>
      </c>
      <c r="I5" s="170" t="str">
        <f t="shared" si="3"/>
        <v/>
      </c>
      <c r="J5" s="171">
        <f t="shared" ref="J5:J149" si="8">if(isblank($A5),"",max(B5:E5))</f>
        <v>6</v>
      </c>
      <c r="K5" s="171">
        <f t="shared" ref="K5:K143" si="9">if(isblank(A5),"",if(J5=0,0,match(J5,B5:E5,0)+27))</f>
        <v>28</v>
      </c>
      <c r="L5" s="171">
        <f t="shared" ref="L5:L149" si="10">if(isblank($A5),"",max(F5:I5))</f>
        <v>5</v>
      </c>
      <c r="M5" s="171">
        <f t="shared" ref="M5:M143" si="11">if(isblank(A5),"",if(L5=0,0,match(L5,F5:I5,0)+27))</f>
        <v>28</v>
      </c>
      <c r="N5" s="171" t="str">
        <f t="shared" ref="N5:N143" si="12">if(J5&gt;0,"",if(or($AH5="Predated",$AH5="Abandoned",$AH5="Failed",$AH5="Unhatched",$AH5="Fledged"),"",("#"&amp;$A5&amp;"M")))</f>
        <v/>
      </c>
      <c r="O5" s="171" t="str">
        <f t="shared" ref="O5:O143" si="13">if(L5&gt;0,"",if(or($AH5="Predated",$AH5="Abandoned",$AH5="Failed",$AH5="Unhatched",$AH5="Fledged"),"",("#"&amp;$A5&amp;"F")))</f>
        <v/>
      </c>
      <c r="P5" s="172"/>
      <c r="Q5" s="172"/>
      <c r="R5" s="170" t="str">
        <f>'ID Obs'!A5</f>
        <v>2850-57551</v>
      </c>
      <c r="S5" s="170" t="str">
        <f>'ID Obs'!C5</f>
        <v>F</v>
      </c>
      <c r="T5" s="170" t="str">
        <f>'ID Obs'!E5</f>
        <v>Lt Green</v>
      </c>
      <c r="U5" s="170" t="str">
        <f>'ID Obs'!F5</f>
        <v>Dk Green</v>
      </c>
      <c r="V5" s="170" t="str">
        <f>'ID Obs'!G5</f>
        <v>R</v>
      </c>
      <c r="W5" s="170" t="str">
        <f>'ID Obs'!H5</f>
        <v>Green</v>
      </c>
      <c r="X5" s="170" t="str">
        <f>'ID Obs'!N5&amp;$S5</f>
        <v>10F</v>
      </c>
      <c r="Y5" s="170" t="str">
        <f>'ID Obs'!P5&amp;$S5</f>
        <v>20F</v>
      </c>
      <c r="Z5" s="170" t="str">
        <f>'ID Obs'!R5&amp;$S5</f>
        <v>Nest!F</v>
      </c>
      <c r="AA5" s="170" t="str">
        <f>'ID Obs'!T5&amp;$S5</f>
        <v>Nest!F</v>
      </c>
      <c r="AB5" s="170">
        <f>'ID Obs'!O5</f>
        <v>44681</v>
      </c>
      <c r="AC5" s="170">
        <f>'ID Obs'!Q5</f>
        <v>44753</v>
      </c>
      <c r="AD5" s="170" t="str">
        <f>'ID Obs'!S5</f>
        <v>Date!</v>
      </c>
      <c r="AE5" s="170" t="str">
        <f>'ID Obs'!U5</f>
        <v>Date!</v>
      </c>
      <c r="AF5" s="173">
        <f>value('Nest Checks'!G7)</f>
        <v>0</v>
      </c>
      <c r="AG5" s="174" t="str">
        <f t="shared" ref="AG5:AG143" si="14">if(AF5=0,"",if(iserror(match(AF5,$A$5:$A$149,0)),AF5,""))</f>
        <v/>
      </c>
      <c r="AH5" s="175" t="s">
        <v>167</v>
      </c>
      <c r="AI5" s="4"/>
      <c r="AJ5" s="176" t="str">
        <f t="shared" ref="AJ5:AM5" si="4">if(isblank($A5),"",if($J5&gt;0,indirect("R"&amp;$J5&amp;"C"&amp;column(T5),0),"-"))</f>
        <v>Orange</v>
      </c>
      <c r="AK5" s="176" t="str">
        <f t="shared" si="4"/>
        <v>Red</v>
      </c>
      <c r="AL5" s="176" t="str">
        <f t="shared" si="4"/>
        <v>R</v>
      </c>
      <c r="AM5" s="176" t="str">
        <f t="shared" si="4"/>
        <v>----</v>
      </c>
      <c r="AN5" s="176" t="str">
        <f t="shared" ref="AN5:AN149" si="16">if(isblank($A5),"",if($J5&gt;0,indirect("R"&amp;$J5&amp;"C"&amp;column(R5),0),"ID?"))</f>
        <v>2850-57552</v>
      </c>
      <c r="AO5" s="177">
        <f t="shared" ref="AO5:AO149" si="17">if(isblank($A5),"",if($J5&gt;0,indirect("R"&amp;$J5&amp;"C"&amp;K5,0),""))</f>
        <v>44705</v>
      </c>
      <c r="AP5" s="178" t="str">
        <f t="shared" ref="AP5:AS5" si="5">if(isblank($A5),"",if($L5&gt;0,indirect("R"&amp;$L5&amp;"C"&amp;column(T5),0),"-"))</f>
        <v>Lt Green</v>
      </c>
      <c r="AQ5" s="178" t="str">
        <f t="shared" si="5"/>
        <v>Dk Green</v>
      </c>
      <c r="AR5" s="178" t="str">
        <f t="shared" si="5"/>
        <v>R</v>
      </c>
      <c r="AS5" s="178" t="str">
        <f t="shared" si="5"/>
        <v>Green</v>
      </c>
      <c r="AT5" s="178" t="str">
        <f t="shared" ref="AT5:AT149" si="19">if(isblank($A5),"",if($L5&gt;0,indirect("R"&amp;$L5&amp;"C"&amp;column(R5),0),"ID?"))</f>
        <v>2850-57551</v>
      </c>
      <c r="AU5" s="179">
        <f t="shared" ref="AU5:AU149" si="20">if(isblank($A5),"",if($L5&gt;0,indirect("R"&amp;$L5&amp;"C"&amp;M5,0),""))</f>
        <v>44681</v>
      </c>
      <c r="AV5" s="180"/>
      <c r="AW5" s="181" t="s">
        <v>168</v>
      </c>
      <c r="AX5" s="181" t="s">
        <v>168</v>
      </c>
    </row>
    <row r="6">
      <c r="A6" s="102">
        <v>22.0</v>
      </c>
      <c r="B6" s="170">
        <f t="shared" ref="B6:E6" si="6">if(isblank($A6),"",if(iserror(match($A6&amp;"M",X$5:X$250,0)+4),if(iserror(match($A6&amp;"M?",X$5:X$250,0)+4),"",match($A6&amp;"M?",X$5:X$250,0)+4),(match($A6&amp;"M",X$5:X$250,0)+4)))</f>
        <v>8</v>
      </c>
      <c r="C6" s="170" t="str">
        <f t="shared" si="6"/>
        <v/>
      </c>
      <c r="D6" s="170" t="str">
        <f t="shared" si="6"/>
        <v/>
      </c>
      <c r="E6" s="170" t="str">
        <f t="shared" si="6"/>
        <v/>
      </c>
      <c r="F6" s="170">
        <f t="shared" ref="F6:I6" si="7">if(isblank($A6),"",if(iserror(match($A6&amp;"F",X$5:X$250,0)+4),if(iserror(match($A6&amp;"F?",X$5:X$250,0)+4),"",match($A6&amp;"F?",X$5:X$250,0)+4),(match($A6&amp;"F",X$5:X$250,0)+4)))</f>
        <v>7</v>
      </c>
      <c r="G6" s="170" t="str">
        <f t="shared" si="7"/>
        <v/>
      </c>
      <c r="H6" s="170" t="str">
        <f t="shared" si="7"/>
        <v/>
      </c>
      <c r="I6" s="170" t="str">
        <f t="shared" si="7"/>
        <v/>
      </c>
      <c r="J6" s="171">
        <f t="shared" si="8"/>
        <v>8</v>
      </c>
      <c r="K6" s="171">
        <f t="shared" si="9"/>
        <v>28</v>
      </c>
      <c r="L6" s="171">
        <f t="shared" si="10"/>
        <v>7</v>
      </c>
      <c r="M6" s="171">
        <f t="shared" si="11"/>
        <v>28</v>
      </c>
      <c r="N6" s="171" t="str">
        <f t="shared" si="12"/>
        <v/>
      </c>
      <c r="O6" s="171" t="str">
        <f t="shared" si="13"/>
        <v/>
      </c>
      <c r="P6" s="172"/>
      <c r="Q6" s="172"/>
      <c r="R6" s="170" t="str">
        <f>'ID Obs'!A6</f>
        <v>2850-57552</v>
      </c>
      <c r="S6" s="170" t="str">
        <f>'ID Obs'!C6</f>
        <v>M</v>
      </c>
      <c r="T6" s="170" t="str">
        <f>'ID Obs'!E6</f>
        <v>Orange</v>
      </c>
      <c r="U6" s="170" t="str">
        <f>'ID Obs'!F6</f>
        <v>Red</v>
      </c>
      <c r="V6" s="170" t="str">
        <f>'ID Obs'!G6</f>
        <v>R</v>
      </c>
      <c r="W6" s="170" t="str">
        <f>'ID Obs'!H6</f>
        <v>----</v>
      </c>
      <c r="X6" s="170" t="str">
        <f>'ID Obs'!N6&amp;$S6</f>
        <v>10M</v>
      </c>
      <c r="Y6" s="170" t="str">
        <f>'ID Obs'!P6&amp;$S6</f>
        <v>20M</v>
      </c>
      <c r="Z6" s="170" t="str">
        <f>'ID Obs'!R6&amp;$S6</f>
        <v>Nest!M</v>
      </c>
      <c r="AA6" s="170" t="str">
        <f>'ID Obs'!T6&amp;$S6</f>
        <v>Nest!M</v>
      </c>
      <c r="AB6" s="170">
        <f>'ID Obs'!O6</f>
        <v>44705</v>
      </c>
      <c r="AC6" s="170">
        <f>'ID Obs'!Q6</f>
        <v>44756</v>
      </c>
      <c r="AD6" s="170" t="str">
        <f>'ID Obs'!S6</f>
        <v>Date!</v>
      </c>
      <c r="AE6" s="170" t="str">
        <f>'ID Obs'!U6</f>
        <v>Date!</v>
      </c>
      <c r="AF6" s="173">
        <f>value('Nest Checks'!G8)</f>
        <v>0</v>
      </c>
      <c r="AG6" s="174" t="str">
        <f t="shared" si="14"/>
        <v/>
      </c>
      <c r="AH6" s="175" t="s">
        <v>169</v>
      </c>
      <c r="AI6" s="4"/>
      <c r="AJ6" s="176" t="str">
        <f t="shared" ref="AJ6:AM6" si="15">if(isblank($A6),"",if($J6&gt;0,indirect("R"&amp;$J6&amp;"C"&amp;column(T6),0),"-"))</f>
        <v>Dk Blue</v>
      </c>
      <c r="AK6" s="176" t="str">
        <f t="shared" si="15"/>
        <v>Dk Blue</v>
      </c>
      <c r="AL6" s="176" t="str">
        <f t="shared" si="15"/>
        <v>L</v>
      </c>
      <c r="AM6" s="176" t="str">
        <f t="shared" si="15"/>
        <v>----</v>
      </c>
      <c r="AN6" s="176" t="str">
        <f t="shared" si="16"/>
        <v>2850-57674</v>
      </c>
      <c r="AO6" s="177">
        <f t="shared" si="17"/>
        <v>44756</v>
      </c>
      <c r="AP6" s="178" t="str">
        <f t="shared" ref="AP6:AS6" si="18">if(isblank($A6),"",if($L6&gt;0,indirect("R"&amp;$L6&amp;"C"&amp;column(T6),0),"-"))</f>
        <v>Yellow</v>
      </c>
      <c r="AQ6" s="178" t="str">
        <f t="shared" si="18"/>
        <v>Pink</v>
      </c>
      <c r="AR6" s="178" t="str">
        <f t="shared" si="18"/>
        <v>L</v>
      </c>
      <c r="AS6" s="178" t="str">
        <f t="shared" si="18"/>
        <v>----</v>
      </c>
      <c r="AT6" s="178" t="str">
        <f t="shared" si="19"/>
        <v>2850-57645</v>
      </c>
      <c r="AU6" s="179">
        <f t="shared" si="20"/>
        <v>44734</v>
      </c>
      <c r="AV6" s="180"/>
      <c r="AW6" s="181" t="s">
        <v>168</v>
      </c>
      <c r="AX6" s="181" t="s">
        <v>168</v>
      </c>
    </row>
    <row r="7">
      <c r="A7" s="102">
        <v>20.0</v>
      </c>
      <c r="B7" s="170" t="str">
        <f t="shared" ref="B7:E7" si="21">if(isblank($A7),"",if(iserror(match($A7&amp;"M",X$5:X$250,0)+4),if(iserror(match($A7&amp;"M?",X$5:X$250,0)+4),"",match($A7&amp;"M?",X$5:X$250,0)+4),(match($A7&amp;"M",X$5:X$250,0)+4)))</f>
        <v/>
      </c>
      <c r="C7" s="170">
        <f t="shared" si="21"/>
        <v>6</v>
      </c>
      <c r="D7" s="170" t="str">
        <f t="shared" si="21"/>
        <v/>
      </c>
      <c r="E7" s="170" t="str">
        <f t="shared" si="21"/>
        <v/>
      </c>
      <c r="F7" s="170" t="str">
        <f t="shared" ref="F7:I7" si="22">if(isblank($A7),"",if(iserror(match($A7&amp;"F",X$5:X$250,0)+4),if(iserror(match($A7&amp;"F?",X$5:X$250,0)+4),"",match($A7&amp;"F?",X$5:X$250,0)+4),(match($A7&amp;"F",X$5:X$250,0)+4)))</f>
        <v/>
      </c>
      <c r="G7" s="170">
        <f t="shared" si="22"/>
        <v>5</v>
      </c>
      <c r="H7" s="170" t="str">
        <f t="shared" si="22"/>
        <v/>
      </c>
      <c r="I7" s="170" t="str">
        <f t="shared" si="22"/>
        <v/>
      </c>
      <c r="J7" s="171">
        <f t="shared" si="8"/>
        <v>6</v>
      </c>
      <c r="K7" s="171">
        <f t="shared" si="9"/>
        <v>29</v>
      </c>
      <c r="L7" s="171">
        <f t="shared" si="10"/>
        <v>5</v>
      </c>
      <c r="M7" s="171">
        <f t="shared" si="11"/>
        <v>29</v>
      </c>
      <c r="N7" s="171" t="str">
        <f t="shared" si="12"/>
        <v/>
      </c>
      <c r="O7" s="171" t="str">
        <f t="shared" si="13"/>
        <v/>
      </c>
      <c r="P7" s="172"/>
      <c r="Q7" s="172"/>
      <c r="R7" s="170" t="str">
        <f>'ID Obs'!A7</f>
        <v>2850-57645</v>
      </c>
      <c r="S7" s="170" t="str">
        <f>'ID Obs'!C7</f>
        <v>F</v>
      </c>
      <c r="T7" s="170" t="str">
        <f>'ID Obs'!E7</f>
        <v>Yellow</v>
      </c>
      <c r="U7" s="170" t="str">
        <f>'ID Obs'!F7</f>
        <v>Pink</v>
      </c>
      <c r="V7" s="170" t="str">
        <f>'ID Obs'!G7</f>
        <v>L</v>
      </c>
      <c r="W7" s="170" t="str">
        <f>'ID Obs'!H7</f>
        <v>----</v>
      </c>
      <c r="X7" s="170" t="str">
        <f>'ID Obs'!N7&amp;$S7</f>
        <v>22F</v>
      </c>
      <c r="Y7" s="170" t="str">
        <f>'ID Obs'!P7&amp;$S7</f>
        <v>3F</v>
      </c>
      <c r="Z7" s="170" t="str">
        <f>'ID Obs'!R7&amp;$S7</f>
        <v>Nest!F</v>
      </c>
      <c r="AA7" s="170" t="str">
        <f>'ID Obs'!T7&amp;$S7</f>
        <v>Nest!F</v>
      </c>
      <c r="AB7" s="170">
        <f>'ID Obs'!O7</f>
        <v>44734</v>
      </c>
      <c r="AC7" s="170">
        <f>'ID Obs'!Q7</f>
        <v>44783</v>
      </c>
      <c r="AD7" s="170" t="str">
        <f>'ID Obs'!S7</f>
        <v>Date!</v>
      </c>
      <c r="AE7" s="170" t="str">
        <f>'ID Obs'!U7</f>
        <v>Date!</v>
      </c>
      <c r="AF7" s="173">
        <f>value('Nest Checks'!G9)</f>
        <v>3</v>
      </c>
      <c r="AG7" s="174" t="str">
        <f t="shared" si="14"/>
        <v/>
      </c>
      <c r="AH7" s="175" t="s">
        <v>167</v>
      </c>
      <c r="AI7" s="4"/>
      <c r="AJ7" s="176" t="str">
        <f t="shared" ref="AJ7:AM7" si="23">if(isblank($A7),"",if($J7&gt;0,indirect("R"&amp;$J7&amp;"C"&amp;column(T7),0),"-"))</f>
        <v>Orange</v>
      </c>
      <c r="AK7" s="176" t="str">
        <f t="shared" si="23"/>
        <v>Red</v>
      </c>
      <c r="AL7" s="176" t="str">
        <f t="shared" si="23"/>
        <v>R</v>
      </c>
      <c r="AM7" s="176" t="str">
        <f t="shared" si="23"/>
        <v>----</v>
      </c>
      <c r="AN7" s="176" t="str">
        <f t="shared" si="16"/>
        <v>2850-57552</v>
      </c>
      <c r="AO7" s="177">
        <f t="shared" si="17"/>
        <v>44756</v>
      </c>
      <c r="AP7" s="178" t="str">
        <f t="shared" ref="AP7:AS7" si="24">if(isblank($A7),"",if($L7&gt;0,indirect("R"&amp;$L7&amp;"C"&amp;column(T7),0),"-"))</f>
        <v>Lt Green</v>
      </c>
      <c r="AQ7" s="178" t="str">
        <f t="shared" si="24"/>
        <v>Dk Green</v>
      </c>
      <c r="AR7" s="178" t="str">
        <f t="shared" si="24"/>
        <v>R</v>
      </c>
      <c r="AS7" s="178" t="str">
        <f t="shared" si="24"/>
        <v>Green</v>
      </c>
      <c r="AT7" s="178" t="str">
        <f t="shared" si="19"/>
        <v>2850-57551</v>
      </c>
      <c r="AU7" s="179">
        <f t="shared" si="20"/>
        <v>44753</v>
      </c>
      <c r="AV7" s="180"/>
      <c r="AW7" s="181" t="s">
        <v>168</v>
      </c>
      <c r="AX7" s="181" t="s">
        <v>168</v>
      </c>
    </row>
    <row r="8">
      <c r="A8" s="102">
        <v>23.0</v>
      </c>
      <c r="B8" s="170">
        <f t="shared" ref="B8:E8" si="25">if(isblank($A8),"",if(iserror(match($A8&amp;"M",X$5:X$250,0)+4),if(iserror(match($A8&amp;"M?",X$5:X$250,0)+4),"",match($A8&amp;"M?",X$5:X$250,0)+4),(match($A8&amp;"M",X$5:X$250,0)+4)))</f>
        <v>10</v>
      </c>
      <c r="C8" s="170" t="str">
        <f t="shared" si="25"/>
        <v/>
      </c>
      <c r="D8" s="170" t="str">
        <f t="shared" si="25"/>
        <v/>
      </c>
      <c r="E8" s="170" t="str">
        <f t="shared" si="25"/>
        <v/>
      </c>
      <c r="F8" s="170">
        <f t="shared" ref="F8:I8" si="26">if(isblank($A8),"",if(iserror(match($A8&amp;"F",X$5:X$250,0)+4),if(iserror(match($A8&amp;"F?",X$5:X$250,0)+4),"",match($A8&amp;"F?",X$5:X$250,0)+4),(match($A8&amp;"F",X$5:X$250,0)+4)))</f>
        <v>9</v>
      </c>
      <c r="G8" s="170" t="str">
        <f t="shared" si="26"/>
        <v/>
      </c>
      <c r="H8" s="170" t="str">
        <f t="shared" si="26"/>
        <v/>
      </c>
      <c r="I8" s="170" t="str">
        <f t="shared" si="26"/>
        <v/>
      </c>
      <c r="J8" s="171">
        <f t="shared" si="8"/>
        <v>10</v>
      </c>
      <c r="K8" s="171">
        <f t="shared" si="9"/>
        <v>28</v>
      </c>
      <c r="L8" s="171">
        <f t="shared" si="10"/>
        <v>9</v>
      </c>
      <c r="M8" s="171">
        <f t="shared" si="11"/>
        <v>28</v>
      </c>
      <c r="N8" s="171" t="str">
        <f t="shared" si="12"/>
        <v/>
      </c>
      <c r="O8" s="171" t="str">
        <f t="shared" si="13"/>
        <v/>
      </c>
      <c r="P8" s="172"/>
      <c r="Q8" s="172"/>
      <c r="R8" s="170" t="str">
        <f>'ID Obs'!A8</f>
        <v>2850-57674</v>
      </c>
      <c r="S8" s="170" t="str">
        <f>'ID Obs'!C8</f>
        <v>M</v>
      </c>
      <c r="T8" s="170" t="str">
        <f>'ID Obs'!E8</f>
        <v>Dk Blue</v>
      </c>
      <c r="U8" s="170" t="str">
        <f>'ID Obs'!F8</f>
        <v>Dk Blue</v>
      </c>
      <c r="V8" s="170" t="str">
        <f>'ID Obs'!G8</f>
        <v>L</v>
      </c>
      <c r="W8" s="170" t="str">
        <f>'ID Obs'!H8</f>
        <v>----</v>
      </c>
      <c r="X8" s="170" t="str">
        <f>'ID Obs'!N8&amp;$S8</f>
        <v>22M</v>
      </c>
      <c r="Y8" s="170" t="str">
        <f>'ID Obs'!P8&amp;$S8</f>
        <v>3M</v>
      </c>
      <c r="Z8" s="170" t="str">
        <f>'ID Obs'!R8&amp;$S8</f>
        <v>Nest!M</v>
      </c>
      <c r="AA8" s="170" t="str">
        <f>'ID Obs'!T8&amp;$S8</f>
        <v>Nest!M</v>
      </c>
      <c r="AB8" s="170">
        <f>'ID Obs'!O8</f>
        <v>44756</v>
      </c>
      <c r="AC8" s="170">
        <f>'ID Obs'!Q8</f>
        <v>44783</v>
      </c>
      <c r="AD8" s="170" t="str">
        <f>'ID Obs'!S8</f>
        <v>Date!</v>
      </c>
      <c r="AE8" s="170" t="str">
        <f>'ID Obs'!U8</f>
        <v>Date!</v>
      </c>
      <c r="AF8" s="173">
        <f>value('Nest Checks'!G10)</f>
        <v>0</v>
      </c>
      <c r="AG8" s="174" t="str">
        <f t="shared" si="14"/>
        <v/>
      </c>
      <c r="AH8" s="175" t="s">
        <v>169</v>
      </c>
      <c r="AI8" s="4"/>
      <c r="AJ8" s="176" t="str">
        <f t="shared" ref="AJ8:AM8" si="27">if(isblank($A8),"",if($J8&gt;0,indirect("R"&amp;$J8&amp;"C"&amp;column(T8),0),"-"))</f>
        <v>Yellow</v>
      </c>
      <c r="AK8" s="176" t="str">
        <f t="shared" si="27"/>
        <v>Black</v>
      </c>
      <c r="AL8" s="176" t="str">
        <f t="shared" si="27"/>
        <v>L</v>
      </c>
      <c r="AM8" s="176" t="str">
        <f t="shared" si="27"/>
        <v>----</v>
      </c>
      <c r="AN8" s="176" t="str">
        <f t="shared" si="16"/>
        <v>2850-57684</v>
      </c>
      <c r="AO8" s="177" t="str">
        <f t="shared" si="17"/>
        <v>Date!</v>
      </c>
      <c r="AP8" s="178" t="str">
        <f t="shared" ref="AP8:AS8" si="28">if(isblank($A8),"",if($L8&gt;0,indirect("R"&amp;$L8&amp;"C"&amp;column(T8),0),"-"))</f>
        <v>Lt Green</v>
      </c>
      <c r="AQ8" s="178" t="str">
        <f t="shared" si="28"/>
        <v>Orange</v>
      </c>
      <c r="AR8" s="178" t="str">
        <f t="shared" si="28"/>
        <v>R</v>
      </c>
      <c r="AS8" s="178" t="str">
        <f t="shared" si="28"/>
        <v>----</v>
      </c>
      <c r="AT8" s="178" t="str">
        <f t="shared" si="19"/>
        <v>2850-57683</v>
      </c>
      <c r="AU8" s="179" t="str">
        <f t="shared" si="20"/>
        <v>Date!</v>
      </c>
      <c r="AV8" s="180"/>
      <c r="AW8" s="181" t="s">
        <v>168</v>
      </c>
      <c r="AX8" s="181" t="s">
        <v>168</v>
      </c>
    </row>
    <row r="9">
      <c r="A9" s="102">
        <v>22.2</v>
      </c>
      <c r="B9" s="170" t="str">
        <f t="shared" ref="B9:E9" si="29">if(isblank($A9),"",if(iserror(match($A9&amp;"M",X$5:X$250,0)+4),if(iserror(match($A9&amp;"M?",X$5:X$250,0)+4),"",match($A9&amp;"M?",X$5:X$250,0)+4),(match($A9&amp;"M",X$5:X$250,0)+4)))</f>
        <v/>
      </c>
      <c r="C9" s="170" t="str">
        <f t="shared" si="29"/>
        <v/>
      </c>
      <c r="D9" s="170" t="str">
        <f t="shared" si="29"/>
        <v/>
      </c>
      <c r="E9" s="170" t="str">
        <f t="shared" si="29"/>
        <v/>
      </c>
      <c r="F9" s="170" t="str">
        <f t="shared" ref="F9:I9" si="30">if(isblank($A9),"",if(iserror(match($A9&amp;"F",X$5:X$250,0)+4),if(iserror(match($A9&amp;"F?",X$5:X$250,0)+4),"",match($A9&amp;"F?",X$5:X$250,0)+4),(match($A9&amp;"F",X$5:X$250,0)+4)))</f>
        <v/>
      </c>
      <c r="G9" s="170" t="str">
        <f t="shared" si="30"/>
        <v/>
      </c>
      <c r="H9" s="170" t="str">
        <f t="shared" si="30"/>
        <v/>
      </c>
      <c r="I9" s="170" t="str">
        <f t="shared" si="30"/>
        <v/>
      </c>
      <c r="J9" s="171">
        <f t="shared" si="8"/>
        <v>0</v>
      </c>
      <c r="K9" s="171">
        <f t="shared" si="9"/>
        <v>0</v>
      </c>
      <c r="L9" s="171">
        <f t="shared" si="10"/>
        <v>0</v>
      </c>
      <c r="M9" s="171">
        <f t="shared" si="11"/>
        <v>0</v>
      </c>
      <c r="N9" s="171" t="str">
        <f t="shared" si="12"/>
        <v/>
      </c>
      <c r="O9" s="171" t="str">
        <f t="shared" si="13"/>
        <v/>
      </c>
      <c r="P9" s="172"/>
      <c r="Q9" s="172"/>
      <c r="R9" s="170" t="str">
        <f>'ID Obs'!A9</f>
        <v>2850-57683</v>
      </c>
      <c r="S9" s="170" t="str">
        <f>'ID Obs'!C9</f>
        <v>F</v>
      </c>
      <c r="T9" s="170" t="str">
        <f>'ID Obs'!E9</f>
        <v>Lt Green</v>
      </c>
      <c r="U9" s="170" t="str">
        <f>'ID Obs'!F9</f>
        <v>Orange</v>
      </c>
      <c r="V9" s="170" t="str">
        <f>'ID Obs'!G9</f>
        <v>R</v>
      </c>
      <c r="W9" s="170" t="str">
        <f>'ID Obs'!H9</f>
        <v>----</v>
      </c>
      <c r="X9" s="170" t="str">
        <f>'ID Obs'!N9&amp;$S9</f>
        <v>23F</v>
      </c>
      <c r="Y9" s="170" t="str">
        <f>'ID Obs'!P9&amp;$S9</f>
        <v>Nest!F</v>
      </c>
      <c r="Z9" s="170" t="str">
        <f>'ID Obs'!R9&amp;$S9</f>
        <v>Nest!F</v>
      </c>
      <c r="AA9" s="170" t="str">
        <f>'ID Obs'!T9&amp;$S9</f>
        <v>Nest!F</v>
      </c>
      <c r="AB9" s="170" t="str">
        <f>'ID Obs'!O9</f>
        <v>Date!</v>
      </c>
      <c r="AC9" s="170" t="str">
        <f>'ID Obs'!Q9</f>
        <v>Date!</v>
      </c>
      <c r="AD9" s="170" t="str">
        <f>'ID Obs'!S9</f>
        <v>Date!</v>
      </c>
      <c r="AE9" s="170" t="str">
        <f>'ID Obs'!U9</f>
        <v>Date!</v>
      </c>
      <c r="AF9" s="173">
        <f>value('Nest Checks'!G11)</f>
        <v>0</v>
      </c>
      <c r="AG9" s="174" t="str">
        <f t="shared" si="14"/>
        <v/>
      </c>
      <c r="AH9" s="175" t="s">
        <v>170</v>
      </c>
      <c r="AI9" s="4"/>
      <c r="AJ9" s="176" t="str">
        <f t="shared" ref="AJ9:AM9" si="31">if(isblank($A9),"",if($J9&gt;0,indirect("R"&amp;$J9&amp;"C"&amp;column(T9),0),"-"))</f>
        <v>-</v>
      </c>
      <c r="AK9" s="176" t="str">
        <f t="shared" si="31"/>
        <v>-</v>
      </c>
      <c r="AL9" s="176" t="str">
        <f t="shared" si="31"/>
        <v>-</v>
      </c>
      <c r="AM9" s="176" t="str">
        <f t="shared" si="31"/>
        <v>-</v>
      </c>
      <c r="AN9" s="176" t="str">
        <f t="shared" si="16"/>
        <v>ID?</v>
      </c>
      <c r="AO9" s="177" t="str">
        <f t="shared" si="17"/>
        <v/>
      </c>
      <c r="AP9" s="178" t="str">
        <f t="shared" ref="AP9:AS9" si="32">if(isblank($A9),"",if($L9&gt;0,indirect("R"&amp;$L9&amp;"C"&amp;column(T9),0),"-"))</f>
        <v>-</v>
      </c>
      <c r="AQ9" s="178" t="str">
        <f t="shared" si="32"/>
        <v>-</v>
      </c>
      <c r="AR9" s="178" t="str">
        <f t="shared" si="32"/>
        <v>-</v>
      </c>
      <c r="AS9" s="178" t="str">
        <f t="shared" si="32"/>
        <v>-</v>
      </c>
      <c r="AT9" s="178" t="str">
        <f t="shared" si="19"/>
        <v>ID?</v>
      </c>
      <c r="AU9" s="179" t="str">
        <f t="shared" si="20"/>
        <v/>
      </c>
      <c r="AV9" s="180"/>
      <c r="AW9" s="181" t="s">
        <v>168</v>
      </c>
      <c r="AX9" s="181" t="s">
        <v>168</v>
      </c>
    </row>
    <row r="10">
      <c r="A10" s="102">
        <v>3.0</v>
      </c>
      <c r="B10" s="170" t="str">
        <f t="shared" ref="B10:E10" si="33">if(isblank($A10),"",if(iserror(match($A10&amp;"M",X$5:X$250,0)+4),if(iserror(match($A10&amp;"M?",X$5:X$250,0)+4),"",match($A10&amp;"M?",X$5:X$250,0)+4),(match($A10&amp;"M",X$5:X$250,0)+4)))</f>
        <v/>
      </c>
      <c r="C10" s="170">
        <f t="shared" si="33"/>
        <v>8</v>
      </c>
      <c r="D10" s="170" t="str">
        <f t="shared" si="33"/>
        <v/>
      </c>
      <c r="E10" s="170" t="str">
        <f t="shared" si="33"/>
        <v/>
      </c>
      <c r="F10" s="170" t="str">
        <f t="shared" ref="F10:I10" si="34">if(isblank($A10),"",if(iserror(match($A10&amp;"F",X$5:X$250,0)+4),if(iserror(match($A10&amp;"F?",X$5:X$250,0)+4),"",match($A10&amp;"F?",X$5:X$250,0)+4),(match($A10&amp;"F",X$5:X$250,0)+4)))</f>
        <v/>
      </c>
      <c r="G10" s="170">
        <f t="shared" si="34"/>
        <v>7</v>
      </c>
      <c r="H10" s="170" t="str">
        <f t="shared" si="34"/>
        <v/>
      </c>
      <c r="I10" s="170" t="str">
        <f t="shared" si="34"/>
        <v/>
      </c>
      <c r="J10" s="171">
        <f t="shared" si="8"/>
        <v>8</v>
      </c>
      <c r="K10" s="171">
        <f t="shared" si="9"/>
        <v>29</v>
      </c>
      <c r="L10" s="171">
        <f t="shared" si="10"/>
        <v>7</v>
      </c>
      <c r="M10" s="171">
        <f t="shared" si="11"/>
        <v>29</v>
      </c>
      <c r="N10" s="171" t="str">
        <f t="shared" si="12"/>
        <v/>
      </c>
      <c r="O10" s="171" t="str">
        <f t="shared" si="13"/>
        <v/>
      </c>
      <c r="P10" s="172"/>
      <c r="Q10" s="172"/>
      <c r="R10" s="170" t="str">
        <f>'ID Obs'!A10</f>
        <v>2850-57684</v>
      </c>
      <c r="S10" s="170" t="str">
        <f>'ID Obs'!C10</f>
        <v>M</v>
      </c>
      <c r="T10" s="170" t="str">
        <f>'ID Obs'!E10</f>
        <v>Yellow</v>
      </c>
      <c r="U10" s="170" t="str">
        <f>'ID Obs'!F10</f>
        <v>Black</v>
      </c>
      <c r="V10" s="170" t="str">
        <f>'ID Obs'!G10</f>
        <v>L</v>
      </c>
      <c r="W10" s="170" t="str">
        <f>'ID Obs'!H10</f>
        <v>----</v>
      </c>
      <c r="X10" s="170" t="str">
        <f>'ID Obs'!N10&amp;$S10</f>
        <v>23M</v>
      </c>
      <c r="Y10" s="170" t="str">
        <f>'ID Obs'!P10&amp;$S10</f>
        <v>Nest!M</v>
      </c>
      <c r="Z10" s="170" t="str">
        <f>'ID Obs'!R10&amp;$S10</f>
        <v>Nest!M</v>
      </c>
      <c r="AA10" s="170" t="str">
        <f>'ID Obs'!T10&amp;$S10</f>
        <v>Nest!M</v>
      </c>
      <c r="AB10" s="170" t="str">
        <f>'ID Obs'!O10</f>
        <v>Date!</v>
      </c>
      <c r="AC10" s="170" t="str">
        <f>'ID Obs'!Q10</f>
        <v>Date!</v>
      </c>
      <c r="AD10" s="170" t="str">
        <f>'ID Obs'!S10</f>
        <v>Date!</v>
      </c>
      <c r="AE10" s="170" t="str">
        <f>'ID Obs'!U10</f>
        <v>Date!</v>
      </c>
      <c r="AF10" s="173">
        <f>value('Nest Checks'!G12)</f>
        <v>0</v>
      </c>
      <c r="AG10" s="174" t="str">
        <f t="shared" si="14"/>
        <v/>
      </c>
      <c r="AH10" s="175" t="s">
        <v>167</v>
      </c>
      <c r="AI10" s="4"/>
      <c r="AJ10" s="176" t="str">
        <f t="shared" ref="AJ10:AM10" si="35">if(isblank($A10),"",if($J10&gt;0,indirect("R"&amp;$J10&amp;"C"&amp;column(T10),0),"-"))</f>
        <v>Dk Blue</v>
      </c>
      <c r="AK10" s="176" t="str">
        <f t="shared" si="35"/>
        <v>Dk Blue</v>
      </c>
      <c r="AL10" s="176" t="str">
        <f t="shared" si="35"/>
        <v>L</v>
      </c>
      <c r="AM10" s="176" t="str">
        <f t="shared" si="35"/>
        <v>----</v>
      </c>
      <c r="AN10" s="176" t="str">
        <f t="shared" si="16"/>
        <v>2850-57674</v>
      </c>
      <c r="AO10" s="177">
        <f t="shared" si="17"/>
        <v>44783</v>
      </c>
      <c r="AP10" s="178" t="str">
        <f t="shared" ref="AP10:AS10" si="36">if(isblank($A10),"",if($L10&gt;0,indirect("R"&amp;$L10&amp;"C"&amp;column(T10),0),"-"))</f>
        <v>Yellow</v>
      </c>
      <c r="AQ10" s="178" t="str">
        <f t="shared" si="36"/>
        <v>Pink</v>
      </c>
      <c r="AR10" s="178" t="str">
        <f t="shared" si="36"/>
        <v>L</v>
      </c>
      <c r="AS10" s="178" t="str">
        <f t="shared" si="36"/>
        <v>----</v>
      </c>
      <c r="AT10" s="178" t="str">
        <f t="shared" si="19"/>
        <v>2850-57645</v>
      </c>
      <c r="AU10" s="179">
        <f t="shared" si="20"/>
        <v>44783</v>
      </c>
      <c r="AV10" s="180"/>
      <c r="AW10" s="181" t="s">
        <v>168</v>
      </c>
      <c r="AX10" s="181" t="s">
        <v>168</v>
      </c>
    </row>
    <row r="11">
      <c r="A11" s="102"/>
      <c r="B11" s="170" t="str">
        <f t="shared" ref="B11:E11" si="37">if(isblank($A11),"",if(iserror(match($A11&amp;"M",X$5:X$250,0)+4),if(iserror(match($A11&amp;"M?",X$5:X$250,0)+4),"",match($A11&amp;"M?",X$5:X$250,0)+4),(match($A11&amp;"M",X$5:X$250,0)+4)))</f>
        <v/>
      </c>
      <c r="C11" s="170" t="str">
        <f t="shared" si="37"/>
        <v/>
      </c>
      <c r="D11" s="170" t="str">
        <f t="shared" si="37"/>
        <v/>
      </c>
      <c r="E11" s="170" t="str">
        <f t="shared" si="37"/>
        <v/>
      </c>
      <c r="F11" s="170" t="str">
        <f t="shared" ref="F11:I11" si="38">if(isblank($A11),"",if(iserror(match($A11&amp;"F",X$5:X$250,0)+4),if(iserror(match($A11&amp;"F?",X$5:X$250,0)+4),"",match($A11&amp;"F?",X$5:X$250,0)+4),(match($A11&amp;"F",X$5:X$250,0)+4)))</f>
        <v/>
      </c>
      <c r="G11" s="170" t="str">
        <f t="shared" si="38"/>
        <v/>
      </c>
      <c r="H11" s="170" t="str">
        <f t="shared" si="38"/>
        <v/>
      </c>
      <c r="I11" s="170" t="str">
        <f t="shared" si="38"/>
        <v/>
      </c>
      <c r="J11" s="171" t="str">
        <f t="shared" si="8"/>
        <v/>
      </c>
      <c r="K11" s="171" t="str">
        <f t="shared" si="9"/>
        <v/>
      </c>
      <c r="L11" s="171" t="str">
        <f t="shared" si="10"/>
        <v/>
      </c>
      <c r="M11" s="171" t="str">
        <f t="shared" si="11"/>
        <v/>
      </c>
      <c r="N11" s="171" t="str">
        <f t="shared" si="12"/>
        <v/>
      </c>
      <c r="O11" s="171" t="str">
        <f t="shared" si="13"/>
        <v/>
      </c>
      <c r="P11" s="172"/>
      <c r="Q11" s="172"/>
      <c r="R11" s="170" t="str">
        <f>'ID Obs'!A11</f>
        <v/>
      </c>
      <c r="S11" s="170" t="str">
        <f>'ID Obs'!C11</f>
        <v/>
      </c>
      <c r="T11" s="170" t="str">
        <f>'ID Obs'!E11</f>
        <v/>
      </c>
      <c r="U11" s="170" t="str">
        <f>'ID Obs'!F11</f>
        <v/>
      </c>
      <c r="V11" s="170" t="str">
        <f>'ID Obs'!G11</f>
        <v/>
      </c>
      <c r="W11" s="170" t="str">
        <f>'ID Obs'!H11</f>
        <v/>
      </c>
      <c r="X11" s="170" t="str">
        <f>'ID Obs'!N11&amp;$S11</f>
        <v>Nest!</v>
      </c>
      <c r="Y11" s="170" t="str">
        <f>'ID Obs'!P11&amp;$S11</f>
        <v>Nest!</v>
      </c>
      <c r="Z11" s="170" t="str">
        <f>'ID Obs'!R11&amp;$S11</f>
        <v>Nest!</v>
      </c>
      <c r="AA11" s="170" t="str">
        <f>'ID Obs'!T11&amp;$S11</f>
        <v>Nest!</v>
      </c>
      <c r="AB11" s="170" t="str">
        <f>'ID Obs'!O11</f>
        <v>Date!</v>
      </c>
      <c r="AC11" s="170" t="str">
        <f>'ID Obs'!Q11</f>
        <v>Date!</v>
      </c>
      <c r="AD11" s="170" t="str">
        <f>'ID Obs'!S11</f>
        <v>Date!</v>
      </c>
      <c r="AE11" s="170" t="str">
        <f>'ID Obs'!U11</f>
        <v>Date!</v>
      </c>
      <c r="AF11" s="173">
        <f>value('Nest Checks'!G13)</f>
        <v>0</v>
      </c>
      <c r="AG11" s="174" t="str">
        <f t="shared" si="14"/>
        <v/>
      </c>
      <c r="AH11" s="175"/>
      <c r="AI11" s="4"/>
      <c r="AJ11" s="176" t="str">
        <f t="shared" ref="AJ11:AM11" si="39">if(isblank($A11),"",if($J11&gt;0,indirect("R"&amp;$J11&amp;"C"&amp;column(T11),0),"-"))</f>
        <v/>
      </c>
      <c r="AK11" s="176" t="str">
        <f t="shared" si="39"/>
        <v/>
      </c>
      <c r="AL11" s="176" t="str">
        <f t="shared" si="39"/>
        <v/>
      </c>
      <c r="AM11" s="176" t="str">
        <f t="shared" si="39"/>
        <v/>
      </c>
      <c r="AN11" s="176" t="str">
        <f t="shared" si="16"/>
        <v/>
      </c>
      <c r="AO11" s="177" t="str">
        <f t="shared" si="17"/>
        <v/>
      </c>
      <c r="AP11" s="178" t="str">
        <f t="shared" ref="AP11:AS11" si="40">if(isblank($A11),"",if($L11&gt;0,indirect("R"&amp;$L11&amp;"C"&amp;column(T11),0),"-"))</f>
        <v/>
      </c>
      <c r="AQ11" s="178" t="str">
        <f t="shared" si="40"/>
        <v/>
      </c>
      <c r="AR11" s="178" t="str">
        <f t="shared" si="40"/>
        <v/>
      </c>
      <c r="AS11" s="178" t="str">
        <f t="shared" si="40"/>
        <v/>
      </c>
      <c r="AT11" s="178" t="str">
        <f t="shared" si="19"/>
        <v/>
      </c>
      <c r="AU11" s="179" t="str">
        <f t="shared" si="20"/>
        <v/>
      </c>
      <c r="AV11" s="180"/>
      <c r="AW11" s="181" t="s">
        <v>168</v>
      </c>
      <c r="AX11" s="181" t="s">
        <v>168</v>
      </c>
    </row>
    <row r="12">
      <c r="A12" s="102"/>
      <c r="B12" s="170" t="str">
        <f t="shared" ref="B12:E12" si="41">if(isblank($A12),"",if(iserror(match($A12&amp;"M",X$5:X$250,0)+4),if(iserror(match($A12&amp;"M?",X$5:X$250,0)+4),"",match($A12&amp;"M?",X$5:X$250,0)+4),(match($A12&amp;"M",X$5:X$250,0)+4)))</f>
        <v/>
      </c>
      <c r="C12" s="170" t="str">
        <f t="shared" si="41"/>
        <v/>
      </c>
      <c r="D12" s="170" t="str">
        <f t="shared" si="41"/>
        <v/>
      </c>
      <c r="E12" s="170" t="str">
        <f t="shared" si="41"/>
        <v/>
      </c>
      <c r="F12" s="170" t="str">
        <f t="shared" ref="F12:I12" si="42">if(isblank($A12),"",if(iserror(match($A12&amp;"F",X$5:X$250,0)+4),if(iserror(match($A12&amp;"F?",X$5:X$250,0)+4),"",match($A12&amp;"F?",X$5:X$250,0)+4),(match($A12&amp;"F",X$5:X$250,0)+4)))</f>
        <v/>
      </c>
      <c r="G12" s="170" t="str">
        <f t="shared" si="42"/>
        <v/>
      </c>
      <c r="H12" s="170" t="str">
        <f t="shared" si="42"/>
        <v/>
      </c>
      <c r="I12" s="170" t="str">
        <f t="shared" si="42"/>
        <v/>
      </c>
      <c r="J12" s="171" t="str">
        <f t="shared" si="8"/>
        <v/>
      </c>
      <c r="K12" s="171" t="str">
        <f t="shared" si="9"/>
        <v/>
      </c>
      <c r="L12" s="171" t="str">
        <f t="shared" si="10"/>
        <v/>
      </c>
      <c r="M12" s="171" t="str">
        <f t="shared" si="11"/>
        <v/>
      </c>
      <c r="N12" s="171" t="str">
        <f t="shared" si="12"/>
        <v/>
      </c>
      <c r="O12" s="171" t="str">
        <f t="shared" si="13"/>
        <v/>
      </c>
      <c r="P12" s="172"/>
      <c r="Q12" s="172"/>
      <c r="R12" s="170" t="str">
        <f>'ID Obs'!A12</f>
        <v/>
      </c>
      <c r="S12" s="170" t="str">
        <f>'ID Obs'!C12</f>
        <v/>
      </c>
      <c r="T12" s="170" t="str">
        <f>'ID Obs'!E12</f>
        <v/>
      </c>
      <c r="U12" s="170" t="str">
        <f>'ID Obs'!F12</f>
        <v/>
      </c>
      <c r="V12" s="170" t="str">
        <f>'ID Obs'!G12</f>
        <v/>
      </c>
      <c r="W12" s="170" t="str">
        <f>'ID Obs'!H12</f>
        <v/>
      </c>
      <c r="X12" s="170" t="str">
        <f>'ID Obs'!N12&amp;$S12</f>
        <v>Nest!</v>
      </c>
      <c r="Y12" s="170" t="str">
        <f>'ID Obs'!P12&amp;$S12</f>
        <v>Nest!</v>
      </c>
      <c r="Z12" s="170" t="str">
        <f>'ID Obs'!R12&amp;$S12</f>
        <v>Nest!</v>
      </c>
      <c r="AA12" s="170" t="str">
        <f>'ID Obs'!T12&amp;$S12</f>
        <v>Nest!</v>
      </c>
      <c r="AB12" s="170" t="str">
        <f>'ID Obs'!O12</f>
        <v>Date!</v>
      </c>
      <c r="AC12" s="170" t="str">
        <f>'ID Obs'!Q12</f>
        <v>Date!</v>
      </c>
      <c r="AD12" s="170" t="str">
        <f>'ID Obs'!S12</f>
        <v>Date!</v>
      </c>
      <c r="AE12" s="170" t="str">
        <f>'ID Obs'!U12</f>
        <v>Date!</v>
      </c>
      <c r="AF12" s="173">
        <f>value('Nest Checks'!G14)</f>
        <v>0</v>
      </c>
      <c r="AG12" s="174" t="str">
        <f t="shared" si="14"/>
        <v/>
      </c>
      <c r="AH12" s="175"/>
      <c r="AI12" s="4"/>
      <c r="AJ12" s="176" t="str">
        <f t="shared" ref="AJ12:AM12" si="43">if(isblank($A12),"",if($J12&gt;0,indirect("R"&amp;$J12&amp;"C"&amp;column(T12),0),"-"))</f>
        <v/>
      </c>
      <c r="AK12" s="176" t="str">
        <f t="shared" si="43"/>
        <v/>
      </c>
      <c r="AL12" s="176" t="str">
        <f t="shared" si="43"/>
        <v/>
      </c>
      <c r="AM12" s="176" t="str">
        <f t="shared" si="43"/>
        <v/>
      </c>
      <c r="AN12" s="176" t="str">
        <f t="shared" si="16"/>
        <v/>
      </c>
      <c r="AO12" s="177" t="str">
        <f t="shared" si="17"/>
        <v/>
      </c>
      <c r="AP12" s="178" t="str">
        <f t="shared" ref="AP12:AS12" si="44">if(isblank($A12),"",if($L12&gt;0,indirect("R"&amp;$L12&amp;"C"&amp;column(T12),0),"-"))</f>
        <v/>
      </c>
      <c r="AQ12" s="178" t="str">
        <f t="shared" si="44"/>
        <v/>
      </c>
      <c r="AR12" s="178" t="str">
        <f t="shared" si="44"/>
        <v/>
      </c>
      <c r="AS12" s="178" t="str">
        <f t="shared" si="44"/>
        <v/>
      </c>
      <c r="AT12" s="178" t="str">
        <f t="shared" si="19"/>
        <v/>
      </c>
      <c r="AU12" s="179" t="str">
        <f t="shared" si="20"/>
        <v/>
      </c>
      <c r="AV12" s="180"/>
      <c r="AW12" s="181" t="s">
        <v>168</v>
      </c>
      <c r="AX12" s="181" t="s">
        <v>168</v>
      </c>
    </row>
    <row r="13">
      <c r="A13" s="102"/>
      <c r="B13" s="170" t="str">
        <f t="shared" ref="B13:E13" si="45">if(isblank($A13),"",if(iserror(match($A13&amp;"M",X$5:X$250,0)+4),if(iserror(match($A13&amp;"M?",X$5:X$250,0)+4),"",match($A13&amp;"M?",X$5:X$250,0)+4),(match($A13&amp;"M",X$5:X$250,0)+4)))</f>
        <v/>
      </c>
      <c r="C13" s="170" t="str">
        <f t="shared" si="45"/>
        <v/>
      </c>
      <c r="D13" s="170" t="str">
        <f t="shared" si="45"/>
        <v/>
      </c>
      <c r="E13" s="170" t="str">
        <f t="shared" si="45"/>
        <v/>
      </c>
      <c r="F13" s="170" t="str">
        <f t="shared" ref="F13:I13" si="46">if(isblank($A13),"",if(iserror(match($A13&amp;"F",X$5:X$250,0)+4),if(iserror(match($A13&amp;"F?",X$5:X$250,0)+4),"",match($A13&amp;"F?",X$5:X$250,0)+4),(match($A13&amp;"F",X$5:X$250,0)+4)))</f>
        <v/>
      </c>
      <c r="G13" s="170" t="str">
        <f t="shared" si="46"/>
        <v/>
      </c>
      <c r="H13" s="170" t="str">
        <f t="shared" si="46"/>
        <v/>
      </c>
      <c r="I13" s="170" t="str">
        <f t="shared" si="46"/>
        <v/>
      </c>
      <c r="J13" s="171" t="str">
        <f t="shared" si="8"/>
        <v/>
      </c>
      <c r="K13" s="171" t="str">
        <f t="shared" si="9"/>
        <v/>
      </c>
      <c r="L13" s="171" t="str">
        <f t="shared" si="10"/>
        <v/>
      </c>
      <c r="M13" s="171" t="str">
        <f t="shared" si="11"/>
        <v/>
      </c>
      <c r="N13" s="171" t="str">
        <f t="shared" si="12"/>
        <v/>
      </c>
      <c r="O13" s="171" t="str">
        <f t="shared" si="13"/>
        <v/>
      </c>
      <c r="P13" s="172"/>
      <c r="Q13" s="172"/>
      <c r="R13" s="170" t="str">
        <f>'ID Obs'!A13</f>
        <v/>
      </c>
      <c r="S13" s="170" t="str">
        <f>'ID Obs'!C13</f>
        <v/>
      </c>
      <c r="T13" s="170" t="str">
        <f>'ID Obs'!E13</f>
        <v/>
      </c>
      <c r="U13" s="170" t="str">
        <f>'ID Obs'!F13</f>
        <v/>
      </c>
      <c r="V13" s="170" t="str">
        <f>'ID Obs'!G13</f>
        <v/>
      </c>
      <c r="W13" s="170" t="str">
        <f>'ID Obs'!H13</f>
        <v/>
      </c>
      <c r="X13" s="170" t="str">
        <f>'ID Obs'!N13&amp;$S13</f>
        <v>Nest!</v>
      </c>
      <c r="Y13" s="170" t="str">
        <f>'ID Obs'!P13&amp;$S13</f>
        <v>Nest!</v>
      </c>
      <c r="Z13" s="170" t="str">
        <f>'ID Obs'!R13&amp;$S13</f>
        <v>Nest!</v>
      </c>
      <c r="AA13" s="170" t="str">
        <f>'ID Obs'!T13&amp;$S13</f>
        <v>Nest!</v>
      </c>
      <c r="AB13" s="170" t="str">
        <f>'ID Obs'!O13</f>
        <v>Date!</v>
      </c>
      <c r="AC13" s="170" t="str">
        <f>'ID Obs'!Q13</f>
        <v>Date!</v>
      </c>
      <c r="AD13" s="170" t="str">
        <f>'ID Obs'!S13</f>
        <v>Date!</v>
      </c>
      <c r="AE13" s="170" t="str">
        <f>'ID Obs'!U13</f>
        <v>Date!</v>
      </c>
      <c r="AF13" s="173">
        <f>value('Nest Checks'!G15)</f>
        <v>0</v>
      </c>
      <c r="AG13" s="174" t="str">
        <f t="shared" si="14"/>
        <v/>
      </c>
      <c r="AH13" s="175"/>
      <c r="AI13" s="4"/>
      <c r="AJ13" s="176" t="str">
        <f t="shared" ref="AJ13:AM13" si="47">if(isblank($A13),"",if($J13&gt;0,indirect("R"&amp;$J13&amp;"C"&amp;column(T13),0),"-"))</f>
        <v/>
      </c>
      <c r="AK13" s="176" t="str">
        <f t="shared" si="47"/>
        <v/>
      </c>
      <c r="AL13" s="176" t="str">
        <f t="shared" si="47"/>
        <v/>
      </c>
      <c r="AM13" s="176" t="str">
        <f t="shared" si="47"/>
        <v/>
      </c>
      <c r="AN13" s="176" t="str">
        <f t="shared" si="16"/>
        <v/>
      </c>
      <c r="AO13" s="177" t="str">
        <f t="shared" si="17"/>
        <v/>
      </c>
      <c r="AP13" s="178" t="str">
        <f t="shared" ref="AP13:AS13" si="48">if(isblank($A13),"",if($L13&gt;0,indirect("R"&amp;$L13&amp;"C"&amp;column(T13),0),"-"))</f>
        <v/>
      </c>
      <c r="AQ13" s="178" t="str">
        <f t="shared" si="48"/>
        <v/>
      </c>
      <c r="AR13" s="178" t="str">
        <f t="shared" si="48"/>
        <v/>
      </c>
      <c r="AS13" s="178" t="str">
        <f t="shared" si="48"/>
        <v/>
      </c>
      <c r="AT13" s="178" t="str">
        <f t="shared" si="19"/>
        <v/>
      </c>
      <c r="AU13" s="179" t="str">
        <f t="shared" si="20"/>
        <v/>
      </c>
      <c r="AV13" s="180"/>
      <c r="AW13" s="181" t="s">
        <v>168</v>
      </c>
      <c r="AX13" s="181" t="s">
        <v>168</v>
      </c>
    </row>
    <row r="14">
      <c r="A14" s="102"/>
      <c r="B14" s="170" t="str">
        <f t="shared" ref="B14:E14" si="49">if(isblank($A14),"",if(iserror(match($A14&amp;"M",X$5:X$250,0)+4),if(iserror(match($A14&amp;"M?",X$5:X$250,0)+4),"",match($A14&amp;"M?",X$5:X$250,0)+4),(match($A14&amp;"M",X$5:X$250,0)+4)))</f>
        <v/>
      </c>
      <c r="C14" s="170" t="str">
        <f t="shared" si="49"/>
        <v/>
      </c>
      <c r="D14" s="170" t="str">
        <f t="shared" si="49"/>
        <v/>
      </c>
      <c r="E14" s="170" t="str">
        <f t="shared" si="49"/>
        <v/>
      </c>
      <c r="F14" s="170" t="str">
        <f t="shared" ref="F14:I14" si="50">if(isblank($A14),"",if(iserror(match($A14&amp;"F",X$5:X$250,0)+4),if(iserror(match($A14&amp;"F?",X$5:X$250,0)+4),"",match($A14&amp;"F?",X$5:X$250,0)+4),(match($A14&amp;"F",X$5:X$250,0)+4)))</f>
        <v/>
      </c>
      <c r="G14" s="170" t="str">
        <f t="shared" si="50"/>
        <v/>
      </c>
      <c r="H14" s="170" t="str">
        <f t="shared" si="50"/>
        <v/>
      </c>
      <c r="I14" s="170" t="str">
        <f t="shared" si="50"/>
        <v/>
      </c>
      <c r="J14" s="171" t="str">
        <f t="shared" si="8"/>
        <v/>
      </c>
      <c r="K14" s="171" t="str">
        <f t="shared" si="9"/>
        <v/>
      </c>
      <c r="L14" s="171" t="str">
        <f t="shared" si="10"/>
        <v/>
      </c>
      <c r="M14" s="171" t="str">
        <f t="shared" si="11"/>
        <v/>
      </c>
      <c r="N14" s="171" t="str">
        <f t="shared" si="12"/>
        <v/>
      </c>
      <c r="O14" s="171" t="str">
        <f t="shared" si="13"/>
        <v/>
      </c>
      <c r="P14" s="172"/>
      <c r="Q14" s="172"/>
      <c r="R14" s="170" t="str">
        <f>'ID Obs'!A14</f>
        <v/>
      </c>
      <c r="S14" s="170" t="str">
        <f>'ID Obs'!C14</f>
        <v/>
      </c>
      <c r="T14" s="170" t="str">
        <f>'ID Obs'!E14</f>
        <v/>
      </c>
      <c r="U14" s="170" t="str">
        <f>'ID Obs'!F14</f>
        <v/>
      </c>
      <c r="V14" s="170" t="str">
        <f>'ID Obs'!G14</f>
        <v/>
      </c>
      <c r="W14" s="170" t="str">
        <f>'ID Obs'!H14</f>
        <v/>
      </c>
      <c r="X14" s="170" t="str">
        <f>'ID Obs'!N14&amp;$S14</f>
        <v>Nest!</v>
      </c>
      <c r="Y14" s="170" t="str">
        <f>'ID Obs'!P14&amp;$S14</f>
        <v>Nest!</v>
      </c>
      <c r="Z14" s="170" t="str">
        <f>'ID Obs'!R14&amp;$S14</f>
        <v>Nest!</v>
      </c>
      <c r="AA14" s="170" t="str">
        <f>'ID Obs'!T14&amp;$S14</f>
        <v>Nest!</v>
      </c>
      <c r="AB14" s="170" t="str">
        <f>'ID Obs'!O14</f>
        <v>Date!</v>
      </c>
      <c r="AC14" s="170" t="str">
        <f>'ID Obs'!Q14</f>
        <v>Date!</v>
      </c>
      <c r="AD14" s="170" t="str">
        <f>'ID Obs'!S14</f>
        <v>Date!</v>
      </c>
      <c r="AE14" s="170" t="str">
        <f>'ID Obs'!U14</f>
        <v>Date!</v>
      </c>
      <c r="AF14" s="173">
        <f>value('Nest Checks'!G16)</f>
        <v>10</v>
      </c>
      <c r="AG14" s="174" t="str">
        <f t="shared" si="14"/>
        <v/>
      </c>
      <c r="AH14" s="175"/>
      <c r="AI14" s="4"/>
      <c r="AJ14" s="176" t="str">
        <f t="shared" ref="AJ14:AM14" si="51">if(isblank($A14),"",if($J14&gt;0,indirect("R"&amp;$J14&amp;"C"&amp;column(T14),0),"-"))</f>
        <v/>
      </c>
      <c r="AK14" s="176" t="str">
        <f t="shared" si="51"/>
        <v/>
      </c>
      <c r="AL14" s="176" t="str">
        <f t="shared" si="51"/>
        <v/>
      </c>
      <c r="AM14" s="176" t="str">
        <f t="shared" si="51"/>
        <v/>
      </c>
      <c r="AN14" s="176" t="str">
        <f t="shared" si="16"/>
        <v/>
      </c>
      <c r="AO14" s="177" t="str">
        <f t="shared" si="17"/>
        <v/>
      </c>
      <c r="AP14" s="178" t="str">
        <f t="shared" ref="AP14:AS14" si="52">if(isblank($A14),"",if($L14&gt;0,indirect("R"&amp;$L14&amp;"C"&amp;column(T14),0),"-"))</f>
        <v/>
      </c>
      <c r="AQ14" s="178" t="str">
        <f t="shared" si="52"/>
        <v/>
      </c>
      <c r="AR14" s="178" t="str">
        <f t="shared" si="52"/>
        <v/>
      </c>
      <c r="AS14" s="178" t="str">
        <f t="shared" si="52"/>
        <v/>
      </c>
      <c r="AT14" s="178" t="str">
        <f t="shared" si="19"/>
        <v/>
      </c>
      <c r="AU14" s="179" t="str">
        <f t="shared" si="20"/>
        <v/>
      </c>
      <c r="AV14" s="180"/>
      <c r="AW14" s="181" t="s">
        <v>168</v>
      </c>
      <c r="AX14" s="181" t="s">
        <v>168</v>
      </c>
    </row>
    <row r="15">
      <c r="A15" s="102"/>
      <c r="B15" s="170" t="str">
        <f t="shared" ref="B15:E15" si="53">if(isblank($A15),"",if(iserror(match($A15&amp;"M",X$5:X$250,0)+4),if(iserror(match($A15&amp;"M?",X$5:X$250,0)+4),"",match($A15&amp;"M?",X$5:X$250,0)+4),(match($A15&amp;"M",X$5:X$250,0)+4)))</f>
        <v/>
      </c>
      <c r="C15" s="170" t="str">
        <f t="shared" si="53"/>
        <v/>
      </c>
      <c r="D15" s="170" t="str">
        <f t="shared" si="53"/>
        <v/>
      </c>
      <c r="E15" s="170" t="str">
        <f t="shared" si="53"/>
        <v/>
      </c>
      <c r="F15" s="170" t="str">
        <f t="shared" ref="F15:I15" si="54">if(isblank($A15),"",if(iserror(match($A15&amp;"F",X$5:X$250,0)+4),if(iserror(match($A15&amp;"F?",X$5:X$250,0)+4),"",match($A15&amp;"F?",X$5:X$250,0)+4),(match($A15&amp;"F",X$5:X$250,0)+4)))</f>
        <v/>
      </c>
      <c r="G15" s="170" t="str">
        <f t="shared" si="54"/>
        <v/>
      </c>
      <c r="H15" s="170" t="str">
        <f t="shared" si="54"/>
        <v/>
      </c>
      <c r="I15" s="170" t="str">
        <f t="shared" si="54"/>
        <v/>
      </c>
      <c r="J15" s="171" t="str">
        <f t="shared" si="8"/>
        <v/>
      </c>
      <c r="K15" s="171" t="str">
        <f t="shared" si="9"/>
        <v/>
      </c>
      <c r="L15" s="171" t="str">
        <f t="shared" si="10"/>
        <v/>
      </c>
      <c r="M15" s="171" t="str">
        <f t="shared" si="11"/>
        <v/>
      </c>
      <c r="N15" s="171" t="str">
        <f t="shared" si="12"/>
        <v/>
      </c>
      <c r="O15" s="171" t="str">
        <f t="shared" si="13"/>
        <v/>
      </c>
      <c r="P15" s="172"/>
      <c r="Q15" s="172"/>
      <c r="R15" s="170" t="str">
        <f>'ID Obs'!A15</f>
        <v/>
      </c>
      <c r="S15" s="170" t="str">
        <f>'ID Obs'!C15</f>
        <v/>
      </c>
      <c r="T15" s="170" t="str">
        <f>'ID Obs'!E15</f>
        <v/>
      </c>
      <c r="U15" s="170" t="str">
        <f>'ID Obs'!F15</f>
        <v/>
      </c>
      <c r="V15" s="170" t="str">
        <f>'ID Obs'!G15</f>
        <v/>
      </c>
      <c r="W15" s="170" t="str">
        <f>'ID Obs'!H15</f>
        <v/>
      </c>
      <c r="X15" s="170" t="str">
        <f>'ID Obs'!N15&amp;$S15</f>
        <v>Nest!</v>
      </c>
      <c r="Y15" s="170" t="str">
        <f>'ID Obs'!P15&amp;$S15</f>
        <v>Nest!</v>
      </c>
      <c r="Z15" s="170" t="str">
        <f>'ID Obs'!R15&amp;$S15</f>
        <v>Nest!</v>
      </c>
      <c r="AA15" s="170" t="str">
        <f>'ID Obs'!T15&amp;$S15</f>
        <v>Nest!</v>
      </c>
      <c r="AB15" s="170" t="str">
        <f>'ID Obs'!O15</f>
        <v>Date!</v>
      </c>
      <c r="AC15" s="170" t="str">
        <f>'ID Obs'!Q15</f>
        <v>Date!</v>
      </c>
      <c r="AD15" s="170" t="str">
        <f>'ID Obs'!S15</f>
        <v>Date!</v>
      </c>
      <c r="AE15" s="170" t="str">
        <f>'ID Obs'!U15</f>
        <v>Date!</v>
      </c>
      <c r="AF15" s="173">
        <f>value('Nest Checks'!G17)</f>
        <v>0</v>
      </c>
      <c r="AG15" s="174" t="str">
        <f t="shared" si="14"/>
        <v/>
      </c>
      <c r="AH15" s="175"/>
      <c r="AI15" s="4"/>
      <c r="AJ15" s="176" t="str">
        <f t="shared" ref="AJ15:AM15" si="55">if(isblank($A15),"",if($J15&gt;0,indirect("R"&amp;$J15&amp;"C"&amp;column(T15),0),"-"))</f>
        <v/>
      </c>
      <c r="AK15" s="176" t="str">
        <f t="shared" si="55"/>
        <v/>
      </c>
      <c r="AL15" s="176" t="str">
        <f t="shared" si="55"/>
        <v/>
      </c>
      <c r="AM15" s="176" t="str">
        <f t="shared" si="55"/>
        <v/>
      </c>
      <c r="AN15" s="176" t="str">
        <f t="shared" si="16"/>
        <v/>
      </c>
      <c r="AO15" s="177" t="str">
        <f t="shared" si="17"/>
        <v/>
      </c>
      <c r="AP15" s="178" t="str">
        <f t="shared" ref="AP15:AS15" si="56">if(isblank($A15),"",if($L15&gt;0,indirect("R"&amp;$L15&amp;"C"&amp;column(T15),0),"-"))</f>
        <v/>
      </c>
      <c r="AQ15" s="178" t="str">
        <f t="shared" si="56"/>
        <v/>
      </c>
      <c r="AR15" s="178" t="str">
        <f t="shared" si="56"/>
        <v/>
      </c>
      <c r="AS15" s="178" t="str">
        <f t="shared" si="56"/>
        <v/>
      </c>
      <c r="AT15" s="178" t="str">
        <f t="shared" si="19"/>
        <v/>
      </c>
      <c r="AU15" s="179" t="str">
        <f t="shared" si="20"/>
        <v/>
      </c>
      <c r="AV15" s="180"/>
      <c r="AW15" s="181" t="s">
        <v>168</v>
      </c>
      <c r="AX15" s="181" t="s">
        <v>168</v>
      </c>
    </row>
    <row r="16">
      <c r="A16" s="102"/>
      <c r="B16" s="170" t="str">
        <f t="shared" ref="B16:E16" si="57">if(isblank($A16),"",if(iserror(match($A16&amp;"M",X$5:X$250,0)+4),if(iserror(match($A16&amp;"M?",X$5:X$250,0)+4),"",match($A16&amp;"M?",X$5:X$250,0)+4),(match($A16&amp;"M",X$5:X$250,0)+4)))</f>
        <v/>
      </c>
      <c r="C16" s="170" t="str">
        <f t="shared" si="57"/>
        <v/>
      </c>
      <c r="D16" s="170" t="str">
        <f t="shared" si="57"/>
        <v/>
      </c>
      <c r="E16" s="170" t="str">
        <f t="shared" si="57"/>
        <v/>
      </c>
      <c r="F16" s="170" t="str">
        <f t="shared" ref="F16:I16" si="58">if(isblank($A16),"",if(iserror(match($A16&amp;"F",X$5:X$250,0)+4),if(iserror(match($A16&amp;"F?",X$5:X$250,0)+4),"",match($A16&amp;"F?",X$5:X$250,0)+4),(match($A16&amp;"F",X$5:X$250,0)+4)))</f>
        <v/>
      </c>
      <c r="G16" s="170" t="str">
        <f t="shared" si="58"/>
        <v/>
      </c>
      <c r="H16" s="170" t="str">
        <f t="shared" si="58"/>
        <v/>
      </c>
      <c r="I16" s="170" t="str">
        <f t="shared" si="58"/>
        <v/>
      </c>
      <c r="J16" s="171" t="str">
        <f t="shared" si="8"/>
        <v/>
      </c>
      <c r="K16" s="171" t="str">
        <f t="shared" si="9"/>
        <v/>
      </c>
      <c r="L16" s="171" t="str">
        <f t="shared" si="10"/>
        <v/>
      </c>
      <c r="M16" s="171" t="str">
        <f t="shared" si="11"/>
        <v/>
      </c>
      <c r="N16" s="171" t="str">
        <f t="shared" si="12"/>
        <v/>
      </c>
      <c r="O16" s="171" t="str">
        <f t="shared" si="13"/>
        <v/>
      </c>
      <c r="P16" s="172"/>
      <c r="Q16" s="172"/>
      <c r="R16" s="170" t="str">
        <f>'ID Obs'!A16</f>
        <v/>
      </c>
      <c r="S16" s="170" t="str">
        <f>'ID Obs'!C16</f>
        <v/>
      </c>
      <c r="T16" s="170" t="str">
        <f>'ID Obs'!E16</f>
        <v/>
      </c>
      <c r="U16" s="170" t="str">
        <f>'ID Obs'!F16</f>
        <v/>
      </c>
      <c r="V16" s="170" t="str">
        <f>'ID Obs'!G16</f>
        <v/>
      </c>
      <c r="W16" s="170" t="str">
        <f>'ID Obs'!H16</f>
        <v/>
      </c>
      <c r="X16" s="170" t="str">
        <f>'ID Obs'!N16&amp;$S16</f>
        <v>Nest!</v>
      </c>
      <c r="Y16" s="170" t="str">
        <f>'ID Obs'!P16&amp;$S16</f>
        <v>Nest!</v>
      </c>
      <c r="Z16" s="170" t="str">
        <f>'ID Obs'!R16&amp;$S16</f>
        <v>Nest!</v>
      </c>
      <c r="AA16" s="170" t="str">
        <f>'ID Obs'!T16&amp;$S16</f>
        <v>Nest!</v>
      </c>
      <c r="AB16" s="170" t="str">
        <f>'ID Obs'!O16</f>
        <v>Date!</v>
      </c>
      <c r="AC16" s="170" t="str">
        <f>'ID Obs'!Q16</f>
        <v>Date!</v>
      </c>
      <c r="AD16" s="170" t="str">
        <f>'ID Obs'!S16</f>
        <v>Date!</v>
      </c>
      <c r="AE16" s="170" t="str">
        <f>'ID Obs'!U16</f>
        <v>Date!</v>
      </c>
      <c r="AF16" s="173">
        <f>value('Nest Checks'!G18)</f>
        <v>0</v>
      </c>
      <c r="AG16" s="174" t="str">
        <f t="shared" si="14"/>
        <v/>
      </c>
      <c r="AH16" s="175"/>
      <c r="AI16" s="4"/>
      <c r="AJ16" s="176" t="str">
        <f t="shared" ref="AJ16:AM16" si="59">if(isblank($A16),"",if($J16&gt;0,indirect("R"&amp;$J16&amp;"C"&amp;column(T16),0),"-"))</f>
        <v/>
      </c>
      <c r="AK16" s="176" t="str">
        <f t="shared" si="59"/>
        <v/>
      </c>
      <c r="AL16" s="176" t="str">
        <f t="shared" si="59"/>
        <v/>
      </c>
      <c r="AM16" s="176" t="str">
        <f t="shared" si="59"/>
        <v/>
      </c>
      <c r="AN16" s="176" t="str">
        <f t="shared" si="16"/>
        <v/>
      </c>
      <c r="AO16" s="177" t="str">
        <f t="shared" si="17"/>
        <v/>
      </c>
      <c r="AP16" s="178" t="str">
        <f t="shared" ref="AP16:AS16" si="60">if(isblank($A16),"",if($L16&gt;0,indirect("R"&amp;$L16&amp;"C"&amp;column(T16),0),"-"))</f>
        <v/>
      </c>
      <c r="AQ16" s="178" t="str">
        <f t="shared" si="60"/>
        <v/>
      </c>
      <c r="AR16" s="178" t="str">
        <f t="shared" si="60"/>
        <v/>
      </c>
      <c r="AS16" s="178" t="str">
        <f t="shared" si="60"/>
        <v/>
      </c>
      <c r="AT16" s="178" t="str">
        <f t="shared" si="19"/>
        <v/>
      </c>
      <c r="AU16" s="179" t="str">
        <f t="shared" si="20"/>
        <v/>
      </c>
      <c r="AV16" s="180"/>
      <c r="AW16" s="181" t="s">
        <v>168</v>
      </c>
      <c r="AX16" s="181" t="s">
        <v>168</v>
      </c>
    </row>
    <row r="17">
      <c r="A17" s="102"/>
      <c r="B17" s="170" t="str">
        <f t="shared" ref="B17:E17" si="61">if(isblank($A17),"",if(iserror(match($A17&amp;"M",X$5:X$250,0)+4),if(iserror(match($A17&amp;"M?",X$5:X$250,0)+4),"",match($A17&amp;"M?",X$5:X$250,0)+4),(match($A17&amp;"M",X$5:X$250,0)+4)))</f>
        <v/>
      </c>
      <c r="C17" s="170" t="str">
        <f t="shared" si="61"/>
        <v/>
      </c>
      <c r="D17" s="170" t="str">
        <f t="shared" si="61"/>
        <v/>
      </c>
      <c r="E17" s="170" t="str">
        <f t="shared" si="61"/>
        <v/>
      </c>
      <c r="F17" s="170" t="str">
        <f t="shared" ref="F17:I17" si="62">if(isblank($A17),"",if(iserror(match($A17&amp;"F",X$5:X$250,0)+4),if(iserror(match($A17&amp;"F?",X$5:X$250,0)+4),"",match($A17&amp;"F?",X$5:X$250,0)+4),(match($A17&amp;"F",X$5:X$250,0)+4)))</f>
        <v/>
      </c>
      <c r="G17" s="170" t="str">
        <f t="shared" si="62"/>
        <v/>
      </c>
      <c r="H17" s="170" t="str">
        <f t="shared" si="62"/>
        <v/>
      </c>
      <c r="I17" s="170" t="str">
        <f t="shared" si="62"/>
        <v/>
      </c>
      <c r="J17" s="171" t="str">
        <f t="shared" si="8"/>
        <v/>
      </c>
      <c r="K17" s="171" t="str">
        <f t="shared" si="9"/>
        <v/>
      </c>
      <c r="L17" s="171" t="str">
        <f t="shared" si="10"/>
        <v/>
      </c>
      <c r="M17" s="171" t="str">
        <f t="shared" si="11"/>
        <v/>
      </c>
      <c r="N17" s="171" t="str">
        <f t="shared" si="12"/>
        <v/>
      </c>
      <c r="O17" s="171" t="str">
        <f t="shared" si="13"/>
        <v/>
      </c>
      <c r="P17" s="172"/>
      <c r="Q17" s="172"/>
      <c r="R17" s="170" t="str">
        <f>'ID Obs'!A17</f>
        <v/>
      </c>
      <c r="S17" s="170" t="str">
        <f>'ID Obs'!C17</f>
        <v/>
      </c>
      <c r="T17" s="170" t="str">
        <f>'ID Obs'!E17</f>
        <v/>
      </c>
      <c r="U17" s="170" t="str">
        <f>'ID Obs'!F17</f>
        <v/>
      </c>
      <c r="V17" s="170" t="str">
        <f>'ID Obs'!G17</f>
        <v/>
      </c>
      <c r="W17" s="170" t="str">
        <f>'ID Obs'!H17</f>
        <v/>
      </c>
      <c r="X17" s="170" t="str">
        <f>'ID Obs'!N17&amp;$S17</f>
        <v>Nest!</v>
      </c>
      <c r="Y17" s="170" t="str">
        <f>'ID Obs'!P17&amp;$S17</f>
        <v>Nest!</v>
      </c>
      <c r="Z17" s="170" t="str">
        <f>'ID Obs'!R17&amp;$S17</f>
        <v>Nest!</v>
      </c>
      <c r="AA17" s="170" t="str">
        <f>'ID Obs'!T17&amp;$S17</f>
        <v>Nest!</v>
      </c>
      <c r="AB17" s="170" t="str">
        <f>'ID Obs'!O17</f>
        <v>Date!</v>
      </c>
      <c r="AC17" s="170" t="str">
        <f>'ID Obs'!Q17</f>
        <v>Date!</v>
      </c>
      <c r="AD17" s="170" t="str">
        <f>'ID Obs'!S17</f>
        <v>Date!</v>
      </c>
      <c r="AE17" s="170" t="str">
        <f>'ID Obs'!U17</f>
        <v>Date!</v>
      </c>
      <c r="AF17" s="173">
        <f>value('Nest Checks'!G19)</f>
        <v>0</v>
      </c>
      <c r="AG17" s="174" t="str">
        <f t="shared" si="14"/>
        <v/>
      </c>
      <c r="AH17" s="138"/>
      <c r="AI17" s="4"/>
      <c r="AJ17" s="176" t="str">
        <f t="shared" ref="AJ17:AM17" si="63">if(isblank($A17),"",if($J17&gt;0,indirect("R"&amp;$J17&amp;"C"&amp;column(T17),0),"-"))</f>
        <v/>
      </c>
      <c r="AK17" s="176" t="str">
        <f t="shared" si="63"/>
        <v/>
      </c>
      <c r="AL17" s="176" t="str">
        <f t="shared" si="63"/>
        <v/>
      </c>
      <c r="AM17" s="176" t="str">
        <f t="shared" si="63"/>
        <v/>
      </c>
      <c r="AN17" s="176" t="str">
        <f t="shared" si="16"/>
        <v/>
      </c>
      <c r="AO17" s="177" t="str">
        <f t="shared" si="17"/>
        <v/>
      </c>
      <c r="AP17" s="178" t="str">
        <f t="shared" ref="AP17:AS17" si="64">if(isblank($A17),"",if($L17&gt;0,indirect("R"&amp;$L17&amp;"C"&amp;column(T17),0),"-"))</f>
        <v/>
      </c>
      <c r="AQ17" s="178" t="str">
        <f t="shared" si="64"/>
        <v/>
      </c>
      <c r="AR17" s="178" t="str">
        <f t="shared" si="64"/>
        <v/>
      </c>
      <c r="AS17" s="178" t="str">
        <f t="shared" si="64"/>
        <v/>
      </c>
      <c r="AT17" s="178" t="str">
        <f t="shared" si="19"/>
        <v/>
      </c>
      <c r="AU17" s="179" t="str">
        <f t="shared" si="20"/>
        <v/>
      </c>
      <c r="AV17" s="180"/>
      <c r="AW17" s="181" t="s">
        <v>168</v>
      </c>
      <c r="AX17" s="181" t="s">
        <v>168</v>
      </c>
    </row>
    <row r="18">
      <c r="A18" s="102"/>
      <c r="B18" s="170" t="str">
        <f t="shared" ref="B18:E18" si="65">if(isblank($A18),"",if(iserror(match($A18&amp;"M",X$5:X$250,0)+4),if(iserror(match($A18&amp;"M?",X$5:X$250,0)+4),"",match($A18&amp;"M?",X$5:X$250,0)+4),(match($A18&amp;"M",X$5:X$250,0)+4)))</f>
        <v/>
      </c>
      <c r="C18" s="170" t="str">
        <f t="shared" si="65"/>
        <v/>
      </c>
      <c r="D18" s="170" t="str">
        <f t="shared" si="65"/>
        <v/>
      </c>
      <c r="E18" s="170" t="str">
        <f t="shared" si="65"/>
        <v/>
      </c>
      <c r="F18" s="170" t="str">
        <f t="shared" ref="F18:I18" si="66">if(isblank($A18),"",if(iserror(match($A18&amp;"F",X$5:X$250,0)+4),if(iserror(match($A18&amp;"F?",X$5:X$250,0)+4),"",match($A18&amp;"F?",X$5:X$250,0)+4),(match($A18&amp;"F",X$5:X$250,0)+4)))</f>
        <v/>
      </c>
      <c r="G18" s="170" t="str">
        <f t="shared" si="66"/>
        <v/>
      </c>
      <c r="H18" s="170" t="str">
        <f t="shared" si="66"/>
        <v/>
      </c>
      <c r="I18" s="170" t="str">
        <f t="shared" si="66"/>
        <v/>
      </c>
      <c r="J18" s="171" t="str">
        <f t="shared" si="8"/>
        <v/>
      </c>
      <c r="K18" s="171" t="str">
        <f t="shared" si="9"/>
        <v/>
      </c>
      <c r="L18" s="171" t="str">
        <f t="shared" si="10"/>
        <v/>
      </c>
      <c r="M18" s="171" t="str">
        <f t="shared" si="11"/>
        <v/>
      </c>
      <c r="N18" s="171" t="str">
        <f t="shared" si="12"/>
        <v/>
      </c>
      <c r="O18" s="171" t="str">
        <f t="shared" si="13"/>
        <v/>
      </c>
      <c r="P18" s="172"/>
      <c r="Q18" s="172"/>
      <c r="R18" s="170" t="str">
        <f>'ID Obs'!A18</f>
        <v/>
      </c>
      <c r="S18" s="170" t="str">
        <f>'ID Obs'!C18</f>
        <v/>
      </c>
      <c r="T18" s="170" t="str">
        <f>'ID Obs'!E18</f>
        <v/>
      </c>
      <c r="U18" s="170" t="str">
        <f>'ID Obs'!F18</f>
        <v/>
      </c>
      <c r="V18" s="170" t="str">
        <f>'ID Obs'!G18</f>
        <v/>
      </c>
      <c r="W18" s="170" t="str">
        <f>'ID Obs'!H18</f>
        <v/>
      </c>
      <c r="X18" s="170" t="str">
        <f>'ID Obs'!N18&amp;$S18</f>
        <v>Nest!</v>
      </c>
      <c r="Y18" s="170" t="str">
        <f>'ID Obs'!P18&amp;$S18</f>
        <v>Nest!</v>
      </c>
      <c r="Z18" s="170" t="str">
        <f>'ID Obs'!R18&amp;$S18</f>
        <v>Nest!</v>
      </c>
      <c r="AA18" s="170" t="str">
        <f>'ID Obs'!T18&amp;$S18</f>
        <v>Nest!</v>
      </c>
      <c r="AB18" s="170" t="str">
        <f>'ID Obs'!O18</f>
        <v>Date!</v>
      </c>
      <c r="AC18" s="170" t="str">
        <f>'ID Obs'!Q18</f>
        <v>Date!</v>
      </c>
      <c r="AD18" s="170" t="str">
        <f>'ID Obs'!S18</f>
        <v>Date!</v>
      </c>
      <c r="AE18" s="170" t="str">
        <f>'ID Obs'!U18</f>
        <v>Date!</v>
      </c>
      <c r="AF18" s="173">
        <f>value('Nest Checks'!G20)</f>
        <v>0</v>
      </c>
      <c r="AG18" s="174" t="str">
        <f t="shared" si="14"/>
        <v/>
      </c>
      <c r="AH18" s="175"/>
      <c r="AI18" s="4"/>
      <c r="AJ18" s="176" t="str">
        <f t="shared" ref="AJ18:AM18" si="67">if(isblank($A18),"",if($J18&gt;0,indirect("R"&amp;$J18&amp;"C"&amp;column(T18),0),"-"))</f>
        <v/>
      </c>
      <c r="AK18" s="176" t="str">
        <f t="shared" si="67"/>
        <v/>
      </c>
      <c r="AL18" s="176" t="str">
        <f t="shared" si="67"/>
        <v/>
      </c>
      <c r="AM18" s="176" t="str">
        <f t="shared" si="67"/>
        <v/>
      </c>
      <c r="AN18" s="176" t="str">
        <f t="shared" si="16"/>
        <v/>
      </c>
      <c r="AO18" s="177" t="str">
        <f t="shared" si="17"/>
        <v/>
      </c>
      <c r="AP18" s="178" t="str">
        <f t="shared" ref="AP18:AS18" si="68">if(isblank($A18),"",if($L18&gt;0,indirect("R"&amp;$L18&amp;"C"&amp;column(T18),0),"-"))</f>
        <v/>
      </c>
      <c r="AQ18" s="178" t="str">
        <f t="shared" si="68"/>
        <v/>
      </c>
      <c r="AR18" s="178" t="str">
        <f t="shared" si="68"/>
        <v/>
      </c>
      <c r="AS18" s="178" t="str">
        <f t="shared" si="68"/>
        <v/>
      </c>
      <c r="AT18" s="178" t="str">
        <f t="shared" si="19"/>
        <v/>
      </c>
      <c r="AU18" s="179" t="str">
        <f t="shared" si="20"/>
        <v/>
      </c>
      <c r="AV18" s="180"/>
      <c r="AW18" s="181" t="s">
        <v>168</v>
      </c>
      <c r="AX18" s="181" t="s">
        <v>168</v>
      </c>
    </row>
    <row r="19">
      <c r="A19" s="102"/>
      <c r="B19" s="170" t="str">
        <f t="shared" ref="B19:E19" si="69">if(isblank($A19),"",if(iserror(match($A19&amp;"M",X$5:X$250,0)+4),if(iserror(match($A19&amp;"M?",X$5:X$250,0)+4),"",match($A19&amp;"M?",X$5:X$250,0)+4),(match($A19&amp;"M",X$5:X$250,0)+4)))</f>
        <v/>
      </c>
      <c r="C19" s="170" t="str">
        <f t="shared" si="69"/>
        <v/>
      </c>
      <c r="D19" s="170" t="str">
        <f t="shared" si="69"/>
        <v/>
      </c>
      <c r="E19" s="170" t="str">
        <f t="shared" si="69"/>
        <v/>
      </c>
      <c r="F19" s="170" t="str">
        <f t="shared" ref="F19:I19" si="70">if(isblank($A19),"",if(iserror(match($A19&amp;"F",X$5:X$250,0)+4),if(iserror(match($A19&amp;"F?",X$5:X$250,0)+4),"",match($A19&amp;"F?",X$5:X$250,0)+4),(match($A19&amp;"F",X$5:X$250,0)+4)))</f>
        <v/>
      </c>
      <c r="G19" s="170" t="str">
        <f t="shared" si="70"/>
        <v/>
      </c>
      <c r="H19" s="170" t="str">
        <f t="shared" si="70"/>
        <v/>
      </c>
      <c r="I19" s="170" t="str">
        <f t="shared" si="70"/>
        <v/>
      </c>
      <c r="J19" s="171" t="str">
        <f t="shared" si="8"/>
        <v/>
      </c>
      <c r="K19" s="171" t="str">
        <f t="shared" si="9"/>
        <v/>
      </c>
      <c r="L19" s="171" t="str">
        <f t="shared" si="10"/>
        <v/>
      </c>
      <c r="M19" s="171" t="str">
        <f t="shared" si="11"/>
        <v/>
      </c>
      <c r="N19" s="171" t="str">
        <f t="shared" si="12"/>
        <v/>
      </c>
      <c r="O19" s="171" t="str">
        <f t="shared" si="13"/>
        <v/>
      </c>
      <c r="P19" s="172"/>
      <c r="Q19" s="172"/>
      <c r="R19" s="170" t="str">
        <f>'ID Obs'!A19</f>
        <v/>
      </c>
      <c r="S19" s="170" t="str">
        <f>'ID Obs'!C19</f>
        <v/>
      </c>
      <c r="T19" s="170" t="str">
        <f>'ID Obs'!E19</f>
        <v/>
      </c>
      <c r="U19" s="170" t="str">
        <f>'ID Obs'!F19</f>
        <v/>
      </c>
      <c r="V19" s="170" t="str">
        <f>'ID Obs'!G19</f>
        <v/>
      </c>
      <c r="W19" s="170" t="str">
        <f>'ID Obs'!H19</f>
        <v/>
      </c>
      <c r="X19" s="170" t="str">
        <f>'ID Obs'!N19&amp;$S19</f>
        <v>Nest!</v>
      </c>
      <c r="Y19" s="170" t="str">
        <f>'ID Obs'!P19&amp;$S19</f>
        <v>Nest!</v>
      </c>
      <c r="Z19" s="170" t="str">
        <f>'ID Obs'!R19&amp;$S19</f>
        <v>Nest!</v>
      </c>
      <c r="AA19" s="170" t="str">
        <f>'ID Obs'!T19&amp;$S19</f>
        <v>Nest!</v>
      </c>
      <c r="AB19" s="170" t="str">
        <f>'ID Obs'!O19</f>
        <v>Date!</v>
      </c>
      <c r="AC19" s="170" t="str">
        <f>'ID Obs'!Q19</f>
        <v>Date!</v>
      </c>
      <c r="AD19" s="170" t="str">
        <f>'ID Obs'!S19</f>
        <v>Date!</v>
      </c>
      <c r="AE19" s="170" t="str">
        <f>'ID Obs'!U19</f>
        <v>Date!</v>
      </c>
      <c r="AF19" s="173">
        <f>value('Nest Checks'!G21)</f>
        <v>0</v>
      </c>
      <c r="AG19" s="174" t="str">
        <f t="shared" si="14"/>
        <v/>
      </c>
      <c r="AH19" s="138"/>
      <c r="AI19" s="4"/>
      <c r="AJ19" s="176" t="str">
        <f t="shared" ref="AJ19:AM19" si="71">if(isblank($A19),"",if($J19&gt;0,indirect("R"&amp;$J19&amp;"C"&amp;column(T19),0),"-"))</f>
        <v/>
      </c>
      <c r="AK19" s="176" t="str">
        <f t="shared" si="71"/>
        <v/>
      </c>
      <c r="AL19" s="176" t="str">
        <f t="shared" si="71"/>
        <v/>
      </c>
      <c r="AM19" s="176" t="str">
        <f t="shared" si="71"/>
        <v/>
      </c>
      <c r="AN19" s="176" t="str">
        <f t="shared" si="16"/>
        <v/>
      </c>
      <c r="AO19" s="177" t="str">
        <f t="shared" si="17"/>
        <v/>
      </c>
      <c r="AP19" s="178" t="str">
        <f t="shared" ref="AP19:AS19" si="72">if(isblank($A19),"",if($L19&gt;0,indirect("R"&amp;$L19&amp;"C"&amp;column(T19),0),"-"))</f>
        <v/>
      </c>
      <c r="AQ19" s="178" t="str">
        <f t="shared" si="72"/>
        <v/>
      </c>
      <c r="AR19" s="178" t="str">
        <f t="shared" si="72"/>
        <v/>
      </c>
      <c r="AS19" s="178" t="str">
        <f t="shared" si="72"/>
        <v/>
      </c>
      <c r="AT19" s="178" t="str">
        <f t="shared" si="19"/>
        <v/>
      </c>
      <c r="AU19" s="179" t="str">
        <f t="shared" si="20"/>
        <v/>
      </c>
      <c r="AV19" s="180"/>
      <c r="AW19" s="181" t="s">
        <v>168</v>
      </c>
      <c r="AX19" s="181" t="s">
        <v>168</v>
      </c>
    </row>
    <row r="20">
      <c r="A20" s="102"/>
      <c r="B20" s="170" t="str">
        <f t="shared" ref="B20:E20" si="73">if(isblank($A20),"",if(iserror(match($A20&amp;"M",X$5:X$250,0)+4),if(iserror(match($A20&amp;"M?",X$5:X$250,0)+4),"",match($A20&amp;"M?",X$5:X$250,0)+4),(match($A20&amp;"M",X$5:X$250,0)+4)))</f>
        <v/>
      </c>
      <c r="C20" s="170" t="str">
        <f t="shared" si="73"/>
        <v/>
      </c>
      <c r="D20" s="170" t="str">
        <f t="shared" si="73"/>
        <v/>
      </c>
      <c r="E20" s="170" t="str">
        <f t="shared" si="73"/>
        <v/>
      </c>
      <c r="F20" s="170" t="str">
        <f t="shared" ref="F20:I20" si="74">if(isblank($A20),"",if(iserror(match($A20&amp;"F",X$5:X$250,0)+4),if(iserror(match($A20&amp;"F?",X$5:X$250,0)+4),"",match($A20&amp;"F?",X$5:X$250,0)+4),(match($A20&amp;"F",X$5:X$250,0)+4)))</f>
        <v/>
      </c>
      <c r="G20" s="170" t="str">
        <f t="shared" si="74"/>
        <v/>
      </c>
      <c r="H20" s="170" t="str">
        <f t="shared" si="74"/>
        <v/>
      </c>
      <c r="I20" s="170" t="str">
        <f t="shared" si="74"/>
        <v/>
      </c>
      <c r="J20" s="171" t="str">
        <f t="shared" si="8"/>
        <v/>
      </c>
      <c r="K20" s="171" t="str">
        <f t="shared" si="9"/>
        <v/>
      </c>
      <c r="L20" s="171" t="str">
        <f t="shared" si="10"/>
        <v/>
      </c>
      <c r="M20" s="171" t="str">
        <f t="shared" si="11"/>
        <v/>
      </c>
      <c r="N20" s="171" t="str">
        <f t="shared" si="12"/>
        <v/>
      </c>
      <c r="O20" s="171" t="str">
        <f t="shared" si="13"/>
        <v/>
      </c>
      <c r="P20" s="172"/>
      <c r="Q20" s="172"/>
      <c r="R20" s="170" t="str">
        <f>'ID Obs'!A20</f>
        <v/>
      </c>
      <c r="S20" s="170" t="str">
        <f>'ID Obs'!C20</f>
        <v/>
      </c>
      <c r="T20" s="170" t="str">
        <f>'ID Obs'!E20</f>
        <v/>
      </c>
      <c r="U20" s="170" t="str">
        <f>'ID Obs'!F20</f>
        <v/>
      </c>
      <c r="V20" s="170" t="str">
        <f>'ID Obs'!G20</f>
        <v/>
      </c>
      <c r="W20" s="170" t="str">
        <f>'ID Obs'!H20</f>
        <v/>
      </c>
      <c r="X20" s="170" t="str">
        <f>'ID Obs'!N20&amp;$S20</f>
        <v>Nest!</v>
      </c>
      <c r="Y20" s="170" t="str">
        <f>'ID Obs'!P20&amp;$S20</f>
        <v>Nest!</v>
      </c>
      <c r="Z20" s="170" t="str">
        <f>'ID Obs'!R20&amp;$S20</f>
        <v>Nest!</v>
      </c>
      <c r="AA20" s="170" t="str">
        <f>'ID Obs'!T20&amp;$S20</f>
        <v>Nest!</v>
      </c>
      <c r="AB20" s="170" t="str">
        <f>'ID Obs'!O20</f>
        <v>Date!</v>
      </c>
      <c r="AC20" s="170" t="str">
        <f>'ID Obs'!Q20</f>
        <v>Date!</v>
      </c>
      <c r="AD20" s="170" t="str">
        <f>'ID Obs'!S20</f>
        <v>Date!</v>
      </c>
      <c r="AE20" s="170" t="str">
        <f>'ID Obs'!U20</f>
        <v>Date!</v>
      </c>
      <c r="AF20" s="173">
        <f>value('Nest Checks'!G22)</f>
        <v>0</v>
      </c>
      <c r="AG20" s="174" t="str">
        <f t="shared" si="14"/>
        <v/>
      </c>
      <c r="AH20" s="138"/>
      <c r="AI20" s="4"/>
      <c r="AJ20" s="176" t="str">
        <f t="shared" ref="AJ20:AM20" si="75">if(isblank($A20),"",if($J20&gt;0,indirect("R"&amp;$J20&amp;"C"&amp;column(T20),0),"-"))</f>
        <v/>
      </c>
      <c r="AK20" s="176" t="str">
        <f t="shared" si="75"/>
        <v/>
      </c>
      <c r="AL20" s="176" t="str">
        <f t="shared" si="75"/>
        <v/>
      </c>
      <c r="AM20" s="176" t="str">
        <f t="shared" si="75"/>
        <v/>
      </c>
      <c r="AN20" s="176" t="str">
        <f t="shared" si="16"/>
        <v/>
      </c>
      <c r="AO20" s="177" t="str">
        <f t="shared" si="17"/>
        <v/>
      </c>
      <c r="AP20" s="178" t="str">
        <f t="shared" ref="AP20:AS20" si="76">if(isblank($A20),"",if($L20&gt;0,indirect("R"&amp;$L20&amp;"C"&amp;column(T20),0),"-"))</f>
        <v/>
      </c>
      <c r="AQ20" s="178" t="str">
        <f t="shared" si="76"/>
        <v/>
      </c>
      <c r="AR20" s="178" t="str">
        <f t="shared" si="76"/>
        <v/>
      </c>
      <c r="AS20" s="178" t="str">
        <f t="shared" si="76"/>
        <v/>
      </c>
      <c r="AT20" s="178" t="str">
        <f t="shared" si="19"/>
        <v/>
      </c>
      <c r="AU20" s="179" t="str">
        <f t="shared" si="20"/>
        <v/>
      </c>
      <c r="AV20" s="180"/>
      <c r="AW20" s="181" t="s">
        <v>168</v>
      </c>
      <c r="AX20" s="181" t="s">
        <v>168</v>
      </c>
    </row>
    <row r="21">
      <c r="A21" s="119"/>
      <c r="B21" s="170" t="str">
        <f t="shared" ref="B21:E21" si="77">if(isblank($A21),"",if(iserror(match($A21&amp;"M",X$5:X$250,0)+4),if(iserror(match($A21&amp;"M?",X$5:X$250,0)+4),"",match($A21&amp;"M?",X$5:X$250,0)+4),(match($A21&amp;"M",X$5:X$250,0)+4)))</f>
        <v/>
      </c>
      <c r="C21" s="170" t="str">
        <f t="shared" si="77"/>
        <v/>
      </c>
      <c r="D21" s="170" t="str">
        <f t="shared" si="77"/>
        <v/>
      </c>
      <c r="E21" s="170" t="str">
        <f t="shared" si="77"/>
        <v/>
      </c>
      <c r="F21" s="170" t="str">
        <f t="shared" ref="F21:I21" si="78">if(isblank($A21),"",if(iserror(match($A21&amp;"F",X$5:X$250,0)+4),if(iserror(match($A21&amp;"F?",X$5:X$250,0)+4),"",match($A21&amp;"F?",X$5:X$250,0)+4),(match($A21&amp;"F",X$5:X$250,0)+4)))</f>
        <v/>
      </c>
      <c r="G21" s="170" t="str">
        <f t="shared" si="78"/>
        <v/>
      </c>
      <c r="H21" s="170" t="str">
        <f t="shared" si="78"/>
        <v/>
      </c>
      <c r="I21" s="170" t="str">
        <f t="shared" si="78"/>
        <v/>
      </c>
      <c r="J21" s="171" t="str">
        <f t="shared" si="8"/>
        <v/>
      </c>
      <c r="K21" s="171" t="str">
        <f t="shared" si="9"/>
        <v/>
      </c>
      <c r="L21" s="171" t="str">
        <f t="shared" si="10"/>
        <v/>
      </c>
      <c r="M21" s="171" t="str">
        <f t="shared" si="11"/>
        <v/>
      </c>
      <c r="N21" s="171" t="str">
        <f t="shared" si="12"/>
        <v/>
      </c>
      <c r="O21" s="171" t="str">
        <f t="shared" si="13"/>
        <v/>
      </c>
      <c r="P21" s="172"/>
      <c r="Q21" s="172"/>
      <c r="R21" s="170" t="str">
        <f>'ID Obs'!A21</f>
        <v/>
      </c>
      <c r="S21" s="170" t="str">
        <f>'ID Obs'!C21</f>
        <v/>
      </c>
      <c r="T21" s="170" t="str">
        <f>'ID Obs'!E21</f>
        <v/>
      </c>
      <c r="U21" s="170" t="str">
        <f>'ID Obs'!F21</f>
        <v/>
      </c>
      <c r="V21" s="170" t="str">
        <f>'ID Obs'!G21</f>
        <v/>
      </c>
      <c r="W21" s="170" t="str">
        <f>'ID Obs'!H21</f>
        <v/>
      </c>
      <c r="X21" s="170" t="str">
        <f>'ID Obs'!N21&amp;$S21</f>
        <v>Nest!</v>
      </c>
      <c r="Y21" s="170" t="str">
        <f>'ID Obs'!P21&amp;$S21</f>
        <v>Nest!</v>
      </c>
      <c r="Z21" s="170" t="str">
        <f>'ID Obs'!R21&amp;$S21</f>
        <v>Nest!</v>
      </c>
      <c r="AA21" s="170" t="str">
        <f>'ID Obs'!T21&amp;$S21</f>
        <v>Nest!</v>
      </c>
      <c r="AB21" s="170" t="str">
        <f>'ID Obs'!O21</f>
        <v>Date!</v>
      </c>
      <c r="AC21" s="170" t="str">
        <f>'ID Obs'!Q21</f>
        <v>Date!</v>
      </c>
      <c r="AD21" s="170" t="str">
        <f>'ID Obs'!S21</f>
        <v>Date!</v>
      </c>
      <c r="AE21" s="170" t="str">
        <f>'ID Obs'!U21</f>
        <v>Date!</v>
      </c>
      <c r="AF21" s="173">
        <f>value('Nest Checks'!G23)</f>
        <v>0</v>
      </c>
      <c r="AG21" s="174" t="str">
        <f t="shared" si="14"/>
        <v/>
      </c>
      <c r="AH21" s="138"/>
      <c r="AI21" s="4"/>
      <c r="AJ21" s="176" t="str">
        <f t="shared" ref="AJ21:AM21" si="79">if(isblank($A21),"",if($J21&gt;0,indirect("R"&amp;$J21&amp;"C"&amp;column(T21),0),"-"))</f>
        <v/>
      </c>
      <c r="AK21" s="176" t="str">
        <f t="shared" si="79"/>
        <v/>
      </c>
      <c r="AL21" s="176" t="str">
        <f t="shared" si="79"/>
        <v/>
      </c>
      <c r="AM21" s="176" t="str">
        <f t="shared" si="79"/>
        <v/>
      </c>
      <c r="AN21" s="176" t="str">
        <f t="shared" si="16"/>
        <v/>
      </c>
      <c r="AO21" s="177" t="str">
        <f t="shared" si="17"/>
        <v/>
      </c>
      <c r="AP21" s="178" t="str">
        <f t="shared" ref="AP21:AS21" si="80">if(isblank($A21),"",if($L21&gt;0,indirect("R"&amp;$L21&amp;"C"&amp;column(T21),0),"-"))</f>
        <v/>
      </c>
      <c r="AQ21" s="178" t="str">
        <f t="shared" si="80"/>
        <v/>
      </c>
      <c r="AR21" s="178" t="str">
        <f t="shared" si="80"/>
        <v/>
      </c>
      <c r="AS21" s="178" t="str">
        <f t="shared" si="80"/>
        <v/>
      </c>
      <c r="AT21" s="178" t="str">
        <f t="shared" si="19"/>
        <v/>
      </c>
      <c r="AU21" s="179" t="str">
        <f t="shared" si="20"/>
        <v/>
      </c>
      <c r="AV21" s="180"/>
      <c r="AW21" s="181" t="s">
        <v>168</v>
      </c>
      <c r="AX21" s="181" t="s">
        <v>168</v>
      </c>
    </row>
    <row r="22">
      <c r="A22" s="119"/>
      <c r="B22" s="170" t="str">
        <f t="shared" ref="B22:E22" si="81">if(isblank($A22),"",if(iserror(match($A22&amp;"M",X$5:X$250,0)+4),if(iserror(match($A22&amp;"M?",X$5:X$250,0)+4),"",match($A22&amp;"M?",X$5:X$250,0)+4),(match($A22&amp;"M",X$5:X$250,0)+4)))</f>
        <v/>
      </c>
      <c r="C22" s="170" t="str">
        <f t="shared" si="81"/>
        <v/>
      </c>
      <c r="D22" s="170" t="str">
        <f t="shared" si="81"/>
        <v/>
      </c>
      <c r="E22" s="170" t="str">
        <f t="shared" si="81"/>
        <v/>
      </c>
      <c r="F22" s="170" t="str">
        <f t="shared" ref="F22:I22" si="82">if(isblank($A22),"",if(iserror(match($A22&amp;"F",X$5:X$250,0)+4),if(iserror(match($A22&amp;"F?",X$5:X$250,0)+4),"",match($A22&amp;"F?",X$5:X$250,0)+4),(match($A22&amp;"F",X$5:X$250,0)+4)))</f>
        <v/>
      </c>
      <c r="G22" s="170" t="str">
        <f t="shared" si="82"/>
        <v/>
      </c>
      <c r="H22" s="170" t="str">
        <f t="shared" si="82"/>
        <v/>
      </c>
      <c r="I22" s="170" t="str">
        <f t="shared" si="82"/>
        <v/>
      </c>
      <c r="J22" s="171" t="str">
        <f t="shared" si="8"/>
        <v/>
      </c>
      <c r="K22" s="171" t="str">
        <f t="shared" si="9"/>
        <v/>
      </c>
      <c r="L22" s="171" t="str">
        <f t="shared" si="10"/>
        <v/>
      </c>
      <c r="M22" s="171" t="str">
        <f t="shared" si="11"/>
        <v/>
      </c>
      <c r="N22" s="171" t="str">
        <f t="shared" si="12"/>
        <v/>
      </c>
      <c r="O22" s="171" t="str">
        <f t="shared" si="13"/>
        <v/>
      </c>
      <c r="P22" s="172"/>
      <c r="Q22" s="172"/>
      <c r="R22" s="170" t="str">
        <f>'ID Obs'!A22</f>
        <v/>
      </c>
      <c r="S22" s="170" t="str">
        <f>'ID Obs'!C22</f>
        <v/>
      </c>
      <c r="T22" s="170" t="str">
        <f>'ID Obs'!E22</f>
        <v/>
      </c>
      <c r="U22" s="170" t="str">
        <f>'ID Obs'!F22</f>
        <v/>
      </c>
      <c r="V22" s="170" t="str">
        <f>'ID Obs'!G22</f>
        <v/>
      </c>
      <c r="W22" s="170" t="str">
        <f>'ID Obs'!H22</f>
        <v/>
      </c>
      <c r="X22" s="170" t="str">
        <f>'ID Obs'!N22&amp;$S22</f>
        <v>Nest!</v>
      </c>
      <c r="Y22" s="170" t="str">
        <f>'ID Obs'!P22&amp;$S22</f>
        <v>Nest!</v>
      </c>
      <c r="Z22" s="170" t="str">
        <f>'ID Obs'!R22&amp;$S22</f>
        <v>Nest!</v>
      </c>
      <c r="AA22" s="170" t="str">
        <f>'ID Obs'!T22&amp;$S22</f>
        <v>Nest!</v>
      </c>
      <c r="AB22" s="170" t="str">
        <f>'ID Obs'!O22</f>
        <v>Date!</v>
      </c>
      <c r="AC22" s="170" t="str">
        <f>'ID Obs'!Q22</f>
        <v>Date!</v>
      </c>
      <c r="AD22" s="170" t="str">
        <f>'ID Obs'!S22</f>
        <v>Date!</v>
      </c>
      <c r="AE22" s="170" t="str">
        <f>'ID Obs'!U22</f>
        <v>Date!</v>
      </c>
      <c r="AF22" s="173">
        <f>value('Nest Checks'!G24)</f>
        <v>0</v>
      </c>
      <c r="AG22" s="174" t="str">
        <f t="shared" si="14"/>
        <v/>
      </c>
      <c r="AH22" s="138"/>
      <c r="AI22" s="4"/>
      <c r="AJ22" s="176" t="str">
        <f t="shared" ref="AJ22:AM22" si="83">if(isblank($A22),"",if($J22&gt;0,indirect("R"&amp;$J22&amp;"C"&amp;column(T22),0),"-"))</f>
        <v/>
      </c>
      <c r="AK22" s="176" t="str">
        <f t="shared" si="83"/>
        <v/>
      </c>
      <c r="AL22" s="176" t="str">
        <f t="shared" si="83"/>
        <v/>
      </c>
      <c r="AM22" s="176" t="str">
        <f t="shared" si="83"/>
        <v/>
      </c>
      <c r="AN22" s="176" t="str">
        <f t="shared" si="16"/>
        <v/>
      </c>
      <c r="AO22" s="177" t="str">
        <f t="shared" si="17"/>
        <v/>
      </c>
      <c r="AP22" s="178" t="str">
        <f t="shared" ref="AP22:AS22" si="84">if(isblank($A22),"",if($L22&gt;0,indirect("R"&amp;$L22&amp;"C"&amp;column(T22),0),"-"))</f>
        <v/>
      </c>
      <c r="AQ22" s="178" t="str">
        <f t="shared" si="84"/>
        <v/>
      </c>
      <c r="AR22" s="178" t="str">
        <f t="shared" si="84"/>
        <v/>
      </c>
      <c r="AS22" s="178" t="str">
        <f t="shared" si="84"/>
        <v/>
      </c>
      <c r="AT22" s="178" t="str">
        <f t="shared" si="19"/>
        <v/>
      </c>
      <c r="AU22" s="179" t="str">
        <f t="shared" si="20"/>
        <v/>
      </c>
      <c r="AV22" s="180"/>
      <c r="AW22" s="181" t="s">
        <v>168</v>
      </c>
      <c r="AX22" s="181" t="s">
        <v>168</v>
      </c>
    </row>
    <row r="23">
      <c r="A23" s="119"/>
      <c r="B23" s="170" t="str">
        <f t="shared" ref="B23:E23" si="85">if(isblank($A23),"",if(iserror(match($A23&amp;"M",X$5:X$250,0)+4),if(iserror(match($A23&amp;"M?",X$5:X$250,0)+4),"",match($A23&amp;"M?",X$5:X$250,0)+4),(match($A23&amp;"M",X$5:X$250,0)+4)))</f>
        <v/>
      </c>
      <c r="C23" s="170" t="str">
        <f t="shared" si="85"/>
        <v/>
      </c>
      <c r="D23" s="170" t="str">
        <f t="shared" si="85"/>
        <v/>
      </c>
      <c r="E23" s="170" t="str">
        <f t="shared" si="85"/>
        <v/>
      </c>
      <c r="F23" s="170" t="str">
        <f t="shared" ref="F23:I23" si="86">if(isblank($A23),"",if(iserror(match($A23&amp;"F",X$5:X$250,0)+4),if(iserror(match($A23&amp;"F?",X$5:X$250,0)+4),"",match($A23&amp;"F?",X$5:X$250,0)+4),(match($A23&amp;"F",X$5:X$250,0)+4)))</f>
        <v/>
      </c>
      <c r="G23" s="170" t="str">
        <f t="shared" si="86"/>
        <v/>
      </c>
      <c r="H23" s="170" t="str">
        <f t="shared" si="86"/>
        <v/>
      </c>
      <c r="I23" s="170" t="str">
        <f t="shared" si="86"/>
        <v/>
      </c>
      <c r="J23" s="171" t="str">
        <f t="shared" si="8"/>
        <v/>
      </c>
      <c r="K23" s="171" t="str">
        <f t="shared" si="9"/>
        <v/>
      </c>
      <c r="L23" s="171" t="str">
        <f t="shared" si="10"/>
        <v/>
      </c>
      <c r="M23" s="171" t="str">
        <f t="shared" si="11"/>
        <v/>
      </c>
      <c r="N23" s="171" t="str">
        <f t="shared" si="12"/>
        <v/>
      </c>
      <c r="O23" s="171" t="str">
        <f t="shared" si="13"/>
        <v/>
      </c>
      <c r="P23" s="172"/>
      <c r="Q23" s="172"/>
      <c r="R23" s="170" t="str">
        <f>'ID Obs'!A23</f>
        <v/>
      </c>
      <c r="S23" s="170" t="str">
        <f>'ID Obs'!C23</f>
        <v/>
      </c>
      <c r="T23" s="170" t="str">
        <f>'ID Obs'!E23</f>
        <v/>
      </c>
      <c r="U23" s="170" t="str">
        <f>'ID Obs'!F23</f>
        <v/>
      </c>
      <c r="V23" s="170" t="str">
        <f>'ID Obs'!G23</f>
        <v/>
      </c>
      <c r="W23" s="170" t="str">
        <f>'ID Obs'!H23</f>
        <v/>
      </c>
      <c r="X23" s="170" t="str">
        <f>'ID Obs'!N23&amp;$S23</f>
        <v>Nest!</v>
      </c>
      <c r="Y23" s="170" t="str">
        <f>'ID Obs'!P23&amp;$S23</f>
        <v>Nest!</v>
      </c>
      <c r="Z23" s="170" t="str">
        <f>'ID Obs'!R23&amp;$S23</f>
        <v>Nest!</v>
      </c>
      <c r="AA23" s="170" t="str">
        <f>'ID Obs'!T23&amp;$S23</f>
        <v>Nest!</v>
      </c>
      <c r="AB23" s="170" t="str">
        <f>'ID Obs'!O23</f>
        <v>Date!</v>
      </c>
      <c r="AC23" s="170" t="str">
        <f>'ID Obs'!Q23</f>
        <v>Date!</v>
      </c>
      <c r="AD23" s="170" t="str">
        <f>'ID Obs'!S23</f>
        <v>Date!</v>
      </c>
      <c r="AE23" s="170" t="str">
        <f>'ID Obs'!U23</f>
        <v>Date!</v>
      </c>
      <c r="AF23" s="173">
        <f>value('Nest Checks'!G25)</f>
        <v>0</v>
      </c>
      <c r="AG23" s="174" t="str">
        <f t="shared" si="14"/>
        <v/>
      </c>
      <c r="AH23" s="138"/>
      <c r="AI23" s="4"/>
      <c r="AJ23" s="176" t="str">
        <f t="shared" ref="AJ23:AM23" si="87">if(isblank($A23),"",if($J23&gt;0,indirect("R"&amp;$J23&amp;"C"&amp;column(T23),0),"-"))</f>
        <v/>
      </c>
      <c r="AK23" s="176" t="str">
        <f t="shared" si="87"/>
        <v/>
      </c>
      <c r="AL23" s="176" t="str">
        <f t="shared" si="87"/>
        <v/>
      </c>
      <c r="AM23" s="176" t="str">
        <f t="shared" si="87"/>
        <v/>
      </c>
      <c r="AN23" s="176" t="str">
        <f t="shared" si="16"/>
        <v/>
      </c>
      <c r="AO23" s="177" t="str">
        <f t="shared" si="17"/>
        <v/>
      </c>
      <c r="AP23" s="178" t="str">
        <f t="shared" ref="AP23:AS23" si="88">if(isblank($A23),"",if($L23&gt;0,indirect("R"&amp;$L23&amp;"C"&amp;column(T23),0),"-"))</f>
        <v/>
      </c>
      <c r="AQ23" s="178" t="str">
        <f t="shared" si="88"/>
        <v/>
      </c>
      <c r="AR23" s="178" t="str">
        <f t="shared" si="88"/>
        <v/>
      </c>
      <c r="AS23" s="178" t="str">
        <f t="shared" si="88"/>
        <v/>
      </c>
      <c r="AT23" s="178" t="str">
        <f t="shared" si="19"/>
        <v/>
      </c>
      <c r="AU23" s="179" t="str">
        <f t="shared" si="20"/>
        <v/>
      </c>
      <c r="AV23" s="180"/>
      <c r="AW23" s="181" t="s">
        <v>168</v>
      </c>
      <c r="AX23" s="181" t="s">
        <v>168</v>
      </c>
    </row>
    <row r="24">
      <c r="A24" s="119"/>
      <c r="B24" s="170" t="str">
        <f t="shared" ref="B24:E24" si="89">if(isblank($A24),"",if(iserror(match($A24&amp;"M",X$5:X$250,0)+4),if(iserror(match($A24&amp;"M?",X$5:X$250,0)+4),"",match($A24&amp;"M?",X$5:X$250,0)+4),(match($A24&amp;"M",X$5:X$250,0)+4)))</f>
        <v/>
      </c>
      <c r="C24" s="170" t="str">
        <f t="shared" si="89"/>
        <v/>
      </c>
      <c r="D24" s="170" t="str">
        <f t="shared" si="89"/>
        <v/>
      </c>
      <c r="E24" s="170" t="str">
        <f t="shared" si="89"/>
        <v/>
      </c>
      <c r="F24" s="170" t="str">
        <f t="shared" ref="F24:I24" si="90">if(isblank($A24),"",if(iserror(match($A24&amp;"F",X$5:X$250,0)+4),if(iserror(match($A24&amp;"F?",X$5:X$250,0)+4),"",match($A24&amp;"F?",X$5:X$250,0)+4),(match($A24&amp;"F",X$5:X$250,0)+4)))</f>
        <v/>
      </c>
      <c r="G24" s="170" t="str">
        <f t="shared" si="90"/>
        <v/>
      </c>
      <c r="H24" s="170" t="str">
        <f t="shared" si="90"/>
        <v/>
      </c>
      <c r="I24" s="170" t="str">
        <f t="shared" si="90"/>
        <v/>
      </c>
      <c r="J24" s="171" t="str">
        <f t="shared" si="8"/>
        <v/>
      </c>
      <c r="K24" s="171" t="str">
        <f t="shared" si="9"/>
        <v/>
      </c>
      <c r="L24" s="171" t="str">
        <f t="shared" si="10"/>
        <v/>
      </c>
      <c r="M24" s="171" t="str">
        <f t="shared" si="11"/>
        <v/>
      </c>
      <c r="N24" s="171" t="str">
        <f t="shared" si="12"/>
        <v/>
      </c>
      <c r="O24" s="171" t="str">
        <f t="shared" si="13"/>
        <v/>
      </c>
      <c r="P24" s="172"/>
      <c r="Q24" s="172"/>
      <c r="R24" s="170" t="str">
        <f>'ID Obs'!A24</f>
        <v/>
      </c>
      <c r="S24" s="170" t="str">
        <f>'ID Obs'!C24</f>
        <v/>
      </c>
      <c r="T24" s="170" t="str">
        <f>'ID Obs'!E24</f>
        <v/>
      </c>
      <c r="U24" s="170" t="str">
        <f>'ID Obs'!F24</f>
        <v/>
      </c>
      <c r="V24" s="170" t="str">
        <f>'ID Obs'!G24</f>
        <v/>
      </c>
      <c r="W24" s="170" t="str">
        <f>'ID Obs'!H24</f>
        <v/>
      </c>
      <c r="X24" s="170" t="str">
        <f>'ID Obs'!N24&amp;$S24</f>
        <v>Nest!</v>
      </c>
      <c r="Y24" s="170" t="str">
        <f>'ID Obs'!P24&amp;$S24</f>
        <v>Nest!</v>
      </c>
      <c r="Z24" s="170" t="str">
        <f>'ID Obs'!R24&amp;$S24</f>
        <v>Nest!</v>
      </c>
      <c r="AA24" s="170" t="str">
        <f>'ID Obs'!T24&amp;$S24</f>
        <v>Nest!</v>
      </c>
      <c r="AB24" s="170" t="str">
        <f>'ID Obs'!O24</f>
        <v>Date!</v>
      </c>
      <c r="AC24" s="170" t="str">
        <f>'ID Obs'!Q24</f>
        <v>Date!</v>
      </c>
      <c r="AD24" s="170" t="str">
        <f>'ID Obs'!S24</f>
        <v>Date!</v>
      </c>
      <c r="AE24" s="170" t="str">
        <f>'ID Obs'!U24</f>
        <v>Date!</v>
      </c>
      <c r="AF24" s="173">
        <f>value('Nest Checks'!G26)</f>
        <v>20</v>
      </c>
      <c r="AG24" s="174" t="str">
        <f t="shared" si="14"/>
        <v/>
      </c>
      <c r="AH24" s="138"/>
      <c r="AI24" s="4"/>
      <c r="AJ24" s="176" t="str">
        <f t="shared" ref="AJ24:AM24" si="91">if(isblank($A24),"",if($J24&gt;0,indirect("R"&amp;$J24&amp;"C"&amp;column(T24),0),"-"))</f>
        <v/>
      </c>
      <c r="AK24" s="176" t="str">
        <f t="shared" si="91"/>
        <v/>
      </c>
      <c r="AL24" s="176" t="str">
        <f t="shared" si="91"/>
        <v/>
      </c>
      <c r="AM24" s="176" t="str">
        <f t="shared" si="91"/>
        <v/>
      </c>
      <c r="AN24" s="176" t="str">
        <f t="shared" si="16"/>
        <v/>
      </c>
      <c r="AO24" s="177" t="str">
        <f t="shared" si="17"/>
        <v/>
      </c>
      <c r="AP24" s="178" t="str">
        <f t="shared" ref="AP24:AS24" si="92">if(isblank($A24),"",if($L24&gt;0,indirect("R"&amp;$L24&amp;"C"&amp;column(T24),0),"-"))</f>
        <v/>
      </c>
      <c r="AQ24" s="178" t="str">
        <f t="shared" si="92"/>
        <v/>
      </c>
      <c r="AR24" s="178" t="str">
        <f t="shared" si="92"/>
        <v/>
      </c>
      <c r="AS24" s="178" t="str">
        <f t="shared" si="92"/>
        <v/>
      </c>
      <c r="AT24" s="178" t="str">
        <f t="shared" si="19"/>
        <v/>
      </c>
      <c r="AU24" s="179" t="str">
        <f t="shared" si="20"/>
        <v/>
      </c>
      <c r="AV24" s="180"/>
      <c r="AW24" s="181" t="s">
        <v>168</v>
      </c>
      <c r="AX24" s="181" t="s">
        <v>168</v>
      </c>
    </row>
    <row r="25">
      <c r="A25" s="119"/>
      <c r="B25" s="170" t="str">
        <f t="shared" ref="B25:E25" si="93">if(isblank($A25),"",if(iserror(match($A25&amp;"M",X$5:X$250,0)+4),if(iserror(match($A25&amp;"M?",X$5:X$250,0)+4),"",match($A25&amp;"M?",X$5:X$250,0)+4),(match($A25&amp;"M",X$5:X$250,0)+4)))</f>
        <v/>
      </c>
      <c r="C25" s="170" t="str">
        <f t="shared" si="93"/>
        <v/>
      </c>
      <c r="D25" s="170" t="str">
        <f t="shared" si="93"/>
        <v/>
      </c>
      <c r="E25" s="170" t="str">
        <f t="shared" si="93"/>
        <v/>
      </c>
      <c r="F25" s="170" t="str">
        <f t="shared" ref="F25:I25" si="94">if(isblank($A25),"",if(iserror(match($A25&amp;"F",X$5:X$250,0)+4),if(iserror(match($A25&amp;"F?",X$5:X$250,0)+4),"",match($A25&amp;"F?",X$5:X$250,0)+4),(match($A25&amp;"F",X$5:X$250,0)+4)))</f>
        <v/>
      </c>
      <c r="G25" s="170" t="str">
        <f t="shared" si="94"/>
        <v/>
      </c>
      <c r="H25" s="170" t="str">
        <f t="shared" si="94"/>
        <v/>
      </c>
      <c r="I25" s="170" t="str">
        <f t="shared" si="94"/>
        <v/>
      </c>
      <c r="J25" s="171" t="str">
        <f t="shared" si="8"/>
        <v/>
      </c>
      <c r="K25" s="171" t="str">
        <f t="shared" si="9"/>
        <v/>
      </c>
      <c r="L25" s="171" t="str">
        <f t="shared" si="10"/>
        <v/>
      </c>
      <c r="M25" s="171" t="str">
        <f t="shared" si="11"/>
        <v/>
      </c>
      <c r="N25" s="171" t="str">
        <f t="shared" si="12"/>
        <v/>
      </c>
      <c r="O25" s="171" t="str">
        <f t="shared" si="13"/>
        <v/>
      </c>
      <c r="P25" s="172"/>
      <c r="Q25" s="172"/>
      <c r="R25" s="170" t="str">
        <f>'ID Obs'!A25</f>
        <v/>
      </c>
      <c r="S25" s="170" t="str">
        <f>'ID Obs'!C25</f>
        <v/>
      </c>
      <c r="T25" s="170" t="str">
        <f>'ID Obs'!E25</f>
        <v/>
      </c>
      <c r="U25" s="170" t="str">
        <f>'ID Obs'!F25</f>
        <v/>
      </c>
      <c r="V25" s="170" t="str">
        <f>'ID Obs'!G25</f>
        <v/>
      </c>
      <c r="W25" s="170" t="str">
        <f>'ID Obs'!H25</f>
        <v/>
      </c>
      <c r="X25" s="170" t="str">
        <f>'ID Obs'!N25&amp;$S25</f>
        <v>Nest!</v>
      </c>
      <c r="Y25" s="170" t="str">
        <f>'ID Obs'!P25&amp;$S25</f>
        <v>Nest!</v>
      </c>
      <c r="Z25" s="170" t="str">
        <f>'ID Obs'!R25&amp;$S25</f>
        <v>Nest!</v>
      </c>
      <c r="AA25" s="170" t="str">
        <f>'ID Obs'!T25&amp;$S25</f>
        <v>Nest!</v>
      </c>
      <c r="AB25" s="170" t="str">
        <f>'ID Obs'!O25</f>
        <v>Date!</v>
      </c>
      <c r="AC25" s="170" t="str">
        <f>'ID Obs'!Q25</f>
        <v>Date!</v>
      </c>
      <c r="AD25" s="170" t="str">
        <f>'ID Obs'!S25</f>
        <v>Date!</v>
      </c>
      <c r="AE25" s="170" t="str">
        <f>'ID Obs'!U25</f>
        <v>Date!</v>
      </c>
      <c r="AF25" s="173">
        <f>value('Nest Checks'!G27)</f>
        <v>0</v>
      </c>
      <c r="AG25" s="174" t="str">
        <f t="shared" si="14"/>
        <v/>
      </c>
      <c r="AH25" s="138"/>
      <c r="AI25" s="4"/>
      <c r="AJ25" s="176" t="str">
        <f t="shared" ref="AJ25:AM25" si="95">if(isblank($A25),"",if($J25&gt;0,indirect("R"&amp;$J25&amp;"C"&amp;column(T25),0),"-"))</f>
        <v/>
      </c>
      <c r="AK25" s="176" t="str">
        <f t="shared" si="95"/>
        <v/>
      </c>
      <c r="AL25" s="176" t="str">
        <f t="shared" si="95"/>
        <v/>
      </c>
      <c r="AM25" s="176" t="str">
        <f t="shared" si="95"/>
        <v/>
      </c>
      <c r="AN25" s="176" t="str">
        <f t="shared" si="16"/>
        <v/>
      </c>
      <c r="AO25" s="177" t="str">
        <f t="shared" si="17"/>
        <v/>
      </c>
      <c r="AP25" s="178" t="str">
        <f t="shared" ref="AP25:AS25" si="96">if(isblank($A25),"",if($L25&gt;0,indirect("R"&amp;$L25&amp;"C"&amp;column(T25),0),"-"))</f>
        <v/>
      </c>
      <c r="AQ25" s="178" t="str">
        <f t="shared" si="96"/>
        <v/>
      </c>
      <c r="AR25" s="178" t="str">
        <f t="shared" si="96"/>
        <v/>
      </c>
      <c r="AS25" s="178" t="str">
        <f t="shared" si="96"/>
        <v/>
      </c>
      <c r="AT25" s="178" t="str">
        <f t="shared" si="19"/>
        <v/>
      </c>
      <c r="AU25" s="179" t="str">
        <f t="shared" si="20"/>
        <v/>
      </c>
      <c r="AV25" s="180"/>
      <c r="AW25" s="181" t="s">
        <v>168</v>
      </c>
      <c r="AX25" s="181" t="s">
        <v>168</v>
      </c>
    </row>
    <row r="26">
      <c r="A26" s="119"/>
      <c r="B26" s="170" t="str">
        <f t="shared" ref="B26:E26" si="97">if(isblank($A26),"",if(iserror(match($A26&amp;"M",X$5:X$250,0)+4),if(iserror(match($A26&amp;"M?",X$5:X$250,0)+4),"",match($A26&amp;"M?",X$5:X$250,0)+4),(match($A26&amp;"M",X$5:X$250,0)+4)))</f>
        <v/>
      </c>
      <c r="C26" s="170" t="str">
        <f t="shared" si="97"/>
        <v/>
      </c>
      <c r="D26" s="170" t="str">
        <f t="shared" si="97"/>
        <v/>
      </c>
      <c r="E26" s="170" t="str">
        <f t="shared" si="97"/>
        <v/>
      </c>
      <c r="F26" s="170" t="str">
        <f t="shared" ref="F26:I26" si="98">if(isblank($A26),"",if(iserror(match($A26&amp;"F",X$5:X$250,0)+4),if(iserror(match($A26&amp;"F?",X$5:X$250,0)+4),"",match($A26&amp;"F?",X$5:X$250,0)+4),(match($A26&amp;"F",X$5:X$250,0)+4)))</f>
        <v/>
      </c>
      <c r="G26" s="170" t="str">
        <f t="shared" si="98"/>
        <v/>
      </c>
      <c r="H26" s="170" t="str">
        <f t="shared" si="98"/>
        <v/>
      </c>
      <c r="I26" s="170" t="str">
        <f t="shared" si="98"/>
        <v/>
      </c>
      <c r="J26" s="171" t="str">
        <f t="shared" si="8"/>
        <v/>
      </c>
      <c r="K26" s="171" t="str">
        <f t="shared" si="9"/>
        <v/>
      </c>
      <c r="L26" s="171" t="str">
        <f t="shared" si="10"/>
        <v/>
      </c>
      <c r="M26" s="171" t="str">
        <f t="shared" si="11"/>
        <v/>
      </c>
      <c r="N26" s="171" t="str">
        <f t="shared" si="12"/>
        <v/>
      </c>
      <c r="O26" s="171" t="str">
        <f t="shared" si="13"/>
        <v/>
      </c>
      <c r="P26" s="172"/>
      <c r="Q26" s="172"/>
      <c r="R26" s="170" t="str">
        <f>'ID Obs'!A26</f>
        <v/>
      </c>
      <c r="S26" s="170" t="str">
        <f>'ID Obs'!C26</f>
        <v/>
      </c>
      <c r="T26" s="170" t="str">
        <f>'ID Obs'!E26</f>
        <v/>
      </c>
      <c r="U26" s="170" t="str">
        <f>'ID Obs'!F26</f>
        <v/>
      </c>
      <c r="V26" s="170" t="str">
        <f>'ID Obs'!G26</f>
        <v/>
      </c>
      <c r="W26" s="170" t="str">
        <f>'ID Obs'!H26</f>
        <v/>
      </c>
      <c r="X26" s="170" t="str">
        <f>'ID Obs'!N26&amp;$S26</f>
        <v>Nest!</v>
      </c>
      <c r="Y26" s="170" t="str">
        <f>'ID Obs'!P26&amp;$S26</f>
        <v>Nest!</v>
      </c>
      <c r="Z26" s="170" t="str">
        <f>'ID Obs'!R26&amp;$S26</f>
        <v>Nest!</v>
      </c>
      <c r="AA26" s="170" t="str">
        <f>'ID Obs'!T26&amp;$S26</f>
        <v>Nest!</v>
      </c>
      <c r="AB26" s="170" t="str">
        <f>'ID Obs'!O26</f>
        <v>Date!</v>
      </c>
      <c r="AC26" s="170" t="str">
        <f>'ID Obs'!Q26</f>
        <v>Date!</v>
      </c>
      <c r="AD26" s="170" t="str">
        <f>'ID Obs'!S26</f>
        <v>Date!</v>
      </c>
      <c r="AE26" s="170" t="str">
        <f>'ID Obs'!U26</f>
        <v>Date!</v>
      </c>
      <c r="AF26" s="173">
        <f>value('Nest Checks'!G28)</f>
        <v>22.2</v>
      </c>
      <c r="AG26" s="174" t="str">
        <f t="shared" si="14"/>
        <v/>
      </c>
      <c r="AH26" s="138"/>
      <c r="AI26" s="4"/>
      <c r="AJ26" s="176" t="str">
        <f t="shared" ref="AJ26:AM26" si="99">if(isblank($A26),"",if($J26&gt;0,indirect("R"&amp;$J26&amp;"C"&amp;column(T26),0),"-"))</f>
        <v/>
      </c>
      <c r="AK26" s="176" t="str">
        <f t="shared" si="99"/>
        <v/>
      </c>
      <c r="AL26" s="176" t="str">
        <f t="shared" si="99"/>
        <v/>
      </c>
      <c r="AM26" s="176" t="str">
        <f t="shared" si="99"/>
        <v/>
      </c>
      <c r="AN26" s="176" t="str">
        <f t="shared" si="16"/>
        <v/>
      </c>
      <c r="AO26" s="177" t="str">
        <f t="shared" si="17"/>
        <v/>
      </c>
      <c r="AP26" s="178" t="str">
        <f t="shared" ref="AP26:AS26" si="100">if(isblank($A26),"",if($L26&gt;0,indirect("R"&amp;$L26&amp;"C"&amp;column(T26),0),"-"))</f>
        <v/>
      </c>
      <c r="AQ26" s="178" t="str">
        <f t="shared" si="100"/>
        <v/>
      </c>
      <c r="AR26" s="178" t="str">
        <f t="shared" si="100"/>
        <v/>
      </c>
      <c r="AS26" s="178" t="str">
        <f t="shared" si="100"/>
        <v/>
      </c>
      <c r="AT26" s="178" t="str">
        <f t="shared" si="19"/>
        <v/>
      </c>
      <c r="AU26" s="179" t="str">
        <f t="shared" si="20"/>
        <v/>
      </c>
      <c r="AV26" s="180"/>
      <c r="AW26" s="181" t="s">
        <v>168</v>
      </c>
      <c r="AX26" s="181" t="s">
        <v>168</v>
      </c>
    </row>
    <row r="27">
      <c r="A27" s="119"/>
      <c r="B27" s="170" t="str">
        <f t="shared" ref="B27:E27" si="101">if(isblank($A27),"",if(iserror(match($A27&amp;"M",X$5:X$250,0)+4),if(iserror(match($A27&amp;"M?",X$5:X$250,0)+4),"",match($A27&amp;"M?",X$5:X$250,0)+4),(match($A27&amp;"M",X$5:X$250,0)+4)))</f>
        <v/>
      </c>
      <c r="C27" s="170" t="str">
        <f t="shared" si="101"/>
        <v/>
      </c>
      <c r="D27" s="170" t="str">
        <f t="shared" si="101"/>
        <v/>
      </c>
      <c r="E27" s="170" t="str">
        <f t="shared" si="101"/>
        <v/>
      </c>
      <c r="F27" s="170" t="str">
        <f t="shared" ref="F27:I27" si="102">if(isblank($A27),"",if(iserror(match($A27&amp;"F",X$5:X$250,0)+4),if(iserror(match($A27&amp;"F?",X$5:X$250,0)+4),"",match($A27&amp;"F?",X$5:X$250,0)+4),(match($A27&amp;"F",X$5:X$250,0)+4)))</f>
        <v/>
      </c>
      <c r="G27" s="170" t="str">
        <f t="shared" si="102"/>
        <v/>
      </c>
      <c r="H27" s="170" t="str">
        <f t="shared" si="102"/>
        <v/>
      </c>
      <c r="I27" s="170" t="str">
        <f t="shared" si="102"/>
        <v/>
      </c>
      <c r="J27" s="171" t="str">
        <f t="shared" si="8"/>
        <v/>
      </c>
      <c r="K27" s="171" t="str">
        <f t="shared" si="9"/>
        <v/>
      </c>
      <c r="L27" s="171" t="str">
        <f t="shared" si="10"/>
        <v/>
      </c>
      <c r="M27" s="171" t="str">
        <f t="shared" si="11"/>
        <v/>
      </c>
      <c r="N27" s="171" t="str">
        <f t="shared" si="12"/>
        <v/>
      </c>
      <c r="O27" s="171" t="str">
        <f t="shared" si="13"/>
        <v/>
      </c>
      <c r="P27" s="172"/>
      <c r="Q27" s="172"/>
      <c r="R27" s="170" t="str">
        <f>'ID Obs'!A27</f>
        <v/>
      </c>
      <c r="S27" s="170" t="str">
        <f>'ID Obs'!C27</f>
        <v/>
      </c>
      <c r="T27" s="170" t="str">
        <f>'ID Obs'!E27</f>
        <v/>
      </c>
      <c r="U27" s="170" t="str">
        <f>'ID Obs'!F27</f>
        <v/>
      </c>
      <c r="V27" s="170" t="str">
        <f>'ID Obs'!G27</f>
        <v/>
      </c>
      <c r="W27" s="170" t="str">
        <f>'ID Obs'!H27</f>
        <v/>
      </c>
      <c r="X27" s="170" t="str">
        <f>'ID Obs'!N27&amp;$S27</f>
        <v>Nest!</v>
      </c>
      <c r="Y27" s="170" t="str">
        <f>'ID Obs'!P27&amp;$S27</f>
        <v>Nest!</v>
      </c>
      <c r="Z27" s="170" t="str">
        <f>'ID Obs'!R27&amp;$S27</f>
        <v>Nest!</v>
      </c>
      <c r="AA27" s="170" t="str">
        <f>'ID Obs'!T27&amp;$S27</f>
        <v>Nest!</v>
      </c>
      <c r="AB27" s="170" t="str">
        <f>'ID Obs'!O27</f>
        <v>Date!</v>
      </c>
      <c r="AC27" s="170" t="str">
        <f>'ID Obs'!Q27</f>
        <v>Date!</v>
      </c>
      <c r="AD27" s="170" t="str">
        <f>'ID Obs'!S27</f>
        <v>Date!</v>
      </c>
      <c r="AE27" s="170" t="str">
        <f>'ID Obs'!U27</f>
        <v>Date!</v>
      </c>
      <c r="AF27" s="173">
        <f>value('Nest Checks'!G29)</f>
        <v>23</v>
      </c>
      <c r="AG27" s="174" t="str">
        <f t="shared" si="14"/>
        <v/>
      </c>
      <c r="AH27" s="138"/>
      <c r="AI27" s="4"/>
      <c r="AJ27" s="176" t="str">
        <f t="shared" ref="AJ27:AM27" si="103">if(isblank($A27),"",if($J27&gt;0,indirect("R"&amp;$J27&amp;"C"&amp;column(T27),0),"-"))</f>
        <v/>
      </c>
      <c r="AK27" s="176" t="str">
        <f t="shared" si="103"/>
        <v/>
      </c>
      <c r="AL27" s="176" t="str">
        <f t="shared" si="103"/>
        <v/>
      </c>
      <c r="AM27" s="176" t="str">
        <f t="shared" si="103"/>
        <v/>
      </c>
      <c r="AN27" s="176" t="str">
        <f t="shared" si="16"/>
        <v/>
      </c>
      <c r="AO27" s="177" t="str">
        <f t="shared" si="17"/>
        <v/>
      </c>
      <c r="AP27" s="178" t="str">
        <f t="shared" ref="AP27:AS27" si="104">if(isblank($A27),"",if($L27&gt;0,indirect("R"&amp;$L27&amp;"C"&amp;column(T27),0),"-"))</f>
        <v/>
      </c>
      <c r="AQ27" s="178" t="str">
        <f t="shared" si="104"/>
        <v/>
      </c>
      <c r="AR27" s="178" t="str">
        <f t="shared" si="104"/>
        <v/>
      </c>
      <c r="AS27" s="178" t="str">
        <f t="shared" si="104"/>
        <v/>
      </c>
      <c r="AT27" s="178" t="str">
        <f t="shared" si="19"/>
        <v/>
      </c>
      <c r="AU27" s="179" t="str">
        <f t="shared" si="20"/>
        <v/>
      </c>
      <c r="AV27" s="180"/>
      <c r="AW27" s="181" t="s">
        <v>168</v>
      </c>
      <c r="AX27" s="181" t="s">
        <v>168</v>
      </c>
    </row>
    <row r="28">
      <c r="A28" s="119"/>
      <c r="B28" s="170" t="str">
        <f t="shared" ref="B28:E28" si="105">if(isblank($A28),"",if(iserror(match($A28&amp;"M",X$5:X$250,0)+4),if(iserror(match($A28&amp;"M?",X$5:X$250,0)+4),"",match($A28&amp;"M?",X$5:X$250,0)+4),(match($A28&amp;"M",X$5:X$250,0)+4)))</f>
        <v/>
      </c>
      <c r="C28" s="170" t="str">
        <f t="shared" si="105"/>
        <v/>
      </c>
      <c r="D28" s="170" t="str">
        <f t="shared" si="105"/>
        <v/>
      </c>
      <c r="E28" s="170" t="str">
        <f t="shared" si="105"/>
        <v/>
      </c>
      <c r="F28" s="170" t="str">
        <f t="shared" ref="F28:I28" si="106">if(isblank($A28),"",if(iserror(match($A28&amp;"F",X$5:X$250,0)+4),if(iserror(match($A28&amp;"F?",X$5:X$250,0)+4),"",match($A28&amp;"F?",X$5:X$250,0)+4),(match($A28&amp;"F",X$5:X$250,0)+4)))</f>
        <v/>
      </c>
      <c r="G28" s="170" t="str">
        <f t="shared" si="106"/>
        <v/>
      </c>
      <c r="H28" s="170" t="str">
        <f t="shared" si="106"/>
        <v/>
      </c>
      <c r="I28" s="170" t="str">
        <f t="shared" si="106"/>
        <v/>
      </c>
      <c r="J28" s="171" t="str">
        <f t="shared" si="8"/>
        <v/>
      </c>
      <c r="K28" s="171" t="str">
        <f t="shared" si="9"/>
        <v/>
      </c>
      <c r="L28" s="171" t="str">
        <f t="shared" si="10"/>
        <v/>
      </c>
      <c r="M28" s="171" t="str">
        <f t="shared" si="11"/>
        <v/>
      </c>
      <c r="N28" s="171" t="str">
        <f t="shared" si="12"/>
        <v/>
      </c>
      <c r="O28" s="171" t="str">
        <f t="shared" si="13"/>
        <v/>
      </c>
      <c r="P28" s="172"/>
      <c r="Q28" s="172"/>
      <c r="R28" s="170" t="str">
        <f>'ID Obs'!A28</f>
        <v/>
      </c>
      <c r="S28" s="170" t="str">
        <f>'ID Obs'!C28</f>
        <v/>
      </c>
      <c r="T28" s="170" t="str">
        <f>'ID Obs'!E28</f>
        <v/>
      </c>
      <c r="U28" s="170" t="str">
        <f>'ID Obs'!F28</f>
        <v/>
      </c>
      <c r="V28" s="170" t="str">
        <f>'ID Obs'!G28</f>
        <v/>
      </c>
      <c r="W28" s="170" t="str">
        <f>'ID Obs'!H28</f>
        <v/>
      </c>
      <c r="X28" s="170" t="str">
        <f>'ID Obs'!N28&amp;$S28</f>
        <v>Nest!</v>
      </c>
      <c r="Y28" s="170" t="str">
        <f>'ID Obs'!P28&amp;$S28</f>
        <v>Nest!</v>
      </c>
      <c r="Z28" s="170" t="str">
        <f>'ID Obs'!R28&amp;$S28</f>
        <v>Nest!</v>
      </c>
      <c r="AA28" s="170" t="str">
        <f>'ID Obs'!T28&amp;$S28</f>
        <v>Nest!</v>
      </c>
      <c r="AB28" s="170" t="str">
        <f>'ID Obs'!O28</f>
        <v>Date!</v>
      </c>
      <c r="AC28" s="170" t="str">
        <f>'ID Obs'!Q28</f>
        <v>Date!</v>
      </c>
      <c r="AD28" s="170" t="str">
        <f>'ID Obs'!S28</f>
        <v>Date!</v>
      </c>
      <c r="AE28" s="170" t="str">
        <f>'ID Obs'!U28</f>
        <v>Date!</v>
      </c>
      <c r="AF28" s="173">
        <f>value('Nest Checks'!G30)</f>
        <v>0</v>
      </c>
      <c r="AG28" s="174" t="str">
        <f t="shared" si="14"/>
        <v/>
      </c>
      <c r="AH28" s="138"/>
      <c r="AI28" s="4"/>
      <c r="AJ28" s="176" t="str">
        <f t="shared" ref="AJ28:AM28" si="107">if(isblank($A28),"",if($J28&gt;0,indirect("R"&amp;$J28&amp;"C"&amp;column(T28),0),"-"))</f>
        <v/>
      </c>
      <c r="AK28" s="176" t="str">
        <f t="shared" si="107"/>
        <v/>
      </c>
      <c r="AL28" s="176" t="str">
        <f t="shared" si="107"/>
        <v/>
      </c>
      <c r="AM28" s="176" t="str">
        <f t="shared" si="107"/>
        <v/>
      </c>
      <c r="AN28" s="176" t="str">
        <f t="shared" si="16"/>
        <v/>
      </c>
      <c r="AO28" s="177" t="str">
        <f t="shared" si="17"/>
        <v/>
      </c>
      <c r="AP28" s="178" t="str">
        <f t="shared" ref="AP28:AS28" si="108">if(isblank($A28),"",if($L28&gt;0,indirect("R"&amp;$L28&amp;"C"&amp;column(T28),0),"-"))</f>
        <v/>
      </c>
      <c r="AQ28" s="178" t="str">
        <f t="shared" si="108"/>
        <v/>
      </c>
      <c r="AR28" s="178" t="str">
        <f t="shared" si="108"/>
        <v/>
      </c>
      <c r="AS28" s="178" t="str">
        <f t="shared" si="108"/>
        <v/>
      </c>
      <c r="AT28" s="178" t="str">
        <f t="shared" si="19"/>
        <v/>
      </c>
      <c r="AU28" s="179" t="str">
        <f t="shared" si="20"/>
        <v/>
      </c>
      <c r="AV28" s="180"/>
      <c r="AW28" s="181" t="s">
        <v>168</v>
      </c>
      <c r="AX28" s="181" t="s">
        <v>168</v>
      </c>
    </row>
    <row r="29">
      <c r="A29" s="119"/>
      <c r="B29" s="170" t="str">
        <f t="shared" ref="B29:E29" si="109">if(isblank($A29),"",if(iserror(match($A29&amp;"M",X$5:X$250,0)+4),if(iserror(match($A29&amp;"M?",X$5:X$250,0)+4),"",match($A29&amp;"M?",X$5:X$250,0)+4),(match($A29&amp;"M",X$5:X$250,0)+4)))</f>
        <v/>
      </c>
      <c r="C29" s="170" t="str">
        <f t="shared" si="109"/>
        <v/>
      </c>
      <c r="D29" s="170" t="str">
        <f t="shared" si="109"/>
        <v/>
      </c>
      <c r="E29" s="170" t="str">
        <f t="shared" si="109"/>
        <v/>
      </c>
      <c r="F29" s="170" t="str">
        <f t="shared" ref="F29:I29" si="110">if(isblank($A29),"",if(iserror(match($A29&amp;"F",X$5:X$250,0)+4),if(iserror(match($A29&amp;"F?",X$5:X$250,0)+4),"",match($A29&amp;"F?",X$5:X$250,0)+4),(match($A29&amp;"F",X$5:X$250,0)+4)))</f>
        <v/>
      </c>
      <c r="G29" s="170" t="str">
        <f t="shared" si="110"/>
        <v/>
      </c>
      <c r="H29" s="170" t="str">
        <f t="shared" si="110"/>
        <v/>
      </c>
      <c r="I29" s="170" t="str">
        <f t="shared" si="110"/>
        <v/>
      </c>
      <c r="J29" s="171" t="str">
        <f t="shared" si="8"/>
        <v/>
      </c>
      <c r="K29" s="171" t="str">
        <f t="shared" si="9"/>
        <v/>
      </c>
      <c r="L29" s="171" t="str">
        <f t="shared" si="10"/>
        <v/>
      </c>
      <c r="M29" s="171" t="str">
        <f t="shared" si="11"/>
        <v/>
      </c>
      <c r="N29" s="171" t="str">
        <f t="shared" si="12"/>
        <v/>
      </c>
      <c r="O29" s="171" t="str">
        <f t="shared" si="13"/>
        <v/>
      </c>
      <c r="P29" s="172"/>
      <c r="Q29" s="172"/>
      <c r="R29" s="170" t="str">
        <f>'ID Obs'!A29</f>
        <v/>
      </c>
      <c r="S29" s="170" t="str">
        <f>'ID Obs'!C29</f>
        <v/>
      </c>
      <c r="T29" s="170" t="str">
        <f>'ID Obs'!E29</f>
        <v/>
      </c>
      <c r="U29" s="170" t="str">
        <f>'ID Obs'!F29</f>
        <v/>
      </c>
      <c r="V29" s="170" t="str">
        <f>'ID Obs'!G29</f>
        <v/>
      </c>
      <c r="W29" s="170" t="str">
        <f>'ID Obs'!H29</f>
        <v/>
      </c>
      <c r="X29" s="170" t="str">
        <f>'ID Obs'!N29&amp;$S29</f>
        <v>Nest!</v>
      </c>
      <c r="Y29" s="170" t="str">
        <f>'ID Obs'!P29&amp;$S29</f>
        <v>Nest!</v>
      </c>
      <c r="Z29" s="170" t="str">
        <f>'ID Obs'!R29&amp;$S29</f>
        <v>Nest!</v>
      </c>
      <c r="AA29" s="170" t="str">
        <f>'ID Obs'!T29&amp;$S29</f>
        <v>Nest!</v>
      </c>
      <c r="AB29" s="170" t="str">
        <f>'ID Obs'!O29</f>
        <v>Date!</v>
      </c>
      <c r="AC29" s="170" t="str">
        <f>'ID Obs'!Q29</f>
        <v>Date!</v>
      </c>
      <c r="AD29" s="170" t="str">
        <f>'ID Obs'!S29</f>
        <v>Date!</v>
      </c>
      <c r="AE29" s="170" t="str">
        <f>'ID Obs'!U29</f>
        <v>Date!</v>
      </c>
      <c r="AF29" s="173">
        <f>value('Nest Checks'!G31)</f>
        <v>0</v>
      </c>
      <c r="AG29" s="174" t="str">
        <f t="shared" si="14"/>
        <v/>
      </c>
      <c r="AH29" s="138"/>
      <c r="AI29" s="4"/>
      <c r="AJ29" s="176" t="str">
        <f t="shared" ref="AJ29:AM29" si="111">if(isblank($A29),"",if($J29&gt;0,indirect("R"&amp;$J29&amp;"C"&amp;column(T29),0),"-"))</f>
        <v/>
      </c>
      <c r="AK29" s="176" t="str">
        <f t="shared" si="111"/>
        <v/>
      </c>
      <c r="AL29" s="176" t="str">
        <f t="shared" si="111"/>
        <v/>
      </c>
      <c r="AM29" s="176" t="str">
        <f t="shared" si="111"/>
        <v/>
      </c>
      <c r="AN29" s="176" t="str">
        <f t="shared" si="16"/>
        <v/>
      </c>
      <c r="AO29" s="177" t="str">
        <f t="shared" si="17"/>
        <v/>
      </c>
      <c r="AP29" s="178" t="str">
        <f t="shared" ref="AP29:AS29" si="112">if(isblank($A29),"",if($L29&gt;0,indirect("R"&amp;$L29&amp;"C"&amp;column(T29),0),"-"))</f>
        <v/>
      </c>
      <c r="AQ29" s="178" t="str">
        <f t="shared" si="112"/>
        <v/>
      </c>
      <c r="AR29" s="178" t="str">
        <f t="shared" si="112"/>
        <v/>
      </c>
      <c r="AS29" s="178" t="str">
        <f t="shared" si="112"/>
        <v/>
      </c>
      <c r="AT29" s="178" t="str">
        <f t="shared" si="19"/>
        <v/>
      </c>
      <c r="AU29" s="179" t="str">
        <f t="shared" si="20"/>
        <v/>
      </c>
      <c r="AV29" s="180"/>
      <c r="AW29" s="181" t="s">
        <v>168</v>
      </c>
      <c r="AX29" s="181" t="s">
        <v>168</v>
      </c>
    </row>
    <row r="30">
      <c r="A30" s="119"/>
      <c r="B30" s="170" t="str">
        <f t="shared" ref="B30:E30" si="113">if(isblank($A30),"",if(iserror(match($A30&amp;"M",X$5:X$250,0)+4),if(iserror(match($A30&amp;"M?",X$5:X$250,0)+4),"",match($A30&amp;"M?",X$5:X$250,0)+4),(match($A30&amp;"M",X$5:X$250,0)+4)))</f>
        <v/>
      </c>
      <c r="C30" s="170" t="str">
        <f t="shared" si="113"/>
        <v/>
      </c>
      <c r="D30" s="170" t="str">
        <f t="shared" si="113"/>
        <v/>
      </c>
      <c r="E30" s="170" t="str">
        <f t="shared" si="113"/>
        <v/>
      </c>
      <c r="F30" s="170" t="str">
        <f t="shared" ref="F30:I30" si="114">if(isblank($A30),"",if(iserror(match($A30&amp;"F",X$5:X$250,0)+4),if(iserror(match($A30&amp;"F?",X$5:X$250,0)+4),"",match($A30&amp;"F?",X$5:X$250,0)+4),(match($A30&amp;"F",X$5:X$250,0)+4)))</f>
        <v/>
      </c>
      <c r="G30" s="170" t="str">
        <f t="shared" si="114"/>
        <v/>
      </c>
      <c r="H30" s="170" t="str">
        <f t="shared" si="114"/>
        <v/>
      </c>
      <c r="I30" s="170" t="str">
        <f t="shared" si="114"/>
        <v/>
      </c>
      <c r="J30" s="171" t="str">
        <f t="shared" si="8"/>
        <v/>
      </c>
      <c r="K30" s="171" t="str">
        <f t="shared" si="9"/>
        <v/>
      </c>
      <c r="L30" s="171" t="str">
        <f t="shared" si="10"/>
        <v/>
      </c>
      <c r="M30" s="171" t="str">
        <f t="shared" si="11"/>
        <v/>
      </c>
      <c r="N30" s="171" t="str">
        <f t="shared" si="12"/>
        <v/>
      </c>
      <c r="O30" s="171" t="str">
        <f t="shared" si="13"/>
        <v/>
      </c>
      <c r="P30" s="172"/>
      <c r="Q30" s="172"/>
      <c r="R30" s="170" t="str">
        <f>'ID Obs'!A30</f>
        <v/>
      </c>
      <c r="S30" s="170" t="str">
        <f>'ID Obs'!C30</f>
        <v/>
      </c>
      <c r="T30" s="170" t="str">
        <f>'ID Obs'!E30</f>
        <v/>
      </c>
      <c r="U30" s="170" t="str">
        <f>'ID Obs'!F30</f>
        <v/>
      </c>
      <c r="V30" s="170" t="str">
        <f>'ID Obs'!G30</f>
        <v/>
      </c>
      <c r="W30" s="170" t="str">
        <f>'ID Obs'!H30</f>
        <v/>
      </c>
      <c r="X30" s="170" t="str">
        <f>'ID Obs'!N30&amp;$S30</f>
        <v>Nest!</v>
      </c>
      <c r="Y30" s="170" t="str">
        <f>'ID Obs'!P30&amp;$S30</f>
        <v>Nest!</v>
      </c>
      <c r="Z30" s="170" t="str">
        <f>'ID Obs'!R30&amp;$S30</f>
        <v>Nest!</v>
      </c>
      <c r="AA30" s="170" t="str">
        <f>'ID Obs'!T30&amp;$S30</f>
        <v>Nest!</v>
      </c>
      <c r="AB30" s="170" t="str">
        <f>'ID Obs'!O30</f>
        <v>Date!</v>
      </c>
      <c r="AC30" s="170" t="str">
        <f>'ID Obs'!Q30</f>
        <v>Date!</v>
      </c>
      <c r="AD30" s="170" t="str">
        <f>'ID Obs'!S30</f>
        <v>Date!</v>
      </c>
      <c r="AE30" s="170" t="str">
        <f>'ID Obs'!U30</f>
        <v>Date!</v>
      </c>
      <c r="AF30" s="173">
        <f>value('Nest Checks'!G32)</f>
        <v>0</v>
      </c>
      <c r="AG30" s="174" t="str">
        <f t="shared" si="14"/>
        <v/>
      </c>
      <c r="AH30" s="138"/>
      <c r="AI30" s="4"/>
      <c r="AJ30" s="176" t="str">
        <f t="shared" ref="AJ30:AM30" si="115">if(isblank($A30),"",if($J30&gt;0,indirect("R"&amp;$J30&amp;"C"&amp;column(T30),0),"-"))</f>
        <v/>
      </c>
      <c r="AK30" s="176" t="str">
        <f t="shared" si="115"/>
        <v/>
      </c>
      <c r="AL30" s="176" t="str">
        <f t="shared" si="115"/>
        <v/>
      </c>
      <c r="AM30" s="176" t="str">
        <f t="shared" si="115"/>
        <v/>
      </c>
      <c r="AN30" s="176" t="str">
        <f t="shared" si="16"/>
        <v/>
      </c>
      <c r="AO30" s="177" t="str">
        <f t="shared" si="17"/>
        <v/>
      </c>
      <c r="AP30" s="178" t="str">
        <f t="shared" ref="AP30:AS30" si="116">if(isblank($A30),"",if($L30&gt;0,indirect("R"&amp;$L30&amp;"C"&amp;column(T30),0),"-"))</f>
        <v/>
      </c>
      <c r="AQ30" s="178" t="str">
        <f t="shared" si="116"/>
        <v/>
      </c>
      <c r="AR30" s="178" t="str">
        <f t="shared" si="116"/>
        <v/>
      </c>
      <c r="AS30" s="178" t="str">
        <f t="shared" si="116"/>
        <v/>
      </c>
      <c r="AT30" s="178" t="str">
        <f t="shared" si="19"/>
        <v/>
      </c>
      <c r="AU30" s="179" t="str">
        <f t="shared" si="20"/>
        <v/>
      </c>
      <c r="AV30" s="180"/>
      <c r="AW30" s="181" t="s">
        <v>168</v>
      </c>
      <c r="AX30" s="181" t="s">
        <v>168</v>
      </c>
    </row>
    <row r="31">
      <c r="A31" s="119"/>
      <c r="B31" s="170" t="str">
        <f t="shared" ref="B31:E31" si="117">if(isblank($A31),"",if(iserror(match($A31&amp;"M",X$5:X$250,0)+4),if(iserror(match($A31&amp;"M?",X$5:X$250,0)+4),"",match($A31&amp;"M?",X$5:X$250,0)+4),(match($A31&amp;"M",X$5:X$250,0)+4)))</f>
        <v/>
      </c>
      <c r="C31" s="170" t="str">
        <f t="shared" si="117"/>
        <v/>
      </c>
      <c r="D31" s="170" t="str">
        <f t="shared" si="117"/>
        <v/>
      </c>
      <c r="E31" s="170" t="str">
        <f t="shared" si="117"/>
        <v/>
      </c>
      <c r="F31" s="170" t="str">
        <f t="shared" ref="F31:I31" si="118">if(isblank($A31),"",if(iserror(match($A31&amp;"F",X$5:X$250,0)+4),if(iserror(match($A31&amp;"F?",X$5:X$250,0)+4),"",match($A31&amp;"F?",X$5:X$250,0)+4),(match($A31&amp;"F",X$5:X$250,0)+4)))</f>
        <v/>
      </c>
      <c r="G31" s="170" t="str">
        <f t="shared" si="118"/>
        <v/>
      </c>
      <c r="H31" s="170" t="str">
        <f t="shared" si="118"/>
        <v/>
      </c>
      <c r="I31" s="170" t="str">
        <f t="shared" si="118"/>
        <v/>
      </c>
      <c r="J31" s="171" t="str">
        <f t="shared" si="8"/>
        <v/>
      </c>
      <c r="K31" s="171" t="str">
        <f t="shared" si="9"/>
        <v/>
      </c>
      <c r="L31" s="171" t="str">
        <f t="shared" si="10"/>
        <v/>
      </c>
      <c r="M31" s="171" t="str">
        <f t="shared" si="11"/>
        <v/>
      </c>
      <c r="N31" s="171" t="str">
        <f t="shared" si="12"/>
        <v/>
      </c>
      <c r="O31" s="171" t="str">
        <f t="shared" si="13"/>
        <v/>
      </c>
      <c r="P31" s="172"/>
      <c r="Q31" s="172"/>
      <c r="R31" s="170" t="str">
        <f>'ID Obs'!A31</f>
        <v/>
      </c>
      <c r="S31" s="170" t="str">
        <f>'ID Obs'!C31</f>
        <v/>
      </c>
      <c r="T31" s="170" t="str">
        <f>'ID Obs'!E31</f>
        <v/>
      </c>
      <c r="U31" s="170" t="str">
        <f>'ID Obs'!F31</f>
        <v/>
      </c>
      <c r="V31" s="170" t="str">
        <f>'ID Obs'!G31</f>
        <v/>
      </c>
      <c r="W31" s="170" t="str">
        <f>'ID Obs'!H31</f>
        <v/>
      </c>
      <c r="X31" s="170" t="str">
        <f>'ID Obs'!N31&amp;$S31</f>
        <v>Nest!</v>
      </c>
      <c r="Y31" s="170" t="str">
        <f>'ID Obs'!P31&amp;$S31</f>
        <v>Nest!</v>
      </c>
      <c r="Z31" s="170" t="str">
        <f>'ID Obs'!R31&amp;$S31</f>
        <v>Nest!</v>
      </c>
      <c r="AA31" s="170" t="str">
        <f>'ID Obs'!T31&amp;$S31</f>
        <v>Nest!</v>
      </c>
      <c r="AB31" s="170" t="str">
        <f>'ID Obs'!O31</f>
        <v>Date!</v>
      </c>
      <c r="AC31" s="170" t="str">
        <f>'ID Obs'!Q31</f>
        <v>Date!</v>
      </c>
      <c r="AD31" s="170" t="str">
        <f>'ID Obs'!S31</f>
        <v>Date!</v>
      </c>
      <c r="AE31" s="170" t="str">
        <f>'ID Obs'!U31</f>
        <v>Date!</v>
      </c>
      <c r="AF31" s="173">
        <f>value('Nest Checks'!G33)</f>
        <v>0</v>
      </c>
      <c r="AG31" s="174" t="str">
        <f t="shared" si="14"/>
        <v/>
      </c>
      <c r="AH31" s="138"/>
      <c r="AI31" s="4"/>
      <c r="AJ31" s="176" t="str">
        <f t="shared" ref="AJ31:AM31" si="119">if(isblank($A31),"",if($J31&gt;0,indirect("R"&amp;$J31&amp;"C"&amp;column(T31),0),"-"))</f>
        <v/>
      </c>
      <c r="AK31" s="176" t="str">
        <f t="shared" si="119"/>
        <v/>
      </c>
      <c r="AL31" s="176" t="str">
        <f t="shared" si="119"/>
        <v/>
      </c>
      <c r="AM31" s="176" t="str">
        <f t="shared" si="119"/>
        <v/>
      </c>
      <c r="AN31" s="176" t="str">
        <f t="shared" si="16"/>
        <v/>
      </c>
      <c r="AO31" s="177" t="str">
        <f t="shared" si="17"/>
        <v/>
      </c>
      <c r="AP31" s="178" t="str">
        <f t="shared" ref="AP31:AS31" si="120">if(isblank($A31),"",if($L31&gt;0,indirect("R"&amp;$L31&amp;"C"&amp;column(T31),0),"-"))</f>
        <v/>
      </c>
      <c r="AQ31" s="178" t="str">
        <f t="shared" si="120"/>
        <v/>
      </c>
      <c r="AR31" s="178" t="str">
        <f t="shared" si="120"/>
        <v/>
      </c>
      <c r="AS31" s="178" t="str">
        <f t="shared" si="120"/>
        <v/>
      </c>
      <c r="AT31" s="178" t="str">
        <f t="shared" si="19"/>
        <v/>
      </c>
      <c r="AU31" s="179" t="str">
        <f t="shared" si="20"/>
        <v/>
      </c>
      <c r="AV31" s="180"/>
      <c r="AW31" s="181" t="s">
        <v>168</v>
      </c>
      <c r="AX31" s="181" t="s">
        <v>168</v>
      </c>
    </row>
    <row r="32">
      <c r="A32" s="119"/>
      <c r="B32" s="170" t="str">
        <f t="shared" ref="B32:E32" si="121">if(isblank($A32),"",if(iserror(match($A32&amp;"M",X$5:X$250,0)+4),if(iserror(match($A32&amp;"M?",X$5:X$250,0)+4),"",match($A32&amp;"M?",X$5:X$250,0)+4),(match($A32&amp;"M",X$5:X$250,0)+4)))</f>
        <v/>
      </c>
      <c r="C32" s="170" t="str">
        <f t="shared" si="121"/>
        <v/>
      </c>
      <c r="D32" s="170" t="str">
        <f t="shared" si="121"/>
        <v/>
      </c>
      <c r="E32" s="170" t="str">
        <f t="shared" si="121"/>
        <v/>
      </c>
      <c r="F32" s="170" t="str">
        <f t="shared" ref="F32:I32" si="122">if(isblank($A32),"",if(iserror(match($A32&amp;"F",X$5:X$250,0)+4),if(iserror(match($A32&amp;"F?",X$5:X$250,0)+4),"",match($A32&amp;"F?",X$5:X$250,0)+4),(match($A32&amp;"F",X$5:X$250,0)+4)))</f>
        <v/>
      </c>
      <c r="G32" s="170" t="str">
        <f t="shared" si="122"/>
        <v/>
      </c>
      <c r="H32" s="170" t="str">
        <f t="shared" si="122"/>
        <v/>
      </c>
      <c r="I32" s="170" t="str">
        <f t="shared" si="122"/>
        <v/>
      </c>
      <c r="J32" s="171" t="str">
        <f t="shared" si="8"/>
        <v/>
      </c>
      <c r="K32" s="171" t="str">
        <f t="shared" si="9"/>
        <v/>
      </c>
      <c r="L32" s="171" t="str">
        <f t="shared" si="10"/>
        <v/>
      </c>
      <c r="M32" s="171" t="str">
        <f t="shared" si="11"/>
        <v/>
      </c>
      <c r="N32" s="171" t="str">
        <f t="shared" si="12"/>
        <v/>
      </c>
      <c r="O32" s="171" t="str">
        <f t="shared" si="13"/>
        <v/>
      </c>
      <c r="P32" s="172"/>
      <c r="Q32" s="172"/>
      <c r="R32" s="170" t="str">
        <f>'ID Obs'!A32</f>
        <v/>
      </c>
      <c r="S32" s="170" t="str">
        <f>'ID Obs'!C32</f>
        <v/>
      </c>
      <c r="T32" s="170" t="str">
        <f>'ID Obs'!E32</f>
        <v/>
      </c>
      <c r="U32" s="170" t="str">
        <f>'ID Obs'!F32</f>
        <v/>
      </c>
      <c r="V32" s="170" t="str">
        <f>'ID Obs'!G32</f>
        <v/>
      </c>
      <c r="W32" s="170" t="str">
        <f>'ID Obs'!H32</f>
        <v/>
      </c>
      <c r="X32" s="170" t="str">
        <f>'ID Obs'!N32&amp;$S32</f>
        <v>Nest!</v>
      </c>
      <c r="Y32" s="170" t="str">
        <f>'ID Obs'!P32&amp;$S32</f>
        <v>Nest!</v>
      </c>
      <c r="Z32" s="170" t="str">
        <f>'ID Obs'!R32&amp;$S32</f>
        <v>Nest!</v>
      </c>
      <c r="AA32" s="170" t="str">
        <f>'ID Obs'!T32&amp;$S32</f>
        <v>Nest!</v>
      </c>
      <c r="AB32" s="170" t="str">
        <f>'ID Obs'!O32</f>
        <v>Date!</v>
      </c>
      <c r="AC32" s="170" t="str">
        <f>'ID Obs'!Q32</f>
        <v>Date!</v>
      </c>
      <c r="AD32" s="170" t="str">
        <f>'ID Obs'!S32</f>
        <v>Date!</v>
      </c>
      <c r="AE32" s="170" t="str">
        <f>'ID Obs'!U32</f>
        <v>Date!</v>
      </c>
      <c r="AF32" s="173">
        <f>value('Nest Checks'!G34)</f>
        <v>0</v>
      </c>
      <c r="AG32" s="174" t="str">
        <f t="shared" si="14"/>
        <v/>
      </c>
      <c r="AH32" s="138"/>
      <c r="AI32" s="4"/>
      <c r="AJ32" s="176" t="str">
        <f t="shared" ref="AJ32:AM32" si="123">if(isblank($A32),"",if($J32&gt;0,indirect("R"&amp;$J32&amp;"C"&amp;column(T32),0),"-"))</f>
        <v/>
      </c>
      <c r="AK32" s="176" t="str">
        <f t="shared" si="123"/>
        <v/>
      </c>
      <c r="AL32" s="176" t="str">
        <f t="shared" si="123"/>
        <v/>
      </c>
      <c r="AM32" s="176" t="str">
        <f t="shared" si="123"/>
        <v/>
      </c>
      <c r="AN32" s="176" t="str">
        <f t="shared" si="16"/>
        <v/>
      </c>
      <c r="AO32" s="177" t="str">
        <f t="shared" si="17"/>
        <v/>
      </c>
      <c r="AP32" s="178" t="str">
        <f t="shared" ref="AP32:AS32" si="124">if(isblank($A32),"",if($L32&gt;0,indirect("R"&amp;$L32&amp;"C"&amp;column(T32),0),"-"))</f>
        <v/>
      </c>
      <c r="AQ32" s="178" t="str">
        <f t="shared" si="124"/>
        <v/>
      </c>
      <c r="AR32" s="178" t="str">
        <f t="shared" si="124"/>
        <v/>
      </c>
      <c r="AS32" s="178" t="str">
        <f t="shared" si="124"/>
        <v/>
      </c>
      <c r="AT32" s="178" t="str">
        <f t="shared" si="19"/>
        <v/>
      </c>
      <c r="AU32" s="179" t="str">
        <f t="shared" si="20"/>
        <v/>
      </c>
      <c r="AV32" s="180"/>
      <c r="AW32" s="181" t="s">
        <v>168</v>
      </c>
      <c r="AX32" s="181" t="s">
        <v>168</v>
      </c>
    </row>
    <row r="33">
      <c r="A33" s="119"/>
      <c r="B33" s="170" t="str">
        <f t="shared" ref="B33:E33" si="125">if(isblank($A33),"",if(iserror(match($A33&amp;"M",X$5:X$250,0)+4),if(iserror(match($A33&amp;"M?",X$5:X$250,0)+4),"",match($A33&amp;"M?",X$5:X$250,0)+4),(match($A33&amp;"M",X$5:X$250,0)+4)))</f>
        <v/>
      </c>
      <c r="C33" s="170" t="str">
        <f t="shared" si="125"/>
        <v/>
      </c>
      <c r="D33" s="170" t="str">
        <f t="shared" si="125"/>
        <v/>
      </c>
      <c r="E33" s="170" t="str">
        <f t="shared" si="125"/>
        <v/>
      </c>
      <c r="F33" s="170" t="str">
        <f t="shared" ref="F33:I33" si="126">if(isblank($A33),"",if(iserror(match($A33&amp;"F",X$5:X$250,0)+4),if(iserror(match($A33&amp;"F?",X$5:X$250,0)+4),"",match($A33&amp;"F?",X$5:X$250,0)+4),(match($A33&amp;"F",X$5:X$250,0)+4)))</f>
        <v/>
      </c>
      <c r="G33" s="170" t="str">
        <f t="shared" si="126"/>
        <v/>
      </c>
      <c r="H33" s="170" t="str">
        <f t="shared" si="126"/>
        <v/>
      </c>
      <c r="I33" s="170" t="str">
        <f t="shared" si="126"/>
        <v/>
      </c>
      <c r="J33" s="171" t="str">
        <f t="shared" si="8"/>
        <v/>
      </c>
      <c r="K33" s="171" t="str">
        <f t="shared" si="9"/>
        <v/>
      </c>
      <c r="L33" s="171" t="str">
        <f t="shared" si="10"/>
        <v/>
      </c>
      <c r="M33" s="171" t="str">
        <f t="shared" si="11"/>
        <v/>
      </c>
      <c r="N33" s="171" t="str">
        <f t="shared" si="12"/>
        <v/>
      </c>
      <c r="O33" s="171" t="str">
        <f t="shared" si="13"/>
        <v/>
      </c>
      <c r="P33" s="172"/>
      <c r="Q33" s="172"/>
      <c r="R33" s="170" t="str">
        <f>'ID Obs'!A33</f>
        <v/>
      </c>
      <c r="S33" s="170" t="str">
        <f>'ID Obs'!C33</f>
        <v/>
      </c>
      <c r="T33" s="170" t="str">
        <f>'ID Obs'!E33</f>
        <v/>
      </c>
      <c r="U33" s="170" t="str">
        <f>'ID Obs'!F33</f>
        <v/>
      </c>
      <c r="V33" s="170" t="str">
        <f>'ID Obs'!G33</f>
        <v/>
      </c>
      <c r="W33" s="170" t="str">
        <f>'ID Obs'!H33</f>
        <v/>
      </c>
      <c r="X33" s="170" t="str">
        <f>'ID Obs'!N33&amp;$S33</f>
        <v>Nest!</v>
      </c>
      <c r="Y33" s="170" t="str">
        <f>'ID Obs'!P33&amp;$S33</f>
        <v>Nest!</v>
      </c>
      <c r="Z33" s="170" t="str">
        <f>'ID Obs'!R33&amp;$S33</f>
        <v>Nest!</v>
      </c>
      <c r="AA33" s="170" t="str">
        <f>'ID Obs'!T33&amp;$S33</f>
        <v>Nest!</v>
      </c>
      <c r="AB33" s="170" t="str">
        <f>'ID Obs'!O33</f>
        <v>Date!</v>
      </c>
      <c r="AC33" s="170" t="str">
        <f>'ID Obs'!Q33</f>
        <v>Date!</v>
      </c>
      <c r="AD33" s="170" t="str">
        <f>'ID Obs'!S33</f>
        <v>Date!</v>
      </c>
      <c r="AE33" s="170" t="str">
        <f>'ID Obs'!U33</f>
        <v>Date!</v>
      </c>
      <c r="AF33" s="173">
        <f>value('Nest Checks'!G35)</f>
        <v>0</v>
      </c>
      <c r="AG33" s="174" t="str">
        <f t="shared" si="14"/>
        <v/>
      </c>
      <c r="AH33" s="138"/>
      <c r="AI33" s="4"/>
      <c r="AJ33" s="176" t="str">
        <f t="shared" ref="AJ33:AM33" si="127">if(isblank($A33),"",if($J33&gt;0,indirect("R"&amp;$J33&amp;"C"&amp;column(T33),0),"-"))</f>
        <v/>
      </c>
      <c r="AK33" s="176" t="str">
        <f t="shared" si="127"/>
        <v/>
      </c>
      <c r="AL33" s="176" t="str">
        <f t="shared" si="127"/>
        <v/>
      </c>
      <c r="AM33" s="176" t="str">
        <f t="shared" si="127"/>
        <v/>
      </c>
      <c r="AN33" s="176" t="str">
        <f t="shared" si="16"/>
        <v/>
      </c>
      <c r="AO33" s="177" t="str">
        <f t="shared" si="17"/>
        <v/>
      </c>
      <c r="AP33" s="178" t="str">
        <f t="shared" ref="AP33:AS33" si="128">if(isblank($A33),"",if($L33&gt;0,indirect("R"&amp;$L33&amp;"C"&amp;column(T33),0),"-"))</f>
        <v/>
      </c>
      <c r="AQ33" s="178" t="str">
        <f t="shared" si="128"/>
        <v/>
      </c>
      <c r="AR33" s="178" t="str">
        <f t="shared" si="128"/>
        <v/>
      </c>
      <c r="AS33" s="178" t="str">
        <f t="shared" si="128"/>
        <v/>
      </c>
      <c r="AT33" s="178" t="str">
        <f t="shared" si="19"/>
        <v/>
      </c>
      <c r="AU33" s="179" t="str">
        <f t="shared" si="20"/>
        <v/>
      </c>
      <c r="AV33" s="180"/>
      <c r="AW33" s="181" t="s">
        <v>168</v>
      </c>
      <c r="AX33" s="181" t="s">
        <v>168</v>
      </c>
    </row>
    <row r="34">
      <c r="A34" s="119"/>
      <c r="B34" s="170" t="str">
        <f t="shared" ref="B34:E34" si="129">if(isblank($A34),"",if(iserror(match($A34&amp;"M",X$5:X$250,0)+4),if(iserror(match($A34&amp;"M?",X$5:X$250,0)+4),"",match($A34&amp;"M?",X$5:X$250,0)+4),(match($A34&amp;"M",X$5:X$250,0)+4)))</f>
        <v/>
      </c>
      <c r="C34" s="170" t="str">
        <f t="shared" si="129"/>
        <v/>
      </c>
      <c r="D34" s="170" t="str">
        <f t="shared" si="129"/>
        <v/>
      </c>
      <c r="E34" s="170" t="str">
        <f t="shared" si="129"/>
        <v/>
      </c>
      <c r="F34" s="170" t="str">
        <f t="shared" ref="F34:I34" si="130">if(isblank($A34),"",if(iserror(match($A34&amp;"F",X$5:X$250,0)+4),if(iserror(match($A34&amp;"F?",X$5:X$250,0)+4),"",match($A34&amp;"F?",X$5:X$250,0)+4),(match($A34&amp;"F",X$5:X$250,0)+4)))</f>
        <v/>
      </c>
      <c r="G34" s="170" t="str">
        <f t="shared" si="130"/>
        <v/>
      </c>
      <c r="H34" s="170" t="str">
        <f t="shared" si="130"/>
        <v/>
      </c>
      <c r="I34" s="170" t="str">
        <f t="shared" si="130"/>
        <v/>
      </c>
      <c r="J34" s="171" t="str">
        <f t="shared" si="8"/>
        <v/>
      </c>
      <c r="K34" s="171" t="str">
        <f t="shared" si="9"/>
        <v/>
      </c>
      <c r="L34" s="171" t="str">
        <f t="shared" si="10"/>
        <v/>
      </c>
      <c r="M34" s="171" t="str">
        <f t="shared" si="11"/>
        <v/>
      </c>
      <c r="N34" s="171" t="str">
        <f t="shared" si="12"/>
        <v/>
      </c>
      <c r="O34" s="171" t="str">
        <f t="shared" si="13"/>
        <v/>
      </c>
      <c r="P34" s="172"/>
      <c r="Q34" s="172"/>
      <c r="R34" s="170" t="str">
        <f>'ID Obs'!A34</f>
        <v/>
      </c>
      <c r="S34" s="170" t="str">
        <f>'ID Obs'!C34</f>
        <v/>
      </c>
      <c r="T34" s="170" t="str">
        <f>'ID Obs'!E34</f>
        <v/>
      </c>
      <c r="U34" s="170" t="str">
        <f>'ID Obs'!F34</f>
        <v/>
      </c>
      <c r="V34" s="170" t="str">
        <f>'ID Obs'!G34</f>
        <v/>
      </c>
      <c r="W34" s="170" t="str">
        <f>'ID Obs'!H34</f>
        <v/>
      </c>
      <c r="X34" s="170" t="str">
        <f>'ID Obs'!N34&amp;$S34</f>
        <v>Nest!</v>
      </c>
      <c r="Y34" s="170" t="str">
        <f>'ID Obs'!P34&amp;$S34</f>
        <v>Nest!</v>
      </c>
      <c r="Z34" s="170" t="str">
        <f>'ID Obs'!R34&amp;$S34</f>
        <v>Nest!</v>
      </c>
      <c r="AA34" s="170" t="str">
        <f>'ID Obs'!T34&amp;$S34</f>
        <v>Nest!</v>
      </c>
      <c r="AB34" s="170" t="str">
        <f>'ID Obs'!O34</f>
        <v>Date!</v>
      </c>
      <c r="AC34" s="170" t="str">
        <f>'ID Obs'!Q34</f>
        <v>Date!</v>
      </c>
      <c r="AD34" s="170" t="str">
        <f>'ID Obs'!S34</f>
        <v>Date!</v>
      </c>
      <c r="AE34" s="170" t="str">
        <f>'ID Obs'!U34</f>
        <v>Date!</v>
      </c>
      <c r="AF34" s="173">
        <f>value('Nest Checks'!G36)</f>
        <v>0</v>
      </c>
      <c r="AG34" s="174" t="str">
        <f t="shared" si="14"/>
        <v/>
      </c>
      <c r="AH34" s="138"/>
      <c r="AI34" s="4"/>
      <c r="AJ34" s="176" t="str">
        <f t="shared" ref="AJ34:AM34" si="131">if(isblank($A34),"",if($J34&gt;0,indirect("R"&amp;$J34&amp;"C"&amp;column(T34),0),"-"))</f>
        <v/>
      </c>
      <c r="AK34" s="176" t="str">
        <f t="shared" si="131"/>
        <v/>
      </c>
      <c r="AL34" s="176" t="str">
        <f t="shared" si="131"/>
        <v/>
      </c>
      <c r="AM34" s="176" t="str">
        <f t="shared" si="131"/>
        <v/>
      </c>
      <c r="AN34" s="176" t="str">
        <f t="shared" si="16"/>
        <v/>
      </c>
      <c r="AO34" s="177" t="str">
        <f t="shared" si="17"/>
        <v/>
      </c>
      <c r="AP34" s="178" t="str">
        <f t="shared" ref="AP34:AS34" si="132">if(isblank($A34),"",if($L34&gt;0,indirect("R"&amp;$L34&amp;"C"&amp;column(T34),0),"-"))</f>
        <v/>
      </c>
      <c r="AQ34" s="178" t="str">
        <f t="shared" si="132"/>
        <v/>
      </c>
      <c r="AR34" s="178" t="str">
        <f t="shared" si="132"/>
        <v/>
      </c>
      <c r="AS34" s="178" t="str">
        <f t="shared" si="132"/>
        <v/>
      </c>
      <c r="AT34" s="178" t="str">
        <f t="shared" si="19"/>
        <v/>
      </c>
      <c r="AU34" s="179" t="str">
        <f t="shared" si="20"/>
        <v/>
      </c>
      <c r="AV34" s="180"/>
      <c r="AW34" s="181" t="s">
        <v>168</v>
      </c>
      <c r="AX34" s="181" t="s">
        <v>168</v>
      </c>
    </row>
    <row r="35">
      <c r="A35" s="119"/>
      <c r="B35" s="170" t="str">
        <f t="shared" ref="B35:E35" si="133">if(isblank($A35),"",if(iserror(match($A35&amp;"M",X$5:X$250,0)+4),if(iserror(match($A35&amp;"M?",X$5:X$250,0)+4),"",match($A35&amp;"M?",X$5:X$250,0)+4),(match($A35&amp;"M",X$5:X$250,0)+4)))</f>
        <v/>
      </c>
      <c r="C35" s="170" t="str">
        <f t="shared" si="133"/>
        <v/>
      </c>
      <c r="D35" s="170" t="str">
        <f t="shared" si="133"/>
        <v/>
      </c>
      <c r="E35" s="170" t="str">
        <f t="shared" si="133"/>
        <v/>
      </c>
      <c r="F35" s="170" t="str">
        <f t="shared" ref="F35:I35" si="134">if(isblank($A35),"",if(iserror(match($A35&amp;"F",X$5:X$250,0)+4),if(iserror(match($A35&amp;"F?",X$5:X$250,0)+4),"",match($A35&amp;"F?",X$5:X$250,0)+4),(match($A35&amp;"F",X$5:X$250,0)+4)))</f>
        <v/>
      </c>
      <c r="G35" s="170" t="str">
        <f t="shared" si="134"/>
        <v/>
      </c>
      <c r="H35" s="170" t="str">
        <f t="shared" si="134"/>
        <v/>
      </c>
      <c r="I35" s="170" t="str">
        <f t="shared" si="134"/>
        <v/>
      </c>
      <c r="J35" s="171" t="str">
        <f t="shared" si="8"/>
        <v/>
      </c>
      <c r="K35" s="171" t="str">
        <f t="shared" si="9"/>
        <v/>
      </c>
      <c r="L35" s="171" t="str">
        <f t="shared" si="10"/>
        <v/>
      </c>
      <c r="M35" s="171" t="str">
        <f t="shared" si="11"/>
        <v/>
      </c>
      <c r="N35" s="171" t="str">
        <f t="shared" si="12"/>
        <v/>
      </c>
      <c r="O35" s="171" t="str">
        <f t="shared" si="13"/>
        <v/>
      </c>
      <c r="P35" s="172"/>
      <c r="Q35" s="172"/>
      <c r="R35" s="170" t="str">
        <f>'ID Obs'!A35</f>
        <v/>
      </c>
      <c r="S35" s="170" t="str">
        <f>'ID Obs'!C35</f>
        <v/>
      </c>
      <c r="T35" s="170" t="str">
        <f>'ID Obs'!E35</f>
        <v/>
      </c>
      <c r="U35" s="170" t="str">
        <f>'ID Obs'!F35</f>
        <v/>
      </c>
      <c r="V35" s="170" t="str">
        <f>'ID Obs'!G35</f>
        <v/>
      </c>
      <c r="W35" s="170" t="str">
        <f>'ID Obs'!H35</f>
        <v/>
      </c>
      <c r="X35" s="170" t="str">
        <f>'ID Obs'!N35&amp;$S35</f>
        <v>Nest!</v>
      </c>
      <c r="Y35" s="170" t="str">
        <f>'ID Obs'!P35&amp;$S35</f>
        <v>Nest!</v>
      </c>
      <c r="Z35" s="170" t="str">
        <f>'ID Obs'!R35&amp;$S35</f>
        <v>Nest!</v>
      </c>
      <c r="AA35" s="170" t="str">
        <f>'ID Obs'!T35&amp;$S35</f>
        <v>Nest!</v>
      </c>
      <c r="AB35" s="170" t="str">
        <f>'ID Obs'!O35</f>
        <v>Date!</v>
      </c>
      <c r="AC35" s="170" t="str">
        <f>'ID Obs'!Q35</f>
        <v>Date!</v>
      </c>
      <c r="AD35" s="170" t="str">
        <f>'ID Obs'!S35</f>
        <v>Date!</v>
      </c>
      <c r="AE35" s="170" t="str">
        <f>'ID Obs'!U35</f>
        <v>Date!</v>
      </c>
      <c r="AF35" s="173">
        <f>value('Nest Checks'!G37)</f>
        <v>0</v>
      </c>
      <c r="AG35" s="174" t="str">
        <f t="shared" si="14"/>
        <v/>
      </c>
      <c r="AH35" s="138"/>
      <c r="AI35" s="4"/>
      <c r="AJ35" s="176" t="str">
        <f t="shared" ref="AJ35:AM35" si="135">if(isblank($A35),"",if($J35&gt;0,indirect("R"&amp;$J35&amp;"C"&amp;column(T35),0),"-"))</f>
        <v/>
      </c>
      <c r="AK35" s="176" t="str">
        <f t="shared" si="135"/>
        <v/>
      </c>
      <c r="AL35" s="176" t="str">
        <f t="shared" si="135"/>
        <v/>
      </c>
      <c r="AM35" s="176" t="str">
        <f t="shared" si="135"/>
        <v/>
      </c>
      <c r="AN35" s="176" t="str">
        <f t="shared" si="16"/>
        <v/>
      </c>
      <c r="AO35" s="177" t="str">
        <f t="shared" si="17"/>
        <v/>
      </c>
      <c r="AP35" s="178" t="str">
        <f t="shared" ref="AP35:AS35" si="136">if(isblank($A35),"",if($L35&gt;0,indirect("R"&amp;$L35&amp;"C"&amp;column(T35),0),"-"))</f>
        <v/>
      </c>
      <c r="AQ35" s="178" t="str">
        <f t="shared" si="136"/>
        <v/>
      </c>
      <c r="AR35" s="178" t="str">
        <f t="shared" si="136"/>
        <v/>
      </c>
      <c r="AS35" s="178" t="str">
        <f t="shared" si="136"/>
        <v/>
      </c>
      <c r="AT35" s="178" t="str">
        <f t="shared" si="19"/>
        <v/>
      </c>
      <c r="AU35" s="179" t="str">
        <f t="shared" si="20"/>
        <v/>
      </c>
      <c r="AV35" s="180"/>
      <c r="AW35" s="181" t="s">
        <v>168</v>
      </c>
      <c r="AX35" s="181" t="s">
        <v>168</v>
      </c>
    </row>
    <row r="36">
      <c r="A36" s="119"/>
      <c r="B36" s="170" t="str">
        <f t="shared" ref="B36:E36" si="137">if(isblank($A36),"",if(iserror(match($A36&amp;"M",X$5:X$250,0)+4),if(iserror(match($A36&amp;"M?",X$5:X$250,0)+4),"",match($A36&amp;"M?",X$5:X$250,0)+4),(match($A36&amp;"M",X$5:X$250,0)+4)))</f>
        <v/>
      </c>
      <c r="C36" s="170" t="str">
        <f t="shared" si="137"/>
        <v/>
      </c>
      <c r="D36" s="170" t="str">
        <f t="shared" si="137"/>
        <v/>
      </c>
      <c r="E36" s="170" t="str">
        <f t="shared" si="137"/>
        <v/>
      </c>
      <c r="F36" s="170" t="str">
        <f t="shared" ref="F36:I36" si="138">if(isblank($A36),"",if(iserror(match($A36&amp;"F",X$5:X$250,0)+4),if(iserror(match($A36&amp;"F?",X$5:X$250,0)+4),"",match($A36&amp;"F?",X$5:X$250,0)+4),(match($A36&amp;"F",X$5:X$250,0)+4)))</f>
        <v/>
      </c>
      <c r="G36" s="170" t="str">
        <f t="shared" si="138"/>
        <v/>
      </c>
      <c r="H36" s="170" t="str">
        <f t="shared" si="138"/>
        <v/>
      </c>
      <c r="I36" s="170" t="str">
        <f t="shared" si="138"/>
        <v/>
      </c>
      <c r="J36" s="171" t="str">
        <f t="shared" si="8"/>
        <v/>
      </c>
      <c r="K36" s="171" t="str">
        <f t="shared" si="9"/>
        <v/>
      </c>
      <c r="L36" s="171" t="str">
        <f t="shared" si="10"/>
        <v/>
      </c>
      <c r="M36" s="171" t="str">
        <f t="shared" si="11"/>
        <v/>
      </c>
      <c r="N36" s="171" t="str">
        <f t="shared" si="12"/>
        <v/>
      </c>
      <c r="O36" s="171" t="str">
        <f t="shared" si="13"/>
        <v/>
      </c>
      <c r="P36" s="172"/>
      <c r="Q36" s="172"/>
      <c r="R36" s="170" t="str">
        <f>'ID Obs'!A36</f>
        <v/>
      </c>
      <c r="S36" s="170" t="str">
        <f>'ID Obs'!C36</f>
        <v/>
      </c>
      <c r="T36" s="170" t="str">
        <f>'ID Obs'!E36</f>
        <v/>
      </c>
      <c r="U36" s="170" t="str">
        <f>'ID Obs'!F36</f>
        <v/>
      </c>
      <c r="V36" s="170" t="str">
        <f>'ID Obs'!G36</f>
        <v/>
      </c>
      <c r="W36" s="170" t="str">
        <f>'ID Obs'!H36</f>
        <v/>
      </c>
      <c r="X36" s="170" t="str">
        <f>'ID Obs'!N36&amp;$S36</f>
        <v>Nest!</v>
      </c>
      <c r="Y36" s="170" t="str">
        <f>'ID Obs'!P36&amp;$S36</f>
        <v>Nest!</v>
      </c>
      <c r="Z36" s="170" t="str">
        <f>'ID Obs'!R36&amp;$S36</f>
        <v>Nest!</v>
      </c>
      <c r="AA36" s="170" t="str">
        <f>'ID Obs'!T36&amp;$S36</f>
        <v>Nest!</v>
      </c>
      <c r="AB36" s="170" t="str">
        <f>'ID Obs'!O36</f>
        <v>Date!</v>
      </c>
      <c r="AC36" s="170" t="str">
        <f>'ID Obs'!Q36</f>
        <v>Date!</v>
      </c>
      <c r="AD36" s="170" t="str">
        <f>'ID Obs'!S36</f>
        <v>Date!</v>
      </c>
      <c r="AE36" s="170" t="str">
        <f>'ID Obs'!U36</f>
        <v>Date!</v>
      </c>
      <c r="AF36" s="173">
        <f>value('Nest Checks'!G38)</f>
        <v>0</v>
      </c>
      <c r="AG36" s="174" t="str">
        <f t="shared" si="14"/>
        <v/>
      </c>
      <c r="AH36" s="138"/>
      <c r="AI36" s="4"/>
      <c r="AJ36" s="176" t="str">
        <f t="shared" ref="AJ36:AM36" si="139">if(isblank($A36),"",if($J36&gt;0,indirect("R"&amp;$J36&amp;"C"&amp;column(T36),0),"-"))</f>
        <v/>
      </c>
      <c r="AK36" s="176" t="str">
        <f t="shared" si="139"/>
        <v/>
      </c>
      <c r="AL36" s="176" t="str">
        <f t="shared" si="139"/>
        <v/>
      </c>
      <c r="AM36" s="176" t="str">
        <f t="shared" si="139"/>
        <v/>
      </c>
      <c r="AN36" s="176" t="str">
        <f t="shared" si="16"/>
        <v/>
      </c>
      <c r="AO36" s="177" t="str">
        <f t="shared" si="17"/>
        <v/>
      </c>
      <c r="AP36" s="178" t="str">
        <f t="shared" ref="AP36:AS36" si="140">if(isblank($A36),"",if($L36&gt;0,indirect("R"&amp;$L36&amp;"C"&amp;column(T36),0),"-"))</f>
        <v/>
      </c>
      <c r="AQ36" s="178" t="str">
        <f t="shared" si="140"/>
        <v/>
      </c>
      <c r="AR36" s="178" t="str">
        <f t="shared" si="140"/>
        <v/>
      </c>
      <c r="AS36" s="178" t="str">
        <f t="shared" si="140"/>
        <v/>
      </c>
      <c r="AT36" s="178" t="str">
        <f t="shared" si="19"/>
        <v/>
      </c>
      <c r="AU36" s="179" t="str">
        <f t="shared" si="20"/>
        <v/>
      </c>
      <c r="AV36" s="180"/>
      <c r="AW36" s="181" t="s">
        <v>168</v>
      </c>
      <c r="AX36" s="181" t="s">
        <v>168</v>
      </c>
    </row>
    <row r="37">
      <c r="A37" s="119"/>
      <c r="B37" s="170" t="str">
        <f t="shared" ref="B37:E37" si="141">if(isblank($A37),"",if(iserror(match($A37&amp;"M",X$5:X$250,0)+4),if(iserror(match($A37&amp;"M?",X$5:X$250,0)+4),"",match($A37&amp;"M?",X$5:X$250,0)+4),(match($A37&amp;"M",X$5:X$250,0)+4)))</f>
        <v/>
      </c>
      <c r="C37" s="170" t="str">
        <f t="shared" si="141"/>
        <v/>
      </c>
      <c r="D37" s="170" t="str">
        <f t="shared" si="141"/>
        <v/>
      </c>
      <c r="E37" s="170" t="str">
        <f t="shared" si="141"/>
        <v/>
      </c>
      <c r="F37" s="170" t="str">
        <f t="shared" ref="F37:I37" si="142">if(isblank($A37),"",if(iserror(match($A37&amp;"F",X$5:X$250,0)+4),if(iserror(match($A37&amp;"F?",X$5:X$250,0)+4),"",match($A37&amp;"F?",X$5:X$250,0)+4),(match($A37&amp;"F",X$5:X$250,0)+4)))</f>
        <v/>
      </c>
      <c r="G37" s="170" t="str">
        <f t="shared" si="142"/>
        <v/>
      </c>
      <c r="H37" s="170" t="str">
        <f t="shared" si="142"/>
        <v/>
      </c>
      <c r="I37" s="170" t="str">
        <f t="shared" si="142"/>
        <v/>
      </c>
      <c r="J37" s="171" t="str">
        <f t="shared" si="8"/>
        <v/>
      </c>
      <c r="K37" s="171" t="str">
        <f t="shared" si="9"/>
        <v/>
      </c>
      <c r="L37" s="171" t="str">
        <f t="shared" si="10"/>
        <v/>
      </c>
      <c r="M37" s="171" t="str">
        <f t="shared" si="11"/>
        <v/>
      </c>
      <c r="N37" s="171" t="str">
        <f t="shared" si="12"/>
        <v/>
      </c>
      <c r="O37" s="171" t="str">
        <f t="shared" si="13"/>
        <v/>
      </c>
      <c r="P37" s="172"/>
      <c r="Q37" s="172"/>
      <c r="R37" s="170" t="str">
        <f>'ID Obs'!A37</f>
        <v/>
      </c>
      <c r="S37" s="170" t="str">
        <f>'ID Obs'!C37</f>
        <v/>
      </c>
      <c r="T37" s="170" t="str">
        <f>'ID Obs'!E37</f>
        <v/>
      </c>
      <c r="U37" s="170" t="str">
        <f>'ID Obs'!F37</f>
        <v/>
      </c>
      <c r="V37" s="170" t="str">
        <f>'ID Obs'!G37</f>
        <v/>
      </c>
      <c r="W37" s="170" t="str">
        <f>'ID Obs'!H37</f>
        <v/>
      </c>
      <c r="X37" s="170" t="str">
        <f>'ID Obs'!N37&amp;$S37</f>
        <v>Nest!</v>
      </c>
      <c r="Y37" s="170" t="str">
        <f>'ID Obs'!P37&amp;$S37</f>
        <v>Nest!</v>
      </c>
      <c r="Z37" s="170" t="str">
        <f>'ID Obs'!R37&amp;$S37</f>
        <v>Nest!</v>
      </c>
      <c r="AA37" s="170" t="str">
        <f>'ID Obs'!T37&amp;$S37</f>
        <v>Nest!</v>
      </c>
      <c r="AB37" s="170" t="str">
        <f>'ID Obs'!O37</f>
        <v>Date!</v>
      </c>
      <c r="AC37" s="170" t="str">
        <f>'ID Obs'!Q37</f>
        <v>Date!</v>
      </c>
      <c r="AD37" s="170" t="str">
        <f>'ID Obs'!S37</f>
        <v>Date!</v>
      </c>
      <c r="AE37" s="170" t="str">
        <f>'ID Obs'!U37</f>
        <v>Date!</v>
      </c>
      <c r="AF37" s="173">
        <f>value('Nest Checks'!G39)</f>
        <v>0</v>
      </c>
      <c r="AG37" s="174" t="str">
        <f t="shared" si="14"/>
        <v/>
      </c>
      <c r="AH37" s="138"/>
      <c r="AI37" s="4"/>
      <c r="AJ37" s="176" t="str">
        <f t="shared" ref="AJ37:AM37" si="143">if(isblank($A37),"",if($J37&gt;0,indirect("R"&amp;$J37&amp;"C"&amp;column(T37),0),"-"))</f>
        <v/>
      </c>
      <c r="AK37" s="176" t="str">
        <f t="shared" si="143"/>
        <v/>
      </c>
      <c r="AL37" s="176" t="str">
        <f t="shared" si="143"/>
        <v/>
      </c>
      <c r="AM37" s="176" t="str">
        <f t="shared" si="143"/>
        <v/>
      </c>
      <c r="AN37" s="176" t="str">
        <f t="shared" si="16"/>
        <v/>
      </c>
      <c r="AO37" s="177" t="str">
        <f t="shared" si="17"/>
        <v/>
      </c>
      <c r="AP37" s="178" t="str">
        <f t="shared" ref="AP37:AS37" si="144">if(isblank($A37),"",if($L37&gt;0,indirect("R"&amp;$L37&amp;"C"&amp;column(T37),0),"-"))</f>
        <v/>
      </c>
      <c r="AQ37" s="178" t="str">
        <f t="shared" si="144"/>
        <v/>
      </c>
      <c r="AR37" s="178" t="str">
        <f t="shared" si="144"/>
        <v/>
      </c>
      <c r="AS37" s="178" t="str">
        <f t="shared" si="144"/>
        <v/>
      </c>
      <c r="AT37" s="178" t="str">
        <f t="shared" si="19"/>
        <v/>
      </c>
      <c r="AU37" s="179" t="str">
        <f t="shared" si="20"/>
        <v/>
      </c>
      <c r="AV37" s="180"/>
      <c r="AW37" s="181" t="s">
        <v>168</v>
      </c>
      <c r="AX37" s="181" t="s">
        <v>168</v>
      </c>
    </row>
    <row r="38">
      <c r="A38" s="119"/>
      <c r="B38" s="170" t="str">
        <f t="shared" ref="B38:E38" si="145">if(isblank($A38),"",if(iserror(match($A38&amp;"M",X$5:X$250,0)+4),if(iserror(match($A38&amp;"M?",X$5:X$250,0)+4),"",match($A38&amp;"M?",X$5:X$250,0)+4),(match($A38&amp;"M",X$5:X$250,0)+4)))</f>
        <v/>
      </c>
      <c r="C38" s="170" t="str">
        <f t="shared" si="145"/>
        <v/>
      </c>
      <c r="D38" s="170" t="str">
        <f t="shared" si="145"/>
        <v/>
      </c>
      <c r="E38" s="170" t="str">
        <f t="shared" si="145"/>
        <v/>
      </c>
      <c r="F38" s="170" t="str">
        <f t="shared" ref="F38:I38" si="146">if(isblank($A38),"",if(iserror(match($A38&amp;"F",X$5:X$250,0)+4),if(iserror(match($A38&amp;"F?",X$5:X$250,0)+4),"",match($A38&amp;"F?",X$5:X$250,0)+4),(match($A38&amp;"F",X$5:X$250,0)+4)))</f>
        <v/>
      </c>
      <c r="G38" s="170" t="str">
        <f t="shared" si="146"/>
        <v/>
      </c>
      <c r="H38" s="170" t="str">
        <f t="shared" si="146"/>
        <v/>
      </c>
      <c r="I38" s="170" t="str">
        <f t="shared" si="146"/>
        <v/>
      </c>
      <c r="J38" s="171" t="str">
        <f t="shared" si="8"/>
        <v/>
      </c>
      <c r="K38" s="171" t="str">
        <f t="shared" si="9"/>
        <v/>
      </c>
      <c r="L38" s="171" t="str">
        <f t="shared" si="10"/>
        <v/>
      </c>
      <c r="M38" s="171" t="str">
        <f t="shared" si="11"/>
        <v/>
      </c>
      <c r="N38" s="171" t="str">
        <f t="shared" si="12"/>
        <v/>
      </c>
      <c r="O38" s="171" t="str">
        <f t="shared" si="13"/>
        <v/>
      </c>
      <c r="P38" s="172"/>
      <c r="Q38" s="172"/>
      <c r="R38" s="170" t="str">
        <f>'ID Obs'!A38</f>
        <v/>
      </c>
      <c r="S38" s="170" t="str">
        <f>'ID Obs'!C38</f>
        <v/>
      </c>
      <c r="T38" s="170" t="str">
        <f>'ID Obs'!E38</f>
        <v/>
      </c>
      <c r="U38" s="170" t="str">
        <f>'ID Obs'!F38</f>
        <v/>
      </c>
      <c r="V38" s="170" t="str">
        <f>'ID Obs'!G38</f>
        <v/>
      </c>
      <c r="W38" s="170" t="str">
        <f>'ID Obs'!H38</f>
        <v/>
      </c>
      <c r="X38" s="170" t="str">
        <f>'ID Obs'!N38&amp;$S38</f>
        <v>Nest!</v>
      </c>
      <c r="Y38" s="170" t="str">
        <f>'ID Obs'!P38&amp;$S38</f>
        <v>Nest!</v>
      </c>
      <c r="Z38" s="170" t="str">
        <f>'ID Obs'!R38&amp;$S38</f>
        <v>Nest!</v>
      </c>
      <c r="AA38" s="170" t="str">
        <f>'ID Obs'!T38&amp;$S38</f>
        <v>Nest!</v>
      </c>
      <c r="AB38" s="170" t="str">
        <f>'ID Obs'!O38</f>
        <v>Date!</v>
      </c>
      <c r="AC38" s="170" t="str">
        <f>'ID Obs'!Q38</f>
        <v>Date!</v>
      </c>
      <c r="AD38" s="170" t="str">
        <f>'ID Obs'!S38</f>
        <v>Date!</v>
      </c>
      <c r="AE38" s="170" t="str">
        <f>'ID Obs'!U38</f>
        <v>Date!</v>
      </c>
      <c r="AF38" s="173">
        <f>value('Nest Checks'!G40)</f>
        <v>0</v>
      </c>
      <c r="AG38" s="174" t="str">
        <f t="shared" si="14"/>
        <v/>
      </c>
      <c r="AH38" s="138"/>
      <c r="AI38" s="4"/>
      <c r="AJ38" s="176" t="str">
        <f t="shared" ref="AJ38:AM38" si="147">if(isblank($A38),"",if($J38&gt;0,indirect("R"&amp;$J38&amp;"C"&amp;column(T38),0),"-"))</f>
        <v/>
      </c>
      <c r="AK38" s="176" t="str">
        <f t="shared" si="147"/>
        <v/>
      </c>
      <c r="AL38" s="176" t="str">
        <f t="shared" si="147"/>
        <v/>
      </c>
      <c r="AM38" s="176" t="str">
        <f t="shared" si="147"/>
        <v/>
      </c>
      <c r="AN38" s="176" t="str">
        <f t="shared" si="16"/>
        <v/>
      </c>
      <c r="AO38" s="177" t="str">
        <f t="shared" si="17"/>
        <v/>
      </c>
      <c r="AP38" s="178" t="str">
        <f t="shared" ref="AP38:AS38" si="148">if(isblank($A38),"",if($L38&gt;0,indirect("R"&amp;$L38&amp;"C"&amp;column(T38),0),"-"))</f>
        <v/>
      </c>
      <c r="AQ38" s="178" t="str">
        <f t="shared" si="148"/>
        <v/>
      </c>
      <c r="AR38" s="178" t="str">
        <f t="shared" si="148"/>
        <v/>
      </c>
      <c r="AS38" s="178" t="str">
        <f t="shared" si="148"/>
        <v/>
      </c>
      <c r="AT38" s="178" t="str">
        <f t="shared" si="19"/>
        <v/>
      </c>
      <c r="AU38" s="179" t="str">
        <f t="shared" si="20"/>
        <v/>
      </c>
      <c r="AV38" s="180"/>
      <c r="AW38" s="181" t="s">
        <v>168</v>
      </c>
      <c r="AX38" s="181" t="s">
        <v>168</v>
      </c>
    </row>
    <row r="39">
      <c r="A39" s="119"/>
      <c r="B39" s="170" t="str">
        <f t="shared" ref="B39:E39" si="149">if(isblank($A39),"",if(iserror(match($A39&amp;"M",X$5:X$250,0)+4),if(iserror(match($A39&amp;"M?",X$5:X$250,0)+4),"",match($A39&amp;"M?",X$5:X$250,0)+4),(match($A39&amp;"M",X$5:X$250,0)+4)))</f>
        <v/>
      </c>
      <c r="C39" s="170" t="str">
        <f t="shared" si="149"/>
        <v/>
      </c>
      <c r="D39" s="170" t="str">
        <f t="shared" si="149"/>
        <v/>
      </c>
      <c r="E39" s="170" t="str">
        <f t="shared" si="149"/>
        <v/>
      </c>
      <c r="F39" s="170" t="str">
        <f t="shared" ref="F39:I39" si="150">if(isblank($A39),"",if(iserror(match($A39&amp;"F",X$5:X$250,0)+4),if(iserror(match($A39&amp;"F?",X$5:X$250,0)+4),"",match($A39&amp;"F?",X$5:X$250,0)+4),(match($A39&amp;"F",X$5:X$250,0)+4)))</f>
        <v/>
      </c>
      <c r="G39" s="170" t="str">
        <f t="shared" si="150"/>
        <v/>
      </c>
      <c r="H39" s="170" t="str">
        <f t="shared" si="150"/>
        <v/>
      </c>
      <c r="I39" s="170" t="str">
        <f t="shared" si="150"/>
        <v/>
      </c>
      <c r="J39" s="171" t="str">
        <f t="shared" si="8"/>
        <v/>
      </c>
      <c r="K39" s="171" t="str">
        <f t="shared" si="9"/>
        <v/>
      </c>
      <c r="L39" s="171" t="str">
        <f t="shared" si="10"/>
        <v/>
      </c>
      <c r="M39" s="171" t="str">
        <f t="shared" si="11"/>
        <v/>
      </c>
      <c r="N39" s="171" t="str">
        <f t="shared" si="12"/>
        <v/>
      </c>
      <c r="O39" s="171" t="str">
        <f t="shared" si="13"/>
        <v/>
      </c>
      <c r="P39" s="172"/>
      <c r="Q39" s="172"/>
      <c r="R39" s="170" t="str">
        <f>'ID Obs'!A39</f>
        <v/>
      </c>
      <c r="S39" s="170" t="str">
        <f>'ID Obs'!C39</f>
        <v/>
      </c>
      <c r="T39" s="170" t="str">
        <f>'ID Obs'!E39</f>
        <v/>
      </c>
      <c r="U39" s="170" t="str">
        <f>'ID Obs'!F39</f>
        <v/>
      </c>
      <c r="V39" s="170" t="str">
        <f>'ID Obs'!G39</f>
        <v/>
      </c>
      <c r="W39" s="170" t="str">
        <f>'ID Obs'!H39</f>
        <v/>
      </c>
      <c r="X39" s="170" t="str">
        <f>'ID Obs'!N39&amp;$S39</f>
        <v>Nest!</v>
      </c>
      <c r="Y39" s="170" t="str">
        <f>'ID Obs'!P39&amp;$S39</f>
        <v>Nest!</v>
      </c>
      <c r="Z39" s="170" t="str">
        <f>'ID Obs'!R39&amp;$S39</f>
        <v>Nest!</v>
      </c>
      <c r="AA39" s="170" t="str">
        <f>'ID Obs'!T39&amp;$S39</f>
        <v>Nest!</v>
      </c>
      <c r="AB39" s="170" t="str">
        <f>'ID Obs'!O39</f>
        <v>Date!</v>
      </c>
      <c r="AC39" s="170" t="str">
        <f>'ID Obs'!Q39</f>
        <v>Date!</v>
      </c>
      <c r="AD39" s="170" t="str">
        <f>'ID Obs'!S39</f>
        <v>Date!</v>
      </c>
      <c r="AE39" s="170" t="str">
        <f>'ID Obs'!U39</f>
        <v>Date!</v>
      </c>
      <c r="AF39" s="173">
        <f>value('Nest Checks'!G41)</f>
        <v>0</v>
      </c>
      <c r="AG39" s="174" t="str">
        <f t="shared" si="14"/>
        <v/>
      </c>
      <c r="AH39" s="138"/>
      <c r="AI39" s="4"/>
      <c r="AJ39" s="176" t="str">
        <f t="shared" ref="AJ39:AM39" si="151">if(isblank($A39),"",if($J39&gt;0,indirect("R"&amp;$J39&amp;"C"&amp;column(T39),0),"-"))</f>
        <v/>
      </c>
      <c r="AK39" s="176" t="str">
        <f t="shared" si="151"/>
        <v/>
      </c>
      <c r="AL39" s="176" t="str">
        <f t="shared" si="151"/>
        <v/>
      </c>
      <c r="AM39" s="176" t="str">
        <f t="shared" si="151"/>
        <v/>
      </c>
      <c r="AN39" s="176" t="str">
        <f t="shared" si="16"/>
        <v/>
      </c>
      <c r="AO39" s="177" t="str">
        <f t="shared" si="17"/>
        <v/>
      </c>
      <c r="AP39" s="178" t="str">
        <f t="shared" ref="AP39:AS39" si="152">if(isblank($A39),"",if($L39&gt;0,indirect("R"&amp;$L39&amp;"C"&amp;column(T39),0),"-"))</f>
        <v/>
      </c>
      <c r="AQ39" s="178" t="str">
        <f t="shared" si="152"/>
        <v/>
      </c>
      <c r="AR39" s="178" t="str">
        <f t="shared" si="152"/>
        <v/>
      </c>
      <c r="AS39" s="178" t="str">
        <f t="shared" si="152"/>
        <v/>
      </c>
      <c r="AT39" s="178" t="str">
        <f t="shared" si="19"/>
        <v/>
      </c>
      <c r="AU39" s="179" t="str">
        <f t="shared" si="20"/>
        <v/>
      </c>
      <c r="AV39" s="180"/>
      <c r="AW39" s="181" t="s">
        <v>168</v>
      </c>
      <c r="AX39" s="181" t="s">
        <v>168</v>
      </c>
    </row>
    <row r="40">
      <c r="A40" s="119"/>
      <c r="B40" s="170" t="str">
        <f t="shared" ref="B40:E40" si="153">if(isblank($A40),"",if(iserror(match($A40&amp;"M",X$5:X$250,0)+4),if(iserror(match($A40&amp;"M?",X$5:X$250,0)+4),"",match($A40&amp;"M?",X$5:X$250,0)+4),(match($A40&amp;"M",X$5:X$250,0)+4)))</f>
        <v/>
      </c>
      <c r="C40" s="170" t="str">
        <f t="shared" si="153"/>
        <v/>
      </c>
      <c r="D40" s="170" t="str">
        <f t="shared" si="153"/>
        <v/>
      </c>
      <c r="E40" s="170" t="str">
        <f t="shared" si="153"/>
        <v/>
      </c>
      <c r="F40" s="170" t="str">
        <f t="shared" ref="F40:I40" si="154">if(isblank($A40),"",if(iserror(match($A40&amp;"F",X$5:X$250,0)+4),if(iserror(match($A40&amp;"F?",X$5:X$250,0)+4),"",match($A40&amp;"F?",X$5:X$250,0)+4),(match($A40&amp;"F",X$5:X$250,0)+4)))</f>
        <v/>
      </c>
      <c r="G40" s="170" t="str">
        <f t="shared" si="154"/>
        <v/>
      </c>
      <c r="H40" s="170" t="str">
        <f t="shared" si="154"/>
        <v/>
      </c>
      <c r="I40" s="170" t="str">
        <f t="shared" si="154"/>
        <v/>
      </c>
      <c r="J40" s="171" t="str">
        <f t="shared" si="8"/>
        <v/>
      </c>
      <c r="K40" s="171" t="str">
        <f t="shared" si="9"/>
        <v/>
      </c>
      <c r="L40" s="171" t="str">
        <f t="shared" si="10"/>
        <v/>
      </c>
      <c r="M40" s="171" t="str">
        <f t="shared" si="11"/>
        <v/>
      </c>
      <c r="N40" s="171" t="str">
        <f t="shared" si="12"/>
        <v/>
      </c>
      <c r="O40" s="171" t="str">
        <f t="shared" si="13"/>
        <v/>
      </c>
      <c r="P40" s="172"/>
      <c r="Q40" s="172"/>
      <c r="R40" s="170" t="str">
        <f>'ID Obs'!A40</f>
        <v/>
      </c>
      <c r="S40" s="170" t="str">
        <f>'ID Obs'!C40</f>
        <v/>
      </c>
      <c r="T40" s="170" t="str">
        <f>'ID Obs'!E40</f>
        <v/>
      </c>
      <c r="U40" s="170" t="str">
        <f>'ID Obs'!F40</f>
        <v/>
      </c>
      <c r="V40" s="170" t="str">
        <f>'ID Obs'!G40</f>
        <v/>
      </c>
      <c r="W40" s="170" t="str">
        <f>'ID Obs'!H40</f>
        <v/>
      </c>
      <c r="X40" s="170" t="str">
        <f>'ID Obs'!N40&amp;$S40</f>
        <v>Nest!</v>
      </c>
      <c r="Y40" s="170" t="str">
        <f>'ID Obs'!P40&amp;$S40</f>
        <v>Nest!</v>
      </c>
      <c r="Z40" s="170" t="str">
        <f>'ID Obs'!R40&amp;$S40</f>
        <v>Nest!</v>
      </c>
      <c r="AA40" s="170" t="str">
        <f>'ID Obs'!T40&amp;$S40</f>
        <v>Nest!</v>
      </c>
      <c r="AB40" s="170" t="str">
        <f>'ID Obs'!O40</f>
        <v>Date!</v>
      </c>
      <c r="AC40" s="170" t="str">
        <f>'ID Obs'!Q40</f>
        <v>Date!</v>
      </c>
      <c r="AD40" s="170" t="str">
        <f>'ID Obs'!S40</f>
        <v>Date!</v>
      </c>
      <c r="AE40" s="170" t="str">
        <f>'ID Obs'!U40</f>
        <v>Date!</v>
      </c>
      <c r="AF40" s="173">
        <f>value('Nest Checks'!G42)</f>
        <v>0</v>
      </c>
      <c r="AG40" s="174" t="str">
        <f t="shared" si="14"/>
        <v/>
      </c>
      <c r="AH40" s="138"/>
      <c r="AI40" s="4"/>
      <c r="AJ40" s="176" t="str">
        <f t="shared" ref="AJ40:AM40" si="155">if(isblank($A40),"",if($J40&gt;0,indirect("R"&amp;$J40&amp;"C"&amp;column(T40),0),"-"))</f>
        <v/>
      </c>
      <c r="AK40" s="176" t="str">
        <f t="shared" si="155"/>
        <v/>
      </c>
      <c r="AL40" s="176" t="str">
        <f t="shared" si="155"/>
        <v/>
      </c>
      <c r="AM40" s="176" t="str">
        <f t="shared" si="155"/>
        <v/>
      </c>
      <c r="AN40" s="176" t="str">
        <f t="shared" si="16"/>
        <v/>
      </c>
      <c r="AO40" s="177" t="str">
        <f t="shared" si="17"/>
        <v/>
      </c>
      <c r="AP40" s="178" t="str">
        <f t="shared" ref="AP40:AS40" si="156">if(isblank($A40),"",if($L40&gt;0,indirect("R"&amp;$L40&amp;"C"&amp;column(T40),0),"-"))</f>
        <v/>
      </c>
      <c r="AQ40" s="178" t="str">
        <f t="shared" si="156"/>
        <v/>
      </c>
      <c r="AR40" s="178" t="str">
        <f t="shared" si="156"/>
        <v/>
      </c>
      <c r="AS40" s="178" t="str">
        <f t="shared" si="156"/>
        <v/>
      </c>
      <c r="AT40" s="178" t="str">
        <f t="shared" si="19"/>
        <v/>
      </c>
      <c r="AU40" s="179" t="str">
        <f t="shared" si="20"/>
        <v/>
      </c>
      <c r="AV40" s="180"/>
      <c r="AW40" s="181" t="s">
        <v>168</v>
      </c>
      <c r="AX40" s="181" t="s">
        <v>168</v>
      </c>
    </row>
    <row r="41">
      <c r="A41" s="119"/>
      <c r="B41" s="170" t="str">
        <f t="shared" ref="B41:E41" si="157">if(isblank($A41),"",if(iserror(match($A41&amp;"M",X$5:X$250,0)+4),if(iserror(match($A41&amp;"M?",X$5:X$250,0)+4),"",match($A41&amp;"M?",X$5:X$250,0)+4),(match($A41&amp;"M",X$5:X$250,0)+4)))</f>
        <v/>
      </c>
      <c r="C41" s="170" t="str">
        <f t="shared" si="157"/>
        <v/>
      </c>
      <c r="D41" s="170" t="str">
        <f t="shared" si="157"/>
        <v/>
      </c>
      <c r="E41" s="170" t="str">
        <f t="shared" si="157"/>
        <v/>
      </c>
      <c r="F41" s="170" t="str">
        <f t="shared" ref="F41:I41" si="158">if(isblank($A41),"",if(iserror(match($A41&amp;"F",X$5:X$250,0)+4),if(iserror(match($A41&amp;"F?",X$5:X$250,0)+4),"",match($A41&amp;"F?",X$5:X$250,0)+4),(match($A41&amp;"F",X$5:X$250,0)+4)))</f>
        <v/>
      </c>
      <c r="G41" s="170" t="str">
        <f t="shared" si="158"/>
        <v/>
      </c>
      <c r="H41" s="170" t="str">
        <f t="shared" si="158"/>
        <v/>
      </c>
      <c r="I41" s="170" t="str">
        <f t="shared" si="158"/>
        <v/>
      </c>
      <c r="J41" s="171" t="str">
        <f t="shared" si="8"/>
        <v/>
      </c>
      <c r="K41" s="171" t="str">
        <f t="shared" si="9"/>
        <v/>
      </c>
      <c r="L41" s="171" t="str">
        <f t="shared" si="10"/>
        <v/>
      </c>
      <c r="M41" s="171" t="str">
        <f t="shared" si="11"/>
        <v/>
      </c>
      <c r="N41" s="171" t="str">
        <f t="shared" si="12"/>
        <v/>
      </c>
      <c r="O41" s="171" t="str">
        <f t="shared" si="13"/>
        <v/>
      </c>
      <c r="P41" s="172"/>
      <c r="Q41" s="172"/>
      <c r="R41" s="170" t="str">
        <f>'ID Obs'!A41</f>
        <v/>
      </c>
      <c r="S41" s="170" t="str">
        <f>'ID Obs'!C41</f>
        <v/>
      </c>
      <c r="T41" s="170" t="str">
        <f>'ID Obs'!E41</f>
        <v/>
      </c>
      <c r="U41" s="170" t="str">
        <f>'ID Obs'!F41</f>
        <v/>
      </c>
      <c r="V41" s="170" t="str">
        <f>'ID Obs'!G41</f>
        <v/>
      </c>
      <c r="W41" s="170" t="str">
        <f>'ID Obs'!H41</f>
        <v/>
      </c>
      <c r="X41" s="170" t="str">
        <f>'ID Obs'!N41&amp;$S41</f>
        <v>Nest!</v>
      </c>
      <c r="Y41" s="170" t="str">
        <f>'ID Obs'!P41&amp;$S41</f>
        <v>Nest!</v>
      </c>
      <c r="Z41" s="170" t="str">
        <f>'ID Obs'!R41&amp;$S41</f>
        <v>Nest!</v>
      </c>
      <c r="AA41" s="170" t="str">
        <f>'ID Obs'!T41&amp;$S41</f>
        <v>Nest!</v>
      </c>
      <c r="AB41" s="170" t="str">
        <f>'ID Obs'!O41</f>
        <v>Date!</v>
      </c>
      <c r="AC41" s="170" t="str">
        <f>'ID Obs'!Q41</f>
        <v>Date!</v>
      </c>
      <c r="AD41" s="170" t="str">
        <f>'ID Obs'!S41</f>
        <v>Date!</v>
      </c>
      <c r="AE41" s="170" t="str">
        <f>'ID Obs'!U41</f>
        <v>Date!</v>
      </c>
      <c r="AF41" s="173">
        <f>value('Nest Checks'!G43)</f>
        <v>0</v>
      </c>
      <c r="AG41" s="174" t="str">
        <f t="shared" si="14"/>
        <v/>
      </c>
      <c r="AH41" s="138"/>
      <c r="AI41" s="4"/>
      <c r="AJ41" s="176" t="str">
        <f t="shared" ref="AJ41:AM41" si="159">if(isblank($A41),"",if($J41&gt;0,indirect("R"&amp;$J41&amp;"C"&amp;column(T41),0),"-"))</f>
        <v/>
      </c>
      <c r="AK41" s="176" t="str">
        <f t="shared" si="159"/>
        <v/>
      </c>
      <c r="AL41" s="176" t="str">
        <f t="shared" si="159"/>
        <v/>
      </c>
      <c r="AM41" s="176" t="str">
        <f t="shared" si="159"/>
        <v/>
      </c>
      <c r="AN41" s="176" t="str">
        <f t="shared" si="16"/>
        <v/>
      </c>
      <c r="AO41" s="177" t="str">
        <f t="shared" si="17"/>
        <v/>
      </c>
      <c r="AP41" s="178" t="str">
        <f t="shared" ref="AP41:AS41" si="160">if(isblank($A41),"",if($L41&gt;0,indirect("R"&amp;$L41&amp;"C"&amp;column(T41),0),"-"))</f>
        <v/>
      </c>
      <c r="AQ41" s="178" t="str">
        <f t="shared" si="160"/>
        <v/>
      </c>
      <c r="AR41" s="178" t="str">
        <f t="shared" si="160"/>
        <v/>
      </c>
      <c r="AS41" s="178" t="str">
        <f t="shared" si="160"/>
        <v/>
      </c>
      <c r="AT41" s="178" t="str">
        <f t="shared" si="19"/>
        <v/>
      </c>
      <c r="AU41" s="179" t="str">
        <f t="shared" si="20"/>
        <v/>
      </c>
      <c r="AV41" s="180"/>
      <c r="AW41" s="181" t="s">
        <v>168</v>
      </c>
      <c r="AX41" s="181" t="s">
        <v>168</v>
      </c>
    </row>
    <row r="42">
      <c r="A42" s="119"/>
      <c r="B42" s="170" t="str">
        <f t="shared" ref="B42:E42" si="161">if(isblank($A42),"",if(iserror(match($A42&amp;"M",X$5:X$250,0)+4),if(iserror(match($A42&amp;"M?",X$5:X$250,0)+4),"",match($A42&amp;"M?",X$5:X$250,0)+4),(match($A42&amp;"M",X$5:X$250,0)+4)))</f>
        <v/>
      </c>
      <c r="C42" s="170" t="str">
        <f t="shared" si="161"/>
        <v/>
      </c>
      <c r="D42" s="170" t="str">
        <f t="shared" si="161"/>
        <v/>
      </c>
      <c r="E42" s="170" t="str">
        <f t="shared" si="161"/>
        <v/>
      </c>
      <c r="F42" s="170" t="str">
        <f t="shared" ref="F42:I42" si="162">if(isblank($A42),"",if(iserror(match($A42&amp;"F",X$5:X$250,0)+4),if(iserror(match($A42&amp;"F?",X$5:X$250,0)+4),"",match($A42&amp;"F?",X$5:X$250,0)+4),(match($A42&amp;"F",X$5:X$250,0)+4)))</f>
        <v/>
      </c>
      <c r="G42" s="170" t="str">
        <f t="shared" si="162"/>
        <v/>
      </c>
      <c r="H42" s="170" t="str">
        <f t="shared" si="162"/>
        <v/>
      </c>
      <c r="I42" s="170" t="str">
        <f t="shared" si="162"/>
        <v/>
      </c>
      <c r="J42" s="171" t="str">
        <f t="shared" si="8"/>
        <v/>
      </c>
      <c r="K42" s="171" t="str">
        <f t="shared" si="9"/>
        <v/>
      </c>
      <c r="L42" s="171" t="str">
        <f t="shared" si="10"/>
        <v/>
      </c>
      <c r="M42" s="171" t="str">
        <f t="shared" si="11"/>
        <v/>
      </c>
      <c r="N42" s="171" t="str">
        <f t="shared" si="12"/>
        <v/>
      </c>
      <c r="O42" s="171" t="str">
        <f t="shared" si="13"/>
        <v/>
      </c>
      <c r="P42" s="172"/>
      <c r="Q42" s="172"/>
      <c r="R42" s="170" t="str">
        <f>'ID Obs'!A42</f>
        <v/>
      </c>
      <c r="S42" s="170" t="str">
        <f>'ID Obs'!C42</f>
        <v/>
      </c>
      <c r="T42" s="170" t="str">
        <f>'ID Obs'!E42</f>
        <v/>
      </c>
      <c r="U42" s="170" t="str">
        <f>'ID Obs'!F42</f>
        <v/>
      </c>
      <c r="V42" s="170" t="str">
        <f>'ID Obs'!G42</f>
        <v/>
      </c>
      <c r="W42" s="170" t="str">
        <f>'ID Obs'!H42</f>
        <v/>
      </c>
      <c r="X42" s="170" t="str">
        <f>'ID Obs'!N42&amp;$S42</f>
        <v>Nest!</v>
      </c>
      <c r="Y42" s="170" t="str">
        <f>'ID Obs'!P42&amp;$S42</f>
        <v>Nest!</v>
      </c>
      <c r="Z42" s="170" t="str">
        <f>'ID Obs'!R42&amp;$S42</f>
        <v>Nest!</v>
      </c>
      <c r="AA42" s="170" t="str">
        <f>'ID Obs'!T42&amp;$S42</f>
        <v>Nest!</v>
      </c>
      <c r="AB42" s="170" t="str">
        <f>'ID Obs'!O42</f>
        <v>Date!</v>
      </c>
      <c r="AC42" s="170" t="str">
        <f>'ID Obs'!Q42</f>
        <v>Date!</v>
      </c>
      <c r="AD42" s="170" t="str">
        <f>'ID Obs'!S42</f>
        <v>Date!</v>
      </c>
      <c r="AE42" s="170" t="str">
        <f>'ID Obs'!U42</f>
        <v>Date!</v>
      </c>
      <c r="AF42" s="173">
        <f>value('Nest Checks'!G44)</f>
        <v>0</v>
      </c>
      <c r="AG42" s="174" t="str">
        <f t="shared" si="14"/>
        <v/>
      </c>
      <c r="AH42" s="138"/>
      <c r="AI42" s="4"/>
      <c r="AJ42" s="176" t="str">
        <f t="shared" ref="AJ42:AM42" si="163">if(isblank($A42),"",if($J42&gt;0,indirect("R"&amp;$J42&amp;"C"&amp;column(T42),0),"-"))</f>
        <v/>
      </c>
      <c r="AK42" s="176" t="str">
        <f t="shared" si="163"/>
        <v/>
      </c>
      <c r="AL42" s="176" t="str">
        <f t="shared" si="163"/>
        <v/>
      </c>
      <c r="AM42" s="176" t="str">
        <f t="shared" si="163"/>
        <v/>
      </c>
      <c r="AN42" s="176" t="str">
        <f t="shared" si="16"/>
        <v/>
      </c>
      <c r="AO42" s="177" t="str">
        <f t="shared" si="17"/>
        <v/>
      </c>
      <c r="AP42" s="178" t="str">
        <f t="shared" ref="AP42:AS42" si="164">if(isblank($A42),"",if($L42&gt;0,indirect("R"&amp;$L42&amp;"C"&amp;column(T42),0),"-"))</f>
        <v/>
      </c>
      <c r="AQ42" s="178" t="str">
        <f t="shared" si="164"/>
        <v/>
      </c>
      <c r="AR42" s="178" t="str">
        <f t="shared" si="164"/>
        <v/>
      </c>
      <c r="AS42" s="178" t="str">
        <f t="shared" si="164"/>
        <v/>
      </c>
      <c r="AT42" s="178" t="str">
        <f t="shared" si="19"/>
        <v/>
      </c>
      <c r="AU42" s="179" t="str">
        <f t="shared" si="20"/>
        <v/>
      </c>
      <c r="AV42" s="180"/>
      <c r="AW42" s="181" t="s">
        <v>168</v>
      </c>
      <c r="AX42" s="181" t="s">
        <v>168</v>
      </c>
    </row>
    <row r="43">
      <c r="A43" s="119"/>
      <c r="B43" s="170" t="str">
        <f t="shared" ref="B43:E43" si="165">if(isblank($A43),"",if(iserror(match($A43&amp;"M",X$5:X$250,0)+4),if(iserror(match($A43&amp;"M?",X$5:X$250,0)+4),"",match($A43&amp;"M?",X$5:X$250,0)+4),(match($A43&amp;"M",X$5:X$250,0)+4)))</f>
        <v/>
      </c>
      <c r="C43" s="170" t="str">
        <f t="shared" si="165"/>
        <v/>
      </c>
      <c r="D43" s="170" t="str">
        <f t="shared" si="165"/>
        <v/>
      </c>
      <c r="E43" s="170" t="str">
        <f t="shared" si="165"/>
        <v/>
      </c>
      <c r="F43" s="170" t="str">
        <f t="shared" ref="F43:I43" si="166">if(isblank($A43),"",if(iserror(match($A43&amp;"F",X$5:X$250,0)+4),if(iserror(match($A43&amp;"F?",X$5:X$250,0)+4),"",match($A43&amp;"F?",X$5:X$250,0)+4),(match($A43&amp;"F",X$5:X$250,0)+4)))</f>
        <v/>
      </c>
      <c r="G43" s="170" t="str">
        <f t="shared" si="166"/>
        <v/>
      </c>
      <c r="H43" s="170" t="str">
        <f t="shared" si="166"/>
        <v/>
      </c>
      <c r="I43" s="170" t="str">
        <f t="shared" si="166"/>
        <v/>
      </c>
      <c r="J43" s="171" t="str">
        <f t="shared" si="8"/>
        <v/>
      </c>
      <c r="K43" s="171" t="str">
        <f t="shared" si="9"/>
        <v/>
      </c>
      <c r="L43" s="171" t="str">
        <f t="shared" si="10"/>
        <v/>
      </c>
      <c r="M43" s="171" t="str">
        <f t="shared" si="11"/>
        <v/>
      </c>
      <c r="N43" s="171" t="str">
        <f t="shared" si="12"/>
        <v/>
      </c>
      <c r="O43" s="171" t="str">
        <f t="shared" si="13"/>
        <v/>
      </c>
      <c r="P43" s="172"/>
      <c r="Q43" s="172"/>
      <c r="R43" s="170" t="str">
        <f>'ID Obs'!A43</f>
        <v/>
      </c>
      <c r="S43" s="170" t="str">
        <f>'ID Obs'!C43</f>
        <v/>
      </c>
      <c r="T43" s="170" t="str">
        <f>'ID Obs'!E43</f>
        <v/>
      </c>
      <c r="U43" s="170" t="str">
        <f>'ID Obs'!F43</f>
        <v/>
      </c>
      <c r="V43" s="170" t="str">
        <f>'ID Obs'!G43</f>
        <v/>
      </c>
      <c r="W43" s="170" t="str">
        <f>'ID Obs'!H43</f>
        <v/>
      </c>
      <c r="X43" s="170" t="str">
        <f>'ID Obs'!N43&amp;$S43</f>
        <v>Nest!</v>
      </c>
      <c r="Y43" s="170" t="str">
        <f>'ID Obs'!P43&amp;$S43</f>
        <v>Nest!</v>
      </c>
      <c r="Z43" s="170" t="str">
        <f>'ID Obs'!R43&amp;$S43</f>
        <v>Nest!</v>
      </c>
      <c r="AA43" s="170" t="str">
        <f>'ID Obs'!T43&amp;$S43</f>
        <v>Nest!</v>
      </c>
      <c r="AB43" s="170" t="str">
        <f>'ID Obs'!O43</f>
        <v>Date!</v>
      </c>
      <c r="AC43" s="170" t="str">
        <f>'ID Obs'!Q43</f>
        <v>Date!</v>
      </c>
      <c r="AD43" s="170" t="str">
        <f>'ID Obs'!S43</f>
        <v>Date!</v>
      </c>
      <c r="AE43" s="170" t="str">
        <f>'ID Obs'!U43</f>
        <v>Date!</v>
      </c>
      <c r="AF43" s="173">
        <f>value('Nest Checks'!G45)</f>
        <v>0</v>
      </c>
      <c r="AG43" s="174" t="str">
        <f t="shared" si="14"/>
        <v/>
      </c>
      <c r="AH43" s="138"/>
      <c r="AI43" s="4"/>
      <c r="AJ43" s="176" t="str">
        <f t="shared" ref="AJ43:AM43" si="167">if(isblank($A43),"",if($J43&gt;0,indirect("R"&amp;$J43&amp;"C"&amp;column(T43),0),"-"))</f>
        <v/>
      </c>
      <c r="AK43" s="176" t="str">
        <f t="shared" si="167"/>
        <v/>
      </c>
      <c r="AL43" s="176" t="str">
        <f t="shared" si="167"/>
        <v/>
      </c>
      <c r="AM43" s="176" t="str">
        <f t="shared" si="167"/>
        <v/>
      </c>
      <c r="AN43" s="176" t="str">
        <f t="shared" si="16"/>
        <v/>
      </c>
      <c r="AO43" s="177" t="str">
        <f t="shared" si="17"/>
        <v/>
      </c>
      <c r="AP43" s="178" t="str">
        <f t="shared" ref="AP43:AS43" si="168">if(isblank($A43),"",if($L43&gt;0,indirect("R"&amp;$L43&amp;"C"&amp;column(T43),0),"-"))</f>
        <v/>
      </c>
      <c r="AQ43" s="178" t="str">
        <f t="shared" si="168"/>
        <v/>
      </c>
      <c r="AR43" s="178" t="str">
        <f t="shared" si="168"/>
        <v/>
      </c>
      <c r="AS43" s="178" t="str">
        <f t="shared" si="168"/>
        <v/>
      </c>
      <c r="AT43" s="178" t="str">
        <f t="shared" si="19"/>
        <v/>
      </c>
      <c r="AU43" s="179" t="str">
        <f t="shared" si="20"/>
        <v/>
      </c>
      <c r="AV43" s="180"/>
      <c r="AW43" s="181" t="s">
        <v>168</v>
      </c>
      <c r="AX43" s="181" t="s">
        <v>168</v>
      </c>
    </row>
    <row r="44">
      <c r="A44" s="119"/>
      <c r="B44" s="170" t="str">
        <f t="shared" ref="B44:E44" si="169">if(isblank($A44),"",if(iserror(match($A44&amp;"M",X$5:X$250,0)+4),if(iserror(match($A44&amp;"M?",X$5:X$250,0)+4),"",match($A44&amp;"M?",X$5:X$250,0)+4),(match($A44&amp;"M",X$5:X$250,0)+4)))</f>
        <v/>
      </c>
      <c r="C44" s="170" t="str">
        <f t="shared" si="169"/>
        <v/>
      </c>
      <c r="D44" s="170" t="str">
        <f t="shared" si="169"/>
        <v/>
      </c>
      <c r="E44" s="170" t="str">
        <f t="shared" si="169"/>
        <v/>
      </c>
      <c r="F44" s="170" t="str">
        <f t="shared" ref="F44:I44" si="170">if(isblank($A44),"",if(iserror(match($A44&amp;"F",X$5:X$250,0)+4),if(iserror(match($A44&amp;"F?",X$5:X$250,0)+4),"",match($A44&amp;"F?",X$5:X$250,0)+4),(match($A44&amp;"F",X$5:X$250,0)+4)))</f>
        <v/>
      </c>
      <c r="G44" s="170" t="str">
        <f t="shared" si="170"/>
        <v/>
      </c>
      <c r="H44" s="170" t="str">
        <f t="shared" si="170"/>
        <v/>
      </c>
      <c r="I44" s="170" t="str">
        <f t="shared" si="170"/>
        <v/>
      </c>
      <c r="J44" s="171" t="str">
        <f t="shared" si="8"/>
        <v/>
      </c>
      <c r="K44" s="171" t="str">
        <f t="shared" si="9"/>
        <v/>
      </c>
      <c r="L44" s="171" t="str">
        <f t="shared" si="10"/>
        <v/>
      </c>
      <c r="M44" s="171" t="str">
        <f t="shared" si="11"/>
        <v/>
      </c>
      <c r="N44" s="171" t="str">
        <f t="shared" si="12"/>
        <v/>
      </c>
      <c r="O44" s="171" t="str">
        <f t="shared" si="13"/>
        <v/>
      </c>
      <c r="P44" s="172"/>
      <c r="Q44" s="172"/>
      <c r="R44" s="170" t="str">
        <f>'ID Obs'!A44</f>
        <v/>
      </c>
      <c r="S44" s="170" t="str">
        <f>'ID Obs'!C44</f>
        <v/>
      </c>
      <c r="T44" s="170" t="str">
        <f>'ID Obs'!E44</f>
        <v/>
      </c>
      <c r="U44" s="170" t="str">
        <f>'ID Obs'!F44</f>
        <v/>
      </c>
      <c r="V44" s="170" t="str">
        <f>'ID Obs'!G44</f>
        <v/>
      </c>
      <c r="W44" s="170" t="str">
        <f>'ID Obs'!H44</f>
        <v/>
      </c>
      <c r="X44" s="170" t="str">
        <f>'ID Obs'!N44&amp;$S44</f>
        <v>Nest!</v>
      </c>
      <c r="Y44" s="170" t="str">
        <f>'ID Obs'!P44&amp;$S44</f>
        <v>Nest!</v>
      </c>
      <c r="Z44" s="170" t="str">
        <f>'ID Obs'!R44&amp;$S44</f>
        <v>Nest!</v>
      </c>
      <c r="AA44" s="170" t="str">
        <f>'ID Obs'!T44&amp;$S44</f>
        <v>Nest!</v>
      </c>
      <c r="AB44" s="170" t="str">
        <f>'ID Obs'!O44</f>
        <v>Date!</v>
      </c>
      <c r="AC44" s="170" t="str">
        <f>'ID Obs'!Q44</f>
        <v>Date!</v>
      </c>
      <c r="AD44" s="170" t="str">
        <f>'ID Obs'!S44</f>
        <v>Date!</v>
      </c>
      <c r="AE44" s="170" t="str">
        <f>'ID Obs'!U44</f>
        <v>Date!</v>
      </c>
      <c r="AF44" s="173">
        <f>value('Nest Checks'!G46)</f>
        <v>0</v>
      </c>
      <c r="AG44" s="174" t="str">
        <f t="shared" si="14"/>
        <v/>
      </c>
      <c r="AH44" s="138"/>
      <c r="AI44" s="4"/>
      <c r="AJ44" s="176" t="str">
        <f t="shared" ref="AJ44:AM44" si="171">if(isblank($A44),"",if($J44&gt;0,indirect("R"&amp;$J44&amp;"C"&amp;column(T44),0),"-"))</f>
        <v/>
      </c>
      <c r="AK44" s="176" t="str">
        <f t="shared" si="171"/>
        <v/>
      </c>
      <c r="AL44" s="176" t="str">
        <f t="shared" si="171"/>
        <v/>
      </c>
      <c r="AM44" s="176" t="str">
        <f t="shared" si="171"/>
        <v/>
      </c>
      <c r="AN44" s="176" t="str">
        <f t="shared" si="16"/>
        <v/>
      </c>
      <c r="AO44" s="177" t="str">
        <f t="shared" si="17"/>
        <v/>
      </c>
      <c r="AP44" s="178" t="str">
        <f t="shared" ref="AP44:AS44" si="172">if(isblank($A44),"",if($L44&gt;0,indirect("R"&amp;$L44&amp;"C"&amp;column(T44),0),"-"))</f>
        <v/>
      </c>
      <c r="AQ44" s="178" t="str">
        <f t="shared" si="172"/>
        <v/>
      </c>
      <c r="AR44" s="178" t="str">
        <f t="shared" si="172"/>
        <v/>
      </c>
      <c r="AS44" s="178" t="str">
        <f t="shared" si="172"/>
        <v/>
      </c>
      <c r="AT44" s="178" t="str">
        <f t="shared" si="19"/>
        <v/>
      </c>
      <c r="AU44" s="179" t="str">
        <f t="shared" si="20"/>
        <v/>
      </c>
      <c r="AV44" s="180"/>
      <c r="AW44" s="181" t="s">
        <v>168</v>
      </c>
      <c r="AX44" s="181" t="s">
        <v>168</v>
      </c>
    </row>
    <row r="45">
      <c r="A45" s="119"/>
      <c r="B45" s="170" t="str">
        <f t="shared" ref="B45:E45" si="173">if(isblank($A45),"",if(iserror(match($A45&amp;"M",X$5:X$250,0)+4),if(iserror(match($A45&amp;"M?",X$5:X$250,0)+4),"",match($A45&amp;"M?",X$5:X$250,0)+4),(match($A45&amp;"M",X$5:X$250,0)+4)))</f>
        <v/>
      </c>
      <c r="C45" s="170" t="str">
        <f t="shared" si="173"/>
        <v/>
      </c>
      <c r="D45" s="170" t="str">
        <f t="shared" si="173"/>
        <v/>
      </c>
      <c r="E45" s="170" t="str">
        <f t="shared" si="173"/>
        <v/>
      </c>
      <c r="F45" s="170" t="str">
        <f t="shared" ref="F45:I45" si="174">if(isblank($A45),"",if(iserror(match($A45&amp;"F",X$5:X$250,0)+4),if(iserror(match($A45&amp;"F?",X$5:X$250,0)+4),"",match($A45&amp;"F?",X$5:X$250,0)+4),(match($A45&amp;"F",X$5:X$250,0)+4)))</f>
        <v/>
      </c>
      <c r="G45" s="170" t="str">
        <f t="shared" si="174"/>
        <v/>
      </c>
      <c r="H45" s="170" t="str">
        <f t="shared" si="174"/>
        <v/>
      </c>
      <c r="I45" s="170" t="str">
        <f t="shared" si="174"/>
        <v/>
      </c>
      <c r="J45" s="171" t="str">
        <f t="shared" si="8"/>
        <v/>
      </c>
      <c r="K45" s="171" t="str">
        <f t="shared" si="9"/>
        <v/>
      </c>
      <c r="L45" s="171" t="str">
        <f t="shared" si="10"/>
        <v/>
      </c>
      <c r="M45" s="171" t="str">
        <f t="shared" si="11"/>
        <v/>
      </c>
      <c r="N45" s="171" t="str">
        <f t="shared" si="12"/>
        <v/>
      </c>
      <c r="O45" s="171" t="str">
        <f t="shared" si="13"/>
        <v/>
      </c>
      <c r="P45" s="172"/>
      <c r="Q45" s="172"/>
      <c r="R45" s="170" t="str">
        <f>'ID Obs'!A45</f>
        <v/>
      </c>
      <c r="S45" s="170" t="str">
        <f>'ID Obs'!C45</f>
        <v/>
      </c>
      <c r="T45" s="170" t="str">
        <f>'ID Obs'!E45</f>
        <v/>
      </c>
      <c r="U45" s="170" t="str">
        <f>'ID Obs'!F45</f>
        <v/>
      </c>
      <c r="V45" s="170" t="str">
        <f>'ID Obs'!G45</f>
        <v/>
      </c>
      <c r="W45" s="170" t="str">
        <f>'ID Obs'!H45</f>
        <v/>
      </c>
      <c r="X45" s="170" t="str">
        <f>'ID Obs'!N45&amp;$S45</f>
        <v>Nest!</v>
      </c>
      <c r="Y45" s="170" t="str">
        <f>'ID Obs'!P45&amp;$S45</f>
        <v>Nest!</v>
      </c>
      <c r="Z45" s="170" t="str">
        <f>'ID Obs'!R45&amp;$S45</f>
        <v>Nest!</v>
      </c>
      <c r="AA45" s="170" t="str">
        <f>'ID Obs'!T45&amp;$S45</f>
        <v>Nest!</v>
      </c>
      <c r="AB45" s="170" t="str">
        <f>'ID Obs'!O45</f>
        <v>Date!</v>
      </c>
      <c r="AC45" s="170" t="str">
        <f>'ID Obs'!Q45</f>
        <v>Date!</v>
      </c>
      <c r="AD45" s="170" t="str">
        <f>'ID Obs'!S45</f>
        <v>Date!</v>
      </c>
      <c r="AE45" s="170" t="str">
        <f>'ID Obs'!U45</f>
        <v>Date!</v>
      </c>
      <c r="AF45" s="173">
        <f>value('Nest Checks'!G47)</f>
        <v>0</v>
      </c>
      <c r="AG45" s="174" t="str">
        <f t="shared" si="14"/>
        <v/>
      </c>
      <c r="AH45" s="138"/>
      <c r="AI45" s="4"/>
      <c r="AJ45" s="176" t="str">
        <f t="shared" ref="AJ45:AM45" si="175">if(isblank($A45),"",if($J45&gt;0,indirect("R"&amp;$J45&amp;"C"&amp;column(T45),0),"-"))</f>
        <v/>
      </c>
      <c r="AK45" s="176" t="str">
        <f t="shared" si="175"/>
        <v/>
      </c>
      <c r="AL45" s="176" t="str">
        <f t="shared" si="175"/>
        <v/>
      </c>
      <c r="AM45" s="176" t="str">
        <f t="shared" si="175"/>
        <v/>
      </c>
      <c r="AN45" s="176" t="str">
        <f t="shared" si="16"/>
        <v/>
      </c>
      <c r="AO45" s="177" t="str">
        <f t="shared" si="17"/>
        <v/>
      </c>
      <c r="AP45" s="178" t="str">
        <f t="shared" ref="AP45:AS45" si="176">if(isblank($A45),"",if($L45&gt;0,indirect("R"&amp;$L45&amp;"C"&amp;column(T45),0),"-"))</f>
        <v/>
      </c>
      <c r="AQ45" s="178" t="str">
        <f t="shared" si="176"/>
        <v/>
      </c>
      <c r="AR45" s="178" t="str">
        <f t="shared" si="176"/>
        <v/>
      </c>
      <c r="AS45" s="178" t="str">
        <f t="shared" si="176"/>
        <v/>
      </c>
      <c r="AT45" s="178" t="str">
        <f t="shared" si="19"/>
        <v/>
      </c>
      <c r="AU45" s="179" t="str">
        <f t="shared" si="20"/>
        <v/>
      </c>
      <c r="AV45" s="180"/>
      <c r="AW45" s="181" t="s">
        <v>168</v>
      </c>
      <c r="AX45" s="181" t="s">
        <v>168</v>
      </c>
    </row>
    <row r="46">
      <c r="A46" s="119"/>
      <c r="B46" s="170" t="str">
        <f t="shared" ref="B46:E46" si="177">if(isblank($A46),"",if(iserror(match($A46&amp;"M",X$5:X$250,0)+4),if(iserror(match($A46&amp;"M?",X$5:X$250,0)+4),"",match($A46&amp;"M?",X$5:X$250,0)+4),(match($A46&amp;"M",X$5:X$250,0)+4)))</f>
        <v/>
      </c>
      <c r="C46" s="170" t="str">
        <f t="shared" si="177"/>
        <v/>
      </c>
      <c r="D46" s="170" t="str">
        <f t="shared" si="177"/>
        <v/>
      </c>
      <c r="E46" s="170" t="str">
        <f t="shared" si="177"/>
        <v/>
      </c>
      <c r="F46" s="170" t="str">
        <f t="shared" ref="F46:I46" si="178">if(isblank($A46),"",if(iserror(match($A46&amp;"F",X$5:X$250,0)+4),if(iserror(match($A46&amp;"F?",X$5:X$250,0)+4),"",match($A46&amp;"F?",X$5:X$250,0)+4),(match($A46&amp;"F",X$5:X$250,0)+4)))</f>
        <v/>
      </c>
      <c r="G46" s="170" t="str">
        <f t="shared" si="178"/>
        <v/>
      </c>
      <c r="H46" s="170" t="str">
        <f t="shared" si="178"/>
        <v/>
      </c>
      <c r="I46" s="170" t="str">
        <f t="shared" si="178"/>
        <v/>
      </c>
      <c r="J46" s="171" t="str">
        <f t="shared" si="8"/>
        <v/>
      </c>
      <c r="K46" s="171" t="str">
        <f t="shared" si="9"/>
        <v/>
      </c>
      <c r="L46" s="171" t="str">
        <f t="shared" si="10"/>
        <v/>
      </c>
      <c r="M46" s="171" t="str">
        <f t="shared" si="11"/>
        <v/>
      </c>
      <c r="N46" s="171" t="str">
        <f t="shared" si="12"/>
        <v/>
      </c>
      <c r="O46" s="171" t="str">
        <f t="shared" si="13"/>
        <v/>
      </c>
      <c r="P46" s="172"/>
      <c r="Q46" s="172"/>
      <c r="R46" s="170" t="str">
        <f>'ID Obs'!A46</f>
        <v/>
      </c>
      <c r="S46" s="170" t="str">
        <f>'ID Obs'!C46</f>
        <v/>
      </c>
      <c r="T46" s="170" t="str">
        <f>'ID Obs'!E46</f>
        <v/>
      </c>
      <c r="U46" s="170" t="str">
        <f>'ID Obs'!F46</f>
        <v/>
      </c>
      <c r="V46" s="170" t="str">
        <f>'ID Obs'!G46</f>
        <v/>
      </c>
      <c r="W46" s="170" t="str">
        <f>'ID Obs'!H46</f>
        <v/>
      </c>
      <c r="X46" s="170" t="str">
        <f>'ID Obs'!N46&amp;$S46</f>
        <v>Nest!</v>
      </c>
      <c r="Y46" s="170" t="str">
        <f>'ID Obs'!P46&amp;$S46</f>
        <v>Nest!</v>
      </c>
      <c r="Z46" s="170" t="str">
        <f>'ID Obs'!R46&amp;$S46</f>
        <v>Nest!</v>
      </c>
      <c r="AA46" s="170" t="str">
        <f>'ID Obs'!T46&amp;$S46</f>
        <v>Nest!</v>
      </c>
      <c r="AB46" s="170" t="str">
        <f>'ID Obs'!O46</f>
        <v>Date!</v>
      </c>
      <c r="AC46" s="170" t="str">
        <f>'ID Obs'!Q46</f>
        <v>Date!</v>
      </c>
      <c r="AD46" s="170" t="str">
        <f>'ID Obs'!S46</f>
        <v>Date!</v>
      </c>
      <c r="AE46" s="170" t="str">
        <f>'ID Obs'!U46</f>
        <v>Date!</v>
      </c>
      <c r="AF46" s="173">
        <f>value('Nest Checks'!G48)</f>
        <v>0</v>
      </c>
      <c r="AG46" s="174" t="str">
        <f t="shared" si="14"/>
        <v/>
      </c>
      <c r="AH46" s="138"/>
      <c r="AI46" s="4"/>
      <c r="AJ46" s="176" t="str">
        <f t="shared" ref="AJ46:AM46" si="179">if(isblank($A46),"",if($J46&gt;0,indirect("R"&amp;$J46&amp;"C"&amp;column(T46),0),"-"))</f>
        <v/>
      </c>
      <c r="AK46" s="176" t="str">
        <f t="shared" si="179"/>
        <v/>
      </c>
      <c r="AL46" s="176" t="str">
        <f t="shared" si="179"/>
        <v/>
      </c>
      <c r="AM46" s="176" t="str">
        <f t="shared" si="179"/>
        <v/>
      </c>
      <c r="AN46" s="176" t="str">
        <f t="shared" si="16"/>
        <v/>
      </c>
      <c r="AO46" s="177" t="str">
        <f t="shared" si="17"/>
        <v/>
      </c>
      <c r="AP46" s="178" t="str">
        <f t="shared" ref="AP46:AS46" si="180">if(isblank($A46),"",if($L46&gt;0,indirect("R"&amp;$L46&amp;"C"&amp;column(T46),0),"-"))</f>
        <v/>
      </c>
      <c r="AQ46" s="178" t="str">
        <f t="shared" si="180"/>
        <v/>
      </c>
      <c r="AR46" s="178" t="str">
        <f t="shared" si="180"/>
        <v/>
      </c>
      <c r="AS46" s="178" t="str">
        <f t="shared" si="180"/>
        <v/>
      </c>
      <c r="AT46" s="178" t="str">
        <f t="shared" si="19"/>
        <v/>
      </c>
      <c r="AU46" s="179" t="str">
        <f t="shared" si="20"/>
        <v/>
      </c>
      <c r="AV46" s="180"/>
      <c r="AW46" s="181" t="s">
        <v>168</v>
      </c>
      <c r="AX46" s="181" t="s">
        <v>168</v>
      </c>
    </row>
    <row r="47">
      <c r="A47" s="119"/>
      <c r="B47" s="170" t="str">
        <f t="shared" ref="B47:E47" si="181">if(isblank($A47),"",if(iserror(match($A47&amp;"M",X$5:X$250,0)+4),if(iserror(match($A47&amp;"M?",X$5:X$250,0)+4),"",match($A47&amp;"M?",X$5:X$250,0)+4),(match($A47&amp;"M",X$5:X$250,0)+4)))</f>
        <v/>
      </c>
      <c r="C47" s="170" t="str">
        <f t="shared" si="181"/>
        <v/>
      </c>
      <c r="D47" s="170" t="str">
        <f t="shared" si="181"/>
        <v/>
      </c>
      <c r="E47" s="170" t="str">
        <f t="shared" si="181"/>
        <v/>
      </c>
      <c r="F47" s="170" t="str">
        <f t="shared" ref="F47:I47" si="182">if(isblank($A47),"",if(iserror(match($A47&amp;"F",X$5:X$250,0)+4),if(iserror(match($A47&amp;"F?",X$5:X$250,0)+4),"",match($A47&amp;"F?",X$5:X$250,0)+4),(match($A47&amp;"F",X$5:X$250,0)+4)))</f>
        <v/>
      </c>
      <c r="G47" s="170" t="str">
        <f t="shared" si="182"/>
        <v/>
      </c>
      <c r="H47" s="170" t="str">
        <f t="shared" si="182"/>
        <v/>
      </c>
      <c r="I47" s="170" t="str">
        <f t="shared" si="182"/>
        <v/>
      </c>
      <c r="J47" s="171" t="str">
        <f t="shared" si="8"/>
        <v/>
      </c>
      <c r="K47" s="171" t="str">
        <f t="shared" si="9"/>
        <v/>
      </c>
      <c r="L47" s="171" t="str">
        <f t="shared" si="10"/>
        <v/>
      </c>
      <c r="M47" s="171" t="str">
        <f t="shared" si="11"/>
        <v/>
      </c>
      <c r="N47" s="171" t="str">
        <f t="shared" si="12"/>
        <v/>
      </c>
      <c r="O47" s="171" t="str">
        <f t="shared" si="13"/>
        <v/>
      </c>
      <c r="P47" s="172"/>
      <c r="Q47" s="172"/>
      <c r="R47" s="170" t="str">
        <f>'ID Obs'!A47</f>
        <v/>
      </c>
      <c r="S47" s="170" t="str">
        <f>'ID Obs'!C47</f>
        <v/>
      </c>
      <c r="T47" s="170" t="str">
        <f>'ID Obs'!E47</f>
        <v/>
      </c>
      <c r="U47" s="170" t="str">
        <f>'ID Obs'!F47</f>
        <v/>
      </c>
      <c r="V47" s="170" t="str">
        <f>'ID Obs'!G47</f>
        <v/>
      </c>
      <c r="W47" s="170" t="str">
        <f>'ID Obs'!H47</f>
        <v/>
      </c>
      <c r="X47" s="170" t="str">
        <f>'ID Obs'!N47&amp;$S47</f>
        <v>Nest!</v>
      </c>
      <c r="Y47" s="170" t="str">
        <f>'ID Obs'!P47&amp;$S47</f>
        <v>Nest!</v>
      </c>
      <c r="Z47" s="170" t="str">
        <f>'ID Obs'!R47&amp;$S47</f>
        <v>Nest!</v>
      </c>
      <c r="AA47" s="170" t="str">
        <f>'ID Obs'!T47&amp;$S47</f>
        <v>Nest!</v>
      </c>
      <c r="AB47" s="170" t="str">
        <f>'ID Obs'!O47</f>
        <v>Date!</v>
      </c>
      <c r="AC47" s="170" t="str">
        <f>'ID Obs'!Q47</f>
        <v>Date!</v>
      </c>
      <c r="AD47" s="170" t="str">
        <f>'ID Obs'!S47</f>
        <v>Date!</v>
      </c>
      <c r="AE47" s="170" t="str">
        <f>'ID Obs'!U47</f>
        <v>Date!</v>
      </c>
      <c r="AF47" s="173">
        <f>value('Nest Checks'!G49)</f>
        <v>0</v>
      </c>
      <c r="AG47" s="174" t="str">
        <f t="shared" si="14"/>
        <v/>
      </c>
      <c r="AH47" s="138"/>
      <c r="AI47" s="4"/>
      <c r="AJ47" s="176" t="str">
        <f t="shared" ref="AJ47:AM47" si="183">if(isblank($A47),"",if($J47&gt;0,indirect("R"&amp;$J47&amp;"C"&amp;column(T47),0),"-"))</f>
        <v/>
      </c>
      <c r="AK47" s="176" t="str">
        <f t="shared" si="183"/>
        <v/>
      </c>
      <c r="AL47" s="176" t="str">
        <f t="shared" si="183"/>
        <v/>
      </c>
      <c r="AM47" s="176" t="str">
        <f t="shared" si="183"/>
        <v/>
      </c>
      <c r="AN47" s="176" t="str">
        <f t="shared" si="16"/>
        <v/>
      </c>
      <c r="AO47" s="177" t="str">
        <f t="shared" si="17"/>
        <v/>
      </c>
      <c r="AP47" s="178" t="str">
        <f t="shared" ref="AP47:AS47" si="184">if(isblank($A47),"",if($L47&gt;0,indirect("R"&amp;$L47&amp;"C"&amp;column(T47),0),"-"))</f>
        <v/>
      </c>
      <c r="AQ47" s="178" t="str">
        <f t="shared" si="184"/>
        <v/>
      </c>
      <c r="AR47" s="178" t="str">
        <f t="shared" si="184"/>
        <v/>
      </c>
      <c r="AS47" s="178" t="str">
        <f t="shared" si="184"/>
        <v/>
      </c>
      <c r="AT47" s="178" t="str">
        <f t="shared" si="19"/>
        <v/>
      </c>
      <c r="AU47" s="179" t="str">
        <f t="shared" si="20"/>
        <v/>
      </c>
      <c r="AV47" s="180"/>
      <c r="AW47" s="181" t="s">
        <v>168</v>
      </c>
      <c r="AX47" s="181" t="s">
        <v>168</v>
      </c>
    </row>
    <row r="48">
      <c r="A48" s="119"/>
      <c r="B48" s="170" t="str">
        <f t="shared" ref="B48:E48" si="185">if(isblank($A48),"",if(iserror(match($A48&amp;"M",X$5:X$250,0)+4),if(iserror(match($A48&amp;"M?",X$5:X$250,0)+4),"",match($A48&amp;"M?",X$5:X$250,0)+4),(match($A48&amp;"M",X$5:X$250,0)+4)))</f>
        <v/>
      </c>
      <c r="C48" s="170" t="str">
        <f t="shared" si="185"/>
        <v/>
      </c>
      <c r="D48" s="170" t="str">
        <f t="shared" si="185"/>
        <v/>
      </c>
      <c r="E48" s="170" t="str">
        <f t="shared" si="185"/>
        <v/>
      </c>
      <c r="F48" s="170" t="str">
        <f t="shared" ref="F48:I48" si="186">if(isblank($A48),"",if(iserror(match($A48&amp;"F",X$5:X$250,0)+4),if(iserror(match($A48&amp;"F?",X$5:X$250,0)+4),"",match($A48&amp;"F?",X$5:X$250,0)+4),(match($A48&amp;"F",X$5:X$250,0)+4)))</f>
        <v/>
      </c>
      <c r="G48" s="170" t="str">
        <f t="shared" si="186"/>
        <v/>
      </c>
      <c r="H48" s="170" t="str">
        <f t="shared" si="186"/>
        <v/>
      </c>
      <c r="I48" s="170" t="str">
        <f t="shared" si="186"/>
        <v/>
      </c>
      <c r="J48" s="171" t="str">
        <f t="shared" si="8"/>
        <v/>
      </c>
      <c r="K48" s="171" t="str">
        <f t="shared" si="9"/>
        <v/>
      </c>
      <c r="L48" s="171" t="str">
        <f t="shared" si="10"/>
        <v/>
      </c>
      <c r="M48" s="171" t="str">
        <f t="shared" si="11"/>
        <v/>
      </c>
      <c r="N48" s="171" t="str">
        <f t="shared" si="12"/>
        <v/>
      </c>
      <c r="O48" s="171" t="str">
        <f t="shared" si="13"/>
        <v/>
      </c>
      <c r="P48" s="172"/>
      <c r="Q48" s="172"/>
      <c r="R48" s="170" t="str">
        <f>'ID Obs'!A48</f>
        <v/>
      </c>
      <c r="S48" s="170" t="str">
        <f>'ID Obs'!C48</f>
        <v/>
      </c>
      <c r="T48" s="170" t="str">
        <f>'ID Obs'!E48</f>
        <v/>
      </c>
      <c r="U48" s="170" t="str">
        <f>'ID Obs'!F48</f>
        <v/>
      </c>
      <c r="V48" s="170" t="str">
        <f>'ID Obs'!G48</f>
        <v/>
      </c>
      <c r="W48" s="170" t="str">
        <f>'ID Obs'!H48</f>
        <v/>
      </c>
      <c r="X48" s="170" t="str">
        <f>'ID Obs'!N48&amp;$S48</f>
        <v>Nest!</v>
      </c>
      <c r="Y48" s="170" t="str">
        <f>'ID Obs'!P48&amp;$S48</f>
        <v>Nest!</v>
      </c>
      <c r="Z48" s="170" t="str">
        <f>'ID Obs'!R48&amp;$S48</f>
        <v>Nest!</v>
      </c>
      <c r="AA48" s="170" t="str">
        <f>'ID Obs'!T48&amp;$S48</f>
        <v>Nest!</v>
      </c>
      <c r="AB48" s="170" t="str">
        <f>'ID Obs'!O48</f>
        <v>Date!</v>
      </c>
      <c r="AC48" s="170" t="str">
        <f>'ID Obs'!Q48</f>
        <v>Date!</v>
      </c>
      <c r="AD48" s="170" t="str">
        <f>'ID Obs'!S48</f>
        <v>Date!</v>
      </c>
      <c r="AE48" s="170" t="str">
        <f>'ID Obs'!U48</f>
        <v>Date!</v>
      </c>
      <c r="AF48" s="173">
        <f>value('Nest Checks'!G50)</f>
        <v>0</v>
      </c>
      <c r="AG48" s="174" t="str">
        <f t="shared" si="14"/>
        <v/>
      </c>
      <c r="AH48" s="138"/>
      <c r="AI48" s="4"/>
      <c r="AJ48" s="176" t="str">
        <f t="shared" ref="AJ48:AM48" si="187">if(isblank($A48),"",if($J48&gt;0,indirect("R"&amp;$J48&amp;"C"&amp;column(T48),0),"-"))</f>
        <v/>
      </c>
      <c r="AK48" s="176" t="str">
        <f t="shared" si="187"/>
        <v/>
      </c>
      <c r="AL48" s="176" t="str">
        <f t="shared" si="187"/>
        <v/>
      </c>
      <c r="AM48" s="176" t="str">
        <f t="shared" si="187"/>
        <v/>
      </c>
      <c r="AN48" s="176" t="str">
        <f t="shared" si="16"/>
        <v/>
      </c>
      <c r="AO48" s="177" t="str">
        <f t="shared" si="17"/>
        <v/>
      </c>
      <c r="AP48" s="178" t="str">
        <f t="shared" ref="AP48:AS48" si="188">if(isblank($A48),"",if($L48&gt;0,indirect("R"&amp;$L48&amp;"C"&amp;column(T48),0),"-"))</f>
        <v/>
      </c>
      <c r="AQ48" s="178" t="str">
        <f t="shared" si="188"/>
        <v/>
      </c>
      <c r="AR48" s="178" t="str">
        <f t="shared" si="188"/>
        <v/>
      </c>
      <c r="AS48" s="178" t="str">
        <f t="shared" si="188"/>
        <v/>
      </c>
      <c r="AT48" s="178" t="str">
        <f t="shared" si="19"/>
        <v/>
      </c>
      <c r="AU48" s="179" t="str">
        <f t="shared" si="20"/>
        <v/>
      </c>
      <c r="AV48" s="180"/>
      <c r="AW48" s="181" t="s">
        <v>168</v>
      </c>
      <c r="AX48" s="181" t="s">
        <v>168</v>
      </c>
    </row>
    <row r="49">
      <c r="A49" s="119"/>
      <c r="B49" s="170" t="str">
        <f t="shared" ref="B49:E49" si="189">if(isblank($A49),"",if(iserror(match($A49&amp;"M",X$5:X$250,0)+4),if(iserror(match($A49&amp;"M?",X$5:X$250,0)+4),"",match($A49&amp;"M?",X$5:X$250,0)+4),(match($A49&amp;"M",X$5:X$250,0)+4)))</f>
        <v/>
      </c>
      <c r="C49" s="170" t="str">
        <f t="shared" si="189"/>
        <v/>
      </c>
      <c r="D49" s="170" t="str">
        <f t="shared" si="189"/>
        <v/>
      </c>
      <c r="E49" s="170" t="str">
        <f t="shared" si="189"/>
        <v/>
      </c>
      <c r="F49" s="170" t="str">
        <f t="shared" ref="F49:I49" si="190">if(isblank($A49),"",if(iserror(match($A49&amp;"F",X$5:X$250,0)+4),if(iserror(match($A49&amp;"F?",X$5:X$250,0)+4),"",match($A49&amp;"F?",X$5:X$250,0)+4),(match($A49&amp;"F",X$5:X$250,0)+4)))</f>
        <v/>
      </c>
      <c r="G49" s="170" t="str">
        <f t="shared" si="190"/>
        <v/>
      </c>
      <c r="H49" s="170" t="str">
        <f t="shared" si="190"/>
        <v/>
      </c>
      <c r="I49" s="170" t="str">
        <f t="shared" si="190"/>
        <v/>
      </c>
      <c r="J49" s="171" t="str">
        <f t="shared" si="8"/>
        <v/>
      </c>
      <c r="K49" s="171" t="str">
        <f t="shared" si="9"/>
        <v/>
      </c>
      <c r="L49" s="171" t="str">
        <f t="shared" si="10"/>
        <v/>
      </c>
      <c r="M49" s="171" t="str">
        <f t="shared" si="11"/>
        <v/>
      </c>
      <c r="N49" s="171" t="str">
        <f t="shared" si="12"/>
        <v/>
      </c>
      <c r="O49" s="171" t="str">
        <f t="shared" si="13"/>
        <v/>
      </c>
      <c r="P49" s="172"/>
      <c r="Q49" s="172"/>
      <c r="R49" s="170" t="str">
        <f>'ID Obs'!A49</f>
        <v/>
      </c>
      <c r="S49" s="170" t="str">
        <f>'ID Obs'!C49</f>
        <v/>
      </c>
      <c r="T49" s="170" t="str">
        <f>'ID Obs'!E49</f>
        <v/>
      </c>
      <c r="U49" s="170" t="str">
        <f>'ID Obs'!F49</f>
        <v/>
      </c>
      <c r="V49" s="170" t="str">
        <f>'ID Obs'!G49</f>
        <v/>
      </c>
      <c r="W49" s="170" t="str">
        <f>'ID Obs'!H49</f>
        <v/>
      </c>
      <c r="X49" s="170" t="str">
        <f>'ID Obs'!N49&amp;$S49</f>
        <v>Nest!</v>
      </c>
      <c r="Y49" s="170" t="str">
        <f>'ID Obs'!P49&amp;$S49</f>
        <v>Nest!</v>
      </c>
      <c r="Z49" s="170" t="str">
        <f>'ID Obs'!R49&amp;$S49</f>
        <v>Nest!</v>
      </c>
      <c r="AA49" s="170" t="str">
        <f>'ID Obs'!T49&amp;$S49</f>
        <v>Nest!</v>
      </c>
      <c r="AB49" s="170" t="str">
        <f>'ID Obs'!O49</f>
        <v>Date!</v>
      </c>
      <c r="AC49" s="170" t="str">
        <f>'ID Obs'!Q49</f>
        <v>Date!</v>
      </c>
      <c r="AD49" s="170" t="str">
        <f>'ID Obs'!S49</f>
        <v>Date!</v>
      </c>
      <c r="AE49" s="170" t="str">
        <f>'ID Obs'!U49</f>
        <v>Date!</v>
      </c>
      <c r="AF49" s="173">
        <f>value('Nest Checks'!G51)</f>
        <v>0</v>
      </c>
      <c r="AG49" s="174" t="str">
        <f t="shared" si="14"/>
        <v/>
      </c>
      <c r="AH49" s="138"/>
      <c r="AI49" s="4"/>
      <c r="AJ49" s="176" t="str">
        <f t="shared" ref="AJ49:AM49" si="191">if(isblank($A49),"",if($J49&gt;0,indirect("R"&amp;$J49&amp;"C"&amp;column(T49),0),"-"))</f>
        <v/>
      </c>
      <c r="AK49" s="176" t="str">
        <f t="shared" si="191"/>
        <v/>
      </c>
      <c r="AL49" s="176" t="str">
        <f t="shared" si="191"/>
        <v/>
      </c>
      <c r="AM49" s="176" t="str">
        <f t="shared" si="191"/>
        <v/>
      </c>
      <c r="AN49" s="176" t="str">
        <f t="shared" si="16"/>
        <v/>
      </c>
      <c r="AO49" s="177" t="str">
        <f t="shared" si="17"/>
        <v/>
      </c>
      <c r="AP49" s="178" t="str">
        <f t="shared" ref="AP49:AS49" si="192">if(isblank($A49),"",if($L49&gt;0,indirect("R"&amp;$L49&amp;"C"&amp;column(T49),0),"-"))</f>
        <v/>
      </c>
      <c r="AQ49" s="178" t="str">
        <f t="shared" si="192"/>
        <v/>
      </c>
      <c r="AR49" s="178" t="str">
        <f t="shared" si="192"/>
        <v/>
      </c>
      <c r="AS49" s="178" t="str">
        <f t="shared" si="192"/>
        <v/>
      </c>
      <c r="AT49" s="178" t="str">
        <f t="shared" si="19"/>
        <v/>
      </c>
      <c r="AU49" s="179" t="str">
        <f t="shared" si="20"/>
        <v/>
      </c>
      <c r="AV49" s="180"/>
      <c r="AW49" s="181" t="s">
        <v>168</v>
      </c>
      <c r="AX49" s="181" t="s">
        <v>168</v>
      </c>
    </row>
    <row r="50">
      <c r="A50" s="119"/>
      <c r="B50" s="170" t="str">
        <f t="shared" ref="B50:E50" si="193">if(isblank($A50),"",if(iserror(match($A50&amp;"M",X$5:X$250,0)+4),if(iserror(match($A50&amp;"M?",X$5:X$250,0)+4),"",match($A50&amp;"M?",X$5:X$250,0)+4),(match($A50&amp;"M",X$5:X$250,0)+4)))</f>
        <v/>
      </c>
      <c r="C50" s="170" t="str">
        <f t="shared" si="193"/>
        <v/>
      </c>
      <c r="D50" s="170" t="str">
        <f t="shared" si="193"/>
        <v/>
      </c>
      <c r="E50" s="170" t="str">
        <f t="shared" si="193"/>
        <v/>
      </c>
      <c r="F50" s="170" t="str">
        <f t="shared" ref="F50:I50" si="194">if(isblank($A50),"",if(iserror(match($A50&amp;"F",X$5:X$250,0)+4),if(iserror(match($A50&amp;"F?",X$5:X$250,0)+4),"",match($A50&amp;"F?",X$5:X$250,0)+4),(match($A50&amp;"F",X$5:X$250,0)+4)))</f>
        <v/>
      </c>
      <c r="G50" s="170" t="str">
        <f t="shared" si="194"/>
        <v/>
      </c>
      <c r="H50" s="170" t="str">
        <f t="shared" si="194"/>
        <v/>
      </c>
      <c r="I50" s="170" t="str">
        <f t="shared" si="194"/>
        <v/>
      </c>
      <c r="J50" s="171" t="str">
        <f t="shared" si="8"/>
        <v/>
      </c>
      <c r="K50" s="171" t="str">
        <f t="shared" si="9"/>
        <v/>
      </c>
      <c r="L50" s="171" t="str">
        <f t="shared" si="10"/>
        <v/>
      </c>
      <c r="M50" s="171" t="str">
        <f t="shared" si="11"/>
        <v/>
      </c>
      <c r="N50" s="171" t="str">
        <f t="shared" si="12"/>
        <v/>
      </c>
      <c r="O50" s="171" t="str">
        <f t="shared" si="13"/>
        <v/>
      </c>
      <c r="P50" s="172"/>
      <c r="Q50" s="172"/>
      <c r="R50" s="170" t="str">
        <f>'ID Obs'!A50</f>
        <v/>
      </c>
      <c r="S50" s="170" t="str">
        <f>'ID Obs'!C50</f>
        <v/>
      </c>
      <c r="T50" s="170" t="str">
        <f>'ID Obs'!E50</f>
        <v/>
      </c>
      <c r="U50" s="170" t="str">
        <f>'ID Obs'!F50</f>
        <v/>
      </c>
      <c r="V50" s="170" t="str">
        <f>'ID Obs'!G50</f>
        <v/>
      </c>
      <c r="W50" s="170" t="str">
        <f>'ID Obs'!H50</f>
        <v/>
      </c>
      <c r="X50" s="170" t="str">
        <f>'ID Obs'!N50&amp;$S50</f>
        <v>Nest!</v>
      </c>
      <c r="Y50" s="170" t="str">
        <f>'ID Obs'!P50&amp;$S50</f>
        <v>Nest!</v>
      </c>
      <c r="Z50" s="170" t="str">
        <f>'ID Obs'!R50&amp;$S50</f>
        <v>Nest!</v>
      </c>
      <c r="AA50" s="170" t="str">
        <f>'ID Obs'!T50&amp;$S50</f>
        <v>Nest!</v>
      </c>
      <c r="AB50" s="170" t="str">
        <f>'ID Obs'!O50</f>
        <v>Date!</v>
      </c>
      <c r="AC50" s="170" t="str">
        <f>'ID Obs'!Q50</f>
        <v>Date!</v>
      </c>
      <c r="AD50" s="170" t="str">
        <f>'ID Obs'!S50</f>
        <v>Date!</v>
      </c>
      <c r="AE50" s="170" t="str">
        <f>'ID Obs'!U50</f>
        <v>Date!</v>
      </c>
      <c r="AF50" s="173">
        <f>value('Nest Checks'!G52)</f>
        <v>0</v>
      </c>
      <c r="AG50" s="174" t="str">
        <f t="shared" si="14"/>
        <v/>
      </c>
      <c r="AH50" s="138"/>
      <c r="AI50" s="4"/>
      <c r="AJ50" s="176" t="str">
        <f t="shared" ref="AJ50:AM50" si="195">if(isblank($A50),"",if($J50&gt;0,indirect("R"&amp;$J50&amp;"C"&amp;column(T50),0),"-"))</f>
        <v/>
      </c>
      <c r="AK50" s="176" t="str">
        <f t="shared" si="195"/>
        <v/>
      </c>
      <c r="AL50" s="176" t="str">
        <f t="shared" si="195"/>
        <v/>
      </c>
      <c r="AM50" s="176" t="str">
        <f t="shared" si="195"/>
        <v/>
      </c>
      <c r="AN50" s="176" t="str">
        <f t="shared" si="16"/>
        <v/>
      </c>
      <c r="AO50" s="177" t="str">
        <f t="shared" si="17"/>
        <v/>
      </c>
      <c r="AP50" s="178" t="str">
        <f t="shared" ref="AP50:AS50" si="196">if(isblank($A50),"",if($L50&gt;0,indirect("R"&amp;$L50&amp;"C"&amp;column(T50),0),"-"))</f>
        <v/>
      </c>
      <c r="AQ50" s="178" t="str">
        <f t="shared" si="196"/>
        <v/>
      </c>
      <c r="AR50" s="178" t="str">
        <f t="shared" si="196"/>
        <v/>
      </c>
      <c r="AS50" s="178" t="str">
        <f t="shared" si="196"/>
        <v/>
      </c>
      <c r="AT50" s="178" t="str">
        <f t="shared" si="19"/>
        <v/>
      </c>
      <c r="AU50" s="179" t="str">
        <f t="shared" si="20"/>
        <v/>
      </c>
      <c r="AV50" s="180"/>
      <c r="AW50" s="181" t="s">
        <v>168</v>
      </c>
      <c r="AX50" s="181" t="s">
        <v>168</v>
      </c>
    </row>
    <row r="51">
      <c r="A51" s="119"/>
      <c r="B51" s="170" t="str">
        <f t="shared" ref="B51:E51" si="197">if(isblank($A51),"",if(iserror(match($A51&amp;"M",X$5:X$250,0)+4),if(iserror(match($A51&amp;"M?",X$5:X$250,0)+4),"",match($A51&amp;"M?",X$5:X$250,0)+4),(match($A51&amp;"M",X$5:X$250,0)+4)))</f>
        <v/>
      </c>
      <c r="C51" s="170" t="str">
        <f t="shared" si="197"/>
        <v/>
      </c>
      <c r="D51" s="170" t="str">
        <f t="shared" si="197"/>
        <v/>
      </c>
      <c r="E51" s="170" t="str">
        <f t="shared" si="197"/>
        <v/>
      </c>
      <c r="F51" s="170" t="str">
        <f t="shared" ref="F51:I51" si="198">if(isblank($A51),"",if(iserror(match($A51&amp;"F",X$5:X$250,0)+4),if(iserror(match($A51&amp;"F?",X$5:X$250,0)+4),"",match($A51&amp;"F?",X$5:X$250,0)+4),(match($A51&amp;"F",X$5:X$250,0)+4)))</f>
        <v/>
      </c>
      <c r="G51" s="170" t="str">
        <f t="shared" si="198"/>
        <v/>
      </c>
      <c r="H51" s="170" t="str">
        <f t="shared" si="198"/>
        <v/>
      </c>
      <c r="I51" s="170" t="str">
        <f t="shared" si="198"/>
        <v/>
      </c>
      <c r="J51" s="171" t="str">
        <f t="shared" si="8"/>
        <v/>
      </c>
      <c r="K51" s="171" t="str">
        <f t="shared" si="9"/>
        <v/>
      </c>
      <c r="L51" s="171" t="str">
        <f t="shared" si="10"/>
        <v/>
      </c>
      <c r="M51" s="171" t="str">
        <f t="shared" si="11"/>
        <v/>
      </c>
      <c r="N51" s="171" t="str">
        <f t="shared" si="12"/>
        <v/>
      </c>
      <c r="O51" s="171" t="str">
        <f t="shared" si="13"/>
        <v/>
      </c>
      <c r="P51" s="172"/>
      <c r="Q51" s="172"/>
      <c r="R51" s="170" t="str">
        <f>'ID Obs'!A51</f>
        <v/>
      </c>
      <c r="S51" s="170" t="str">
        <f>'ID Obs'!C51</f>
        <v/>
      </c>
      <c r="T51" s="170" t="str">
        <f>'ID Obs'!E51</f>
        <v/>
      </c>
      <c r="U51" s="170" t="str">
        <f>'ID Obs'!F51</f>
        <v/>
      </c>
      <c r="V51" s="170" t="str">
        <f>'ID Obs'!G51</f>
        <v/>
      </c>
      <c r="W51" s="170" t="str">
        <f>'ID Obs'!H51</f>
        <v/>
      </c>
      <c r="X51" s="170" t="str">
        <f>'ID Obs'!N51&amp;$S51</f>
        <v>Nest!</v>
      </c>
      <c r="Y51" s="170" t="str">
        <f>'ID Obs'!P51&amp;$S51</f>
        <v>Nest!</v>
      </c>
      <c r="Z51" s="170" t="str">
        <f>'ID Obs'!R51&amp;$S51</f>
        <v>Nest!</v>
      </c>
      <c r="AA51" s="170" t="str">
        <f>'ID Obs'!T51&amp;$S51</f>
        <v>Nest!</v>
      </c>
      <c r="AB51" s="170" t="str">
        <f>'ID Obs'!O51</f>
        <v>Date!</v>
      </c>
      <c r="AC51" s="170" t="str">
        <f>'ID Obs'!Q51</f>
        <v>Date!</v>
      </c>
      <c r="AD51" s="170" t="str">
        <f>'ID Obs'!S51</f>
        <v>Date!</v>
      </c>
      <c r="AE51" s="170" t="str">
        <f>'ID Obs'!U51</f>
        <v>Date!</v>
      </c>
      <c r="AF51" s="173">
        <f>value('Nest Checks'!G53)</f>
        <v>0</v>
      </c>
      <c r="AG51" s="174" t="str">
        <f t="shared" si="14"/>
        <v/>
      </c>
      <c r="AH51" s="138"/>
      <c r="AI51" s="4"/>
      <c r="AJ51" s="176" t="str">
        <f t="shared" ref="AJ51:AM51" si="199">if(isblank($A51),"",if($J51&gt;0,indirect("R"&amp;$J51&amp;"C"&amp;column(T51),0),"-"))</f>
        <v/>
      </c>
      <c r="AK51" s="176" t="str">
        <f t="shared" si="199"/>
        <v/>
      </c>
      <c r="AL51" s="176" t="str">
        <f t="shared" si="199"/>
        <v/>
      </c>
      <c r="AM51" s="176" t="str">
        <f t="shared" si="199"/>
        <v/>
      </c>
      <c r="AN51" s="176" t="str">
        <f t="shared" si="16"/>
        <v/>
      </c>
      <c r="AO51" s="177" t="str">
        <f t="shared" si="17"/>
        <v/>
      </c>
      <c r="AP51" s="178" t="str">
        <f t="shared" ref="AP51:AS51" si="200">if(isblank($A51),"",if($L51&gt;0,indirect("R"&amp;$L51&amp;"C"&amp;column(T51),0),"-"))</f>
        <v/>
      </c>
      <c r="AQ51" s="178" t="str">
        <f t="shared" si="200"/>
        <v/>
      </c>
      <c r="AR51" s="178" t="str">
        <f t="shared" si="200"/>
        <v/>
      </c>
      <c r="AS51" s="178" t="str">
        <f t="shared" si="200"/>
        <v/>
      </c>
      <c r="AT51" s="178" t="str">
        <f t="shared" si="19"/>
        <v/>
      </c>
      <c r="AU51" s="179" t="str">
        <f t="shared" si="20"/>
        <v/>
      </c>
      <c r="AV51" s="180"/>
      <c r="AW51" s="181" t="s">
        <v>168</v>
      </c>
      <c r="AX51" s="181" t="s">
        <v>168</v>
      </c>
    </row>
    <row r="52">
      <c r="A52" s="119"/>
      <c r="B52" s="170" t="str">
        <f t="shared" ref="B52:E52" si="201">if(isblank($A52),"",if(iserror(match($A52&amp;"M",X$5:X$250,0)+4),if(iserror(match($A52&amp;"M?",X$5:X$250,0)+4),"",match($A52&amp;"M?",X$5:X$250,0)+4),(match($A52&amp;"M",X$5:X$250,0)+4)))</f>
        <v/>
      </c>
      <c r="C52" s="170" t="str">
        <f t="shared" si="201"/>
        <v/>
      </c>
      <c r="D52" s="170" t="str">
        <f t="shared" si="201"/>
        <v/>
      </c>
      <c r="E52" s="170" t="str">
        <f t="shared" si="201"/>
        <v/>
      </c>
      <c r="F52" s="170" t="str">
        <f t="shared" ref="F52:I52" si="202">if(isblank($A52),"",if(iserror(match($A52&amp;"F",X$5:X$250,0)+4),if(iserror(match($A52&amp;"F?",X$5:X$250,0)+4),"",match($A52&amp;"F?",X$5:X$250,0)+4),(match($A52&amp;"F",X$5:X$250,0)+4)))</f>
        <v/>
      </c>
      <c r="G52" s="170" t="str">
        <f t="shared" si="202"/>
        <v/>
      </c>
      <c r="H52" s="170" t="str">
        <f t="shared" si="202"/>
        <v/>
      </c>
      <c r="I52" s="170" t="str">
        <f t="shared" si="202"/>
        <v/>
      </c>
      <c r="J52" s="171" t="str">
        <f t="shared" si="8"/>
        <v/>
      </c>
      <c r="K52" s="171" t="str">
        <f t="shared" si="9"/>
        <v/>
      </c>
      <c r="L52" s="171" t="str">
        <f t="shared" si="10"/>
        <v/>
      </c>
      <c r="M52" s="171" t="str">
        <f t="shared" si="11"/>
        <v/>
      </c>
      <c r="N52" s="171" t="str">
        <f t="shared" si="12"/>
        <v/>
      </c>
      <c r="O52" s="171" t="str">
        <f t="shared" si="13"/>
        <v/>
      </c>
      <c r="P52" s="172"/>
      <c r="Q52" s="172"/>
      <c r="R52" s="170" t="str">
        <f>'ID Obs'!A52</f>
        <v/>
      </c>
      <c r="S52" s="170" t="str">
        <f>'ID Obs'!C52</f>
        <v/>
      </c>
      <c r="T52" s="170" t="str">
        <f>'ID Obs'!E52</f>
        <v/>
      </c>
      <c r="U52" s="170" t="str">
        <f>'ID Obs'!F52</f>
        <v/>
      </c>
      <c r="V52" s="170" t="str">
        <f>'ID Obs'!G52</f>
        <v/>
      </c>
      <c r="W52" s="170" t="str">
        <f>'ID Obs'!H52</f>
        <v/>
      </c>
      <c r="X52" s="170" t="str">
        <f>'ID Obs'!N52&amp;$S52</f>
        <v>Nest!</v>
      </c>
      <c r="Y52" s="170" t="str">
        <f>'ID Obs'!P52&amp;$S52</f>
        <v>Nest!</v>
      </c>
      <c r="Z52" s="170" t="str">
        <f>'ID Obs'!R52&amp;$S52</f>
        <v>Nest!</v>
      </c>
      <c r="AA52" s="170" t="str">
        <f>'ID Obs'!T52&amp;$S52</f>
        <v>Nest!</v>
      </c>
      <c r="AB52" s="170" t="str">
        <f>'ID Obs'!O52</f>
        <v>Date!</v>
      </c>
      <c r="AC52" s="170" t="str">
        <f>'ID Obs'!Q52</f>
        <v>Date!</v>
      </c>
      <c r="AD52" s="170" t="str">
        <f>'ID Obs'!S52</f>
        <v>Date!</v>
      </c>
      <c r="AE52" s="170" t="str">
        <f>'ID Obs'!U52</f>
        <v>Date!</v>
      </c>
      <c r="AF52" s="173">
        <f>value('Nest Checks'!G54)</f>
        <v>0</v>
      </c>
      <c r="AG52" s="174" t="str">
        <f t="shared" si="14"/>
        <v/>
      </c>
      <c r="AH52" s="138"/>
      <c r="AI52" s="4"/>
      <c r="AJ52" s="176" t="str">
        <f t="shared" ref="AJ52:AM52" si="203">if(isblank($A52),"",if($J52&gt;0,indirect("R"&amp;$J52&amp;"C"&amp;column(T52),0),"-"))</f>
        <v/>
      </c>
      <c r="AK52" s="176" t="str">
        <f t="shared" si="203"/>
        <v/>
      </c>
      <c r="AL52" s="176" t="str">
        <f t="shared" si="203"/>
        <v/>
      </c>
      <c r="AM52" s="176" t="str">
        <f t="shared" si="203"/>
        <v/>
      </c>
      <c r="AN52" s="176" t="str">
        <f t="shared" si="16"/>
        <v/>
      </c>
      <c r="AO52" s="177" t="str">
        <f t="shared" si="17"/>
        <v/>
      </c>
      <c r="AP52" s="178" t="str">
        <f t="shared" ref="AP52:AS52" si="204">if(isblank($A52),"",if($L52&gt;0,indirect("R"&amp;$L52&amp;"C"&amp;column(T52),0),"-"))</f>
        <v/>
      </c>
      <c r="AQ52" s="178" t="str">
        <f t="shared" si="204"/>
        <v/>
      </c>
      <c r="AR52" s="178" t="str">
        <f t="shared" si="204"/>
        <v/>
      </c>
      <c r="AS52" s="178" t="str">
        <f t="shared" si="204"/>
        <v/>
      </c>
      <c r="AT52" s="178" t="str">
        <f t="shared" si="19"/>
        <v/>
      </c>
      <c r="AU52" s="179" t="str">
        <f t="shared" si="20"/>
        <v/>
      </c>
      <c r="AV52" s="180"/>
      <c r="AW52" s="181" t="s">
        <v>168</v>
      </c>
      <c r="AX52" s="181" t="s">
        <v>168</v>
      </c>
    </row>
    <row r="53">
      <c r="A53" s="119"/>
      <c r="B53" s="170" t="str">
        <f t="shared" ref="B53:E53" si="205">if(isblank($A53),"",if(iserror(match($A53&amp;"M",X$5:X$250,0)+4),if(iserror(match($A53&amp;"M?",X$5:X$250,0)+4),"",match($A53&amp;"M?",X$5:X$250,0)+4),(match($A53&amp;"M",X$5:X$250,0)+4)))</f>
        <v/>
      </c>
      <c r="C53" s="170" t="str">
        <f t="shared" si="205"/>
        <v/>
      </c>
      <c r="D53" s="170" t="str">
        <f t="shared" si="205"/>
        <v/>
      </c>
      <c r="E53" s="170" t="str">
        <f t="shared" si="205"/>
        <v/>
      </c>
      <c r="F53" s="170" t="str">
        <f t="shared" ref="F53:I53" si="206">if(isblank($A53),"",if(iserror(match($A53&amp;"F",X$5:X$250,0)+4),if(iserror(match($A53&amp;"F?",X$5:X$250,0)+4),"",match($A53&amp;"F?",X$5:X$250,0)+4),(match($A53&amp;"F",X$5:X$250,0)+4)))</f>
        <v/>
      </c>
      <c r="G53" s="170" t="str">
        <f t="shared" si="206"/>
        <v/>
      </c>
      <c r="H53" s="170" t="str">
        <f t="shared" si="206"/>
        <v/>
      </c>
      <c r="I53" s="170" t="str">
        <f t="shared" si="206"/>
        <v/>
      </c>
      <c r="J53" s="171" t="str">
        <f t="shared" si="8"/>
        <v/>
      </c>
      <c r="K53" s="171" t="str">
        <f t="shared" si="9"/>
        <v/>
      </c>
      <c r="L53" s="171" t="str">
        <f t="shared" si="10"/>
        <v/>
      </c>
      <c r="M53" s="171" t="str">
        <f t="shared" si="11"/>
        <v/>
      </c>
      <c r="N53" s="171" t="str">
        <f t="shared" si="12"/>
        <v/>
      </c>
      <c r="O53" s="171" t="str">
        <f t="shared" si="13"/>
        <v/>
      </c>
      <c r="P53" s="172"/>
      <c r="Q53" s="172"/>
      <c r="R53" s="170" t="str">
        <f>'ID Obs'!A53</f>
        <v/>
      </c>
      <c r="S53" s="170" t="str">
        <f>'ID Obs'!C53</f>
        <v/>
      </c>
      <c r="T53" s="170" t="str">
        <f>'ID Obs'!E53</f>
        <v/>
      </c>
      <c r="U53" s="170" t="str">
        <f>'ID Obs'!F53</f>
        <v/>
      </c>
      <c r="V53" s="170" t="str">
        <f>'ID Obs'!G53</f>
        <v/>
      </c>
      <c r="W53" s="170" t="str">
        <f>'ID Obs'!H53</f>
        <v/>
      </c>
      <c r="X53" s="170" t="str">
        <f>'ID Obs'!N53&amp;$S53</f>
        <v>Nest!</v>
      </c>
      <c r="Y53" s="170" t="str">
        <f>'ID Obs'!P53&amp;$S53</f>
        <v>Nest!</v>
      </c>
      <c r="Z53" s="170" t="str">
        <f>'ID Obs'!R53&amp;$S53</f>
        <v>Nest!</v>
      </c>
      <c r="AA53" s="170" t="str">
        <f>'ID Obs'!T53&amp;$S53</f>
        <v>Nest!</v>
      </c>
      <c r="AB53" s="170" t="str">
        <f>'ID Obs'!O53</f>
        <v>Date!</v>
      </c>
      <c r="AC53" s="170" t="str">
        <f>'ID Obs'!Q53</f>
        <v>Date!</v>
      </c>
      <c r="AD53" s="170" t="str">
        <f>'ID Obs'!S53</f>
        <v>Date!</v>
      </c>
      <c r="AE53" s="170" t="str">
        <f>'ID Obs'!U53</f>
        <v>Date!</v>
      </c>
      <c r="AF53" s="173">
        <f>value('Nest Checks'!G55)</f>
        <v>0</v>
      </c>
      <c r="AG53" s="174" t="str">
        <f t="shared" si="14"/>
        <v/>
      </c>
      <c r="AH53" s="138"/>
      <c r="AI53" s="4"/>
      <c r="AJ53" s="176" t="str">
        <f t="shared" ref="AJ53:AM53" si="207">if(isblank($A53),"",if($J53&gt;0,indirect("R"&amp;$J53&amp;"C"&amp;column(T53),0),"-"))</f>
        <v/>
      </c>
      <c r="AK53" s="176" t="str">
        <f t="shared" si="207"/>
        <v/>
      </c>
      <c r="AL53" s="176" t="str">
        <f t="shared" si="207"/>
        <v/>
      </c>
      <c r="AM53" s="176" t="str">
        <f t="shared" si="207"/>
        <v/>
      </c>
      <c r="AN53" s="176" t="str">
        <f t="shared" si="16"/>
        <v/>
      </c>
      <c r="AO53" s="177" t="str">
        <f t="shared" si="17"/>
        <v/>
      </c>
      <c r="AP53" s="178" t="str">
        <f t="shared" ref="AP53:AS53" si="208">if(isblank($A53),"",if($L53&gt;0,indirect("R"&amp;$L53&amp;"C"&amp;column(T53),0),"-"))</f>
        <v/>
      </c>
      <c r="AQ53" s="178" t="str">
        <f t="shared" si="208"/>
        <v/>
      </c>
      <c r="AR53" s="178" t="str">
        <f t="shared" si="208"/>
        <v/>
      </c>
      <c r="AS53" s="178" t="str">
        <f t="shared" si="208"/>
        <v/>
      </c>
      <c r="AT53" s="178" t="str">
        <f t="shared" si="19"/>
        <v/>
      </c>
      <c r="AU53" s="179" t="str">
        <f t="shared" si="20"/>
        <v/>
      </c>
      <c r="AV53" s="180"/>
      <c r="AW53" s="181" t="s">
        <v>168</v>
      </c>
      <c r="AX53" s="181" t="s">
        <v>168</v>
      </c>
    </row>
    <row r="54">
      <c r="A54" s="119"/>
      <c r="B54" s="170" t="str">
        <f t="shared" ref="B54:E54" si="209">if(isblank($A54),"",if(iserror(match($A54&amp;"M",X$5:X$250,0)+4),if(iserror(match($A54&amp;"M?",X$5:X$250,0)+4),"",match($A54&amp;"M?",X$5:X$250,0)+4),(match($A54&amp;"M",X$5:X$250,0)+4)))</f>
        <v/>
      </c>
      <c r="C54" s="170" t="str">
        <f t="shared" si="209"/>
        <v/>
      </c>
      <c r="D54" s="170" t="str">
        <f t="shared" si="209"/>
        <v/>
      </c>
      <c r="E54" s="170" t="str">
        <f t="shared" si="209"/>
        <v/>
      </c>
      <c r="F54" s="170" t="str">
        <f t="shared" ref="F54:I54" si="210">if(isblank($A54),"",if(iserror(match($A54&amp;"F",X$5:X$250,0)+4),if(iserror(match($A54&amp;"F?",X$5:X$250,0)+4),"",match($A54&amp;"F?",X$5:X$250,0)+4),(match($A54&amp;"F",X$5:X$250,0)+4)))</f>
        <v/>
      </c>
      <c r="G54" s="170" t="str">
        <f t="shared" si="210"/>
        <v/>
      </c>
      <c r="H54" s="170" t="str">
        <f t="shared" si="210"/>
        <v/>
      </c>
      <c r="I54" s="170" t="str">
        <f t="shared" si="210"/>
        <v/>
      </c>
      <c r="J54" s="171" t="str">
        <f t="shared" si="8"/>
        <v/>
      </c>
      <c r="K54" s="171" t="str">
        <f t="shared" si="9"/>
        <v/>
      </c>
      <c r="L54" s="171" t="str">
        <f t="shared" si="10"/>
        <v/>
      </c>
      <c r="M54" s="171" t="str">
        <f t="shared" si="11"/>
        <v/>
      </c>
      <c r="N54" s="171" t="str">
        <f t="shared" si="12"/>
        <v/>
      </c>
      <c r="O54" s="171" t="str">
        <f t="shared" si="13"/>
        <v/>
      </c>
      <c r="P54" s="172"/>
      <c r="Q54" s="172"/>
      <c r="R54" s="170" t="str">
        <f>'ID Obs'!A54</f>
        <v/>
      </c>
      <c r="S54" s="170" t="str">
        <f>'ID Obs'!C54</f>
        <v/>
      </c>
      <c r="T54" s="170" t="str">
        <f>'ID Obs'!E54</f>
        <v/>
      </c>
      <c r="U54" s="170" t="str">
        <f>'ID Obs'!F54</f>
        <v/>
      </c>
      <c r="V54" s="170" t="str">
        <f>'ID Obs'!G54</f>
        <v/>
      </c>
      <c r="W54" s="170" t="str">
        <f>'ID Obs'!H54</f>
        <v/>
      </c>
      <c r="X54" s="170" t="str">
        <f>'ID Obs'!N54&amp;$S54</f>
        <v>Nest!</v>
      </c>
      <c r="Y54" s="170" t="str">
        <f>'ID Obs'!P54&amp;$S54</f>
        <v>Nest!</v>
      </c>
      <c r="Z54" s="170" t="str">
        <f>'ID Obs'!R54&amp;$S54</f>
        <v>Nest!</v>
      </c>
      <c r="AA54" s="170" t="str">
        <f>'ID Obs'!T54&amp;$S54</f>
        <v>Nest!</v>
      </c>
      <c r="AB54" s="170" t="str">
        <f>'ID Obs'!O54</f>
        <v>Date!</v>
      </c>
      <c r="AC54" s="170" t="str">
        <f>'ID Obs'!Q54</f>
        <v>Date!</v>
      </c>
      <c r="AD54" s="170" t="str">
        <f>'ID Obs'!S54</f>
        <v>Date!</v>
      </c>
      <c r="AE54" s="170" t="str">
        <f>'ID Obs'!U54</f>
        <v>Date!</v>
      </c>
      <c r="AF54" s="173">
        <f>value('Nest Checks'!G56)</f>
        <v>0</v>
      </c>
      <c r="AG54" s="174" t="str">
        <f t="shared" si="14"/>
        <v/>
      </c>
      <c r="AH54" s="138"/>
      <c r="AI54" s="4"/>
      <c r="AJ54" s="176" t="str">
        <f t="shared" ref="AJ54:AM54" si="211">if(isblank($A54),"",if($J54&gt;0,indirect("R"&amp;$J54&amp;"C"&amp;column(T54),0),"-"))</f>
        <v/>
      </c>
      <c r="AK54" s="176" t="str">
        <f t="shared" si="211"/>
        <v/>
      </c>
      <c r="AL54" s="176" t="str">
        <f t="shared" si="211"/>
        <v/>
      </c>
      <c r="AM54" s="176" t="str">
        <f t="shared" si="211"/>
        <v/>
      </c>
      <c r="AN54" s="176" t="str">
        <f t="shared" si="16"/>
        <v/>
      </c>
      <c r="AO54" s="177" t="str">
        <f t="shared" si="17"/>
        <v/>
      </c>
      <c r="AP54" s="178" t="str">
        <f t="shared" ref="AP54:AS54" si="212">if(isblank($A54),"",if($L54&gt;0,indirect("R"&amp;$L54&amp;"C"&amp;column(T54),0),"-"))</f>
        <v/>
      </c>
      <c r="AQ54" s="178" t="str">
        <f t="shared" si="212"/>
        <v/>
      </c>
      <c r="AR54" s="178" t="str">
        <f t="shared" si="212"/>
        <v/>
      </c>
      <c r="AS54" s="178" t="str">
        <f t="shared" si="212"/>
        <v/>
      </c>
      <c r="AT54" s="178" t="str">
        <f t="shared" si="19"/>
        <v/>
      </c>
      <c r="AU54" s="179" t="str">
        <f t="shared" si="20"/>
        <v/>
      </c>
      <c r="AV54" s="180"/>
      <c r="AW54" s="181" t="s">
        <v>168</v>
      </c>
      <c r="AX54" s="181" t="s">
        <v>168</v>
      </c>
    </row>
    <row r="55">
      <c r="A55" s="119"/>
      <c r="B55" s="170" t="str">
        <f t="shared" ref="B55:E55" si="213">if(isblank($A55),"",if(iserror(match($A55&amp;"M",X$5:X$250,0)+4),if(iserror(match($A55&amp;"M?",X$5:X$250,0)+4),"",match($A55&amp;"M?",X$5:X$250,0)+4),(match($A55&amp;"M",X$5:X$250,0)+4)))</f>
        <v/>
      </c>
      <c r="C55" s="170" t="str">
        <f t="shared" si="213"/>
        <v/>
      </c>
      <c r="D55" s="170" t="str">
        <f t="shared" si="213"/>
        <v/>
      </c>
      <c r="E55" s="170" t="str">
        <f t="shared" si="213"/>
        <v/>
      </c>
      <c r="F55" s="170" t="str">
        <f t="shared" ref="F55:I55" si="214">if(isblank($A55),"",if(iserror(match($A55&amp;"F",X$5:X$250,0)+4),if(iserror(match($A55&amp;"F?",X$5:X$250,0)+4),"",match($A55&amp;"F?",X$5:X$250,0)+4),(match($A55&amp;"F",X$5:X$250,0)+4)))</f>
        <v/>
      </c>
      <c r="G55" s="170" t="str">
        <f t="shared" si="214"/>
        <v/>
      </c>
      <c r="H55" s="170" t="str">
        <f t="shared" si="214"/>
        <v/>
      </c>
      <c r="I55" s="170" t="str">
        <f t="shared" si="214"/>
        <v/>
      </c>
      <c r="J55" s="171" t="str">
        <f t="shared" si="8"/>
        <v/>
      </c>
      <c r="K55" s="171" t="str">
        <f t="shared" si="9"/>
        <v/>
      </c>
      <c r="L55" s="171" t="str">
        <f t="shared" si="10"/>
        <v/>
      </c>
      <c r="M55" s="171" t="str">
        <f t="shared" si="11"/>
        <v/>
      </c>
      <c r="N55" s="171" t="str">
        <f t="shared" si="12"/>
        <v/>
      </c>
      <c r="O55" s="171" t="str">
        <f t="shared" si="13"/>
        <v/>
      </c>
      <c r="P55" s="172"/>
      <c r="Q55" s="172"/>
      <c r="R55" s="170" t="str">
        <f>'ID Obs'!A55</f>
        <v/>
      </c>
      <c r="S55" s="170" t="str">
        <f>'ID Obs'!C55</f>
        <v/>
      </c>
      <c r="T55" s="170" t="str">
        <f>'ID Obs'!E55</f>
        <v/>
      </c>
      <c r="U55" s="170" t="str">
        <f>'ID Obs'!F55</f>
        <v/>
      </c>
      <c r="V55" s="170" t="str">
        <f>'ID Obs'!G55</f>
        <v/>
      </c>
      <c r="W55" s="170" t="str">
        <f>'ID Obs'!H55</f>
        <v/>
      </c>
      <c r="X55" s="170" t="str">
        <f>'ID Obs'!N55&amp;$S55</f>
        <v>Nest!</v>
      </c>
      <c r="Y55" s="170" t="str">
        <f>'ID Obs'!P55&amp;$S55</f>
        <v>Nest!</v>
      </c>
      <c r="Z55" s="170" t="str">
        <f>'ID Obs'!R55&amp;$S55</f>
        <v>Nest!</v>
      </c>
      <c r="AA55" s="170" t="str">
        <f>'ID Obs'!T55&amp;$S55</f>
        <v>Nest!</v>
      </c>
      <c r="AB55" s="170" t="str">
        <f>'ID Obs'!O55</f>
        <v>Date!</v>
      </c>
      <c r="AC55" s="170" t="str">
        <f>'ID Obs'!Q55</f>
        <v>Date!</v>
      </c>
      <c r="AD55" s="170" t="str">
        <f>'ID Obs'!S55</f>
        <v>Date!</v>
      </c>
      <c r="AE55" s="170" t="str">
        <f>'ID Obs'!U55</f>
        <v>Date!</v>
      </c>
      <c r="AF55" s="173">
        <f>value('Nest Checks'!G57)</f>
        <v>0</v>
      </c>
      <c r="AG55" s="174" t="str">
        <f t="shared" si="14"/>
        <v/>
      </c>
      <c r="AH55" s="138"/>
      <c r="AI55" s="4"/>
      <c r="AJ55" s="176" t="str">
        <f t="shared" ref="AJ55:AM55" si="215">if(isblank($A55),"",if($J55&gt;0,indirect("R"&amp;$J55&amp;"C"&amp;column(T55),0),"-"))</f>
        <v/>
      </c>
      <c r="AK55" s="176" t="str">
        <f t="shared" si="215"/>
        <v/>
      </c>
      <c r="AL55" s="176" t="str">
        <f t="shared" si="215"/>
        <v/>
      </c>
      <c r="AM55" s="176" t="str">
        <f t="shared" si="215"/>
        <v/>
      </c>
      <c r="AN55" s="176" t="str">
        <f t="shared" si="16"/>
        <v/>
      </c>
      <c r="AO55" s="177" t="str">
        <f t="shared" si="17"/>
        <v/>
      </c>
      <c r="AP55" s="178" t="str">
        <f t="shared" ref="AP55:AS55" si="216">if(isblank($A55),"",if($L55&gt;0,indirect("R"&amp;$L55&amp;"C"&amp;column(T55),0),"-"))</f>
        <v/>
      </c>
      <c r="AQ55" s="178" t="str">
        <f t="shared" si="216"/>
        <v/>
      </c>
      <c r="AR55" s="178" t="str">
        <f t="shared" si="216"/>
        <v/>
      </c>
      <c r="AS55" s="178" t="str">
        <f t="shared" si="216"/>
        <v/>
      </c>
      <c r="AT55" s="178" t="str">
        <f t="shared" si="19"/>
        <v/>
      </c>
      <c r="AU55" s="179" t="str">
        <f t="shared" si="20"/>
        <v/>
      </c>
      <c r="AV55" s="180"/>
      <c r="AW55" s="181" t="s">
        <v>168</v>
      </c>
      <c r="AX55" s="181" t="s">
        <v>168</v>
      </c>
    </row>
    <row r="56">
      <c r="A56" s="119"/>
      <c r="B56" s="170" t="str">
        <f t="shared" ref="B56:E56" si="217">if(isblank($A56),"",if(iserror(match($A56&amp;"M",X$5:X$250,0)+4),if(iserror(match($A56&amp;"M?",X$5:X$250,0)+4),"",match($A56&amp;"M?",X$5:X$250,0)+4),(match($A56&amp;"M",X$5:X$250,0)+4)))</f>
        <v/>
      </c>
      <c r="C56" s="170" t="str">
        <f t="shared" si="217"/>
        <v/>
      </c>
      <c r="D56" s="170" t="str">
        <f t="shared" si="217"/>
        <v/>
      </c>
      <c r="E56" s="170" t="str">
        <f t="shared" si="217"/>
        <v/>
      </c>
      <c r="F56" s="170" t="str">
        <f t="shared" ref="F56:I56" si="218">if(isblank($A56),"",if(iserror(match($A56&amp;"F",X$5:X$250,0)+4),if(iserror(match($A56&amp;"F?",X$5:X$250,0)+4),"",match($A56&amp;"F?",X$5:X$250,0)+4),(match($A56&amp;"F",X$5:X$250,0)+4)))</f>
        <v/>
      </c>
      <c r="G56" s="170" t="str">
        <f t="shared" si="218"/>
        <v/>
      </c>
      <c r="H56" s="170" t="str">
        <f t="shared" si="218"/>
        <v/>
      </c>
      <c r="I56" s="170" t="str">
        <f t="shared" si="218"/>
        <v/>
      </c>
      <c r="J56" s="171" t="str">
        <f t="shared" si="8"/>
        <v/>
      </c>
      <c r="K56" s="171" t="str">
        <f t="shared" si="9"/>
        <v/>
      </c>
      <c r="L56" s="171" t="str">
        <f t="shared" si="10"/>
        <v/>
      </c>
      <c r="M56" s="171" t="str">
        <f t="shared" si="11"/>
        <v/>
      </c>
      <c r="N56" s="171" t="str">
        <f t="shared" si="12"/>
        <v/>
      </c>
      <c r="O56" s="171" t="str">
        <f t="shared" si="13"/>
        <v/>
      </c>
      <c r="P56" s="172"/>
      <c r="Q56" s="172"/>
      <c r="R56" s="170" t="str">
        <f>'ID Obs'!A56</f>
        <v/>
      </c>
      <c r="S56" s="170" t="str">
        <f>'ID Obs'!C56</f>
        <v/>
      </c>
      <c r="T56" s="170" t="str">
        <f>'ID Obs'!E56</f>
        <v/>
      </c>
      <c r="U56" s="170" t="str">
        <f>'ID Obs'!F56</f>
        <v/>
      </c>
      <c r="V56" s="170" t="str">
        <f>'ID Obs'!G56</f>
        <v/>
      </c>
      <c r="W56" s="170" t="str">
        <f>'ID Obs'!H56</f>
        <v/>
      </c>
      <c r="X56" s="170" t="str">
        <f>'ID Obs'!N56&amp;$S56</f>
        <v>Nest!</v>
      </c>
      <c r="Y56" s="170" t="str">
        <f>'ID Obs'!P56&amp;$S56</f>
        <v>Nest!</v>
      </c>
      <c r="Z56" s="170" t="str">
        <f>'ID Obs'!R56&amp;$S56</f>
        <v>Nest!</v>
      </c>
      <c r="AA56" s="170" t="str">
        <f>'ID Obs'!T56&amp;$S56</f>
        <v>Nest!</v>
      </c>
      <c r="AB56" s="170" t="str">
        <f>'ID Obs'!O56</f>
        <v>Date!</v>
      </c>
      <c r="AC56" s="170" t="str">
        <f>'ID Obs'!Q56</f>
        <v>Date!</v>
      </c>
      <c r="AD56" s="170" t="str">
        <f>'ID Obs'!S56</f>
        <v>Date!</v>
      </c>
      <c r="AE56" s="170" t="str">
        <f>'ID Obs'!U56</f>
        <v>Date!</v>
      </c>
      <c r="AF56" s="173">
        <f>value('Nest Checks'!G58)</f>
        <v>0</v>
      </c>
      <c r="AG56" s="174" t="str">
        <f t="shared" si="14"/>
        <v/>
      </c>
      <c r="AH56" s="138"/>
      <c r="AI56" s="4"/>
      <c r="AJ56" s="176" t="str">
        <f t="shared" ref="AJ56:AM56" si="219">if(isblank($A56),"",if($J56&gt;0,indirect("R"&amp;$J56&amp;"C"&amp;column(T56),0),"-"))</f>
        <v/>
      </c>
      <c r="AK56" s="176" t="str">
        <f t="shared" si="219"/>
        <v/>
      </c>
      <c r="AL56" s="176" t="str">
        <f t="shared" si="219"/>
        <v/>
      </c>
      <c r="AM56" s="176" t="str">
        <f t="shared" si="219"/>
        <v/>
      </c>
      <c r="AN56" s="176" t="str">
        <f t="shared" si="16"/>
        <v/>
      </c>
      <c r="AO56" s="177" t="str">
        <f t="shared" si="17"/>
        <v/>
      </c>
      <c r="AP56" s="178" t="str">
        <f t="shared" ref="AP56:AS56" si="220">if(isblank($A56),"",if($L56&gt;0,indirect("R"&amp;$L56&amp;"C"&amp;column(T56),0),"-"))</f>
        <v/>
      </c>
      <c r="AQ56" s="178" t="str">
        <f t="shared" si="220"/>
        <v/>
      </c>
      <c r="AR56" s="178" t="str">
        <f t="shared" si="220"/>
        <v/>
      </c>
      <c r="AS56" s="178" t="str">
        <f t="shared" si="220"/>
        <v/>
      </c>
      <c r="AT56" s="178" t="str">
        <f t="shared" si="19"/>
        <v/>
      </c>
      <c r="AU56" s="179" t="str">
        <f t="shared" si="20"/>
        <v/>
      </c>
      <c r="AV56" s="180"/>
      <c r="AW56" s="181" t="s">
        <v>168</v>
      </c>
      <c r="AX56" s="181" t="s">
        <v>168</v>
      </c>
    </row>
    <row r="57">
      <c r="A57" s="119"/>
      <c r="B57" s="170" t="str">
        <f t="shared" ref="B57:E57" si="221">if(isblank($A57),"",if(iserror(match($A57&amp;"M",X$5:X$250,0)+4),if(iserror(match($A57&amp;"M?",X$5:X$250,0)+4),"",match($A57&amp;"M?",X$5:X$250,0)+4),(match($A57&amp;"M",X$5:X$250,0)+4)))</f>
        <v/>
      </c>
      <c r="C57" s="170" t="str">
        <f t="shared" si="221"/>
        <v/>
      </c>
      <c r="D57" s="170" t="str">
        <f t="shared" si="221"/>
        <v/>
      </c>
      <c r="E57" s="170" t="str">
        <f t="shared" si="221"/>
        <v/>
      </c>
      <c r="F57" s="170" t="str">
        <f t="shared" ref="F57:I57" si="222">if(isblank($A57),"",if(iserror(match($A57&amp;"F",X$5:X$250,0)+4),if(iserror(match($A57&amp;"F?",X$5:X$250,0)+4),"",match($A57&amp;"F?",X$5:X$250,0)+4),(match($A57&amp;"F",X$5:X$250,0)+4)))</f>
        <v/>
      </c>
      <c r="G57" s="170" t="str">
        <f t="shared" si="222"/>
        <v/>
      </c>
      <c r="H57" s="170" t="str">
        <f t="shared" si="222"/>
        <v/>
      </c>
      <c r="I57" s="170" t="str">
        <f t="shared" si="222"/>
        <v/>
      </c>
      <c r="J57" s="171" t="str">
        <f t="shared" si="8"/>
        <v/>
      </c>
      <c r="K57" s="171" t="str">
        <f t="shared" si="9"/>
        <v/>
      </c>
      <c r="L57" s="171" t="str">
        <f t="shared" si="10"/>
        <v/>
      </c>
      <c r="M57" s="171" t="str">
        <f t="shared" si="11"/>
        <v/>
      </c>
      <c r="N57" s="171" t="str">
        <f t="shared" si="12"/>
        <v/>
      </c>
      <c r="O57" s="171" t="str">
        <f t="shared" si="13"/>
        <v/>
      </c>
      <c r="P57" s="172"/>
      <c r="Q57" s="172"/>
      <c r="R57" s="170" t="str">
        <f>'ID Obs'!A57</f>
        <v/>
      </c>
      <c r="S57" s="170" t="str">
        <f>'ID Obs'!C57</f>
        <v/>
      </c>
      <c r="T57" s="170" t="str">
        <f>'ID Obs'!E57</f>
        <v/>
      </c>
      <c r="U57" s="170" t="str">
        <f>'ID Obs'!F57</f>
        <v/>
      </c>
      <c r="V57" s="170" t="str">
        <f>'ID Obs'!G57</f>
        <v/>
      </c>
      <c r="W57" s="170" t="str">
        <f>'ID Obs'!H57</f>
        <v/>
      </c>
      <c r="X57" s="170" t="str">
        <f>'ID Obs'!N57&amp;$S57</f>
        <v>Nest!</v>
      </c>
      <c r="Y57" s="170" t="str">
        <f>'ID Obs'!P57&amp;$S57</f>
        <v>Nest!</v>
      </c>
      <c r="Z57" s="170" t="str">
        <f>'ID Obs'!R57&amp;$S57</f>
        <v>Nest!</v>
      </c>
      <c r="AA57" s="170" t="str">
        <f>'ID Obs'!T57&amp;$S57</f>
        <v>Nest!</v>
      </c>
      <c r="AB57" s="170" t="str">
        <f>'ID Obs'!O57</f>
        <v>Date!</v>
      </c>
      <c r="AC57" s="170" t="str">
        <f>'ID Obs'!Q57</f>
        <v>Date!</v>
      </c>
      <c r="AD57" s="170" t="str">
        <f>'ID Obs'!S57</f>
        <v>Date!</v>
      </c>
      <c r="AE57" s="170" t="str">
        <f>'ID Obs'!U57</f>
        <v>Date!</v>
      </c>
      <c r="AF57" s="173">
        <f>value('Nest Checks'!G59)</f>
        <v>0</v>
      </c>
      <c r="AG57" s="174" t="str">
        <f t="shared" si="14"/>
        <v/>
      </c>
      <c r="AH57" s="138"/>
      <c r="AI57" s="4"/>
      <c r="AJ57" s="176" t="str">
        <f t="shared" ref="AJ57:AM57" si="223">if(isblank($A57),"",if($J57&gt;0,indirect("R"&amp;$J57&amp;"C"&amp;column(T57),0),"-"))</f>
        <v/>
      </c>
      <c r="AK57" s="176" t="str">
        <f t="shared" si="223"/>
        <v/>
      </c>
      <c r="AL57" s="176" t="str">
        <f t="shared" si="223"/>
        <v/>
      </c>
      <c r="AM57" s="176" t="str">
        <f t="shared" si="223"/>
        <v/>
      </c>
      <c r="AN57" s="176" t="str">
        <f t="shared" si="16"/>
        <v/>
      </c>
      <c r="AO57" s="177" t="str">
        <f t="shared" si="17"/>
        <v/>
      </c>
      <c r="AP57" s="178" t="str">
        <f t="shared" ref="AP57:AS57" si="224">if(isblank($A57),"",if($L57&gt;0,indirect("R"&amp;$L57&amp;"C"&amp;column(T57),0),"-"))</f>
        <v/>
      </c>
      <c r="AQ57" s="178" t="str">
        <f t="shared" si="224"/>
        <v/>
      </c>
      <c r="AR57" s="178" t="str">
        <f t="shared" si="224"/>
        <v/>
      </c>
      <c r="AS57" s="178" t="str">
        <f t="shared" si="224"/>
        <v/>
      </c>
      <c r="AT57" s="178" t="str">
        <f t="shared" si="19"/>
        <v/>
      </c>
      <c r="AU57" s="179" t="str">
        <f t="shared" si="20"/>
        <v/>
      </c>
      <c r="AV57" s="180"/>
      <c r="AW57" s="181" t="s">
        <v>168</v>
      </c>
      <c r="AX57" s="181" t="s">
        <v>168</v>
      </c>
    </row>
    <row r="58">
      <c r="A58" s="119"/>
      <c r="B58" s="170" t="str">
        <f t="shared" ref="B58:E58" si="225">if(isblank($A58),"",if(iserror(match($A58&amp;"M",X$5:X$250,0)+4),if(iserror(match($A58&amp;"M?",X$5:X$250,0)+4),"",match($A58&amp;"M?",X$5:X$250,0)+4),(match($A58&amp;"M",X$5:X$250,0)+4)))</f>
        <v/>
      </c>
      <c r="C58" s="170" t="str">
        <f t="shared" si="225"/>
        <v/>
      </c>
      <c r="D58" s="170" t="str">
        <f t="shared" si="225"/>
        <v/>
      </c>
      <c r="E58" s="170" t="str">
        <f t="shared" si="225"/>
        <v/>
      </c>
      <c r="F58" s="170" t="str">
        <f t="shared" ref="F58:I58" si="226">if(isblank($A58),"",if(iserror(match($A58&amp;"F",X$5:X$250,0)+4),if(iserror(match($A58&amp;"F?",X$5:X$250,0)+4),"",match($A58&amp;"F?",X$5:X$250,0)+4),(match($A58&amp;"F",X$5:X$250,0)+4)))</f>
        <v/>
      </c>
      <c r="G58" s="170" t="str">
        <f t="shared" si="226"/>
        <v/>
      </c>
      <c r="H58" s="170" t="str">
        <f t="shared" si="226"/>
        <v/>
      </c>
      <c r="I58" s="170" t="str">
        <f t="shared" si="226"/>
        <v/>
      </c>
      <c r="J58" s="171" t="str">
        <f t="shared" si="8"/>
        <v/>
      </c>
      <c r="K58" s="171" t="str">
        <f t="shared" si="9"/>
        <v/>
      </c>
      <c r="L58" s="171" t="str">
        <f t="shared" si="10"/>
        <v/>
      </c>
      <c r="M58" s="171" t="str">
        <f t="shared" si="11"/>
        <v/>
      </c>
      <c r="N58" s="171" t="str">
        <f t="shared" si="12"/>
        <v/>
      </c>
      <c r="O58" s="171" t="str">
        <f t="shared" si="13"/>
        <v/>
      </c>
      <c r="P58" s="172"/>
      <c r="Q58" s="172"/>
      <c r="R58" s="170" t="str">
        <f>'ID Obs'!A58</f>
        <v/>
      </c>
      <c r="S58" s="170" t="str">
        <f>'ID Obs'!C58</f>
        <v/>
      </c>
      <c r="T58" s="170" t="str">
        <f>'ID Obs'!E58</f>
        <v/>
      </c>
      <c r="U58" s="170" t="str">
        <f>'ID Obs'!F58</f>
        <v/>
      </c>
      <c r="V58" s="170" t="str">
        <f>'ID Obs'!G58</f>
        <v/>
      </c>
      <c r="W58" s="170" t="str">
        <f>'ID Obs'!H58</f>
        <v/>
      </c>
      <c r="X58" s="170" t="str">
        <f>'ID Obs'!N58&amp;$S58</f>
        <v>Nest!</v>
      </c>
      <c r="Y58" s="170" t="str">
        <f>'ID Obs'!P58&amp;$S58</f>
        <v>Nest!</v>
      </c>
      <c r="Z58" s="170" t="str">
        <f>'ID Obs'!R58&amp;$S58</f>
        <v>Nest!</v>
      </c>
      <c r="AA58" s="170" t="str">
        <f>'ID Obs'!T58&amp;$S58</f>
        <v>Nest!</v>
      </c>
      <c r="AB58" s="170" t="str">
        <f>'ID Obs'!O58</f>
        <v>Date!</v>
      </c>
      <c r="AC58" s="170" t="str">
        <f>'ID Obs'!Q58</f>
        <v>Date!</v>
      </c>
      <c r="AD58" s="170" t="str">
        <f>'ID Obs'!S58</f>
        <v>Date!</v>
      </c>
      <c r="AE58" s="170" t="str">
        <f>'ID Obs'!U58</f>
        <v>Date!</v>
      </c>
      <c r="AF58" s="173">
        <f>value('Nest Checks'!G60)</f>
        <v>0</v>
      </c>
      <c r="AG58" s="174" t="str">
        <f t="shared" si="14"/>
        <v/>
      </c>
      <c r="AH58" s="138"/>
      <c r="AI58" s="4"/>
      <c r="AJ58" s="176" t="str">
        <f t="shared" ref="AJ58:AM58" si="227">if(isblank($A58),"",if($J58&gt;0,indirect("R"&amp;$J58&amp;"C"&amp;column(T58),0),"-"))</f>
        <v/>
      </c>
      <c r="AK58" s="176" t="str">
        <f t="shared" si="227"/>
        <v/>
      </c>
      <c r="AL58" s="176" t="str">
        <f t="shared" si="227"/>
        <v/>
      </c>
      <c r="AM58" s="176" t="str">
        <f t="shared" si="227"/>
        <v/>
      </c>
      <c r="AN58" s="176" t="str">
        <f t="shared" si="16"/>
        <v/>
      </c>
      <c r="AO58" s="177" t="str">
        <f t="shared" si="17"/>
        <v/>
      </c>
      <c r="AP58" s="178" t="str">
        <f t="shared" ref="AP58:AS58" si="228">if(isblank($A58),"",if($L58&gt;0,indirect("R"&amp;$L58&amp;"C"&amp;column(T58),0),"-"))</f>
        <v/>
      </c>
      <c r="AQ58" s="178" t="str">
        <f t="shared" si="228"/>
        <v/>
      </c>
      <c r="AR58" s="178" t="str">
        <f t="shared" si="228"/>
        <v/>
      </c>
      <c r="AS58" s="178" t="str">
        <f t="shared" si="228"/>
        <v/>
      </c>
      <c r="AT58" s="178" t="str">
        <f t="shared" si="19"/>
        <v/>
      </c>
      <c r="AU58" s="179" t="str">
        <f t="shared" si="20"/>
        <v/>
      </c>
      <c r="AV58" s="180"/>
      <c r="AW58" s="181" t="s">
        <v>168</v>
      </c>
      <c r="AX58" s="181" t="s">
        <v>168</v>
      </c>
    </row>
    <row r="59">
      <c r="A59" s="119"/>
      <c r="B59" s="170" t="str">
        <f t="shared" ref="B59:E59" si="229">if(isblank($A59),"",if(iserror(match($A59&amp;"M",X$5:X$250,0)+4),if(iserror(match($A59&amp;"M?",X$5:X$250,0)+4),"",match($A59&amp;"M?",X$5:X$250,0)+4),(match($A59&amp;"M",X$5:X$250,0)+4)))</f>
        <v/>
      </c>
      <c r="C59" s="170" t="str">
        <f t="shared" si="229"/>
        <v/>
      </c>
      <c r="D59" s="170" t="str">
        <f t="shared" si="229"/>
        <v/>
      </c>
      <c r="E59" s="170" t="str">
        <f t="shared" si="229"/>
        <v/>
      </c>
      <c r="F59" s="170" t="str">
        <f t="shared" ref="F59:I59" si="230">if(isblank($A59),"",if(iserror(match($A59&amp;"F",X$5:X$250,0)+4),if(iserror(match($A59&amp;"F?",X$5:X$250,0)+4),"",match($A59&amp;"F?",X$5:X$250,0)+4),(match($A59&amp;"F",X$5:X$250,0)+4)))</f>
        <v/>
      </c>
      <c r="G59" s="170" t="str">
        <f t="shared" si="230"/>
        <v/>
      </c>
      <c r="H59" s="170" t="str">
        <f t="shared" si="230"/>
        <v/>
      </c>
      <c r="I59" s="170" t="str">
        <f t="shared" si="230"/>
        <v/>
      </c>
      <c r="J59" s="171" t="str">
        <f t="shared" si="8"/>
        <v/>
      </c>
      <c r="K59" s="171" t="str">
        <f t="shared" si="9"/>
        <v/>
      </c>
      <c r="L59" s="171" t="str">
        <f t="shared" si="10"/>
        <v/>
      </c>
      <c r="M59" s="171" t="str">
        <f t="shared" si="11"/>
        <v/>
      </c>
      <c r="N59" s="171" t="str">
        <f t="shared" si="12"/>
        <v/>
      </c>
      <c r="O59" s="171" t="str">
        <f t="shared" si="13"/>
        <v/>
      </c>
      <c r="P59" s="172"/>
      <c r="Q59" s="172"/>
      <c r="R59" s="170" t="str">
        <f>'ID Obs'!A59</f>
        <v/>
      </c>
      <c r="S59" s="170" t="str">
        <f>'ID Obs'!C59</f>
        <v/>
      </c>
      <c r="T59" s="170" t="str">
        <f>'ID Obs'!E59</f>
        <v/>
      </c>
      <c r="U59" s="170" t="str">
        <f>'ID Obs'!F59</f>
        <v/>
      </c>
      <c r="V59" s="170" t="str">
        <f>'ID Obs'!G59</f>
        <v/>
      </c>
      <c r="W59" s="170" t="str">
        <f>'ID Obs'!H59</f>
        <v/>
      </c>
      <c r="X59" s="170" t="str">
        <f>'ID Obs'!N59&amp;$S59</f>
        <v>Nest!</v>
      </c>
      <c r="Y59" s="170" t="str">
        <f>'ID Obs'!P59&amp;$S59</f>
        <v>Nest!</v>
      </c>
      <c r="Z59" s="170" t="str">
        <f>'ID Obs'!R59&amp;$S59</f>
        <v>Nest!</v>
      </c>
      <c r="AA59" s="170" t="str">
        <f>'ID Obs'!T59&amp;$S59</f>
        <v>Nest!</v>
      </c>
      <c r="AB59" s="170" t="str">
        <f>'ID Obs'!O59</f>
        <v>Date!</v>
      </c>
      <c r="AC59" s="170" t="str">
        <f>'ID Obs'!Q59</f>
        <v>Date!</v>
      </c>
      <c r="AD59" s="170" t="str">
        <f>'ID Obs'!S59</f>
        <v>Date!</v>
      </c>
      <c r="AE59" s="170" t="str">
        <f>'ID Obs'!U59</f>
        <v>Date!</v>
      </c>
      <c r="AF59" s="173">
        <f>value('Nest Checks'!G61)</f>
        <v>0</v>
      </c>
      <c r="AG59" s="174" t="str">
        <f t="shared" si="14"/>
        <v/>
      </c>
      <c r="AH59" s="138"/>
      <c r="AI59" s="4"/>
      <c r="AJ59" s="176" t="str">
        <f t="shared" ref="AJ59:AM59" si="231">if(isblank($A59),"",if($J59&gt;0,indirect("R"&amp;$J59&amp;"C"&amp;column(T59),0),"-"))</f>
        <v/>
      </c>
      <c r="AK59" s="176" t="str">
        <f t="shared" si="231"/>
        <v/>
      </c>
      <c r="AL59" s="176" t="str">
        <f t="shared" si="231"/>
        <v/>
      </c>
      <c r="AM59" s="176" t="str">
        <f t="shared" si="231"/>
        <v/>
      </c>
      <c r="AN59" s="176" t="str">
        <f t="shared" si="16"/>
        <v/>
      </c>
      <c r="AO59" s="177" t="str">
        <f t="shared" si="17"/>
        <v/>
      </c>
      <c r="AP59" s="178" t="str">
        <f t="shared" ref="AP59:AS59" si="232">if(isblank($A59),"",if($L59&gt;0,indirect("R"&amp;$L59&amp;"C"&amp;column(T59),0),"-"))</f>
        <v/>
      </c>
      <c r="AQ59" s="178" t="str">
        <f t="shared" si="232"/>
        <v/>
      </c>
      <c r="AR59" s="178" t="str">
        <f t="shared" si="232"/>
        <v/>
      </c>
      <c r="AS59" s="178" t="str">
        <f t="shared" si="232"/>
        <v/>
      </c>
      <c r="AT59" s="178" t="str">
        <f t="shared" si="19"/>
        <v/>
      </c>
      <c r="AU59" s="179" t="str">
        <f t="shared" si="20"/>
        <v/>
      </c>
      <c r="AV59" s="180"/>
      <c r="AW59" s="181" t="s">
        <v>168</v>
      </c>
      <c r="AX59" s="181" t="s">
        <v>168</v>
      </c>
    </row>
    <row r="60">
      <c r="A60" s="119"/>
      <c r="B60" s="170" t="str">
        <f t="shared" ref="B60:E60" si="233">if(isblank($A60),"",if(iserror(match($A60&amp;"M",X$5:X$250,0)+4),if(iserror(match($A60&amp;"M?",X$5:X$250,0)+4),"",match($A60&amp;"M?",X$5:X$250,0)+4),(match($A60&amp;"M",X$5:X$250,0)+4)))</f>
        <v/>
      </c>
      <c r="C60" s="170" t="str">
        <f t="shared" si="233"/>
        <v/>
      </c>
      <c r="D60" s="170" t="str">
        <f t="shared" si="233"/>
        <v/>
      </c>
      <c r="E60" s="170" t="str">
        <f t="shared" si="233"/>
        <v/>
      </c>
      <c r="F60" s="170" t="str">
        <f t="shared" ref="F60:I60" si="234">if(isblank($A60),"",if(iserror(match($A60&amp;"F",X$5:X$250,0)+4),if(iserror(match($A60&amp;"F?",X$5:X$250,0)+4),"",match($A60&amp;"F?",X$5:X$250,0)+4),(match($A60&amp;"F",X$5:X$250,0)+4)))</f>
        <v/>
      </c>
      <c r="G60" s="170" t="str">
        <f t="shared" si="234"/>
        <v/>
      </c>
      <c r="H60" s="170" t="str">
        <f t="shared" si="234"/>
        <v/>
      </c>
      <c r="I60" s="170" t="str">
        <f t="shared" si="234"/>
        <v/>
      </c>
      <c r="J60" s="171" t="str">
        <f t="shared" si="8"/>
        <v/>
      </c>
      <c r="K60" s="171" t="str">
        <f t="shared" si="9"/>
        <v/>
      </c>
      <c r="L60" s="171" t="str">
        <f t="shared" si="10"/>
        <v/>
      </c>
      <c r="M60" s="171" t="str">
        <f t="shared" si="11"/>
        <v/>
      </c>
      <c r="N60" s="171" t="str">
        <f t="shared" si="12"/>
        <v/>
      </c>
      <c r="O60" s="171" t="str">
        <f t="shared" si="13"/>
        <v/>
      </c>
      <c r="P60" s="172"/>
      <c r="Q60" s="172"/>
      <c r="R60" s="170" t="str">
        <f>'ID Obs'!A60</f>
        <v/>
      </c>
      <c r="S60" s="170" t="str">
        <f>'ID Obs'!C60</f>
        <v/>
      </c>
      <c r="T60" s="170" t="str">
        <f>'ID Obs'!E60</f>
        <v/>
      </c>
      <c r="U60" s="170" t="str">
        <f>'ID Obs'!F60</f>
        <v/>
      </c>
      <c r="V60" s="170" t="str">
        <f>'ID Obs'!G60</f>
        <v/>
      </c>
      <c r="W60" s="170" t="str">
        <f>'ID Obs'!H60</f>
        <v/>
      </c>
      <c r="X60" s="170" t="str">
        <f>'ID Obs'!N60&amp;$S60</f>
        <v>Nest!</v>
      </c>
      <c r="Y60" s="170" t="str">
        <f>'ID Obs'!P60&amp;$S60</f>
        <v>Nest!</v>
      </c>
      <c r="Z60" s="170" t="str">
        <f>'ID Obs'!R60&amp;$S60</f>
        <v>Nest!</v>
      </c>
      <c r="AA60" s="170" t="str">
        <f>'ID Obs'!T60&amp;$S60</f>
        <v>Nest!</v>
      </c>
      <c r="AB60" s="170" t="str">
        <f>'ID Obs'!O60</f>
        <v>Date!</v>
      </c>
      <c r="AC60" s="170" t="str">
        <f>'ID Obs'!Q60</f>
        <v>Date!</v>
      </c>
      <c r="AD60" s="170" t="str">
        <f>'ID Obs'!S60</f>
        <v>Date!</v>
      </c>
      <c r="AE60" s="170" t="str">
        <f>'ID Obs'!U60</f>
        <v>Date!</v>
      </c>
      <c r="AF60" s="173">
        <f>value('Nest Checks'!G62)</f>
        <v>0</v>
      </c>
      <c r="AG60" s="174" t="str">
        <f t="shared" si="14"/>
        <v/>
      </c>
      <c r="AH60" s="138"/>
      <c r="AI60" s="4"/>
      <c r="AJ60" s="176" t="str">
        <f t="shared" ref="AJ60:AM60" si="235">if(isblank($A60),"",if($J60&gt;0,indirect("R"&amp;$J60&amp;"C"&amp;column(T60),0),"-"))</f>
        <v/>
      </c>
      <c r="AK60" s="176" t="str">
        <f t="shared" si="235"/>
        <v/>
      </c>
      <c r="AL60" s="176" t="str">
        <f t="shared" si="235"/>
        <v/>
      </c>
      <c r="AM60" s="176" t="str">
        <f t="shared" si="235"/>
        <v/>
      </c>
      <c r="AN60" s="176" t="str">
        <f t="shared" si="16"/>
        <v/>
      </c>
      <c r="AO60" s="177" t="str">
        <f t="shared" si="17"/>
        <v/>
      </c>
      <c r="AP60" s="178" t="str">
        <f t="shared" ref="AP60:AS60" si="236">if(isblank($A60),"",if($L60&gt;0,indirect("R"&amp;$L60&amp;"C"&amp;column(T60),0),"-"))</f>
        <v/>
      </c>
      <c r="AQ60" s="178" t="str">
        <f t="shared" si="236"/>
        <v/>
      </c>
      <c r="AR60" s="178" t="str">
        <f t="shared" si="236"/>
        <v/>
      </c>
      <c r="AS60" s="178" t="str">
        <f t="shared" si="236"/>
        <v/>
      </c>
      <c r="AT60" s="178" t="str">
        <f t="shared" si="19"/>
        <v/>
      </c>
      <c r="AU60" s="179" t="str">
        <f t="shared" si="20"/>
        <v/>
      </c>
      <c r="AV60" s="180"/>
      <c r="AW60" s="181" t="s">
        <v>168</v>
      </c>
      <c r="AX60" s="181" t="s">
        <v>168</v>
      </c>
    </row>
    <row r="61">
      <c r="A61" s="119"/>
      <c r="B61" s="170" t="str">
        <f t="shared" ref="B61:E61" si="237">if(isblank($A61),"",if(iserror(match($A61&amp;"M",X$5:X$250,0)+4),if(iserror(match($A61&amp;"M?",X$5:X$250,0)+4),"",match($A61&amp;"M?",X$5:X$250,0)+4),(match($A61&amp;"M",X$5:X$250,0)+4)))</f>
        <v/>
      </c>
      <c r="C61" s="170" t="str">
        <f t="shared" si="237"/>
        <v/>
      </c>
      <c r="D61" s="170" t="str">
        <f t="shared" si="237"/>
        <v/>
      </c>
      <c r="E61" s="170" t="str">
        <f t="shared" si="237"/>
        <v/>
      </c>
      <c r="F61" s="170" t="str">
        <f t="shared" ref="F61:I61" si="238">if(isblank($A61),"",if(iserror(match($A61&amp;"F",X$5:X$250,0)+4),if(iserror(match($A61&amp;"F?",X$5:X$250,0)+4),"",match($A61&amp;"F?",X$5:X$250,0)+4),(match($A61&amp;"F",X$5:X$250,0)+4)))</f>
        <v/>
      </c>
      <c r="G61" s="170" t="str">
        <f t="shared" si="238"/>
        <v/>
      </c>
      <c r="H61" s="170" t="str">
        <f t="shared" si="238"/>
        <v/>
      </c>
      <c r="I61" s="170" t="str">
        <f t="shared" si="238"/>
        <v/>
      </c>
      <c r="J61" s="171" t="str">
        <f t="shared" si="8"/>
        <v/>
      </c>
      <c r="K61" s="171" t="str">
        <f t="shared" si="9"/>
        <v/>
      </c>
      <c r="L61" s="171" t="str">
        <f t="shared" si="10"/>
        <v/>
      </c>
      <c r="M61" s="171" t="str">
        <f t="shared" si="11"/>
        <v/>
      </c>
      <c r="N61" s="171" t="str">
        <f t="shared" si="12"/>
        <v/>
      </c>
      <c r="O61" s="171" t="str">
        <f t="shared" si="13"/>
        <v/>
      </c>
      <c r="P61" s="172"/>
      <c r="Q61" s="172"/>
      <c r="R61" s="170" t="str">
        <f>'ID Obs'!A61</f>
        <v/>
      </c>
      <c r="S61" s="170" t="str">
        <f>'ID Obs'!C61</f>
        <v/>
      </c>
      <c r="T61" s="170" t="str">
        <f>'ID Obs'!E61</f>
        <v/>
      </c>
      <c r="U61" s="170" t="str">
        <f>'ID Obs'!F61</f>
        <v/>
      </c>
      <c r="V61" s="170" t="str">
        <f>'ID Obs'!G61</f>
        <v/>
      </c>
      <c r="W61" s="170" t="str">
        <f>'ID Obs'!H61</f>
        <v/>
      </c>
      <c r="X61" s="170" t="str">
        <f>'ID Obs'!N61&amp;$S61</f>
        <v>Nest!</v>
      </c>
      <c r="Y61" s="170" t="str">
        <f>'ID Obs'!P61&amp;$S61</f>
        <v>Nest!</v>
      </c>
      <c r="Z61" s="170" t="str">
        <f>'ID Obs'!R61&amp;$S61</f>
        <v>Nest!</v>
      </c>
      <c r="AA61" s="170" t="str">
        <f>'ID Obs'!T61&amp;$S61</f>
        <v>Nest!</v>
      </c>
      <c r="AB61" s="170" t="str">
        <f>'ID Obs'!O61</f>
        <v>Date!</v>
      </c>
      <c r="AC61" s="170" t="str">
        <f>'ID Obs'!Q61</f>
        <v>Date!</v>
      </c>
      <c r="AD61" s="170" t="str">
        <f>'ID Obs'!S61</f>
        <v>Date!</v>
      </c>
      <c r="AE61" s="170" t="str">
        <f>'ID Obs'!U61</f>
        <v>Date!</v>
      </c>
      <c r="AF61" s="173">
        <f>value('Nest Checks'!G63)</f>
        <v>0</v>
      </c>
      <c r="AG61" s="174" t="str">
        <f t="shared" si="14"/>
        <v/>
      </c>
      <c r="AH61" s="138"/>
      <c r="AI61" s="4"/>
      <c r="AJ61" s="176" t="str">
        <f t="shared" ref="AJ61:AM61" si="239">if(isblank($A61),"",if($J61&gt;0,indirect("R"&amp;$J61&amp;"C"&amp;column(T61),0),"-"))</f>
        <v/>
      </c>
      <c r="AK61" s="176" t="str">
        <f t="shared" si="239"/>
        <v/>
      </c>
      <c r="AL61" s="176" t="str">
        <f t="shared" si="239"/>
        <v/>
      </c>
      <c r="AM61" s="176" t="str">
        <f t="shared" si="239"/>
        <v/>
      </c>
      <c r="AN61" s="176" t="str">
        <f t="shared" si="16"/>
        <v/>
      </c>
      <c r="AO61" s="177" t="str">
        <f t="shared" si="17"/>
        <v/>
      </c>
      <c r="AP61" s="178" t="str">
        <f t="shared" ref="AP61:AS61" si="240">if(isblank($A61),"",if($L61&gt;0,indirect("R"&amp;$L61&amp;"C"&amp;column(T61),0),"-"))</f>
        <v/>
      </c>
      <c r="AQ61" s="178" t="str">
        <f t="shared" si="240"/>
        <v/>
      </c>
      <c r="AR61" s="178" t="str">
        <f t="shared" si="240"/>
        <v/>
      </c>
      <c r="AS61" s="178" t="str">
        <f t="shared" si="240"/>
        <v/>
      </c>
      <c r="AT61" s="178" t="str">
        <f t="shared" si="19"/>
        <v/>
      </c>
      <c r="AU61" s="179" t="str">
        <f t="shared" si="20"/>
        <v/>
      </c>
      <c r="AV61" s="180"/>
      <c r="AW61" s="181" t="s">
        <v>168</v>
      </c>
      <c r="AX61" s="181" t="s">
        <v>168</v>
      </c>
    </row>
    <row r="62">
      <c r="A62" s="119"/>
      <c r="B62" s="170" t="str">
        <f t="shared" ref="B62:E62" si="241">if(isblank($A62),"",if(iserror(match($A62&amp;"M",X$5:X$250,0)+4),if(iserror(match($A62&amp;"M?",X$5:X$250,0)+4),"",match($A62&amp;"M?",X$5:X$250,0)+4),(match($A62&amp;"M",X$5:X$250,0)+4)))</f>
        <v/>
      </c>
      <c r="C62" s="170" t="str">
        <f t="shared" si="241"/>
        <v/>
      </c>
      <c r="D62" s="170" t="str">
        <f t="shared" si="241"/>
        <v/>
      </c>
      <c r="E62" s="170" t="str">
        <f t="shared" si="241"/>
        <v/>
      </c>
      <c r="F62" s="170" t="str">
        <f t="shared" ref="F62:I62" si="242">if(isblank($A62),"",if(iserror(match($A62&amp;"F",X$5:X$250,0)+4),if(iserror(match($A62&amp;"F?",X$5:X$250,0)+4),"",match($A62&amp;"F?",X$5:X$250,0)+4),(match($A62&amp;"F",X$5:X$250,0)+4)))</f>
        <v/>
      </c>
      <c r="G62" s="170" t="str">
        <f t="shared" si="242"/>
        <v/>
      </c>
      <c r="H62" s="170" t="str">
        <f t="shared" si="242"/>
        <v/>
      </c>
      <c r="I62" s="170" t="str">
        <f t="shared" si="242"/>
        <v/>
      </c>
      <c r="J62" s="171" t="str">
        <f t="shared" si="8"/>
        <v/>
      </c>
      <c r="K62" s="171" t="str">
        <f t="shared" si="9"/>
        <v/>
      </c>
      <c r="L62" s="171" t="str">
        <f t="shared" si="10"/>
        <v/>
      </c>
      <c r="M62" s="171" t="str">
        <f t="shared" si="11"/>
        <v/>
      </c>
      <c r="N62" s="171" t="str">
        <f t="shared" si="12"/>
        <v/>
      </c>
      <c r="O62" s="171" t="str">
        <f t="shared" si="13"/>
        <v/>
      </c>
      <c r="P62" s="172"/>
      <c r="Q62" s="172"/>
      <c r="R62" s="170" t="str">
        <f>'ID Obs'!A62</f>
        <v/>
      </c>
      <c r="S62" s="170" t="str">
        <f>'ID Obs'!C62</f>
        <v/>
      </c>
      <c r="T62" s="170" t="str">
        <f>'ID Obs'!E62</f>
        <v/>
      </c>
      <c r="U62" s="170" t="str">
        <f>'ID Obs'!F62</f>
        <v/>
      </c>
      <c r="V62" s="170" t="str">
        <f>'ID Obs'!G62</f>
        <v/>
      </c>
      <c r="W62" s="170" t="str">
        <f>'ID Obs'!H62</f>
        <v/>
      </c>
      <c r="X62" s="170" t="str">
        <f>'ID Obs'!N62&amp;$S62</f>
        <v>Nest!</v>
      </c>
      <c r="Y62" s="170" t="str">
        <f>'ID Obs'!P62&amp;$S62</f>
        <v>Nest!</v>
      </c>
      <c r="Z62" s="170" t="str">
        <f>'ID Obs'!R62&amp;$S62</f>
        <v>Nest!</v>
      </c>
      <c r="AA62" s="170" t="str">
        <f>'ID Obs'!T62&amp;$S62</f>
        <v>Nest!</v>
      </c>
      <c r="AB62" s="170" t="str">
        <f>'ID Obs'!O62</f>
        <v>Date!</v>
      </c>
      <c r="AC62" s="170" t="str">
        <f>'ID Obs'!Q62</f>
        <v>Date!</v>
      </c>
      <c r="AD62" s="170" t="str">
        <f>'ID Obs'!S62</f>
        <v>Date!</v>
      </c>
      <c r="AE62" s="170" t="str">
        <f>'ID Obs'!U62</f>
        <v>Date!</v>
      </c>
      <c r="AF62" s="173">
        <f>value('Nest Checks'!G64)</f>
        <v>0</v>
      </c>
      <c r="AG62" s="174" t="str">
        <f t="shared" si="14"/>
        <v/>
      </c>
      <c r="AH62" s="138"/>
      <c r="AI62" s="4"/>
      <c r="AJ62" s="176" t="str">
        <f t="shared" ref="AJ62:AM62" si="243">if(isblank($A62),"",if($J62&gt;0,indirect("R"&amp;$J62&amp;"C"&amp;column(T62),0),"-"))</f>
        <v/>
      </c>
      <c r="AK62" s="176" t="str">
        <f t="shared" si="243"/>
        <v/>
      </c>
      <c r="AL62" s="176" t="str">
        <f t="shared" si="243"/>
        <v/>
      </c>
      <c r="AM62" s="176" t="str">
        <f t="shared" si="243"/>
        <v/>
      </c>
      <c r="AN62" s="176" t="str">
        <f t="shared" si="16"/>
        <v/>
      </c>
      <c r="AO62" s="177" t="str">
        <f t="shared" si="17"/>
        <v/>
      </c>
      <c r="AP62" s="178" t="str">
        <f t="shared" ref="AP62:AS62" si="244">if(isblank($A62),"",if($L62&gt;0,indirect("R"&amp;$L62&amp;"C"&amp;column(T62),0),"-"))</f>
        <v/>
      </c>
      <c r="AQ62" s="178" t="str">
        <f t="shared" si="244"/>
        <v/>
      </c>
      <c r="AR62" s="178" t="str">
        <f t="shared" si="244"/>
        <v/>
      </c>
      <c r="AS62" s="178" t="str">
        <f t="shared" si="244"/>
        <v/>
      </c>
      <c r="AT62" s="178" t="str">
        <f t="shared" si="19"/>
        <v/>
      </c>
      <c r="AU62" s="179" t="str">
        <f t="shared" si="20"/>
        <v/>
      </c>
      <c r="AV62" s="180"/>
      <c r="AW62" s="181" t="s">
        <v>168</v>
      </c>
      <c r="AX62" s="181" t="s">
        <v>168</v>
      </c>
    </row>
    <row r="63">
      <c r="A63" s="119"/>
      <c r="B63" s="170" t="str">
        <f t="shared" ref="B63:E63" si="245">if(isblank($A63),"",if(iserror(match($A63&amp;"M",X$5:X$250,0)+4),if(iserror(match($A63&amp;"M?",X$5:X$250,0)+4),"",match($A63&amp;"M?",X$5:X$250,0)+4),(match($A63&amp;"M",X$5:X$250,0)+4)))</f>
        <v/>
      </c>
      <c r="C63" s="170" t="str">
        <f t="shared" si="245"/>
        <v/>
      </c>
      <c r="D63" s="170" t="str">
        <f t="shared" si="245"/>
        <v/>
      </c>
      <c r="E63" s="170" t="str">
        <f t="shared" si="245"/>
        <v/>
      </c>
      <c r="F63" s="170" t="str">
        <f t="shared" ref="F63:I63" si="246">if(isblank($A63),"",if(iserror(match($A63&amp;"F",X$5:X$250,0)+4),if(iserror(match($A63&amp;"F?",X$5:X$250,0)+4),"",match($A63&amp;"F?",X$5:X$250,0)+4),(match($A63&amp;"F",X$5:X$250,0)+4)))</f>
        <v/>
      </c>
      <c r="G63" s="170" t="str">
        <f t="shared" si="246"/>
        <v/>
      </c>
      <c r="H63" s="170" t="str">
        <f t="shared" si="246"/>
        <v/>
      </c>
      <c r="I63" s="170" t="str">
        <f t="shared" si="246"/>
        <v/>
      </c>
      <c r="J63" s="171" t="str">
        <f t="shared" si="8"/>
        <v/>
      </c>
      <c r="K63" s="171" t="str">
        <f t="shared" si="9"/>
        <v/>
      </c>
      <c r="L63" s="171" t="str">
        <f t="shared" si="10"/>
        <v/>
      </c>
      <c r="M63" s="171" t="str">
        <f t="shared" si="11"/>
        <v/>
      </c>
      <c r="N63" s="171" t="str">
        <f t="shared" si="12"/>
        <v/>
      </c>
      <c r="O63" s="171" t="str">
        <f t="shared" si="13"/>
        <v/>
      </c>
      <c r="P63" s="172"/>
      <c r="Q63" s="172"/>
      <c r="R63" s="170" t="str">
        <f>'ID Obs'!A63</f>
        <v/>
      </c>
      <c r="S63" s="170" t="str">
        <f>'ID Obs'!C63</f>
        <v/>
      </c>
      <c r="T63" s="170" t="str">
        <f>'ID Obs'!E63</f>
        <v/>
      </c>
      <c r="U63" s="170" t="str">
        <f>'ID Obs'!F63</f>
        <v/>
      </c>
      <c r="V63" s="170" t="str">
        <f>'ID Obs'!G63</f>
        <v/>
      </c>
      <c r="W63" s="170" t="str">
        <f>'ID Obs'!H63</f>
        <v/>
      </c>
      <c r="X63" s="170" t="str">
        <f>'ID Obs'!N63&amp;$S63</f>
        <v>Nest!</v>
      </c>
      <c r="Y63" s="170" t="str">
        <f>'ID Obs'!P63&amp;$S63</f>
        <v>Nest!</v>
      </c>
      <c r="Z63" s="170" t="str">
        <f>'ID Obs'!R63&amp;$S63</f>
        <v>Nest!</v>
      </c>
      <c r="AA63" s="170" t="str">
        <f>'ID Obs'!T63&amp;$S63</f>
        <v>Nest!</v>
      </c>
      <c r="AB63" s="170" t="str">
        <f>'ID Obs'!O63</f>
        <v>Date!</v>
      </c>
      <c r="AC63" s="170" t="str">
        <f>'ID Obs'!Q63</f>
        <v>Date!</v>
      </c>
      <c r="AD63" s="170" t="str">
        <f>'ID Obs'!S63</f>
        <v>Date!</v>
      </c>
      <c r="AE63" s="170" t="str">
        <f>'ID Obs'!U63</f>
        <v>Date!</v>
      </c>
      <c r="AF63" s="173">
        <f>value('Nest Checks'!G65)</f>
        <v>0</v>
      </c>
      <c r="AG63" s="174" t="str">
        <f t="shared" si="14"/>
        <v/>
      </c>
      <c r="AH63" s="138"/>
      <c r="AI63" s="4"/>
      <c r="AJ63" s="176" t="str">
        <f t="shared" ref="AJ63:AM63" si="247">if(isblank($A63),"",if($J63&gt;0,indirect("R"&amp;$J63&amp;"C"&amp;column(T63),0),"-"))</f>
        <v/>
      </c>
      <c r="AK63" s="176" t="str">
        <f t="shared" si="247"/>
        <v/>
      </c>
      <c r="AL63" s="176" t="str">
        <f t="shared" si="247"/>
        <v/>
      </c>
      <c r="AM63" s="176" t="str">
        <f t="shared" si="247"/>
        <v/>
      </c>
      <c r="AN63" s="176" t="str">
        <f t="shared" si="16"/>
        <v/>
      </c>
      <c r="AO63" s="177" t="str">
        <f t="shared" si="17"/>
        <v/>
      </c>
      <c r="AP63" s="178" t="str">
        <f t="shared" ref="AP63:AS63" si="248">if(isblank($A63),"",if($L63&gt;0,indirect("R"&amp;$L63&amp;"C"&amp;column(T63),0),"-"))</f>
        <v/>
      </c>
      <c r="AQ63" s="178" t="str">
        <f t="shared" si="248"/>
        <v/>
      </c>
      <c r="AR63" s="178" t="str">
        <f t="shared" si="248"/>
        <v/>
      </c>
      <c r="AS63" s="178" t="str">
        <f t="shared" si="248"/>
        <v/>
      </c>
      <c r="AT63" s="178" t="str">
        <f t="shared" si="19"/>
        <v/>
      </c>
      <c r="AU63" s="179" t="str">
        <f t="shared" si="20"/>
        <v/>
      </c>
      <c r="AV63" s="180"/>
      <c r="AW63" s="181" t="s">
        <v>168</v>
      </c>
      <c r="AX63" s="181" t="s">
        <v>168</v>
      </c>
    </row>
    <row r="64">
      <c r="A64" s="119"/>
      <c r="B64" s="170" t="str">
        <f t="shared" ref="B64:E64" si="249">if(isblank($A64),"",if(iserror(match($A64&amp;"M",X$5:X$250,0)+4),if(iserror(match($A64&amp;"M?",X$5:X$250,0)+4),"",match($A64&amp;"M?",X$5:X$250,0)+4),(match($A64&amp;"M",X$5:X$250,0)+4)))</f>
        <v/>
      </c>
      <c r="C64" s="170" t="str">
        <f t="shared" si="249"/>
        <v/>
      </c>
      <c r="D64" s="170" t="str">
        <f t="shared" si="249"/>
        <v/>
      </c>
      <c r="E64" s="170" t="str">
        <f t="shared" si="249"/>
        <v/>
      </c>
      <c r="F64" s="170" t="str">
        <f t="shared" ref="F64:I64" si="250">if(isblank($A64),"",if(iserror(match($A64&amp;"F",X$5:X$250,0)+4),if(iserror(match($A64&amp;"F?",X$5:X$250,0)+4),"",match($A64&amp;"F?",X$5:X$250,0)+4),(match($A64&amp;"F",X$5:X$250,0)+4)))</f>
        <v/>
      </c>
      <c r="G64" s="170" t="str">
        <f t="shared" si="250"/>
        <v/>
      </c>
      <c r="H64" s="170" t="str">
        <f t="shared" si="250"/>
        <v/>
      </c>
      <c r="I64" s="170" t="str">
        <f t="shared" si="250"/>
        <v/>
      </c>
      <c r="J64" s="171" t="str">
        <f t="shared" si="8"/>
        <v/>
      </c>
      <c r="K64" s="171" t="str">
        <f t="shared" si="9"/>
        <v/>
      </c>
      <c r="L64" s="171" t="str">
        <f t="shared" si="10"/>
        <v/>
      </c>
      <c r="M64" s="171" t="str">
        <f t="shared" si="11"/>
        <v/>
      </c>
      <c r="N64" s="171" t="str">
        <f t="shared" si="12"/>
        <v/>
      </c>
      <c r="O64" s="171" t="str">
        <f t="shared" si="13"/>
        <v/>
      </c>
      <c r="P64" s="172"/>
      <c r="Q64" s="172"/>
      <c r="R64" s="170" t="str">
        <f>'ID Obs'!A64</f>
        <v/>
      </c>
      <c r="S64" s="170" t="str">
        <f>'ID Obs'!C64</f>
        <v/>
      </c>
      <c r="T64" s="170" t="str">
        <f>'ID Obs'!E64</f>
        <v/>
      </c>
      <c r="U64" s="170" t="str">
        <f>'ID Obs'!F64</f>
        <v/>
      </c>
      <c r="V64" s="170" t="str">
        <f>'ID Obs'!G64</f>
        <v/>
      </c>
      <c r="W64" s="170" t="str">
        <f>'ID Obs'!H64</f>
        <v/>
      </c>
      <c r="X64" s="170" t="str">
        <f>'ID Obs'!N64&amp;$S64</f>
        <v>Nest!</v>
      </c>
      <c r="Y64" s="170" t="str">
        <f>'ID Obs'!P64&amp;$S64</f>
        <v>Nest!</v>
      </c>
      <c r="Z64" s="170" t="str">
        <f>'ID Obs'!R64&amp;$S64</f>
        <v>Nest!</v>
      </c>
      <c r="AA64" s="170" t="str">
        <f>'ID Obs'!T64&amp;$S64</f>
        <v>Nest!</v>
      </c>
      <c r="AB64" s="170" t="str">
        <f>'ID Obs'!O64</f>
        <v>Date!</v>
      </c>
      <c r="AC64" s="170" t="str">
        <f>'ID Obs'!Q64</f>
        <v>Date!</v>
      </c>
      <c r="AD64" s="170" t="str">
        <f>'ID Obs'!S64</f>
        <v>Date!</v>
      </c>
      <c r="AE64" s="170" t="str">
        <f>'ID Obs'!U64</f>
        <v>Date!</v>
      </c>
      <c r="AF64" s="173">
        <f>value('Nest Checks'!G66)</f>
        <v>0</v>
      </c>
      <c r="AG64" s="174" t="str">
        <f t="shared" si="14"/>
        <v/>
      </c>
      <c r="AH64" s="138"/>
      <c r="AI64" s="4"/>
      <c r="AJ64" s="176" t="str">
        <f t="shared" ref="AJ64:AM64" si="251">if(isblank($A64),"",if($J64&gt;0,indirect("R"&amp;$J64&amp;"C"&amp;column(T64),0),"-"))</f>
        <v/>
      </c>
      <c r="AK64" s="176" t="str">
        <f t="shared" si="251"/>
        <v/>
      </c>
      <c r="AL64" s="176" t="str">
        <f t="shared" si="251"/>
        <v/>
      </c>
      <c r="AM64" s="176" t="str">
        <f t="shared" si="251"/>
        <v/>
      </c>
      <c r="AN64" s="176" t="str">
        <f t="shared" si="16"/>
        <v/>
      </c>
      <c r="AO64" s="177" t="str">
        <f t="shared" si="17"/>
        <v/>
      </c>
      <c r="AP64" s="178" t="str">
        <f t="shared" ref="AP64:AS64" si="252">if(isblank($A64),"",if($L64&gt;0,indirect("R"&amp;$L64&amp;"C"&amp;column(T64),0),"-"))</f>
        <v/>
      </c>
      <c r="AQ64" s="178" t="str">
        <f t="shared" si="252"/>
        <v/>
      </c>
      <c r="AR64" s="178" t="str">
        <f t="shared" si="252"/>
        <v/>
      </c>
      <c r="AS64" s="178" t="str">
        <f t="shared" si="252"/>
        <v/>
      </c>
      <c r="AT64" s="178" t="str">
        <f t="shared" si="19"/>
        <v/>
      </c>
      <c r="AU64" s="179" t="str">
        <f t="shared" si="20"/>
        <v/>
      </c>
      <c r="AV64" s="180"/>
      <c r="AW64" s="181" t="s">
        <v>168</v>
      </c>
      <c r="AX64" s="181" t="s">
        <v>168</v>
      </c>
    </row>
    <row r="65">
      <c r="A65" s="119"/>
      <c r="B65" s="170" t="str">
        <f t="shared" ref="B65:E65" si="253">if(isblank($A65),"",if(iserror(match($A65&amp;"M",X$5:X$250,0)+4),if(iserror(match($A65&amp;"M?",X$5:X$250,0)+4),"",match($A65&amp;"M?",X$5:X$250,0)+4),(match($A65&amp;"M",X$5:X$250,0)+4)))</f>
        <v/>
      </c>
      <c r="C65" s="170" t="str">
        <f t="shared" si="253"/>
        <v/>
      </c>
      <c r="D65" s="170" t="str">
        <f t="shared" si="253"/>
        <v/>
      </c>
      <c r="E65" s="170" t="str">
        <f t="shared" si="253"/>
        <v/>
      </c>
      <c r="F65" s="170" t="str">
        <f t="shared" ref="F65:I65" si="254">if(isblank($A65),"",if(iserror(match($A65&amp;"F",X$5:X$250,0)+4),if(iserror(match($A65&amp;"F?",X$5:X$250,0)+4),"",match($A65&amp;"F?",X$5:X$250,0)+4),(match($A65&amp;"F",X$5:X$250,0)+4)))</f>
        <v/>
      </c>
      <c r="G65" s="170" t="str">
        <f t="shared" si="254"/>
        <v/>
      </c>
      <c r="H65" s="170" t="str">
        <f t="shared" si="254"/>
        <v/>
      </c>
      <c r="I65" s="170" t="str">
        <f t="shared" si="254"/>
        <v/>
      </c>
      <c r="J65" s="171" t="str">
        <f t="shared" si="8"/>
        <v/>
      </c>
      <c r="K65" s="171" t="str">
        <f t="shared" si="9"/>
        <v/>
      </c>
      <c r="L65" s="171" t="str">
        <f t="shared" si="10"/>
        <v/>
      </c>
      <c r="M65" s="171" t="str">
        <f t="shared" si="11"/>
        <v/>
      </c>
      <c r="N65" s="171" t="str">
        <f t="shared" si="12"/>
        <v/>
      </c>
      <c r="O65" s="171" t="str">
        <f t="shared" si="13"/>
        <v/>
      </c>
      <c r="P65" s="172"/>
      <c r="Q65" s="172"/>
      <c r="R65" s="170" t="str">
        <f>'ID Obs'!A65</f>
        <v/>
      </c>
      <c r="S65" s="170" t="str">
        <f>'ID Obs'!C65</f>
        <v/>
      </c>
      <c r="T65" s="170" t="str">
        <f>'ID Obs'!E65</f>
        <v/>
      </c>
      <c r="U65" s="170" t="str">
        <f>'ID Obs'!F65</f>
        <v/>
      </c>
      <c r="V65" s="170" t="str">
        <f>'ID Obs'!G65</f>
        <v/>
      </c>
      <c r="W65" s="170" t="str">
        <f>'ID Obs'!H65</f>
        <v/>
      </c>
      <c r="X65" s="170" t="str">
        <f>'ID Obs'!N65&amp;$S65</f>
        <v>Nest!</v>
      </c>
      <c r="Y65" s="170" t="str">
        <f>'ID Obs'!P65&amp;$S65</f>
        <v>Nest!</v>
      </c>
      <c r="Z65" s="170" t="str">
        <f>'ID Obs'!R65&amp;$S65</f>
        <v>Nest!</v>
      </c>
      <c r="AA65" s="170" t="str">
        <f>'ID Obs'!T65&amp;$S65</f>
        <v>Nest!</v>
      </c>
      <c r="AB65" s="170" t="str">
        <f>'ID Obs'!O65</f>
        <v>Date!</v>
      </c>
      <c r="AC65" s="170" t="str">
        <f>'ID Obs'!Q65</f>
        <v>Date!</v>
      </c>
      <c r="AD65" s="170" t="str">
        <f>'ID Obs'!S65</f>
        <v>Date!</v>
      </c>
      <c r="AE65" s="170" t="str">
        <f>'ID Obs'!U65</f>
        <v>Date!</v>
      </c>
      <c r="AF65" s="173">
        <f>value('Nest Checks'!G67)</f>
        <v>0</v>
      </c>
      <c r="AG65" s="174" t="str">
        <f t="shared" si="14"/>
        <v/>
      </c>
      <c r="AH65" s="138"/>
      <c r="AI65" s="4"/>
      <c r="AJ65" s="176" t="str">
        <f t="shared" ref="AJ65:AM65" si="255">if(isblank($A65),"",if($J65&gt;0,indirect("R"&amp;$J65&amp;"C"&amp;column(T65),0),"-"))</f>
        <v/>
      </c>
      <c r="AK65" s="176" t="str">
        <f t="shared" si="255"/>
        <v/>
      </c>
      <c r="AL65" s="176" t="str">
        <f t="shared" si="255"/>
        <v/>
      </c>
      <c r="AM65" s="176" t="str">
        <f t="shared" si="255"/>
        <v/>
      </c>
      <c r="AN65" s="176" t="str">
        <f t="shared" si="16"/>
        <v/>
      </c>
      <c r="AO65" s="177" t="str">
        <f t="shared" si="17"/>
        <v/>
      </c>
      <c r="AP65" s="178" t="str">
        <f t="shared" ref="AP65:AS65" si="256">if(isblank($A65),"",if($L65&gt;0,indirect("R"&amp;$L65&amp;"C"&amp;column(T65),0),"-"))</f>
        <v/>
      </c>
      <c r="AQ65" s="178" t="str">
        <f t="shared" si="256"/>
        <v/>
      </c>
      <c r="AR65" s="178" t="str">
        <f t="shared" si="256"/>
        <v/>
      </c>
      <c r="AS65" s="178" t="str">
        <f t="shared" si="256"/>
        <v/>
      </c>
      <c r="AT65" s="178" t="str">
        <f t="shared" si="19"/>
        <v/>
      </c>
      <c r="AU65" s="179" t="str">
        <f t="shared" si="20"/>
        <v/>
      </c>
      <c r="AV65" s="180"/>
      <c r="AW65" s="181" t="s">
        <v>168</v>
      </c>
      <c r="AX65" s="181" t="s">
        <v>168</v>
      </c>
    </row>
    <row r="66">
      <c r="A66" s="119"/>
      <c r="B66" s="170" t="str">
        <f t="shared" ref="B66:E66" si="257">if(isblank($A66),"",if(iserror(match($A66&amp;"M",X$5:X$250,0)+4),if(iserror(match($A66&amp;"M?",X$5:X$250,0)+4),"",match($A66&amp;"M?",X$5:X$250,0)+4),(match($A66&amp;"M",X$5:X$250,0)+4)))</f>
        <v/>
      </c>
      <c r="C66" s="170" t="str">
        <f t="shared" si="257"/>
        <v/>
      </c>
      <c r="D66" s="170" t="str">
        <f t="shared" si="257"/>
        <v/>
      </c>
      <c r="E66" s="170" t="str">
        <f t="shared" si="257"/>
        <v/>
      </c>
      <c r="F66" s="170" t="str">
        <f t="shared" ref="F66:I66" si="258">if(isblank($A66),"",if(iserror(match($A66&amp;"F",X$5:X$250,0)+4),if(iserror(match($A66&amp;"F?",X$5:X$250,0)+4),"",match($A66&amp;"F?",X$5:X$250,0)+4),(match($A66&amp;"F",X$5:X$250,0)+4)))</f>
        <v/>
      </c>
      <c r="G66" s="170" t="str">
        <f t="shared" si="258"/>
        <v/>
      </c>
      <c r="H66" s="170" t="str">
        <f t="shared" si="258"/>
        <v/>
      </c>
      <c r="I66" s="170" t="str">
        <f t="shared" si="258"/>
        <v/>
      </c>
      <c r="J66" s="171" t="str">
        <f t="shared" si="8"/>
        <v/>
      </c>
      <c r="K66" s="171" t="str">
        <f t="shared" si="9"/>
        <v/>
      </c>
      <c r="L66" s="171" t="str">
        <f t="shared" si="10"/>
        <v/>
      </c>
      <c r="M66" s="171" t="str">
        <f t="shared" si="11"/>
        <v/>
      </c>
      <c r="N66" s="171" t="str">
        <f t="shared" si="12"/>
        <v/>
      </c>
      <c r="O66" s="171" t="str">
        <f t="shared" si="13"/>
        <v/>
      </c>
      <c r="P66" s="172"/>
      <c r="Q66" s="172"/>
      <c r="R66" s="170" t="str">
        <f>'ID Obs'!A66</f>
        <v/>
      </c>
      <c r="S66" s="170" t="str">
        <f>'ID Obs'!C66</f>
        <v/>
      </c>
      <c r="T66" s="170" t="str">
        <f>'ID Obs'!E66</f>
        <v/>
      </c>
      <c r="U66" s="170" t="str">
        <f>'ID Obs'!F66</f>
        <v/>
      </c>
      <c r="V66" s="170" t="str">
        <f>'ID Obs'!G66</f>
        <v/>
      </c>
      <c r="W66" s="170" t="str">
        <f>'ID Obs'!H66</f>
        <v/>
      </c>
      <c r="X66" s="170" t="str">
        <f>'ID Obs'!N66&amp;$S66</f>
        <v>Nest!</v>
      </c>
      <c r="Y66" s="170" t="str">
        <f>'ID Obs'!P66&amp;$S66</f>
        <v>Nest!</v>
      </c>
      <c r="Z66" s="170" t="str">
        <f>'ID Obs'!R66&amp;$S66</f>
        <v>Nest!</v>
      </c>
      <c r="AA66" s="170" t="str">
        <f>'ID Obs'!T66&amp;$S66</f>
        <v>Nest!</v>
      </c>
      <c r="AB66" s="170" t="str">
        <f>'ID Obs'!O66</f>
        <v>Date!</v>
      </c>
      <c r="AC66" s="170" t="str">
        <f>'ID Obs'!Q66</f>
        <v>Date!</v>
      </c>
      <c r="AD66" s="170" t="str">
        <f>'ID Obs'!S66</f>
        <v>Date!</v>
      </c>
      <c r="AE66" s="170" t="str">
        <f>'ID Obs'!U66</f>
        <v>Date!</v>
      </c>
      <c r="AF66" s="173">
        <f>value('Nest Checks'!G68)</f>
        <v>0</v>
      </c>
      <c r="AG66" s="174" t="str">
        <f t="shared" si="14"/>
        <v/>
      </c>
      <c r="AH66" s="138"/>
      <c r="AI66" s="4"/>
      <c r="AJ66" s="176" t="str">
        <f t="shared" ref="AJ66:AM66" si="259">if(isblank($A66),"",if($J66&gt;0,indirect("R"&amp;$J66&amp;"C"&amp;column(T66),0),"-"))</f>
        <v/>
      </c>
      <c r="AK66" s="176" t="str">
        <f t="shared" si="259"/>
        <v/>
      </c>
      <c r="AL66" s="176" t="str">
        <f t="shared" si="259"/>
        <v/>
      </c>
      <c r="AM66" s="176" t="str">
        <f t="shared" si="259"/>
        <v/>
      </c>
      <c r="AN66" s="176" t="str">
        <f t="shared" si="16"/>
        <v/>
      </c>
      <c r="AO66" s="177" t="str">
        <f t="shared" si="17"/>
        <v/>
      </c>
      <c r="AP66" s="178" t="str">
        <f t="shared" ref="AP66:AS66" si="260">if(isblank($A66),"",if($L66&gt;0,indirect("R"&amp;$L66&amp;"C"&amp;column(T66),0),"-"))</f>
        <v/>
      </c>
      <c r="AQ66" s="178" t="str">
        <f t="shared" si="260"/>
        <v/>
      </c>
      <c r="AR66" s="178" t="str">
        <f t="shared" si="260"/>
        <v/>
      </c>
      <c r="AS66" s="178" t="str">
        <f t="shared" si="260"/>
        <v/>
      </c>
      <c r="AT66" s="178" t="str">
        <f t="shared" si="19"/>
        <v/>
      </c>
      <c r="AU66" s="179" t="str">
        <f t="shared" si="20"/>
        <v/>
      </c>
      <c r="AV66" s="180"/>
      <c r="AW66" s="181" t="s">
        <v>168</v>
      </c>
      <c r="AX66" s="181" t="s">
        <v>168</v>
      </c>
    </row>
    <row r="67">
      <c r="A67" s="119"/>
      <c r="B67" s="170" t="str">
        <f t="shared" ref="B67:E67" si="261">if(isblank($A67),"",if(iserror(match($A67&amp;"M",X$5:X$250,0)+4),if(iserror(match($A67&amp;"M?",X$5:X$250,0)+4),"",match($A67&amp;"M?",X$5:X$250,0)+4),(match($A67&amp;"M",X$5:X$250,0)+4)))</f>
        <v/>
      </c>
      <c r="C67" s="170" t="str">
        <f t="shared" si="261"/>
        <v/>
      </c>
      <c r="D67" s="170" t="str">
        <f t="shared" si="261"/>
        <v/>
      </c>
      <c r="E67" s="170" t="str">
        <f t="shared" si="261"/>
        <v/>
      </c>
      <c r="F67" s="170" t="str">
        <f t="shared" ref="F67:I67" si="262">if(isblank($A67),"",if(iserror(match($A67&amp;"F",X$5:X$250,0)+4),if(iserror(match($A67&amp;"F?",X$5:X$250,0)+4),"",match($A67&amp;"F?",X$5:X$250,0)+4),(match($A67&amp;"F",X$5:X$250,0)+4)))</f>
        <v/>
      </c>
      <c r="G67" s="170" t="str">
        <f t="shared" si="262"/>
        <v/>
      </c>
      <c r="H67" s="170" t="str">
        <f t="shared" si="262"/>
        <v/>
      </c>
      <c r="I67" s="170" t="str">
        <f t="shared" si="262"/>
        <v/>
      </c>
      <c r="J67" s="171" t="str">
        <f t="shared" si="8"/>
        <v/>
      </c>
      <c r="K67" s="171" t="str">
        <f t="shared" si="9"/>
        <v/>
      </c>
      <c r="L67" s="171" t="str">
        <f t="shared" si="10"/>
        <v/>
      </c>
      <c r="M67" s="171" t="str">
        <f t="shared" si="11"/>
        <v/>
      </c>
      <c r="N67" s="171" t="str">
        <f t="shared" si="12"/>
        <v/>
      </c>
      <c r="O67" s="171" t="str">
        <f t="shared" si="13"/>
        <v/>
      </c>
      <c r="P67" s="172"/>
      <c r="Q67" s="172"/>
      <c r="R67" s="170" t="str">
        <f>'ID Obs'!A67</f>
        <v/>
      </c>
      <c r="S67" s="170" t="str">
        <f>'ID Obs'!C67</f>
        <v/>
      </c>
      <c r="T67" s="170" t="str">
        <f>'ID Obs'!E67</f>
        <v/>
      </c>
      <c r="U67" s="170" t="str">
        <f>'ID Obs'!F67</f>
        <v/>
      </c>
      <c r="V67" s="170" t="str">
        <f>'ID Obs'!G67</f>
        <v/>
      </c>
      <c r="W67" s="170" t="str">
        <f>'ID Obs'!H67</f>
        <v/>
      </c>
      <c r="X67" s="170" t="str">
        <f>'ID Obs'!N67&amp;$S67</f>
        <v>Nest!</v>
      </c>
      <c r="Y67" s="170" t="str">
        <f>'ID Obs'!P67&amp;$S67</f>
        <v>Nest!</v>
      </c>
      <c r="Z67" s="170" t="str">
        <f>'ID Obs'!R67&amp;$S67</f>
        <v>Nest!</v>
      </c>
      <c r="AA67" s="170" t="str">
        <f>'ID Obs'!T67&amp;$S67</f>
        <v>Nest!</v>
      </c>
      <c r="AB67" s="170" t="str">
        <f>'ID Obs'!O67</f>
        <v>Date!</v>
      </c>
      <c r="AC67" s="170" t="str">
        <f>'ID Obs'!Q67</f>
        <v>Date!</v>
      </c>
      <c r="AD67" s="170" t="str">
        <f>'ID Obs'!S67</f>
        <v>Date!</v>
      </c>
      <c r="AE67" s="170" t="str">
        <f>'ID Obs'!U67</f>
        <v>Date!</v>
      </c>
      <c r="AF67" s="173">
        <f>value('Nest Checks'!G69)</f>
        <v>0</v>
      </c>
      <c r="AG67" s="174" t="str">
        <f t="shared" si="14"/>
        <v/>
      </c>
      <c r="AH67" s="138"/>
      <c r="AI67" s="4"/>
      <c r="AJ67" s="176" t="str">
        <f t="shared" ref="AJ67:AM67" si="263">if(isblank($A67),"",if($J67&gt;0,indirect("R"&amp;$J67&amp;"C"&amp;column(T67),0),"-"))</f>
        <v/>
      </c>
      <c r="AK67" s="176" t="str">
        <f t="shared" si="263"/>
        <v/>
      </c>
      <c r="AL67" s="176" t="str">
        <f t="shared" si="263"/>
        <v/>
      </c>
      <c r="AM67" s="176" t="str">
        <f t="shared" si="263"/>
        <v/>
      </c>
      <c r="AN67" s="176" t="str">
        <f t="shared" si="16"/>
        <v/>
      </c>
      <c r="AO67" s="177" t="str">
        <f t="shared" si="17"/>
        <v/>
      </c>
      <c r="AP67" s="178" t="str">
        <f t="shared" ref="AP67:AS67" si="264">if(isblank($A67),"",if($L67&gt;0,indirect("R"&amp;$L67&amp;"C"&amp;column(T67),0),"-"))</f>
        <v/>
      </c>
      <c r="AQ67" s="178" t="str">
        <f t="shared" si="264"/>
        <v/>
      </c>
      <c r="AR67" s="178" t="str">
        <f t="shared" si="264"/>
        <v/>
      </c>
      <c r="AS67" s="178" t="str">
        <f t="shared" si="264"/>
        <v/>
      </c>
      <c r="AT67" s="178" t="str">
        <f t="shared" si="19"/>
        <v/>
      </c>
      <c r="AU67" s="179" t="str">
        <f t="shared" si="20"/>
        <v/>
      </c>
      <c r="AV67" s="180"/>
      <c r="AW67" s="181" t="s">
        <v>168</v>
      </c>
      <c r="AX67" s="181" t="s">
        <v>168</v>
      </c>
    </row>
    <row r="68">
      <c r="A68" s="119"/>
      <c r="B68" s="170" t="str">
        <f t="shared" ref="B68:E68" si="265">if(isblank($A68),"",if(iserror(match($A68&amp;"M",X$5:X$250,0)+4),if(iserror(match($A68&amp;"M?",X$5:X$250,0)+4),"",match($A68&amp;"M?",X$5:X$250,0)+4),(match($A68&amp;"M",X$5:X$250,0)+4)))</f>
        <v/>
      </c>
      <c r="C68" s="170" t="str">
        <f t="shared" si="265"/>
        <v/>
      </c>
      <c r="D68" s="170" t="str">
        <f t="shared" si="265"/>
        <v/>
      </c>
      <c r="E68" s="170" t="str">
        <f t="shared" si="265"/>
        <v/>
      </c>
      <c r="F68" s="170" t="str">
        <f t="shared" ref="F68:I68" si="266">if(isblank($A68),"",if(iserror(match($A68&amp;"F",X$5:X$250,0)+4),if(iserror(match($A68&amp;"F?",X$5:X$250,0)+4),"",match($A68&amp;"F?",X$5:X$250,0)+4),(match($A68&amp;"F",X$5:X$250,0)+4)))</f>
        <v/>
      </c>
      <c r="G68" s="170" t="str">
        <f t="shared" si="266"/>
        <v/>
      </c>
      <c r="H68" s="170" t="str">
        <f t="shared" si="266"/>
        <v/>
      </c>
      <c r="I68" s="170" t="str">
        <f t="shared" si="266"/>
        <v/>
      </c>
      <c r="J68" s="171" t="str">
        <f t="shared" si="8"/>
        <v/>
      </c>
      <c r="K68" s="171" t="str">
        <f t="shared" si="9"/>
        <v/>
      </c>
      <c r="L68" s="171" t="str">
        <f t="shared" si="10"/>
        <v/>
      </c>
      <c r="M68" s="171" t="str">
        <f t="shared" si="11"/>
        <v/>
      </c>
      <c r="N68" s="171" t="str">
        <f t="shared" si="12"/>
        <v/>
      </c>
      <c r="O68" s="171" t="str">
        <f t="shared" si="13"/>
        <v/>
      </c>
      <c r="P68" s="172"/>
      <c r="Q68" s="172"/>
      <c r="R68" s="170" t="str">
        <f>'ID Obs'!A68</f>
        <v/>
      </c>
      <c r="S68" s="170" t="str">
        <f>'ID Obs'!C68</f>
        <v/>
      </c>
      <c r="T68" s="170" t="str">
        <f>'ID Obs'!E68</f>
        <v/>
      </c>
      <c r="U68" s="170" t="str">
        <f>'ID Obs'!F68</f>
        <v/>
      </c>
      <c r="V68" s="170" t="str">
        <f>'ID Obs'!G68</f>
        <v/>
      </c>
      <c r="W68" s="170" t="str">
        <f>'ID Obs'!H68</f>
        <v/>
      </c>
      <c r="X68" s="170" t="str">
        <f>'ID Obs'!N68&amp;$S68</f>
        <v>Nest!</v>
      </c>
      <c r="Y68" s="170" t="str">
        <f>'ID Obs'!P68&amp;$S68</f>
        <v>Nest!</v>
      </c>
      <c r="Z68" s="170" t="str">
        <f>'ID Obs'!R68&amp;$S68</f>
        <v>Nest!</v>
      </c>
      <c r="AA68" s="170" t="str">
        <f>'ID Obs'!T68&amp;$S68</f>
        <v>Nest!</v>
      </c>
      <c r="AB68" s="170" t="str">
        <f>'ID Obs'!O68</f>
        <v>Date!</v>
      </c>
      <c r="AC68" s="170" t="str">
        <f>'ID Obs'!Q68</f>
        <v>Date!</v>
      </c>
      <c r="AD68" s="170" t="str">
        <f>'ID Obs'!S68</f>
        <v>Date!</v>
      </c>
      <c r="AE68" s="170" t="str">
        <f>'ID Obs'!U68</f>
        <v>Date!</v>
      </c>
      <c r="AF68" s="173">
        <f>value('Nest Checks'!G70)</f>
        <v>0</v>
      </c>
      <c r="AG68" s="174" t="str">
        <f t="shared" si="14"/>
        <v/>
      </c>
      <c r="AH68" s="138"/>
      <c r="AI68" s="4"/>
      <c r="AJ68" s="176" t="str">
        <f t="shared" ref="AJ68:AM68" si="267">if(isblank($A68),"",if($J68&gt;0,indirect("R"&amp;$J68&amp;"C"&amp;column(T68),0),"-"))</f>
        <v/>
      </c>
      <c r="AK68" s="176" t="str">
        <f t="shared" si="267"/>
        <v/>
      </c>
      <c r="AL68" s="176" t="str">
        <f t="shared" si="267"/>
        <v/>
      </c>
      <c r="AM68" s="176" t="str">
        <f t="shared" si="267"/>
        <v/>
      </c>
      <c r="AN68" s="176" t="str">
        <f t="shared" si="16"/>
        <v/>
      </c>
      <c r="AO68" s="177" t="str">
        <f t="shared" si="17"/>
        <v/>
      </c>
      <c r="AP68" s="178" t="str">
        <f t="shared" ref="AP68:AS68" si="268">if(isblank($A68),"",if($L68&gt;0,indirect("R"&amp;$L68&amp;"C"&amp;column(T68),0),"-"))</f>
        <v/>
      </c>
      <c r="AQ68" s="178" t="str">
        <f t="shared" si="268"/>
        <v/>
      </c>
      <c r="AR68" s="178" t="str">
        <f t="shared" si="268"/>
        <v/>
      </c>
      <c r="AS68" s="178" t="str">
        <f t="shared" si="268"/>
        <v/>
      </c>
      <c r="AT68" s="178" t="str">
        <f t="shared" si="19"/>
        <v/>
      </c>
      <c r="AU68" s="179" t="str">
        <f t="shared" si="20"/>
        <v/>
      </c>
      <c r="AV68" s="180"/>
      <c r="AW68" s="181" t="s">
        <v>168</v>
      </c>
      <c r="AX68" s="181" t="s">
        <v>168</v>
      </c>
    </row>
    <row r="69">
      <c r="A69" s="119"/>
      <c r="B69" s="170" t="str">
        <f t="shared" ref="B69:E69" si="269">if(isblank($A69),"",if(iserror(match($A69&amp;"M",X$5:X$250,0)+4),if(iserror(match($A69&amp;"M?",X$5:X$250,0)+4),"",match($A69&amp;"M?",X$5:X$250,0)+4),(match($A69&amp;"M",X$5:X$250,0)+4)))</f>
        <v/>
      </c>
      <c r="C69" s="170" t="str">
        <f t="shared" si="269"/>
        <v/>
      </c>
      <c r="D69" s="170" t="str">
        <f t="shared" si="269"/>
        <v/>
      </c>
      <c r="E69" s="170" t="str">
        <f t="shared" si="269"/>
        <v/>
      </c>
      <c r="F69" s="170" t="str">
        <f t="shared" ref="F69:I69" si="270">if(isblank($A69),"",if(iserror(match($A69&amp;"F",X$5:X$250,0)+4),if(iserror(match($A69&amp;"F?",X$5:X$250,0)+4),"",match($A69&amp;"F?",X$5:X$250,0)+4),(match($A69&amp;"F",X$5:X$250,0)+4)))</f>
        <v/>
      </c>
      <c r="G69" s="170" t="str">
        <f t="shared" si="270"/>
        <v/>
      </c>
      <c r="H69" s="170" t="str">
        <f t="shared" si="270"/>
        <v/>
      </c>
      <c r="I69" s="170" t="str">
        <f t="shared" si="270"/>
        <v/>
      </c>
      <c r="J69" s="171" t="str">
        <f t="shared" si="8"/>
        <v/>
      </c>
      <c r="K69" s="171" t="str">
        <f t="shared" si="9"/>
        <v/>
      </c>
      <c r="L69" s="171" t="str">
        <f t="shared" si="10"/>
        <v/>
      </c>
      <c r="M69" s="171" t="str">
        <f t="shared" si="11"/>
        <v/>
      </c>
      <c r="N69" s="171" t="str">
        <f t="shared" si="12"/>
        <v/>
      </c>
      <c r="O69" s="171" t="str">
        <f t="shared" si="13"/>
        <v/>
      </c>
      <c r="P69" s="172"/>
      <c r="Q69" s="172"/>
      <c r="R69" s="170" t="str">
        <f>'ID Obs'!A69</f>
        <v/>
      </c>
      <c r="S69" s="170" t="str">
        <f>'ID Obs'!C69</f>
        <v/>
      </c>
      <c r="T69" s="170" t="str">
        <f>'ID Obs'!E69</f>
        <v/>
      </c>
      <c r="U69" s="170" t="str">
        <f>'ID Obs'!F69</f>
        <v/>
      </c>
      <c r="V69" s="170" t="str">
        <f>'ID Obs'!G69</f>
        <v/>
      </c>
      <c r="W69" s="170" t="str">
        <f>'ID Obs'!H69</f>
        <v/>
      </c>
      <c r="X69" s="170" t="str">
        <f>'ID Obs'!N69&amp;$S69</f>
        <v>Nest!</v>
      </c>
      <c r="Y69" s="170" t="str">
        <f>'ID Obs'!P69&amp;$S69</f>
        <v>Nest!</v>
      </c>
      <c r="Z69" s="170" t="str">
        <f>'ID Obs'!R69&amp;$S69</f>
        <v>Nest!</v>
      </c>
      <c r="AA69" s="170" t="str">
        <f>'ID Obs'!T69&amp;$S69</f>
        <v>Nest!</v>
      </c>
      <c r="AB69" s="170" t="str">
        <f>'ID Obs'!O69</f>
        <v>Date!</v>
      </c>
      <c r="AC69" s="170" t="str">
        <f>'ID Obs'!Q69</f>
        <v>Date!</v>
      </c>
      <c r="AD69" s="170" t="str">
        <f>'ID Obs'!S69</f>
        <v>Date!</v>
      </c>
      <c r="AE69" s="170" t="str">
        <f>'ID Obs'!U69</f>
        <v>Date!</v>
      </c>
      <c r="AF69" s="173">
        <f>value('Nest Checks'!G71)</f>
        <v>0</v>
      </c>
      <c r="AG69" s="174" t="str">
        <f t="shared" si="14"/>
        <v/>
      </c>
      <c r="AH69" s="138"/>
      <c r="AI69" s="4"/>
      <c r="AJ69" s="176" t="str">
        <f t="shared" ref="AJ69:AM69" si="271">if(isblank($A69),"",if($J69&gt;0,indirect("R"&amp;$J69&amp;"C"&amp;column(T69),0),"-"))</f>
        <v/>
      </c>
      <c r="AK69" s="176" t="str">
        <f t="shared" si="271"/>
        <v/>
      </c>
      <c r="AL69" s="176" t="str">
        <f t="shared" si="271"/>
        <v/>
      </c>
      <c r="AM69" s="176" t="str">
        <f t="shared" si="271"/>
        <v/>
      </c>
      <c r="AN69" s="176" t="str">
        <f t="shared" si="16"/>
        <v/>
      </c>
      <c r="AO69" s="177" t="str">
        <f t="shared" si="17"/>
        <v/>
      </c>
      <c r="AP69" s="178" t="str">
        <f t="shared" ref="AP69:AS69" si="272">if(isblank($A69),"",if($L69&gt;0,indirect("R"&amp;$L69&amp;"C"&amp;column(T69),0),"-"))</f>
        <v/>
      </c>
      <c r="AQ69" s="178" t="str">
        <f t="shared" si="272"/>
        <v/>
      </c>
      <c r="AR69" s="178" t="str">
        <f t="shared" si="272"/>
        <v/>
      </c>
      <c r="AS69" s="178" t="str">
        <f t="shared" si="272"/>
        <v/>
      </c>
      <c r="AT69" s="178" t="str">
        <f t="shared" si="19"/>
        <v/>
      </c>
      <c r="AU69" s="179" t="str">
        <f t="shared" si="20"/>
        <v/>
      </c>
      <c r="AV69" s="180"/>
      <c r="AW69" s="181" t="s">
        <v>168</v>
      </c>
      <c r="AX69" s="181" t="s">
        <v>168</v>
      </c>
    </row>
    <row r="70">
      <c r="A70" s="119"/>
      <c r="B70" s="170" t="str">
        <f t="shared" ref="B70:E70" si="273">if(isblank($A70),"",if(iserror(match($A70&amp;"M",X$5:X$250,0)+4),if(iserror(match($A70&amp;"M?",X$5:X$250,0)+4),"",match($A70&amp;"M?",X$5:X$250,0)+4),(match($A70&amp;"M",X$5:X$250,0)+4)))</f>
        <v/>
      </c>
      <c r="C70" s="170" t="str">
        <f t="shared" si="273"/>
        <v/>
      </c>
      <c r="D70" s="170" t="str">
        <f t="shared" si="273"/>
        <v/>
      </c>
      <c r="E70" s="170" t="str">
        <f t="shared" si="273"/>
        <v/>
      </c>
      <c r="F70" s="170" t="str">
        <f t="shared" ref="F70:I70" si="274">if(isblank($A70),"",if(iserror(match($A70&amp;"F",X$5:X$250,0)+4),if(iserror(match($A70&amp;"F?",X$5:X$250,0)+4),"",match($A70&amp;"F?",X$5:X$250,0)+4),(match($A70&amp;"F",X$5:X$250,0)+4)))</f>
        <v/>
      </c>
      <c r="G70" s="170" t="str">
        <f t="shared" si="274"/>
        <v/>
      </c>
      <c r="H70" s="170" t="str">
        <f t="shared" si="274"/>
        <v/>
      </c>
      <c r="I70" s="170" t="str">
        <f t="shared" si="274"/>
        <v/>
      </c>
      <c r="J70" s="171" t="str">
        <f t="shared" si="8"/>
        <v/>
      </c>
      <c r="K70" s="171" t="str">
        <f t="shared" si="9"/>
        <v/>
      </c>
      <c r="L70" s="171" t="str">
        <f t="shared" si="10"/>
        <v/>
      </c>
      <c r="M70" s="171" t="str">
        <f t="shared" si="11"/>
        <v/>
      </c>
      <c r="N70" s="171" t="str">
        <f t="shared" si="12"/>
        <v/>
      </c>
      <c r="O70" s="171" t="str">
        <f t="shared" si="13"/>
        <v/>
      </c>
      <c r="P70" s="172"/>
      <c r="Q70" s="172"/>
      <c r="R70" s="170" t="str">
        <f>'ID Obs'!A70</f>
        <v/>
      </c>
      <c r="S70" s="170" t="str">
        <f>'ID Obs'!C70</f>
        <v/>
      </c>
      <c r="T70" s="170" t="str">
        <f>'ID Obs'!E70</f>
        <v/>
      </c>
      <c r="U70" s="170" t="str">
        <f>'ID Obs'!F70</f>
        <v/>
      </c>
      <c r="V70" s="170" t="str">
        <f>'ID Obs'!G70</f>
        <v/>
      </c>
      <c r="W70" s="170" t="str">
        <f>'ID Obs'!H70</f>
        <v/>
      </c>
      <c r="X70" s="170" t="str">
        <f>'ID Obs'!N70&amp;$S70</f>
        <v>Nest!</v>
      </c>
      <c r="Y70" s="170" t="str">
        <f>'ID Obs'!P70&amp;$S70</f>
        <v>Nest!</v>
      </c>
      <c r="Z70" s="170" t="str">
        <f>'ID Obs'!R70&amp;$S70</f>
        <v>Nest!</v>
      </c>
      <c r="AA70" s="170" t="str">
        <f>'ID Obs'!T70&amp;$S70</f>
        <v>Nest!</v>
      </c>
      <c r="AB70" s="170" t="str">
        <f>'ID Obs'!O70</f>
        <v>Date!</v>
      </c>
      <c r="AC70" s="170" t="str">
        <f>'ID Obs'!Q70</f>
        <v>Date!</v>
      </c>
      <c r="AD70" s="170" t="str">
        <f>'ID Obs'!S70</f>
        <v>Date!</v>
      </c>
      <c r="AE70" s="170" t="str">
        <f>'ID Obs'!U70</f>
        <v>Date!</v>
      </c>
      <c r="AF70" s="173">
        <f>value('Nest Checks'!G72)</f>
        <v>0</v>
      </c>
      <c r="AG70" s="174" t="str">
        <f t="shared" si="14"/>
        <v/>
      </c>
      <c r="AH70" s="138"/>
      <c r="AI70" s="4"/>
      <c r="AJ70" s="176" t="str">
        <f t="shared" ref="AJ70:AM70" si="275">if(isblank($A70),"",if($J70&gt;0,indirect("R"&amp;$J70&amp;"C"&amp;column(T70),0),"-"))</f>
        <v/>
      </c>
      <c r="AK70" s="176" t="str">
        <f t="shared" si="275"/>
        <v/>
      </c>
      <c r="AL70" s="176" t="str">
        <f t="shared" si="275"/>
        <v/>
      </c>
      <c r="AM70" s="176" t="str">
        <f t="shared" si="275"/>
        <v/>
      </c>
      <c r="AN70" s="176" t="str">
        <f t="shared" si="16"/>
        <v/>
      </c>
      <c r="AO70" s="177" t="str">
        <f t="shared" si="17"/>
        <v/>
      </c>
      <c r="AP70" s="178" t="str">
        <f t="shared" ref="AP70:AS70" si="276">if(isblank($A70),"",if($L70&gt;0,indirect("R"&amp;$L70&amp;"C"&amp;column(T70),0),"-"))</f>
        <v/>
      </c>
      <c r="AQ70" s="178" t="str">
        <f t="shared" si="276"/>
        <v/>
      </c>
      <c r="AR70" s="178" t="str">
        <f t="shared" si="276"/>
        <v/>
      </c>
      <c r="AS70" s="178" t="str">
        <f t="shared" si="276"/>
        <v/>
      </c>
      <c r="AT70" s="178" t="str">
        <f t="shared" si="19"/>
        <v/>
      </c>
      <c r="AU70" s="179" t="str">
        <f t="shared" si="20"/>
        <v/>
      </c>
      <c r="AV70" s="180"/>
      <c r="AW70" s="181" t="s">
        <v>168</v>
      </c>
      <c r="AX70" s="181" t="s">
        <v>168</v>
      </c>
    </row>
    <row r="71">
      <c r="A71" s="119"/>
      <c r="B71" s="170" t="str">
        <f t="shared" ref="B71:E71" si="277">if(isblank($A71),"",if(iserror(match($A71&amp;"M",X$5:X$250,0)+4),if(iserror(match($A71&amp;"M?",X$5:X$250,0)+4),"",match($A71&amp;"M?",X$5:X$250,0)+4),(match($A71&amp;"M",X$5:X$250,0)+4)))</f>
        <v/>
      </c>
      <c r="C71" s="170" t="str">
        <f t="shared" si="277"/>
        <v/>
      </c>
      <c r="D71" s="170" t="str">
        <f t="shared" si="277"/>
        <v/>
      </c>
      <c r="E71" s="170" t="str">
        <f t="shared" si="277"/>
        <v/>
      </c>
      <c r="F71" s="170" t="str">
        <f t="shared" ref="F71:I71" si="278">if(isblank($A71),"",if(iserror(match($A71&amp;"F",X$5:X$250,0)+4),if(iserror(match($A71&amp;"F?",X$5:X$250,0)+4),"",match($A71&amp;"F?",X$5:X$250,0)+4),(match($A71&amp;"F",X$5:X$250,0)+4)))</f>
        <v/>
      </c>
      <c r="G71" s="170" t="str">
        <f t="shared" si="278"/>
        <v/>
      </c>
      <c r="H71" s="170" t="str">
        <f t="shared" si="278"/>
        <v/>
      </c>
      <c r="I71" s="170" t="str">
        <f t="shared" si="278"/>
        <v/>
      </c>
      <c r="J71" s="171" t="str">
        <f t="shared" si="8"/>
        <v/>
      </c>
      <c r="K71" s="171" t="str">
        <f t="shared" si="9"/>
        <v/>
      </c>
      <c r="L71" s="171" t="str">
        <f t="shared" si="10"/>
        <v/>
      </c>
      <c r="M71" s="171" t="str">
        <f t="shared" si="11"/>
        <v/>
      </c>
      <c r="N71" s="171" t="str">
        <f t="shared" si="12"/>
        <v/>
      </c>
      <c r="O71" s="171" t="str">
        <f t="shared" si="13"/>
        <v/>
      </c>
      <c r="P71" s="172"/>
      <c r="Q71" s="172"/>
      <c r="R71" s="170" t="str">
        <f>'ID Obs'!A71</f>
        <v/>
      </c>
      <c r="S71" s="170" t="str">
        <f>'ID Obs'!C71</f>
        <v/>
      </c>
      <c r="T71" s="170" t="str">
        <f>'ID Obs'!E71</f>
        <v/>
      </c>
      <c r="U71" s="170" t="str">
        <f>'ID Obs'!F71</f>
        <v/>
      </c>
      <c r="V71" s="170" t="str">
        <f>'ID Obs'!G71</f>
        <v/>
      </c>
      <c r="W71" s="170" t="str">
        <f>'ID Obs'!H71</f>
        <v/>
      </c>
      <c r="X71" s="170" t="str">
        <f>'ID Obs'!N71&amp;$S71</f>
        <v>Nest!</v>
      </c>
      <c r="Y71" s="170" t="str">
        <f>'ID Obs'!P71&amp;$S71</f>
        <v>Nest!</v>
      </c>
      <c r="Z71" s="170" t="str">
        <f>'ID Obs'!R71&amp;$S71</f>
        <v>Nest!</v>
      </c>
      <c r="AA71" s="170" t="str">
        <f>'ID Obs'!T71&amp;$S71</f>
        <v>Nest!</v>
      </c>
      <c r="AB71" s="170" t="str">
        <f>'ID Obs'!O71</f>
        <v>Date!</v>
      </c>
      <c r="AC71" s="170" t="str">
        <f>'ID Obs'!Q71</f>
        <v>Date!</v>
      </c>
      <c r="AD71" s="170" t="str">
        <f>'ID Obs'!S71</f>
        <v>Date!</v>
      </c>
      <c r="AE71" s="170" t="str">
        <f>'ID Obs'!U71</f>
        <v>Date!</v>
      </c>
      <c r="AF71" s="173">
        <f>value('Nest Checks'!G73)</f>
        <v>0</v>
      </c>
      <c r="AG71" s="174" t="str">
        <f t="shared" si="14"/>
        <v/>
      </c>
      <c r="AH71" s="138"/>
      <c r="AI71" s="4"/>
      <c r="AJ71" s="176" t="str">
        <f t="shared" ref="AJ71:AM71" si="279">if(isblank($A71),"",if($J71&gt;0,indirect("R"&amp;$J71&amp;"C"&amp;column(T71),0),"-"))</f>
        <v/>
      </c>
      <c r="AK71" s="176" t="str">
        <f t="shared" si="279"/>
        <v/>
      </c>
      <c r="AL71" s="176" t="str">
        <f t="shared" si="279"/>
        <v/>
      </c>
      <c r="AM71" s="176" t="str">
        <f t="shared" si="279"/>
        <v/>
      </c>
      <c r="AN71" s="176" t="str">
        <f t="shared" si="16"/>
        <v/>
      </c>
      <c r="AO71" s="177" t="str">
        <f t="shared" si="17"/>
        <v/>
      </c>
      <c r="AP71" s="178" t="str">
        <f t="shared" ref="AP71:AS71" si="280">if(isblank($A71),"",if($L71&gt;0,indirect("R"&amp;$L71&amp;"C"&amp;column(T71),0),"-"))</f>
        <v/>
      </c>
      <c r="AQ71" s="178" t="str">
        <f t="shared" si="280"/>
        <v/>
      </c>
      <c r="AR71" s="178" t="str">
        <f t="shared" si="280"/>
        <v/>
      </c>
      <c r="AS71" s="178" t="str">
        <f t="shared" si="280"/>
        <v/>
      </c>
      <c r="AT71" s="178" t="str">
        <f t="shared" si="19"/>
        <v/>
      </c>
      <c r="AU71" s="179" t="str">
        <f t="shared" si="20"/>
        <v/>
      </c>
      <c r="AV71" s="180"/>
      <c r="AW71" s="181" t="s">
        <v>168</v>
      </c>
      <c r="AX71" s="181" t="s">
        <v>168</v>
      </c>
    </row>
    <row r="72">
      <c r="A72" s="119"/>
      <c r="B72" s="170" t="str">
        <f t="shared" ref="B72:E72" si="281">if(isblank($A72),"",if(iserror(match($A72&amp;"M",X$5:X$250,0)+4),if(iserror(match($A72&amp;"M?",X$5:X$250,0)+4),"",match($A72&amp;"M?",X$5:X$250,0)+4),(match($A72&amp;"M",X$5:X$250,0)+4)))</f>
        <v/>
      </c>
      <c r="C72" s="170" t="str">
        <f t="shared" si="281"/>
        <v/>
      </c>
      <c r="D72" s="170" t="str">
        <f t="shared" si="281"/>
        <v/>
      </c>
      <c r="E72" s="170" t="str">
        <f t="shared" si="281"/>
        <v/>
      </c>
      <c r="F72" s="170" t="str">
        <f t="shared" ref="F72:I72" si="282">if(isblank($A72),"",if(iserror(match($A72&amp;"F",X$5:X$250,0)+4),if(iserror(match($A72&amp;"F?",X$5:X$250,0)+4),"",match($A72&amp;"F?",X$5:X$250,0)+4),(match($A72&amp;"F",X$5:X$250,0)+4)))</f>
        <v/>
      </c>
      <c r="G72" s="170" t="str">
        <f t="shared" si="282"/>
        <v/>
      </c>
      <c r="H72" s="170" t="str">
        <f t="shared" si="282"/>
        <v/>
      </c>
      <c r="I72" s="170" t="str">
        <f t="shared" si="282"/>
        <v/>
      </c>
      <c r="J72" s="171" t="str">
        <f t="shared" si="8"/>
        <v/>
      </c>
      <c r="K72" s="171" t="str">
        <f t="shared" si="9"/>
        <v/>
      </c>
      <c r="L72" s="171" t="str">
        <f t="shared" si="10"/>
        <v/>
      </c>
      <c r="M72" s="171" t="str">
        <f t="shared" si="11"/>
        <v/>
      </c>
      <c r="N72" s="171" t="str">
        <f t="shared" si="12"/>
        <v/>
      </c>
      <c r="O72" s="171" t="str">
        <f t="shared" si="13"/>
        <v/>
      </c>
      <c r="P72" s="172"/>
      <c r="Q72" s="172"/>
      <c r="R72" s="170" t="str">
        <f>'ID Obs'!A72</f>
        <v/>
      </c>
      <c r="S72" s="170" t="str">
        <f>'ID Obs'!C72</f>
        <v/>
      </c>
      <c r="T72" s="170" t="str">
        <f>'ID Obs'!E72</f>
        <v/>
      </c>
      <c r="U72" s="170" t="str">
        <f>'ID Obs'!F72</f>
        <v/>
      </c>
      <c r="V72" s="170" t="str">
        <f>'ID Obs'!G72</f>
        <v/>
      </c>
      <c r="W72" s="170" t="str">
        <f>'ID Obs'!H72</f>
        <v/>
      </c>
      <c r="X72" s="170" t="str">
        <f>'ID Obs'!N72&amp;$S72</f>
        <v>Nest!</v>
      </c>
      <c r="Y72" s="170" t="str">
        <f>'ID Obs'!P72&amp;$S72</f>
        <v>Nest!</v>
      </c>
      <c r="Z72" s="170" t="str">
        <f>'ID Obs'!R72&amp;$S72</f>
        <v>Nest!</v>
      </c>
      <c r="AA72" s="170" t="str">
        <f>'ID Obs'!T72&amp;$S72</f>
        <v>Nest!</v>
      </c>
      <c r="AB72" s="170" t="str">
        <f>'ID Obs'!O72</f>
        <v>Date!</v>
      </c>
      <c r="AC72" s="170" t="str">
        <f>'ID Obs'!Q72</f>
        <v>Date!</v>
      </c>
      <c r="AD72" s="170" t="str">
        <f>'ID Obs'!S72</f>
        <v>Date!</v>
      </c>
      <c r="AE72" s="170" t="str">
        <f>'ID Obs'!U72</f>
        <v>Date!</v>
      </c>
      <c r="AF72" s="173">
        <f>value('Nest Checks'!G74)</f>
        <v>0</v>
      </c>
      <c r="AG72" s="174" t="str">
        <f t="shared" si="14"/>
        <v/>
      </c>
      <c r="AH72" s="138"/>
      <c r="AI72" s="4"/>
      <c r="AJ72" s="176" t="str">
        <f t="shared" ref="AJ72:AM72" si="283">if(isblank($A72),"",if($J72&gt;0,indirect("R"&amp;$J72&amp;"C"&amp;column(T72),0),"-"))</f>
        <v/>
      </c>
      <c r="AK72" s="176" t="str">
        <f t="shared" si="283"/>
        <v/>
      </c>
      <c r="AL72" s="176" t="str">
        <f t="shared" si="283"/>
        <v/>
      </c>
      <c r="AM72" s="176" t="str">
        <f t="shared" si="283"/>
        <v/>
      </c>
      <c r="AN72" s="176" t="str">
        <f t="shared" si="16"/>
        <v/>
      </c>
      <c r="AO72" s="177" t="str">
        <f t="shared" si="17"/>
        <v/>
      </c>
      <c r="AP72" s="178" t="str">
        <f t="shared" ref="AP72:AS72" si="284">if(isblank($A72),"",if($L72&gt;0,indirect("R"&amp;$L72&amp;"C"&amp;column(T72),0),"-"))</f>
        <v/>
      </c>
      <c r="AQ72" s="178" t="str">
        <f t="shared" si="284"/>
        <v/>
      </c>
      <c r="AR72" s="178" t="str">
        <f t="shared" si="284"/>
        <v/>
      </c>
      <c r="AS72" s="178" t="str">
        <f t="shared" si="284"/>
        <v/>
      </c>
      <c r="AT72" s="178" t="str">
        <f t="shared" si="19"/>
        <v/>
      </c>
      <c r="AU72" s="179" t="str">
        <f t="shared" si="20"/>
        <v/>
      </c>
      <c r="AV72" s="180"/>
      <c r="AW72" s="181" t="s">
        <v>168</v>
      </c>
      <c r="AX72" s="181" t="s">
        <v>168</v>
      </c>
    </row>
    <row r="73">
      <c r="A73" s="119"/>
      <c r="B73" s="170" t="str">
        <f t="shared" ref="B73:E73" si="285">if(isblank($A73),"",if(iserror(match($A73&amp;"M",X$5:X$250,0)+4),if(iserror(match($A73&amp;"M?",X$5:X$250,0)+4),"",match($A73&amp;"M?",X$5:X$250,0)+4),(match($A73&amp;"M",X$5:X$250,0)+4)))</f>
        <v/>
      </c>
      <c r="C73" s="170" t="str">
        <f t="shared" si="285"/>
        <v/>
      </c>
      <c r="D73" s="170" t="str">
        <f t="shared" si="285"/>
        <v/>
      </c>
      <c r="E73" s="170" t="str">
        <f t="shared" si="285"/>
        <v/>
      </c>
      <c r="F73" s="170" t="str">
        <f t="shared" ref="F73:I73" si="286">if(isblank($A73),"",if(iserror(match($A73&amp;"F",X$5:X$250,0)+4),if(iserror(match($A73&amp;"F?",X$5:X$250,0)+4),"",match($A73&amp;"F?",X$5:X$250,0)+4),(match($A73&amp;"F",X$5:X$250,0)+4)))</f>
        <v/>
      </c>
      <c r="G73" s="170" t="str">
        <f t="shared" si="286"/>
        <v/>
      </c>
      <c r="H73" s="170" t="str">
        <f t="shared" si="286"/>
        <v/>
      </c>
      <c r="I73" s="170" t="str">
        <f t="shared" si="286"/>
        <v/>
      </c>
      <c r="J73" s="171" t="str">
        <f t="shared" si="8"/>
        <v/>
      </c>
      <c r="K73" s="171" t="str">
        <f t="shared" si="9"/>
        <v/>
      </c>
      <c r="L73" s="171" t="str">
        <f t="shared" si="10"/>
        <v/>
      </c>
      <c r="M73" s="171" t="str">
        <f t="shared" si="11"/>
        <v/>
      </c>
      <c r="N73" s="171" t="str">
        <f t="shared" si="12"/>
        <v/>
      </c>
      <c r="O73" s="171" t="str">
        <f t="shared" si="13"/>
        <v/>
      </c>
      <c r="P73" s="172"/>
      <c r="Q73" s="172"/>
      <c r="R73" s="170" t="str">
        <f>'ID Obs'!A73</f>
        <v/>
      </c>
      <c r="S73" s="170" t="str">
        <f>'ID Obs'!C73</f>
        <v/>
      </c>
      <c r="T73" s="170" t="str">
        <f>'ID Obs'!E73</f>
        <v/>
      </c>
      <c r="U73" s="170" t="str">
        <f>'ID Obs'!F73</f>
        <v/>
      </c>
      <c r="V73" s="170" t="str">
        <f>'ID Obs'!G73</f>
        <v/>
      </c>
      <c r="W73" s="170" t="str">
        <f>'ID Obs'!H73</f>
        <v/>
      </c>
      <c r="X73" s="170" t="str">
        <f>'ID Obs'!N73&amp;$S73</f>
        <v>Nest!</v>
      </c>
      <c r="Y73" s="170" t="str">
        <f>'ID Obs'!P73&amp;$S73</f>
        <v>Nest!</v>
      </c>
      <c r="Z73" s="170" t="str">
        <f>'ID Obs'!R73&amp;$S73</f>
        <v>Nest!</v>
      </c>
      <c r="AA73" s="170" t="str">
        <f>'ID Obs'!T73&amp;$S73</f>
        <v>Nest!</v>
      </c>
      <c r="AB73" s="170" t="str">
        <f>'ID Obs'!O73</f>
        <v>Date!</v>
      </c>
      <c r="AC73" s="170" t="str">
        <f>'ID Obs'!Q73</f>
        <v>Date!</v>
      </c>
      <c r="AD73" s="170" t="str">
        <f>'ID Obs'!S73</f>
        <v>Date!</v>
      </c>
      <c r="AE73" s="170" t="str">
        <f>'ID Obs'!U73</f>
        <v>Date!</v>
      </c>
      <c r="AF73" s="173">
        <f>value('Nest Checks'!G75)</f>
        <v>0</v>
      </c>
      <c r="AG73" s="174" t="str">
        <f t="shared" si="14"/>
        <v/>
      </c>
      <c r="AH73" s="138"/>
      <c r="AI73" s="4"/>
      <c r="AJ73" s="176" t="str">
        <f t="shared" ref="AJ73:AM73" si="287">if(isblank($A73),"",if($J73&gt;0,indirect("R"&amp;$J73&amp;"C"&amp;column(T73),0),"-"))</f>
        <v/>
      </c>
      <c r="AK73" s="176" t="str">
        <f t="shared" si="287"/>
        <v/>
      </c>
      <c r="AL73" s="176" t="str">
        <f t="shared" si="287"/>
        <v/>
      </c>
      <c r="AM73" s="176" t="str">
        <f t="shared" si="287"/>
        <v/>
      </c>
      <c r="AN73" s="176" t="str">
        <f t="shared" si="16"/>
        <v/>
      </c>
      <c r="AO73" s="177" t="str">
        <f t="shared" si="17"/>
        <v/>
      </c>
      <c r="AP73" s="178" t="str">
        <f t="shared" ref="AP73:AS73" si="288">if(isblank($A73),"",if($L73&gt;0,indirect("R"&amp;$L73&amp;"C"&amp;column(T73),0),"-"))</f>
        <v/>
      </c>
      <c r="AQ73" s="178" t="str">
        <f t="shared" si="288"/>
        <v/>
      </c>
      <c r="AR73" s="178" t="str">
        <f t="shared" si="288"/>
        <v/>
      </c>
      <c r="AS73" s="178" t="str">
        <f t="shared" si="288"/>
        <v/>
      </c>
      <c r="AT73" s="178" t="str">
        <f t="shared" si="19"/>
        <v/>
      </c>
      <c r="AU73" s="179" t="str">
        <f t="shared" si="20"/>
        <v/>
      </c>
      <c r="AV73" s="180"/>
      <c r="AW73" s="181" t="s">
        <v>168</v>
      </c>
      <c r="AX73" s="181" t="s">
        <v>168</v>
      </c>
    </row>
    <row r="74">
      <c r="A74" s="119"/>
      <c r="B74" s="170" t="str">
        <f t="shared" ref="B74:E74" si="289">if(isblank($A74),"",if(iserror(match($A74&amp;"M",X$5:X$250,0)+4),if(iserror(match($A74&amp;"M?",X$5:X$250,0)+4),"",match($A74&amp;"M?",X$5:X$250,0)+4),(match($A74&amp;"M",X$5:X$250,0)+4)))</f>
        <v/>
      </c>
      <c r="C74" s="170" t="str">
        <f t="shared" si="289"/>
        <v/>
      </c>
      <c r="D74" s="170" t="str">
        <f t="shared" si="289"/>
        <v/>
      </c>
      <c r="E74" s="170" t="str">
        <f t="shared" si="289"/>
        <v/>
      </c>
      <c r="F74" s="170" t="str">
        <f t="shared" ref="F74:I74" si="290">if(isblank($A74),"",if(iserror(match($A74&amp;"F",X$5:X$250,0)+4),if(iserror(match($A74&amp;"F?",X$5:X$250,0)+4),"",match($A74&amp;"F?",X$5:X$250,0)+4),(match($A74&amp;"F",X$5:X$250,0)+4)))</f>
        <v/>
      </c>
      <c r="G74" s="170" t="str">
        <f t="shared" si="290"/>
        <v/>
      </c>
      <c r="H74" s="170" t="str">
        <f t="shared" si="290"/>
        <v/>
      </c>
      <c r="I74" s="170" t="str">
        <f t="shared" si="290"/>
        <v/>
      </c>
      <c r="J74" s="171" t="str">
        <f t="shared" si="8"/>
        <v/>
      </c>
      <c r="K74" s="171" t="str">
        <f t="shared" si="9"/>
        <v/>
      </c>
      <c r="L74" s="171" t="str">
        <f t="shared" si="10"/>
        <v/>
      </c>
      <c r="M74" s="171" t="str">
        <f t="shared" si="11"/>
        <v/>
      </c>
      <c r="N74" s="171" t="str">
        <f t="shared" si="12"/>
        <v/>
      </c>
      <c r="O74" s="171" t="str">
        <f t="shared" si="13"/>
        <v/>
      </c>
      <c r="P74" s="172"/>
      <c r="Q74" s="172"/>
      <c r="R74" s="170" t="str">
        <f>'ID Obs'!A74</f>
        <v/>
      </c>
      <c r="S74" s="170" t="str">
        <f>'ID Obs'!C74</f>
        <v/>
      </c>
      <c r="T74" s="170" t="str">
        <f>'ID Obs'!E74</f>
        <v/>
      </c>
      <c r="U74" s="170" t="str">
        <f>'ID Obs'!F74</f>
        <v/>
      </c>
      <c r="V74" s="170" t="str">
        <f>'ID Obs'!G74</f>
        <v/>
      </c>
      <c r="W74" s="170" t="str">
        <f>'ID Obs'!H74</f>
        <v/>
      </c>
      <c r="X74" s="170" t="str">
        <f>'ID Obs'!N74&amp;$S74</f>
        <v>Nest!</v>
      </c>
      <c r="Y74" s="170" t="str">
        <f>'ID Obs'!P74&amp;$S74</f>
        <v>Nest!</v>
      </c>
      <c r="Z74" s="170" t="str">
        <f>'ID Obs'!R74&amp;$S74</f>
        <v>Nest!</v>
      </c>
      <c r="AA74" s="170" t="str">
        <f>'ID Obs'!T74&amp;$S74</f>
        <v>Nest!</v>
      </c>
      <c r="AB74" s="170" t="str">
        <f>'ID Obs'!O74</f>
        <v>Date!</v>
      </c>
      <c r="AC74" s="170" t="str">
        <f>'ID Obs'!Q74</f>
        <v>Date!</v>
      </c>
      <c r="AD74" s="170" t="str">
        <f>'ID Obs'!S74</f>
        <v>Date!</v>
      </c>
      <c r="AE74" s="170" t="str">
        <f>'ID Obs'!U74</f>
        <v>Date!</v>
      </c>
      <c r="AF74" s="173">
        <f>value('Nest Checks'!G76)</f>
        <v>0</v>
      </c>
      <c r="AG74" s="174" t="str">
        <f t="shared" si="14"/>
        <v/>
      </c>
      <c r="AH74" s="138"/>
      <c r="AI74" s="4"/>
      <c r="AJ74" s="176" t="str">
        <f t="shared" ref="AJ74:AM74" si="291">if(isblank($A74),"",if($J74&gt;0,indirect("R"&amp;$J74&amp;"C"&amp;column(T74),0),"-"))</f>
        <v/>
      </c>
      <c r="AK74" s="176" t="str">
        <f t="shared" si="291"/>
        <v/>
      </c>
      <c r="AL74" s="176" t="str">
        <f t="shared" si="291"/>
        <v/>
      </c>
      <c r="AM74" s="176" t="str">
        <f t="shared" si="291"/>
        <v/>
      </c>
      <c r="AN74" s="176" t="str">
        <f t="shared" si="16"/>
        <v/>
      </c>
      <c r="AO74" s="177" t="str">
        <f t="shared" si="17"/>
        <v/>
      </c>
      <c r="AP74" s="178" t="str">
        <f t="shared" ref="AP74:AS74" si="292">if(isblank($A74),"",if($L74&gt;0,indirect("R"&amp;$L74&amp;"C"&amp;column(T74),0),"-"))</f>
        <v/>
      </c>
      <c r="AQ74" s="178" t="str">
        <f t="shared" si="292"/>
        <v/>
      </c>
      <c r="AR74" s="178" t="str">
        <f t="shared" si="292"/>
        <v/>
      </c>
      <c r="AS74" s="178" t="str">
        <f t="shared" si="292"/>
        <v/>
      </c>
      <c r="AT74" s="178" t="str">
        <f t="shared" si="19"/>
        <v/>
      </c>
      <c r="AU74" s="179" t="str">
        <f t="shared" si="20"/>
        <v/>
      </c>
      <c r="AV74" s="180"/>
      <c r="AW74" s="181" t="s">
        <v>168</v>
      </c>
      <c r="AX74" s="181" t="s">
        <v>168</v>
      </c>
    </row>
    <row r="75">
      <c r="A75" s="119"/>
      <c r="B75" s="170" t="str">
        <f t="shared" ref="B75:E75" si="293">if(isblank($A75),"",if(iserror(match($A75&amp;"M",X$5:X$250,0)+4),if(iserror(match($A75&amp;"M?",X$5:X$250,0)+4),"",match($A75&amp;"M?",X$5:X$250,0)+4),(match($A75&amp;"M",X$5:X$250,0)+4)))</f>
        <v/>
      </c>
      <c r="C75" s="170" t="str">
        <f t="shared" si="293"/>
        <v/>
      </c>
      <c r="D75" s="170" t="str">
        <f t="shared" si="293"/>
        <v/>
      </c>
      <c r="E75" s="170" t="str">
        <f t="shared" si="293"/>
        <v/>
      </c>
      <c r="F75" s="170" t="str">
        <f t="shared" ref="F75:I75" si="294">if(isblank($A75),"",if(iserror(match($A75&amp;"F",X$5:X$250,0)+4),if(iserror(match($A75&amp;"F?",X$5:X$250,0)+4),"",match($A75&amp;"F?",X$5:X$250,0)+4),(match($A75&amp;"F",X$5:X$250,0)+4)))</f>
        <v/>
      </c>
      <c r="G75" s="170" t="str">
        <f t="shared" si="294"/>
        <v/>
      </c>
      <c r="H75" s="170" t="str">
        <f t="shared" si="294"/>
        <v/>
      </c>
      <c r="I75" s="170" t="str">
        <f t="shared" si="294"/>
        <v/>
      </c>
      <c r="J75" s="171" t="str">
        <f t="shared" si="8"/>
        <v/>
      </c>
      <c r="K75" s="171" t="str">
        <f t="shared" si="9"/>
        <v/>
      </c>
      <c r="L75" s="171" t="str">
        <f t="shared" si="10"/>
        <v/>
      </c>
      <c r="M75" s="171" t="str">
        <f t="shared" si="11"/>
        <v/>
      </c>
      <c r="N75" s="171" t="str">
        <f t="shared" si="12"/>
        <v/>
      </c>
      <c r="O75" s="171" t="str">
        <f t="shared" si="13"/>
        <v/>
      </c>
      <c r="P75" s="172"/>
      <c r="Q75" s="172"/>
      <c r="R75" s="170" t="str">
        <f>'ID Obs'!A75</f>
        <v/>
      </c>
      <c r="S75" s="170" t="str">
        <f>'ID Obs'!C75</f>
        <v/>
      </c>
      <c r="T75" s="170" t="str">
        <f>'ID Obs'!E75</f>
        <v/>
      </c>
      <c r="U75" s="170" t="str">
        <f>'ID Obs'!F75</f>
        <v/>
      </c>
      <c r="V75" s="170" t="str">
        <f>'ID Obs'!G75</f>
        <v/>
      </c>
      <c r="W75" s="170" t="str">
        <f>'ID Obs'!H75</f>
        <v/>
      </c>
      <c r="X75" s="170" t="str">
        <f>'ID Obs'!N75&amp;$S75</f>
        <v>Nest!</v>
      </c>
      <c r="Y75" s="170" t="str">
        <f>'ID Obs'!P75&amp;$S75</f>
        <v>Nest!</v>
      </c>
      <c r="Z75" s="170" t="str">
        <f>'ID Obs'!R75&amp;$S75</f>
        <v>Nest!</v>
      </c>
      <c r="AA75" s="170" t="str">
        <f>'ID Obs'!T75&amp;$S75</f>
        <v>Nest!</v>
      </c>
      <c r="AB75" s="170" t="str">
        <f>'ID Obs'!O75</f>
        <v>Date!</v>
      </c>
      <c r="AC75" s="170" t="str">
        <f>'ID Obs'!Q75</f>
        <v>Date!</v>
      </c>
      <c r="AD75" s="170" t="str">
        <f>'ID Obs'!S75</f>
        <v>Date!</v>
      </c>
      <c r="AE75" s="170" t="str">
        <f>'ID Obs'!U75</f>
        <v>Date!</v>
      </c>
      <c r="AF75" s="173">
        <f>value('Nest Checks'!G77)</f>
        <v>0</v>
      </c>
      <c r="AG75" s="174" t="str">
        <f t="shared" si="14"/>
        <v/>
      </c>
      <c r="AH75" s="138"/>
      <c r="AI75" s="4"/>
      <c r="AJ75" s="176" t="str">
        <f t="shared" ref="AJ75:AM75" si="295">if(isblank($A75),"",if($J75&gt;0,indirect("R"&amp;$J75&amp;"C"&amp;column(T75),0),"-"))</f>
        <v/>
      </c>
      <c r="AK75" s="176" t="str">
        <f t="shared" si="295"/>
        <v/>
      </c>
      <c r="AL75" s="176" t="str">
        <f t="shared" si="295"/>
        <v/>
      </c>
      <c r="AM75" s="176" t="str">
        <f t="shared" si="295"/>
        <v/>
      </c>
      <c r="AN75" s="176" t="str">
        <f t="shared" si="16"/>
        <v/>
      </c>
      <c r="AO75" s="177" t="str">
        <f t="shared" si="17"/>
        <v/>
      </c>
      <c r="AP75" s="178" t="str">
        <f t="shared" ref="AP75:AS75" si="296">if(isblank($A75),"",if($L75&gt;0,indirect("R"&amp;$L75&amp;"C"&amp;column(T75),0),"-"))</f>
        <v/>
      </c>
      <c r="AQ75" s="178" t="str">
        <f t="shared" si="296"/>
        <v/>
      </c>
      <c r="AR75" s="178" t="str">
        <f t="shared" si="296"/>
        <v/>
      </c>
      <c r="AS75" s="178" t="str">
        <f t="shared" si="296"/>
        <v/>
      </c>
      <c r="AT75" s="178" t="str">
        <f t="shared" si="19"/>
        <v/>
      </c>
      <c r="AU75" s="179" t="str">
        <f t="shared" si="20"/>
        <v/>
      </c>
      <c r="AV75" s="180"/>
      <c r="AW75" s="181" t="s">
        <v>168</v>
      </c>
      <c r="AX75" s="181" t="s">
        <v>168</v>
      </c>
    </row>
    <row r="76">
      <c r="A76" s="119"/>
      <c r="B76" s="170" t="str">
        <f t="shared" ref="B76:E76" si="297">if(isblank($A76),"",if(iserror(match($A76&amp;"M",X$5:X$250,0)+4),if(iserror(match($A76&amp;"M?",X$5:X$250,0)+4),"",match($A76&amp;"M?",X$5:X$250,0)+4),(match($A76&amp;"M",X$5:X$250,0)+4)))</f>
        <v/>
      </c>
      <c r="C76" s="170" t="str">
        <f t="shared" si="297"/>
        <v/>
      </c>
      <c r="D76" s="170" t="str">
        <f t="shared" si="297"/>
        <v/>
      </c>
      <c r="E76" s="170" t="str">
        <f t="shared" si="297"/>
        <v/>
      </c>
      <c r="F76" s="170" t="str">
        <f t="shared" ref="F76:I76" si="298">if(isblank($A76),"",if(iserror(match($A76&amp;"F",X$5:X$250,0)+4),if(iserror(match($A76&amp;"F?",X$5:X$250,0)+4),"",match($A76&amp;"F?",X$5:X$250,0)+4),(match($A76&amp;"F",X$5:X$250,0)+4)))</f>
        <v/>
      </c>
      <c r="G76" s="170" t="str">
        <f t="shared" si="298"/>
        <v/>
      </c>
      <c r="H76" s="170" t="str">
        <f t="shared" si="298"/>
        <v/>
      </c>
      <c r="I76" s="170" t="str">
        <f t="shared" si="298"/>
        <v/>
      </c>
      <c r="J76" s="171" t="str">
        <f t="shared" si="8"/>
        <v/>
      </c>
      <c r="K76" s="171" t="str">
        <f t="shared" si="9"/>
        <v/>
      </c>
      <c r="L76" s="171" t="str">
        <f t="shared" si="10"/>
        <v/>
      </c>
      <c r="M76" s="171" t="str">
        <f t="shared" si="11"/>
        <v/>
      </c>
      <c r="N76" s="171" t="str">
        <f t="shared" si="12"/>
        <v/>
      </c>
      <c r="O76" s="171" t="str">
        <f t="shared" si="13"/>
        <v/>
      </c>
      <c r="P76" s="172"/>
      <c r="Q76" s="172"/>
      <c r="R76" s="170" t="str">
        <f>'ID Obs'!A76</f>
        <v/>
      </c>
      <c r="S76" s="170" t="str">
        <f>'ID Obs'!C76</f>
        <v/>
      </c>
      <c r="T76" s="170" t="str">
        <f>'ID Obs'!E76</f>
        <v/>
      </c>
      <c r="U76" s="170" t="str">
        <f>'ID Obs'!F76</f>
        <v/>
      </c>
      <c r="V76" s="170" t="str">
        <f>'ID Obs'!G76</f>
        <v/>
      </c>
      <c r="W76" s="170" t="str">
        <f>'ID Obs'!H76</f>
        <v/>
      </c>
      <c r="X76" s="170" t="str">
        <f>'ID Obs'!N76&amp;$S76</f>
        <v>Nest!</v>
      </c>
      <c r="Y76" s="170" t="str">
        <f>'ID Obs'!P76&amp;$S76</f>
        <v>Nest!</v>
      </c>
      <c r="Z76" s="170" t="str">
        <f>'ID Obs'!R76&amp;$S76</f>
        <v>Nest!</v>
      </c>
      <c r="AA76" s="170" t="str">
        <f>'ID Obs'!T76&amp;$S76</f>
        <v>Nest!</v>
      </c>
      <c r="AB76" s="170" t="str">
        <f>'ID Obs'!O76</f>
        <v>Date!</v>
      </c>
      <c r="AC76" s="170" t="str">
        <f>'ID Obs'!Q76</f>
        <v>Date!</v>
      </c>
      <c r="AD76" s="170" t="str">
        <f>'ID Obs'!S76</f>
        <v>Date!</v>
      </c>
      <c r="AE76" s="170" t="str">
        <f>'ID Obs'!U76</f>
        <v>Date!</v>
      </c>
      <c r="AF76" s="173">
        <f>value('Nest Checks'!G78)</f>
        <v>0</v>
      </c>
      <c r="AG76" s="174" t="str">
        <f t="shared" si="14"/>
        <v/>
      </c>
      <c r="AH76" s="138"/>
      <c r="AI76" s="4"/>
      <c r="AJ76" s="176" t="str">
        <f t="shared" ref="AJ76:AM76" si="299">if(isblank($A76),"",if($J76&gt;0,indirect("R"&amp;$J76&amp;"C"&amp;column(T76),0),"-"))</f>
        <v/>
      </c>
      <c r="AK76" s="176" t="str">
        <f t="shared" si="299"/>
        <v/>
      </c>
      <c r="AL76" s="176" t="str">
        <f t="shared" si="299"/>
        <v/>
      </c>
      <c r="AM76" s="176" t="str">
        <f t="shared" si="299"/>
        <v/>
      </c>
      <c r="AN76" s="176" t="str">
        <f t="shared" si="16"/>
        <v/>
      </c>
      <c r="AO76" s="177" t="str">
        <f t="shared" si="17"/>
        <v/>
      </c>
      <c r="AP76" s="178" t="str">
        <f t="shared" ref="AP76:AS76" si="300">if(isblank($A76),"",if($L76&gt;0,indirect("R"&amp;$L76&amp;"C"&amp;column(T76),0),"-"))</f>
        <v/>
      </c>
      <c r="AQ76" s="178" t="str">
        <f t="shared" si="300"/>
        <v/>
      </c>
      <c r="AR76" s="178" t="str">
        <f t="shared" si="300"/>
        <v/>
      </c>
      <c r="AS76" s="178" t="str">
        <f t="shared" si="300"/>
        <v/>
      </c>
      <c r="AT76" s="178" t="str">
        <f t="shared" si="19"/>
        <v/>
      </c>
      <c r="AU76" s="179" t="str">
        <f t="shared" si="20"/>
        <v/>
      </c>
      <c r="AV76" s="180"/>
      <c r="AW76" s="181" t="s">
        <v>168</v>
      </c>
      <c r="AX76" s="181" t="s">
        <v>168</v>
      </c>
    </row>
    <row r="77">
      <c r="A77" s="119"/>
      <c r="B77" s="170" t="str">
        <f t="shared" ref="B77:E77" si="301">if(isblank($A77),"",if(iserror(match($A77&amp;"M",X$5:X$250,0)+4),if(iserror(match($A77&amp;"M?",X$5:X$250,0)+4),"",match($A77&amp;"M?",X$5:X$250,0)+4),(match($A77&amp;"M",X$5:X$250,0)+4)))</f>
        <v/>
      </c>
      <c r="C77" s="170" t="str">
        <f t="shared" si="301"/>
        <v/>
      </c>
      <c r="D77" s="170" t="str">
        <f t="shared" si="301"/>
        <v/>
      </c>
      <c r="E77" s="170" t="str">
        <f t="shared" si="301"/>
        <v/>
      </c>
      <c r="F77" s="170" t="str">
        <f t="shared" ref="F77:I77" si="302">if(isblank($A77),"",if(iserror(match($A77&amp;"F",X$5:X$250,0)+4),if(iserror(match($A77&amp;"F?",X$5:X$250,0)+4),"",match($A77&amp;"F?",X$5:X$250,0)+4),(match($A77&amp;"F",X$5:X$250,0)+4)))</f>
        <v/>
      </c>
      <c r="G77" s="170" t="str">
        <f t="shared" si="302"/>
        <v/>
      </c>
      <c r="H77" s="170" t="str">
        <f t="shared" si="302"/>
        <v/>
      </c>
      <c r="I77" s="170" t="str">
        <f t="shared" si="302"/>
        <v/>
      </c>
      <c r="J77" s="171" t="str">
        <f t="shared" si="8"/>
        <v/>
      </c>
      <c r="K77" s="171" t="str">
        <f t="shared" si="9"/>
        <v/>
      </c>
      <c r="L77" s="171" t="str">
        <f t="shared" si="10"/>
        <v/>
      </c>
      <c r="M77" s="171" t="str">
        <f t="shared" si="11"/>
        <v/>
      </c>
      <c r="N77" s="171" t="str">
        <f t="shared" si="12"/>
        <v/>
      </c>
      <c r="O77" s="171" t="str">
        <f t="shared" si="13"/>
        <v/>
      </c>
      <c r="P77" s="172"/>
      <c r="Q77" s="172"/>
      <c r="R77" s="170" t="str">
        <f>'ID Obs'!A77</f>
        <v/>
      </c>
      <c r="S77" s="170" t="str">
        <f>'ID Obs'!C77</f>
        <v/>
      </c>
      <c r="T77" s="170" t="str">
        <f>'ID Obs'!E77</f>
        <v/>
      </c>
      <c r="U77" s="170" t="str">
        <f>'ID Obs'!F77</f>
        <v/>
      </c>
      <c r="V77" s="170" t="str">
        <f>'ID Obs'!G77</f>
        <v/>
      </c>
      <c r="W77" s="170" t="str">
        <f>'ID Obs'!H77</f>
        <v/>
      </c>
      <c r="X77" s="170" t="str">
        <f>'ID Obs'!N77&amp;$S77</f>
        <v>Nest!</v>
      </c>
      <c r="Y77" s="170" t="str">
        <f>'ID Obs'!P77&amp;$S77</f>
        <v>Nest!</v>
      </c>
      <c r="Z77" s="170" t="str">
        <f>'ID Obs'!R77&amp;$S77</f>
        <v>Nest!</v>
      </c>
      <c r="AA77" s="170" t="str">
        <f>'ID Obs'!T77&amp;$S77</f>
        <v>Nest!</v>
      </c>
      <c r="AB77" s="170" t="str">
        <f>'ID Obs'!O77</f>
        <v>Date!</v>
      </c>
      <c r="AC77" s="170" t="str">
        <f>'ID Obs'!Q77</f>
        <v>Date!</v>
      </c>
      <c r="AD77" s="170" t="str">
        <f>'ID Obs'!S77</f>
        <v>Date!</v>
      </c>
      <c r="AE77" s="170" t="str">
        <f>'ID Obs'!U77</f>
        <v>Date!</v>
      </c>
      <c r="AF77" s="173">
        <f>value('Nest Checks'!G79)</f>
        <v>0</v>
      </c>
      <c r="AG77" s="174" t="str">
        <f t="shared" si="14"/>
        <v/>
      </c>
      <c r="AH77" s="138"/>
      <c r="AI77" s="4"/>
      <c r="AJ77" s="176" t="str">
        <f t="shared" ref="AJ77:AM77" si="303">if(isblank($A77),"",if($J77&gt;0,indirect("R"&amp;$J77&amp;"C"&amp;column(T77),0),"-"))</f>
        <v/>
      </c>
      <c r="AK77" s="176" t="str">
        <f t="shared" si="303"/>
        <v/>
      </c>
      <c r="AL77" s="176" t="str">
        <f t="shared" si="303"/>
        <v/>
      </c>
      <c r="AM77" s="176" t="str">
        <f t="shared" si="303"/>
        <v/>
      </c>
      <c r="AN77" s="176" t="str">
        <f t="shared" si="16"/>
        <v/>
      </c>
      <c r="AO77" s="177" t="str">
        <f t="shared" si="17"/>
        <v/>
      </c>
      <c r="AP77" s="178" t="str">
        <f t="shared" ref="AP77:AS77" si="304">if(isblank($A77),"",if($L77&gt;0,indirect("R"&amp;$L77&amp;"C"&amp;column(T77),0),"-"))</f>
        <v/>
      </c>
      <c r="AQ77" s="178" t="str">
        <f t="shared" si="304"/>
        <v/>
      </c>
      <c r="AR77" s="178" t="str">
        <f t="shared" si="304"/>
        <v/>
      </c>
      <c r="AS77" s="178" t="str">
        <f t="shared" si="304"/>
        <v/>
      </c>
      <c r="AT77" s="178" t="str">
        <f t="shared" si="19"/>
        <v/>
      </c>
      <c r="AU77" s="179" t="str">
        <f t="shared" si="20"/>
        <v/>
      </c>
      <c r="AV77" s="180"/>
      <c r="AW77" s="181" t="s">
        <v>168</v>
      </c>
      <c r="AX77" s="181" t="s">
        <v>168</v>
      </c>
    </row>
    <row r="78">
      <c r="A78" s="119"/>
      <c r="B78" s="170" t="str">
        <f t="shared" ref="B78:E78" si="305">if(isblank($A78),"",if(iserror(match($A78&amp;"M",X$5:X$250,0)+4),if(iserror(match($A78&amp;"M?",X$5:X$250,0)+4),"",match($A78&amp;"M?",X$5:X$250,0)+4),(match($A78&amp;"M",X$5:X$250,0)+4)))</f>
        <v/>
      </c>
      <c r="C78" s="170" t="str">
        <f t="shared" si="305"/>
        <v/>
      </c>
      <c r="D78" s="170" t="str">
        <f t="shared" si="305"/>
        <v/>
      </c>
      <c r="E78" s="170" t="str">
        <f t="shared" si="305"/>
        <v/>
      </c>
      <c r="F78" s="170" t="str">
        <f t="shared" ref="F78:I78" si="306">if(isblank($A78),"",if(iserror(match($A78&amp;"F",X$5:X$250,0)+4),if(iserror(match($A78&amp;"F?",X$5:X$250,0)+4),"",match($A78&amp;"F?",X$5:X$250,0)+4),(match($A78&amp;"F",X$5:X$250,0)+4)))</f>
        <v/>
      </c>
      <c r="G78" s="170" t="str">
        <f t="shared" si="306"/>
        <v/>
      </c>
      <c r="H78" s="170" t="str">
        <f t="shared" si="306"/>
        <v/>
      </c>
      <c r="I78" s="170" t="str">
        <f t="shared" si="306"/>
        <v/>
      </c>
      <c r="J78" s="171" t="str">
        <f t="shared" si="8"/>
        <v/>
      </c>
      <c r="K78" s="171" t="str">
        <f t="shared" si="9"/>
        <v/>
      </c>
      <c r="L78" s="171" t="str">
        <f t="shared" si="10"/>
        <v/>
      </c>
      <c r="M78" s="171" t="str">
        <f t="shared" si="11"/>
        <v/>
      </c>
      <c r="N78" s="171" t="str">
        <f t="shared" si="12"/>
        <v/>
      </c>
      <c r="O78" s="171" t="str">
        <f t="shared" si="13"/>
        <v/>
      </c>
      <c r="P78" s="172"/>
      <c r="Q78" s="172"/>
      <c r="R78" s="170" t="str">
        <f>'ID Obs'!A78</f>
        <v/>
      </c>
      <c r="S78" s="170" t="str">
        <f>'ID Obs'!C78</f>
        <v/>
      </c>
      <c r="T78" s="170" t="str">
        <f>'ID Obs'!E78</f>
        <v/>
      </c>
      <c r="U78" s="170" t="str">
        <f>'ID Obs'!F78</f>
        <v/>
      </c>
      <c r="V78" s="170" t="str">
        <f>'ID Obs'!G78</f>
        <v/>
      </c>
      <c r="W78" s="170" t="str">
        <f>'ID Obs'!H78</f>
        <v/>
      </c>
      <c r="X78" s="170" t="str">
        <f>'ID Obs'!N78&amp;$S78</f>
        <v>Nest!</v>
      </c>
      <c r="Y78" s="170" t="str">
        <f>'ID Obs'!P78&amp;$S78</f>
        <v>Nest!</v>
      </c>
      <c r="Z78" s="170" t="str">
        <f>'ID Obs'!R78&amp;$S78</f>
        <v>Nest!</v>
      </c>
      <c r="AA78" s="170" t="str">
        <f>'ID Obs'!T78&amp;$S78</f>
        <v>Nest!</v>
      </c>
      <c r="AB78" s="170" t="str">
        <f>'ID Obs'!O78</f>
        <v>Date!</v>
      </c>
      <c r="AC78" s="170" t="str">
        <f>'ID Obs'!Q78</f>
        <v>Date!</v>
      </c>
      <c r="AD78" s="170" t="str">
        <f>'ID Obs'!S78</f>
        <v>Date!</v>
      </c>
      <c r="AE78" s="170" t="str">
        <f>'ID Obs'!U78</f>
        <v>Date!</v>
      </c>
      <c r="AF78" s="173">
        <f>value('Nest Checks'!G80)</f>
        <v>0</v>
      </c>
      <c r="AG78" s="174" t="str">
        <f t="shared" si="14"/>
        <v/>
      </c>
      <c r="AH78" s="138"/>
      <c r="AI78" s="4"/>
      <c r="AJ78" s="176" t="str">
        <f t="shared" ref="AJ78:AM78" si="307">if(isblank($A78),"",if($J78&gt;0,indirect("R"&amp;$J78&amp;"C"&amp;column(T78),0),"-"))</f>
        <v/>
      </c>
      <c r="AK78" s="176" t="str">
        <f t="shared" si="307"/>
        <v/>
      </c>
      <c r="AL78" s="176" t="str">
        <f t="shared" si="307"/>
        <v/>
      </c>
      <c r="AM78" s="176" t="str">
        <f t="shared" si="307"/>
        <v/>
      </c>
      <c r="AN78" s="176" t="str">
        <f t="shared" si="16"/>
        <v/>
      </c>
      <c r="AO78" s="177" t="str">
        <f t="shared" si="17"/>
        <v/>
      </c>
      <c r="AP78" s="178" t="str">
        <f t="shared" ref="AP78:AS78" si="308">if(isblank($A78),"",if($L78&gt;0,indirect("R"&amp;$L78&amp;"C"&amp;column(T78),0),"-"))</f>
        <v/>
      </c>
      <c r="AQ78" s="178" t="str">
        <f t="shared" si="308"/>
        <v/>
      </c>
      <c r="AR78" s="178" t="str">
        <f t="shared" si="308"/>
        <v/>
      </c>
      <c r="AS78" s="178" t="str">
        <f t="shared" si="308"/>
        <v/>
      </c>
      <c r="AT78" s="178" t="str">
        <f t="shared" si="19"/>
        <v/>
      </c>
      <c r="AU78" s="179" t="str">
        <f t="shared" si="20"/>
        <v/>
      </c>
      <c r="AV78" s="180"/>
      <c r="AW78" s="181" t="s">
        <v>168</v>
      </c>
      <c r="AX78" s="181" t="s">
        <v>168</v>
      </c>
    </row>
    <row r="79">
      <c r="A79" s="119"/>
      <c r="B79" s="170" t="str">
        <f t="shared" ref="B79:E79" si="309">if(isblank($A79),"",if(iserror(match($A79&amp;"M",X$5:X$250,0)+4),if(iserror(match($A79&amp;"M?",X$5:X$250,0)+4),"",match($A79&amp;"M?",X$5:X$250,0)+4),(match($A79&amp;"M",X$5:X$250,0)+4)))</f>
        <v/>
      </c>
      <c r="C79" s="170" t="str">
        <f t="shared" si="309"/>
        <v/>
      </c>
      <c r="D79" s="170" t="str">
        <f t="shared" si="309"/>
        <v/>
      </c>
      <c r="E79" s="170" t="str">
        <f t="shared" si="309"/>
        <v/>
      </c>
      <c r="F79" s="170" t="str">
        <f t="shared" ref="F79:I79" si="310">if(isblank($A79),"",if(iserror(match($A79&amp;"F",X$5:X$250,0)+4),if(iserror(match($A79&amp;"F?",X$5:X$250,0)+4),"",match($A79&amp;"F?",X$5:X$250,0)+4),(match($A79&amp;"F",X$5:X$250,0)+4)))</f>
        <v/>
      </c>
      <c r="G79" s="170" t="str">
        <f t="shared" si="310"/>
        <v/>
      </c>
      <c r="H79" s="170" t="str">
        <f t="shared" si="310"/>
        <v/>
      </c>
      <c r="I79" s="170" t="str">
        <f t="shared" si="310"/>
        <v/>
      </c>
      <c r="J79" s="171" t="str">
        <f t="shared" si="8"/>
        <v/>
      </c>
      <c r="K79" s="171" t="str">
        <f t="shared" si="9"/>
        <v/>
      </c>
      <c r="L79" s="171" t="str">
        <f t="shared" si="10"/>
        <v/>
      </c>
      <c r="M79" s="171" t="str">
        <f t="shared" si="11"/>
        <v/>
      </c>
      <c r="N79" s="171" t="str">
        <f t="shared" si="12"/>
        <v/>
      </c>
      <c r="O79" s="171" t="str">
        <f t="shared" si="13"/>
        <v/>
      </c>
      <c r="P79" s="172"/>
      <c r="Q79" s="172"/>
      <c r="R79" s="170" t="str">
        <f>'ID Obs'!A79</f>
        <v/>
      </c>
      <c r="S79" s="170" t="str">
        <f>'ID Obs'!C79</f>
        <v/>
      </c>
      <c r="T79" s="170" t="str">
        <f>'ID Obs'!E79</f>
        <v/>
      </c>
      <c r="U79" s="170" t="str">
        <f>'ID Obs'!F79</f>
        <v/>
      </c>
      <c r="V79" s="170" t="str">
        <f>'ID Obs'!G79</f>
        <v/>
      </c>
      <c r="W79" s="170" t="str">
        <f>'ID Obs'!H79</f>
        <v/>
      </c>
      <c r="X79" s="170" t="str">
        <f>'ID Obs'!N79&amp;$S79</f>
        <v>Nest!</v>
      </c>
      <c r="Y79" s="170" t="str">
        <f>'ID Obs'!P79&amp;$S79</f>
        <v>Nest!</v>
      </c>
      <c r="Z79" s="170" t="str">
        <f>'ID Obs'!R79&amp;$S79</f>
        <v>Nest!</v>
      </c>
      <c r="AA79" s="170" t="str">
        <f>'ID Obs'!T79&amp;$S79</f>
        <v>Nest!</v>
      </c>
      <c r="AB79" s="170" t="str">
        <f>'ID Obs'!O79</f>
        <v>Date!</v>
      </c>
      <c r="AC79" s="170" t="str">
        <f>'ID Obs'!Q79</f>
        <v>Date!</v>
      </c>
      <c r="AD79" s="170" t="str">
        <f>'ID Obs'!S79</f>
        <v>Date!</v>
      </c>
      <c r="AE79" s="170" t="str">
        <f>'ID Obs'!U79</f>
        <v>Date!</v>
      </c>
      <c r="AF79" s="173">
        <f>value('Nest Checks'!G81)</f>
        <v>0</v>
      </c>
      <c r="AG79" s="174" t="str">
        <f t="shared" si="14"/>
        <v/>
      </c>
      <c r="AH79" s="138"/>
      <c r="AI79" s="4"/>
      <c r="AJ79" s="176" t="str">
        <f t="shared" ref="AJ79:AM79" si="311">if(isblank($A79),"",if($J79&gt;0,indirect("R"&amp;$J79&amp;"C"&amp;column(T79),0),"-"))</f>
        <v/>
      </c>
      <c r="AK79" s="176" t="str">
        <f t="shared" si="311"/>
        <v/>
      </c>
      <c r="AL79" s="176" t="str">
        <f t="shared" si="311"/>
        <v/>
      </c>
      <c r="AM79" s="176" t="str">
        <f t="shared" si="311"/>
        <v/>
      </c>
      <c r="AN79" s="176" t="str">
        <f t="shared" si="16"/>
        <v/>
      </c>
      <c r="AO79" s="177" t="str">
        <f t="shared" si="17"/>
        <v/>
      </c>
      <c r="AP79" s="178" t="str">
        <f t="shared" ref="AP79:AS79" si="312">if(isblank($A79),"",if($L79&gt;0,indirect("R"&amp;$L79&amp;"C"&amp;column(T79),0),"-"))</f>
        <v/>
      </c>
      <c r="AQ79" s="178" t="str">
        <f t="shared" si="312"/>
        <v/>
      </c>
      <c r="AR79" s="178" t="str">
        <f t="shared" si="312"/>
        <v/>
      </c>
      <c r="AS79" s="178" t="str">
        <f t="shared" si="312"/>
        <v/>
      </c>
      <c r="AT79" s="178" t="str">
        <f t="shared" si="19"/>
        <v/>
      </c>
      <c r="AU79" s="179" t="str">
        <f t="shared" si="20"/>
        <v/>
      </c>
      <c r="AV79" s="180"/>
      <c r="AW79" s="181" t="s">
        <v>168</v>
      </c>
      <c r="AX79" s="181" t="s">
        <v>168</v>
      </c>
    </row>
    <row r="80">
      <c r="A80" s="119"/>
      <c r="B80" s="170" t="str">
        <f t="shared" ref="B80:E80" si="313">if(isblank($A80),"",if(iserror(match($A80&amp;"M",X$5:X$250,0)+4),if(iserror(match($A80&amp;"M?",X$5:X$250,0)+4),"",match($A80&amp;"M?",X$5:X$250,0)+4),(match($A80&amp;"M",X$5:X$250,0)+4)))</f>
        <v/>
      </c>
      <c r="C80" s="170" t="str">
        <f t="shared" si="313"/>
        <v/>
      </c>
      <c r="D80" s="170" t="str">
        <f t="shared" si="313"/>
        <v/>
      </c>
      <c r="E80" s="170" t="str">
        <f t="shared" si="313"/>
        <v/>
      </c>
      <c r="F80" s="170" t="str">
        <f t="shared" ref="F80:I80" si="314">if(isblank($A80),"",if(iserror(match($A80&amp;"F",X$5:X$250,0)+4),if(iserror(match($A80&amp;"F?",X$5:X$250,0)+4),"",match($A80&amp;"F?",X$5:X$250,0)+4),(match($A80&amp;"F",X$5:X$250,0)+4)))</f>
        <v/>
      </c>
      <c r="G80" s="170" t="str">
        <f t="shared" si="314"/>
        <v/>
      </c>
      <c r="H80" s="170" t="str">
        <f t="shared" si="314"/>
        <v/>
      </c>
      <c r="I80" s="170" t="str">
        <f t="shared" si="314"/>
        <v/>
      </c>
      <c r="J80" s="171" t="str">
        <f t="shared" si="8"/>
        <v/>
      </c>
      <c r="K80" s="171" t="str">
        <f t="shared" si="9"/>
        <v/>
      </c>
      <c r="L80" s="171" t="str">
        <f t="shared" si="10"/>
        <v/>
      </c>
      <c r="M80" s="171" t="str">
        <f t="shared" si="11"/>
        <v/>
      </c>
      <c r="N80" s="171" t="str">
        <f t="shared" si="12"/>
        <v/>
      </c>
      <c r="O80" s="171" t="str">
        <f t="shared" si="13"/>
        <v/>
      </c>
      <c r="P80" s="172"/>
      <c r="Q80" s="172"/>
      <c r="R80" s="170" t="str">
        <f>'ID Obs'!A80</f>
        <v/>
      </c>
      <c r="S80" s="170" t="str">
        <f>'ID Obs'!C80</f>
        <v/>
      </c>
      <c r="T80" s="170" t="str">
        <f>'ID Obs'!E80</f>
        <v/>
      </c>
      <c r="U80" s="170" t="str">
        <f>'ID Obs'!F80</f>
        <v/>
      </c>
      <c r="V80" s="170" t="str">
        <f>'ID Obs'!G80</f>
        <v/>
      </c>
      <c r="W80" s="170" t="str">
        <f>'ID Obs'!H80</f>
        <v/>
      </c>
      <c r="X80" s="170" t="str">
        <f>'ID Obs'!N80&amp;$S80</f>
        <v>Nest!</v>
      </c>
      <c r="Y80" s="170" t="str">
        <f>'ID Obs'!P80&amp;$S80</f>
        <v>Nest!</v>
      </c>
      <c r="Z80" s="170" t="str">
        <f>'ID Obs'!R80&amp;$S80</f>
        <v>Nest!</v>
      </c>
      <c r="AA80" s="170" t="str">
        <f>'ID Obs'!T80&amp;$S80</f>
        <v>Nest!</v>
      </c>
      <c r="AB80" s="170" t="str">
        <f>'ID Obs'!O80</f>
        <v>Date!</v>
      </c>
      <c r="AC80" s="170" t="str">
        <f>'ID Obs'!Q80</f>
        <v>Date!</v>
      </c>
      <c r="AD80" s="170" t="str">
        <f>'ID Obs'!S80</f>
        <v>Date!</v>
      </c>
      <c r="AE80" s="170" t="str">
        <f>'ID Obs'!U80</f>
        <v>Date!</v>
      </c>
      <c r="AF80" s="173">
        <f>value('Nest Checks'!G82)</f>
        <v>0</v>
      </c>
      <c r="AG80" s="174" t="str">
        <f t="shared" si="14"/>
        <v/>
      </c>
      <c r="AH80" s="138"/>
      <c r="AI80" s="4"/>
      <c r="AJ80" s="176" t="str">
        <f t="shared" ref="AJ80:AM80" si="315">if(isblank($A80),"",if($J80&gt;0,indirect("R"&amp;$J80&amp;"C"&amp;column(T80),0),"-"))</f>
        <v/>
      </c>
      <c r="AK80" s="176" t="str">
        <f t="shared" si="315"/>
        <v/>
      </c>
      <c r="AL80" s="176" t="str">
        <f t="shared" si="315"/>
        <v/>
      </c>
      <c r="AM80" s="176" t="str">
        <f t="shared" si="315"/>
        <v/>
      </c>
      <c r="AN80" s="176" t="str">
        <f t="shared" si="16"/>
        <v/>
      </c>
      <c r="AO80" s="177" t="str">
        <f t="shared" si="17"/>
        <v/>
      </c>
      <c r="AP80" s="178" t="str">
        <f t="shared" ref="AP80:AS80" si="316">if(isblank($A80),"",if($L80&gt;0,indirect("R"&amp;$L80&amp;"C"&amp;column(T80),0),"-"))</f>
        <v/>
      </c>
      <c r="AQ80" s="178" t="str">
        <f t="shared" si="316"/>
        <v/>
      </c>
      <c r="AR80" s="178" t="str">
        <f t="shared" si="316"/>
        <v/>
      </c>
      <c r="AS80" s="178" t="str">
        <f t="shared" si="316"/>
        <v/>
      </c>
      <c r="AT80" s="178" t="str">
        <f t="shared" si="19"/>
        <v/>
      </c>
      <c r="AU80" s="179" t="str">
        <f t="shared" si="20"/>
        <v/>
      </c>
      <c r="AV80" s="180"/>
      <c r="AW80" s="181" t="s">
        <v>168</v>
      </c>
      <c r="AX80" s="181" t="s">
        <v>168</v>
      </c>
    </row>
    <row r="81">
      <c r="A81" s="119"/>
      <c r="B81" s="170" t="str">
        <f t="shared" ref="B81:E81" si="317">if(isblank($A81),"",if(iserror(match($A81&amp;"M",X$5:X$250,0)+4),if(iserror(match($A81&amp;"M?",X$5:X$250,0)+4),"",match($A81&amp;"M?",X$5:X$250,0)+4),(match($A81&amp;"M",X$5:X$250,0)+4)))</f>
        <v/>
      </c>
      <c r="C81" s="170" t="str">
        <f t="shared" si="317"/>
        <v/>
      </c>
      <c r="D81" s="170" t="str">
        <f t="shared" si="317"/>
        <v/>
      </c>
      <c r="E81" s="170" t="str">
        <f t="shared" si="317"/>
        <v/>
      </c>
      <c r="F81" s="170" t="str">
        <f t="shared" ref="F81:I81" si="318">if(isblank($A81),"",if(iserror(match($A81&amp;"F",X$5:X$250,0)+4),if(iserror(match($A81&amp;"F?",X$5:X$250,0)+4),"",match($A81&amp;"F?",X$5:X$250,0)+4),(match($A81&amp;"F",X$5:X$250,0)+4)))</f>
        <v/>
      </c>
      <c r="G81" s="170" t="str">
        <f t="shared" si="318"/>
        <v/>
      </c>
      <c r="H81" s="170" t="str">
        <f t="shared" si="318"/>
        <v/>
      </c>
      <c r="I81" s="170" t="str">
        <f t="shared" si="318"/>
        <v/>
      </c>
      <c r="J81" s="171" t="str">
        <f t="shared" si="8"/>
        <v/>
      </c>
      <c r="K81" s="171" t="str">
        <f t="shared" si="9"/>
        <v/>
      </c>
      <c r="L81" s="171" t="str">
        <f t="shared" si="10"/>
        <v/>
      </c>
      <c r="M81" s="171" t="str">
        <f t="shared" si="11"/>
        <v/>
      </c>
      <c r="N81" s="171" t="str">
        <f t="shared" si="12"/>
        <v/>
      </c>
      <c r="O81" s="171" t="str">
        <f t="shared" si="13"/>
        <v/>
      </c>
      <c r="P81" s="172"/>
      <c r="Q81" s="172"/>
      <c r="R81" s="170" t="str">
        <f>'ID Obs'!A81</f>
        <v/>
      </c>
      <c r="S81" s="170" t="str">
        <f>'ID Obs'!C81</f>
        <v/>
      </c>
      <c r="T81" s="170" t="str">
        <f>'ID Obs'!E81</f>
        <v/>
      </c>
      <c r="U81" s="170" t="str">
        <f>'ID Obs'!F81</f>
        <v/>
      </c>
      <c r="V81" s="170" t="str">
        <f>'ID Obs'!G81</f>
        <v/>
      </c>
      <c r="W81" s="170" t="str">
        <f>'ID Obs'!H81</f>
        <v/>
      </c>
      <c r="X81" s="170" t="str">
        <f>'ID Obs'!N81&amp;$S81</f>
        <v>Nest!</v>
      </c>
      <c r="Y81" s="170" t="str">
        <f>'ID Obs'!P81&amp;$S81</f>
        <v>Nest!</v>
      </c>
      <c r="Z81" s="170" t="str">
        <f>'ID Obs'!R81&amp;$S81</f>
        <v>Nest!</v>
      </c>
      <c r="AA81" s="170" t="str">
        <f>'ID Obs'!T81&amp;$S81</f>
        <v>Nest!</v>
      </c>
      <c r="AB81" s="170" t="str">
        <f>'ID Obs'!O81</f>
        <v>Date!</v>
      </c>
      <c r="AC81" s="170" t="str">
        <f>'ID Obs'!Q81</f>
        <v>Date!</v>
      </c>
      <c r="AD81" s="170" t="str">
        <f>'ID Obs'!S81</f>
        <v>Date!</v>
      </c>
      <c r="AE81" s="170" t="str">
        <f>'ID Obs'!U81</f>
        <v>Date!</v>
      </c>
      <c r="AF81" s="173">
        <f>value('Nest Checks'!G83)</f>
        <v>0</v>
      </c>
      <c r="AG81" s="174" t="str">
        <f t="shared" si="14"/>
        <v/>
      </c>
      <c r="AH81" s="138"/>
      <c r="AI81" s="4"/>
      <c r="AJ81" s="176" t="str">
        <f t="shared" ref="AJ81:AM81" si="319">if(isblank($A81),"",if($J81&gt;0,indirect("R"&amp;$J81&amp;"C"&amp;column(T81),0),"-"))</f>
        <v/>
      </c>
      <c r="AK81" s="176" t="str">
        <f t="shared" si="319"/>
        <v/>
      </c>
      <c r="AL81" s="176" t="str">
        <f t="shared" si="319"/>
        <v/>
      </c>
      <c r="AM81" s="176" t="str">
        <f t="shared" si="319"/>
        <v/>
      </c>
      <c r="AN81" s="176" t="str">
        <f t="shared" si="16"/>
        <v/>
      </c>
      <c r="AO81" s="177" t="str">
        <f t="shared" si="17"/>
        <v/>
      </c>
      <c r="AP81" s="178" t="str">
        <f t="shared" ref="AP81:AS81" si="320">if(isblank($A81),"",if($L81&gt;0,indirect("R"&amp;$L81&amp;"C"&amp;column(T81),0),"-"))</f>
        <v/>
      </c>
      <c r="AQ81" s="178" t="str">
        <f t="shared" si="320"/>
        <v/>
      </c>
      <c r="AR81" s="178" t="str">
        <f t="shared" si="320"/>
        <v/>
      </c>
      <c r="AS81" s="178" t="str">
        <f t="shared" si="320"/>
        <v/>
      </c>
      <c r="AT81" s="178" t="str">
        <f t="shared" si="19"/>
        <v/>
      </c>
      <c r="AU81" s="179" t="str">
        <f t="shared" si="20"/>
        <v/>
      </c>
      <c r="AV81" s="180"/>
      <c r="AW81" s="181" t="s">
        <v>168</v>
      </c>
      <c r="AX81" s="181" t="s">
        <v>168</v>
      </c>
    </row>
    <row r="82">
      <c r="A82" s="119"/>
      <c r="B82" s="170" t="str">
        <f t="shared" ref="B82:E82" si="321">if(isblank($A82),"",if(iserror(match($A82&amp;"M",X$5:X$250,0)+4),if(iserror(match($A82&amp;"M?",X$5:X$250,0)+4),"",match($A82&amp;"M?",X$5:X$250,0)+4),(match($A82&amp;"M",X$5:X$250,0)+4)))</f>
        <v/>
      </c>
      <c r="C82" s="170" t="str">
        <f t="shared" si="321"/>
        <v/>
      </c>
      <c r="D82" s="170" t="str">
        <f t="shared" si="321"/>
        <v/>
      </c>
      <c r="E82" s="170" t="str">
        <f t="shared" si="321"/>
        <v/>
      </c>
      <c r="F82" s="170" t="str">
        <f t="shared" ref="F82:I82" si="322">if(isblank($A82),"",if(iserror(match($A82&amp;"F",X$5:X$250,0)+4),if(iserror(match($A82&amp;"F?",X$5:X$250,0)+4),"",match($A82&amp;"F?",X$5:X$250,0)+4),(match($A82&amp;"F",X$5:X$250,0)+4)))</f>
        <v/>
      </c>
      <c r="G82" s="170" t="str">
        <f t="shared" si="322"/>
        <v/>
      </c>
      <c r="H82" s="170" t="str">
        <f t="shared" si="322"/>
        <v/>
      </c>
      <c r="I82" s="170" t="str">
        <f t="shared" si="322"/>
        <v/>
      </c>
      <c r="J82" s="171" t="str">
        <f t="shared" si="8"/>
        <v/>
      </c>
      <c r="K82" s="171" t="str">
        <f t="shared" si="9"/>
        <v/>
      </c>
      <c r="L82" s="171" t="str">
        <f t="shared" si="10"/>
        <v/>
      </c>
      <c r="M82" s="171" t="str">
        <f t="shared" si="11"/>
        <v/>
      </c>
      <c r="N82" s="171" t="str">
        <f t="shared" si="12"/>
        <v/>
      </c>
      <c r="O82" s="171" t="str">
        <f t="shared" si="13"/>
        <v/>
      </c>
      <c r="P82" s="172"/>
      <c r="Q82" s="172"/>
      <c r="R82" s="170" t="str">
        <f>'ID Obs'!A82</f>
        <v/>
      </c>
      <c r="S82" s="170" t="str">
        <f>'ID Obs'!C82</f>
        <v/>
      </c>
      <c r="T82" s="170" t="str">
        <f>'ID Obs'!E82</f>
        <v/>
      </c>
      <c r="U82" s="170" t="str">
        <f>'ID Obs'!F82</f>
        <v/>
      </c>
      <c r="V82" s="170" t="str">
        <f>'ID Obs'!G82</f>
        <v/>
      </c>
      <c r="W82" s="170" t="str">
        <f>'ID Obs'!H82</f>
        <v/>
      </c>
      <c r="X82" s="170" t="str">
        <f>'ID Obs'!N82&amp;$S82</f>
        <v>Nest!</v>
      </c>
      <c r="Y82" s="170" t="str">
        <f>'ID Obs'!P82&amp;$S82</f>
        <v>Nest!</v>
      </c>
      <c r="Z82" s="170" t="str">
        <f>'ID Obs'!R82&amp;$S82</f>
        <v>Nest!</v>
      </c>
      <c r="AA82" s="170" t="str">
        <f>'ID Obs'!T82&amp;$S82</f>
        <v>Nest!</v>
      </c>
      <c r="AB82" s="170" t="str">
        <f>'ID Obs'!O82</f>
        <v>Date!</v>
      </c>
      <c r="AC82" s="170" t="str">
        <f>'ID Obs'!Q82</f>
        <v>Date!</v>
      </c>
      <c r="AD82" s="170" t="str">
        <f>'ID Obs'!S82</f>
        <v>Date!</v>
      </c>
      <c r="AE82" s="170" t="str">
        <f>'ID Obs'!U82</f>
        <v>Date!</v>
      </c>
      <c r="AF82" s="173">
        <f>value('Nest Checks'!G84)</f>
        <v>0</v>
      </c>
      <c r="AG82" s="174" t="str">
        <f t="shared" si="14"/>
        <v/>
      </c>
      <c r="AH82" s="138"/>
      <c r="AI82" s="4"/>
      <c r="AJ82" s="176" t="str">
        <f t="shared" ref="AJ82:AM82" si="323">if(isblank($A82),"",if($J82&gt;0,indirect("R"&amp;$J82&amp;"C"&amp;column(T82),0),"-"))</f>
        <v/>
      </c>
      <c r="AK82" s="176" t="str">
        <f t="shared" si="323"/>
        <v/>
      </c>
      <c r="AL82" s="176" t="str">
        <f t="shared" si="323"/>
        <v/>
      </c>
      <c r="AM82" s="176" t="str">
        <f t="shared" si="323"/>
        <v/>
      </c>
      <c r="AN82" s="176" t="str">
        <f t="shared" si="16"/>
        <v/>
      </c>
      <c r="AO82" s="177" t="str">
        <f t="shared" si="17"/>
        <v/>
      </c>
      <c r="AP82" s="178" t="str">
        <f t="shared" ref="AP82:AS82" si="324">if(isblank($A82),"",if($L82&gt;0,indirect("R"&amp;$L82&amp;"C"&amp;column(T82),0),"-"))</f>
        <v/>
      </c>
      <c r="AQ82" s="178" t="str">
        <f t="shared" si="324"/>
        <v/>
      </c>
      <c r="AR82" s="178" t="str">
        <f t="shared" si="324"/>
        <v/>
      </c>
      <c r="AS82" s="178" t="str">
        <f t="shared" si="324"/>
        <v/>
      </c>
      <c r="AT82" s="178" t="str">
        <f t="shared" si="19"/>
        <v/>
      </c>
      <c r="AU82" s="179" t="str">
        <f t="shared" si="20"/>
        <v/>
      </c>
      <c r="AV82" s="180"/>
      <c r="AW82" s="181" t="s">
        <v>168</v>
      </c>
      <c r="AX82" s="181" t="s">
        <v>168</v>
      </c>
    </row>
    <row r="83">
      <c r="A83" s="119"/>
      <c r="B83" s="170" t="str">
        <f t="shared" ref="B83:E83" si="325">if(isblank($A83),"",if(iserror(match($A83&amp;"M",X$5:X$250,0)+4),if(iserror(match($A83&amp;"M?",X$5:X$250,0)+4),"",match($A83&amp;"M?",X$5:X$250,0)+4),(match($A83&amp;"M",X$5:X$250,0)+4)))</f>
        <v/>
      </c>
      <c r="C83" s="170" t="str">
        <f t="shared" si="325"/>
        <v/>
      </c>
      <c r="D83" s="170" t="str">
        <f t="shared" si="325"/>
        <v/>
      </c>
      <c r="E83" s="170" t="str">
        <f t="shared" si="325"/>
        <v/>
      </c>
      <c r="F83" s="170" t="str">
        <f t="shared" ref="F83:I83" si="326">if(isblank($A83),"",if(iserror(match($A83&amp;"F",X$5:X$250,0)+4),if(iserror(match($A83&amp;"F?",X$5:X$250,0)+4),"",match($A83&amp;"F?",X$5:X$250,0)+4),(match($A83&amp;"F",X$5:X$250,0)+4)))</f>
        <v/>
      </c>
      <c r="G83" s="170" t="str">
        <f t="shared" si="326"/>
        <v/>
      </c>
      <c r="H83" s="170" t="str">
        <f t="shared" si="326"/>
        <v/>
      </c>
      <c r="I83" s="170" t="str">
        <f t="shared" si="326"/>
        <v/>
      </c>
      <c r="J83" s="171" t="str">
        <f t="shared" si="8"/>
        <v/>
      </c>
      <c r="K83" s="171" t="str">
        <f t="shared" si="9"/>
        <v/>
      </c>
      <c r="L83" s="171" t="str">
        <f t="shared" si="10"/>
        <v/>
      </c>
      <c r="M83" s="171" t="str">
        <f t="shared" si="11"/>
        <v/>
      </c>
      <c r="N83" s="171" t="str">
        <f t="shared" si="12"/>
        <v/>
      </c>
      <c r="O83" s="171" t="str">
        <f t="shared" si="13"/>
        <v/>
      </c>
      <c r="P83" s="172"/>
      <c r="Q83" s="172"/>
      <c r="R83" s="170" t="str">
        <f>'ID Obs'!A83</f>
        <v/>
      </c>
      <c r="S83" s="170" t="str">
        <f>'ID Obs'!C83</f>
        <v/>
      </c>
      <c r="T83" s="170" t="str">
        <f>'ID Obs'!E83</f>
        <v/>
      </c>
      <c r="U83" s="170" t="str">
        <f>'ID Obs'!F83</f>
        <v/>
      </c>
      <c r="V83" s="170" t="str">
        <f>'ID Obs'!G83</f>
        <v/>
      </c>
      <c r="W83" s="170" t="str">
        <f>'ID Obs'!H83</f>
        <v/>
      </c>
      <c r="X83" s="170" t="str">
        <f>'ID Obs'!N83&amp;$S83</f>
        <v>Nest!</v>
      </c>
      <c r="Y83" s="170" t="str">
        <f>'ID Obs'!P83&amp;$S83</f>
        <v>Nest!</v>
      </c>
      <c r="Z83" s="170" t="str">
        <f>'ID Obs'!R83&amp;$S83</f>
        <v>Nest!</v>
      </c>
      <c r="AA83" s="170" t="str">
        <f>'ID Obs'!T83&amp;$S83</f>
        <v>Nest!</v>
      </c>
      <c r="AB83" s="170" t="str">
        <f>'ID Obs'!O83</f>
        <v>Date!</v>
      </c>
      <c r="AC83" s="170" t="str">
        <f>'ID Obs'!Q83</f>
        <v>Date!</v>
      </c>
      <c r="AD83" s="170" t="str">
        <f>'ID Obs'!S83</f>
        <v>Date!</v>
      </c>
      <c r="AE83" s="170" t="str">
        <f>'ID Obs'!U83</f>
        <v>Date!</v>
      </c>
      <c r="AF83" s="173">
        <f>value('Nest Checks'!G85)</f>
        <v>0</v>
      </c>
      <c r="AG83" s="174" t="str">
        <f t="shared" si="14"/>
        <v/>
      </c>
      <c r="AH83" s="138"/>
      <c r="AI83" s="4"/>
      <c r="AJ83" s="176" t="str">
        <f t="shared" ref="AJ83:AM83" si="327">if(isblank($A83),"",if($J83&gt;0,indirect("R"&amp;$J83&amp;"C"&amp;column(T83),0),"-"))</f>
        <v/>
      </c>
      <c r="AK83" s="176" t="str">
        <f t="shared" si="327"/>
        <v/>
      </c>
      <c r="AL83" s="176" t="str">
        <f t="shared" si="327"/>
        <v/>
      </c>
      <c r="AM83" s="176" t="str">
        <f t="shared" si="327"/>
        <v/>
      </c>
      <c r="AN83" s="176" t="str">
        <f t="shared" si="16"/>
        <v/>
      </c>
      <c r="AO83" s="177" t="str">
        <f t="shared" si="17"/>
        <v/>
      </c>
      <c r="AP83" s="178" t="str">
        <f t="shared" ref="AP83:AS83" si="328">if(isblank($A83),"",if($L83&gt;0,indirect("R"&amp;$L83&amp;"C"&amp;column(T83),0),"-"))</f>
        <v/>
      </c>
      <c r="AQ83" s="178" t="str">
        <f t="shared" si="328"/>
        <v/>
      </c>
      <c r="AR83" s="178" t="str">
        <f t="shared" si="328"/>
        <v/>
      </c>
      <c r="AS83" s="178" t="str">
        <f t="shared" si="328"/>
        <v/>
      </c>
      <c r="AT83" s="178" t="str">
        <f t="shared" si="19"/>
        <v/>
      </c>
      <c r="AU83" s="179" t="str">
        <f t="shared" si="20"/>
        <v/>
      </c>
      <c r="AV83" s="180"/>
      <c r="AW83" s="181" t="s">
        <v>168</v>
      </c>
      <c r="AX83" s="181" t="s">
        <v>168</v>
      </c>
    </row>
    <row r="84">
      <c r="A84" s="119"/>
      <c r="B84" s="170" t="str">
        <f t="shared" ref="B84:E84" si="329">if(isblank($A84),"",if(iserror(match($A84&amp;"M",X$5:X$250,0)+4),if(iserror(match($A84&amp;"M?",X$5:X$250,0)+4),"",match($A84&amp;"M?",X$5:X$250,0)+4),(match($A84&amp;"M",X$5:X$250,0)+4)))</f>
        <v/>
      </c>
      <c r="C84" s="170" t="str">
        <f t="shared" si="329"/>
        <v/>
      </c>
      <c r="D84" s="170" t="str">
        <f t="shared" si="329"/>
        <v/>
      </c>
      <c r="E84" s="170" t="str">
        <f t="shared" si="329"/>
        <v/>
      </c>
      <c r="F84" s="170" t="str">
        <f t="shared" ref="F84:I84" si="330">if(isblank($A84),"",if(iserror(match($A84&amp;"F",X$5:X$250,0)+4),if(iserror(match($A84&amp;"F?",X$5:X$250,0)+4),"",match($A84&amp;"F?",X$5:X$250,0)+4),(match($A84&amp;"F",X$5:X$250,0)+4)))</f>
        <v/>
      </c>
      <c r="G84" s="170" t="str">
        <f t="shared" si="330"/>
        <v/>
      </c>
      <c r="H84" s="170" t="str">
        <f t="shared" si="330"/>
        <v/>
      </c>
      <c r="I84" s="170" t="str">
        <f t="shared" si="330"/>
        <v/>
      </c>
      <c r="J84" s="171" t="str">
        <f t="shared" si="8"/>
        <v/>
      </c>
      <c r="K84" s="171" t="str">
        <f t="shared" si="9"/>
        <v/>
      </c>
      <c r="L84" s="171" t="str">
        <f t="shared" si="10"/>
        <v/>
      </c>
      <c r="M84" s="171" t="str">
        <f t="shared" si="11"/>
        <v/>
      </c>
      <c r="N84" s="171" t="str">
        <f t="shared" si="12"/>
        <v/>
      </c>
      <c r="O84" s="171" t="str">
        <f t="shared" si="13"/>
        <v/>
      </c>
      <c r="P84" s="172"/>
      <c r="Q84" s="172"/>
      <c r="R84" s="170" t="str">
        <f>'ID Obs'!A84</f>
        <v/>
      </c>
      <c r="S84" s="170" t="str">
        <f>'ID Obs'!C84</f>
        <v/>
      </c>
      <c r="T84" s="170" t="str">
        <f>'ID Obs'!E84</f>
        <v/>
      </c>
      <c r="U84" s="170" t="str">
        <f>'ID Obs'!F84</f>
        <v/>
      </c>
      <c r="V84" s="170" t="str">
        <f>'ID Obs'!G84</f>
        <v/>
      </c>
      <c r="W84" s="170" t="str">
        <f>'ID Obs'!H84</f>
        <v/>
      </c>
      <c r="X84" s="170" t="str">
        <f>'ID Obs'!N84&amp;$S84</f>
        <v>Nest!</v>
      </c>
      <c r="Y84" s="170" t="str">
        <f>'ID Obs'!P84&amp;$S84</f>
        <v>Nest!</v>
      </c>
      <c r="Z84" s="170" t="str">
        <f>'ID Obs'!R84&amp;$S84</f>
        <v>Nest!</v>
      </c>
      <c r="AA84" s="170" t="str">
        <f>'ID Obs'!T84&amp;$S84</f>
        <v>Nest!</v>
      </c>
      <c r="AB84" s="170" t="str">
        <f>'ID Obs'!O84</f>
        <v>Date!</v>
      </c>
      <c r="AC84" s="170" t="str">
        <f>'ID Obs'!Q84</f>
        <v>Date!</v>
      </c>
      <c r="AD84" s="170" t="str">
        <f>'ID Obs'!S84</f>
        <v>Date!</v>
      </c>
      <c r="AE84" s="170" t="str">
        <f>'ID Obs'!U84</f>
        <v>Date!</v>
      </c>
      <c r="AF84" s="173">
        <f>value('Nest Checks'!G86)</f>
        <v>0</v>
      </c>
      <c r="AG84" s="174" t="str">
        <f t="shared" si="14"/>
        <v/>
      </c>
      <c r="AH84" s="138"/>
      <c r="AI84" s="4"/>
      <c r="AJ84" s="176" t="str">
        <f t="shared" ref="AJ84:AM84" si="331">if(isblank($A84),"",if($J84&gt;0,indirect("R"&amp;$J84&amp;"C"&amp;column(T84),0),"-"))</f>
        <v/>
      </c>
      <c r="AK84" s="176" t="str">
        <f t="shared" si="331"/>
        <v/>
      </c>
      <c r="AL84" s="176" t="str">
        <f t="shared" si="331"/>
        <v/>
      </c>
      <c r="AM84" s="176" t="str">
        <f t="shared" si="331"/>
        <v/>
      </c>
      <c r="AN84" s="176" t="str">
        <f t="shared" si="16"/>
        <v/>
      </c>
      <c r="AO84" s="177" t="str">
        <f t="shared" si="17"/>
        <v/>
      </c>
      <c r="AP84" s="178" t="str">
        <f t="shared" ref="AP84:AS84" si="332">if(isblank($A84),"",if($L84&gt;0,indirect("R"&amp;$L84&amp;"C"&amp;column(T84),0),"-"))</f>
        <v/>
      </c>
      <c r="AQ84" s="178" t="str">
        <f t="shared" si="332"/>
        <v/>
      </c>
      <c r="AR84" s="178" t="str">
        <f t="shared" si="332"/>
        <v/>
      </c>
      <c r="AS84" s="178" t="str">
        <f t="shared" si="332"/>
        <v/>
      </c>
      <c r="AT84" s="178" t="str">
        <f t="shared" si="19"/>
        <v/>
      </c>
      <c r="AU84" s="179" t="str">
        <f t="shared" si="20"/>
        <v/>
      </c>
      <c r="AV84" s="180"/>
      <c r="AW84" s="181" t="s">
        <v>168</v>
      </c>
      <c r="AX84" s="181" t="s">
        <v>168</v>
      </c>
    </row>
    <row r="85">
      <c r="A85" s="119"/>
      <c r="B85" s="170" t="str">
        <f t="shared" ref="B85:E85" si="333">if(isblank($A85),"",if(iserror(match($A85&amp;"M",X$5:X$250,0)+4),if(iserror(match($A85&amp;"M?",X$5:X$250,0)+4),"",match($A85&amp;"M?",X$5:X$250,0)+4),(match($A85&amp;"M",X$5:X$250,0)+4)))</f>
        <v/>
      </c>
      <c r="C85" s="170" t="str">
        <f t="shared" si="333"/>
        <v/>
      </c>
      <c r="D85" s="170" t="str">
        <f t="shared" si="333"/>
        <v/>
      </c>
      <c r="E85" s="170" t="str">
        <f t="shared" si="333"/>
        <v/>
      </c>
      <c r="F85" s="170" t="str">
        <f t="shared" ref="F85:I85" si="334">if(isblank($A85),"",if(iserror(match($A85&amp;"F",X$5:X$250,0)+4),if(iserror(match($A85&amp;"F?",X$5:X$250,0)+4),"",match($A85&amp;"F?",X$5:X$250,0)+4),(match($A85&amp;"F",X$5:X$250,0)+4)))</f>
        <v/>
      </c>
      <c r="G85" s="170" t="str">
        <f t="shared" si="334"/>
        <v/>
      </c>
      <c r="H85" s="170" t="str">
        <f t="shared" si="334"/>
        <v/>
      </c>
      <c r="I85" s="170" t="str">
        <f t="shared" si="334"/>
        <v/>
      </c>
      <c r="J85" s="171" t="str">
        <f t="shared" si="8"/>
        <v/>
      </c>
      <c r="K85" s="171" t="str">
        <f t="shared" si="9"/>
        <v/>
      </c>
      <c r="L85" s="171" t="str">
        <f t="shared" si="10"/>
        <v/>
      </c>
      <c r="M85" s="171" t="str">
        <f t="shared" si="11"/>
        <v/>
      </c>
      <c r="N85" s="171" t="str">
        <f t="shared" si="12"/>
        <v/>
      </c>
      <c r="O85" s="171" t="str">
        <f t="shared" si="13"/>
        <v/>
      </c>
      <c r="P85" s="172"/>
      <c r="Q85" s="172"/>
      <c r="R85" s="170" t="str">
        <f>'ID Obs'!A85</f>
        <v/>
      </c>
      <c r="S85" s="170" t="str">
        <f>'ID Obs'!C85</f>
        <v/>
      </c>
      <c r="T85" s="170" t="str">
        <f>'ID Obs'!E85</f>
        <v/>
      </c>
      <c r="U85" s="170" t="str">
        <f>'ID Obs'!F85</f>
        <v/>
      </c>
      <c r="V85" s="170" t="str">
        <f>'ID Obs'!G85</f>
        <v/>
      </c>
      <c r="W85" s="170" t="str">
        <f>'ID Obs'!H85</f>
        <v/>
      </c>
      <c r="X85" s="170" t="str">
        <f>'ID Obs'!N85&amp;$S85</f>
        <v>Nest!</v>
      </c>
      <c r="Y85" s="170" t="str">
        <f>'ID Obs'!P85&amp;$S85</f>
        <v>Nest!</v>
      </c>
      <c r="Z85" s="170" t="str">
        <f>'ID Obs'!R85&amp;$S85</f>
        <v>Nest!</v>
      </c>
      <c r="AA85" s="170" t="str">
        <f>'ID Obs'!T85&amp;$S85</f>
        <v>Nest!</v>
      </c>
      <c r="AB85" s="170" t="str">
        <f>'ID Obs'!O85</f>
        <v>Date!</v>
      </c>
      <c r="AC85" s="170" t="str">
        <f>'ID Obs'!Q85</f>
        <v>Date!</v>
      </c>
      <c r="AD85" s="170" t="str">
        <f>'ID Obs'!S85</f>
        <v>Date!</v>
      </c>
      <c r="AE85" s="170" t="str">
        <f>'ID Obs'!U85</f>
        <v>Date!</v>
      </c>
      <c r="AF85" s="173">
        <f>value('Nest Checks'!G87)</f>
        <v>0</v>
      </c>
      <c r="AG85" s="174" t="str">
        <f t="shared" si="14"/>
        <v/>
      </c>
      <c r="AH85" s="138"/>
      <c r="AI85" s="4"/>
      <c r="AJ85" s="176" t="str">
        <f t="shared" ref="AJ85:AM85" si="335">if(isblank($A85),"",if($J85&gt;0,indirect("R"&amp;$J85&amp;"C"&amp;column(T85),0),"-"))</f>
        <v/>
      </c>
      <c r="AK85" s="176" t="str">
        <f t="shared" si="335"/>
        <v/>
      </c>
      <c r="AL85" s="176" t="str">
        <f t="shared" si="335"/>
        <v/>
      </c>
      <c r="AM85" s="176" t="str">
        <f t="shared" si="335"/>
        <v/>
      </c>
      <c r="AN85" s="176" t="str">
        <f t="shared" si="16"/>
        <v/>
      </c>
      <c r="AO85" s="177" t="str">
        <f t="shared" si="17"/>
        <v/>
      </c>
      <c r="AP85" s="178" t="str">
        <f t="shared" ref="AP85:AS85" si="336">if(isblank($A85),"",if($L85&gt;0,indirect("R"&amp;$L85&amp;"C"&amp;column(T85),0),"-"))</f>
        <v/>
      </c>
      <c r="AQ85" s="178" t="str">
        <f t="shared" si="336"/>
        <v/>
      </c>
      <c r="AR85" s="178" t="str">
        <f t="shared" si="336"/>
        <v/>
      </c>
      <c r="AS85" s="178" t="str">
        <f t="shared" si="336"/>
        <v/>
      </c>
      <c r="AT85" s="178" t="str">
        <f t="shared" si="19"/>
        <v/>
      </c>
      <c r="AU85" s="179" t="str">
        <f t="shared" si="20"/>
        <v/>
      </c>
      <c r="AV85" s="180"/>
      <c r="AW85" s="181" t="s">
        <v>168</v>
      </c>
      <c r="AX85" s="181" t="s">
        <v>168</v>
      </c>
    </row>
    <row r="86">
      <c r="A86" s="119"/>
      <c r="B86" s="170" t="str">
        <f t="shared" ref="B86:E86" si="337">if(isblank($A86),"",if(iserror(match($A86&amp;"M",X$5:X$250,0)+4),if(iserror(match($A86&amp;"M?",X$5:X$250,0)+4),"",match($A86&amp;"M?",X$5:X$250,0)+4),(match($A86&amp;"M",X$5:X$250,0)+4)))</f>
        <v/>
      </c>
      <c r="C86" s="170" t="str">
        <f t="shared" si="337"/>
        <v/>
      </c>
      <c r="D86" s="170" t="str">
        <f t="shared" si="337"/>
        <v/>
      </c>
      <c r="E86" s="170" t="str">
        <f t="shared" si="337"/>
        <v/>
      </c>
      <c r="F86" s="170" t="str">
        <f t="shared" ref="F86:I86" si="338">if(isblank($A86),"",if(iserror(match($A86&amp;"F",X$5:X$250,0)+4),if(iserror(match($A86&amp;"F?",X$5:X$250,0)+4),"",match($A86&amp;"F?",X$5:X$250,0)+4),(match($A86&amp;"F",X$5:X$250,0)+4)))</f>
        <v/>
      </c>
      <c r="G86" s="170" t="str">
        <f t="shared" si="338"/>
        <v/>
      </c>
      <c r="H86" s="170" t="str">
        <f t="shared" si="338"/>
        <v/>
      </c>
      <c r="I86" s="170" t="str">
        <f t="shared" si="338"/>
        <v/>
      </c>
      <c r="J86" s="171" t="str">
        <f t="shared" si="8"/>
        <v/>
      </c>
      <c r="K86" s="171" t="str">
        <f t="shared" si="9"/>
        <v/>
      </c>
      <c r="L86" s="171" t="str">
        <f t="shared" si="10"/>
        <v/>
      </c>
      <c r="M86" s="171" t="str">
        <f t="shared" si="11"/>
        <v/>
      </c>
      <c r="N86" s="171" t="str">
        <f t="shared" si="12"/>
        <v/>
      </c>
      <c r="O86" s="171" t="str">
        <f t="shared" si="13"/>
        <v/>
      </c>
      <c r="P86" s="172"/>
      <c r="Q86" s="172"/>
      <c r="R86" s="170" t="str">
        <f>'ID Obs'!A86</f>
        <v/>
      </c>
      <c r="S86" s="170" t="str">
        <f>'ID Obs'!C86</f>
        <v/>
      </c>
      <c r="T86" s="170" t="str">
        <f>'ID Obs'!E86</f>
        <v/>
      </c>
      <c r="U86" s="170" t="str">
        <f>'ID Obs'!F86</f>
        <v/>
      </c>
      <c r="V86" s="170" t="str">
        <f>'ID Obs'!G86</f>
        <v/>
      </c>
      <c r="W86" s="170" t="str">
        <f>'ID Obs'!H86</f>
        <v/>
      </c>
      <c r="X86" s="170" t="str">
        <f>'ID Obs'!N86&amp;$S86</f>
        <v>Nest!</v>
      </c>
      <c r="Y86" s="170" t="str">
        <f>'ID Obs'!P86&amp;$S86</f>
        <v>Nest!</v>
      </c>
      <c r="Z86" s="170" t="str">
        <f>'ID Obs'!R86&amp;$S86</f>
        <v>Nest!</v>
      </c>
      <c r="AA86" s="170" t="str">
        <f>'ID Obs'!T86&amp;$S86</f>
        <v>Nest!</v>
      </c>
      <c r="AB86" s="170" t="str">
        <f>'ID Obs'!O86</f>
        <v>Date!</v>
      </c>
      <c r="AC86" s="170" t="str">
        <f>'ID Obs'!Q86</f>
        <v>Date!</v>
      </c>
      <c r="AD86" s="170" t="str">
        <f>'ID Obs'!S86</f>
        <v>Date!</v>
      </c>
      <c r="AE86" s="170" t="str">
        <f>'ID Obs'!U86</f>
        <v>Date!</v>
      </c>
      <c r="AF86" s="173">
        <f>value('Nest Checks'!G88)</f>
        <v>0</v>
      </c>
      <c r="AG86" s="174" t="str">
        <f t="shared" si="14"/>
        <v/>
      </c>
      <c r="AH86" s="138"/>
      <c r="AI86" s="4"/>
      <c r="AJ86" s="176" t="str">
        <f t="shared" ref="AJ86:AM86" si="339">if(isblank($A86),"",if($J86&gt;0,indirect("R"&amp;$J86&amp;"C"&amp;column(T86),0),"-"))</f>
        <v/>
      </c>
      <c r="AK86" s="176" t="str">
        <f t="shared" si="339"/>
        <v/>
      </c>
      <c r="AL86" s="176" t="str">
        <f t="shared" si="339"/>
        <v/>
      </c>
      <c r="AM86" s="176" t="str">
        <f t="shared" si="339"/>
        <v/>
      </c>
      <c r="AN86" s="176" t="str">
        <f t="shared" si="16"/>
        <v/>
      </c>
      <c r="AO86" s="177" t="str">
        <f t="shared" si="17"/>
        <v/>
      </c>
      <c r="AP86" s="178" t="str">
        <f t="shared" ref="AP86:AS86" si="340">if(isblank($A86),"",if($L86&gt;0,indirect("R"&amp;$L86&amp;"C"&amp;column(T86),0),"-"))</f>
        <v/>
      </c>
      <c r="AQ86" s="178" t="str">
        <f t="shared" si="340"/>
        <v/>
      </c>
      <c r="AR86" s="178" t="str">
        <f t="shared" si="340"/>
        <v/>
      </c>
      <c r="AS86" s="178" t="str">
        <f t="shared" si="340"/>
        <v/>
      </c>
      <c r="AT86" s="178" t="str">
        <f t="shared" si="19"/>
        <v/>
      </c>
      <c r="AU86" s="179" t="str">
        <f t="shared" si="20"/>
        <v/>
      </c>
      <c r="AV86" s="180"/>
      <c r="AW86" s="181" t="s">
        <v>168</v>
      </c>
      <c r="AX86" s="181" t="s">
        <v>168</v>
      </c>
    </row>
    <row r="87">
      <c r="A87" s="119"/>
      <c r="B87" s="170" t="str">
        <f t="shared" ref="B87:E87" si="341">if(isblank($A87),"",if(iserror(match($A87&amp;"M",X$5:X$250,0)+4),if(iserror(match($A87&amp;"M?",X$5:X$250,0)+4),"",match($A87&amp;"M?",X$5:X$250,0)+4),(match($A87&amp;"M",X$5:X$250,0)+4)))</f>
        <v/>
      </c>
      <c r="C87" s="170" t="str">
        <f t="shared" si="341"/>
        <v/>
      </c>
      <c r="D87" s="170" t="str">
        <f t="shared" si="341"/>
        <v/>
      </c>
      <c r="E87" s="170" t="str">
        <f t="shared" si="341"/>
        <v/>
      </c>
      <c r="F87" s="170" t="str">
        <f t="shared" ref="F87:I87" si="342">if(isblank($A87),"",if(iserror(match($A87&amp;"F",X$5:X$250,0)+4),if(iserror(match($A87&amp;"F?",X$5:X$250,0)+4),"",match($A87&amp;"F?",X$5:X$250,0)+4),(match($A87&amp;"F",X$5:X$250,0)+4)))</f>
        <v/>
      </c>
      <c r="G87" s="170" t="str">
        <f t="shared" si="342"/>
        <v/>
      </c>
      <c r="H87" s="170" t="str">
        <f t="shared" si="342"/>
        <v/>
      </c>
      <c r="I87" s="170" t="str">
        <f t="shared" si="342"/>
        <v/>
      </c>
      <c r="J87" s="171" t="str">
        <f t="shared" si="8"/>
        <v/>
      </c>
      <c r="K87" s="171" t="str">
        <f t="shared" si="9"/>
        <v/>
      </c>
      <c r="L87" s="171" t="str">
        <f t="shared" si="10"/>
        <v/>
      </c>
      <c r="M87" s="171" t="str">
        <f t="shared" si="11"/>
        <v/>
      </c>
      <c r="N87" s="171" t="str">
        <f t="shared" si="12"/>
        <v/>
      </c>
      <c r="O87" s="171" t="str">
        <f t="shared" si="13"/>
        <v/>
      </c>
      <c r="P87" s="172"/>
      <c r="Q87" s="172"/>
      <c r="R87" s="170" t="str">
        <f>'ID Obs'!A87</f>
        <v/>
      </c>
      <c r="S87" s="170" t="str">
        <f>'ID Obs'!C87</f>
        <v/>
      </c>
      <c r="T87" s="170" t="str">
        <f>'ID Obs'!E87</f>
        <v/>
      </c>
      <c r="U87" s="170" t="str">
        <f>'ID Obs'!F87</f>
        <v/>
      </c>
      <c r="V87" s="170" t="str">
        <f>'ID Obs'!G87</f>
        <v/>
      </c>
      <c r="W87" s="170" t="str">
        <f>'ID Obs'!H87</f>
        <v/>
      </c>
      <c r="X87" s="170" t="str">
        <f>'ID Obs'!N87&amp;$S87</f>
        <v>Nest!</v>
      </c>
      <c r="Y87" s="170" t="str">
        <f>'ID Obs'!P87&amp;$S87</f>
        <v>Nest!</v>
      </c>
      <c r="Z87" s="170" t="str">
        <f>'ID Obs'!R87&amp;$S87</f>
        <v>Nest!</v>
      </c>
      <c r="AA87" s="170" t="str">
        <f>'ID Obs'!T87&amp;$S87</f>
        <v>Nest!</v>
      </c>
      <c r="AB87" s="170" t="str">
        <f>'ID Obs'!O87</f>
        <v>Date!</v>
      </c>
      <c r="AC87" s="170" t="str">
        <f>'ID Obs'!Q87</f>
        <v>Date!</v>
      </c>
      <c r="AD87" s="170" t="str">
        <f>'ID Obs'!S87</f>
        <v>Date!</v>
      </c>
      <c r="AE87" s="170" t="str">
        <f>'ID Obs'!U87</f>
        <v>Date!</v>
      </c>
      <c r="AF87" s="173">
        <f>value('Nest Checks'!G89)</f>
        <v>0</v>
      </c>
      <c r="AG87" s="174" t="str">
        <f t="shared" si="14"/>
        <v/>
      </c>
      <c r="AH87" s="138"/>
      <c r="AI87" s="4"/>
      <c r="AJ87" s="176" t="str">
        <f t="shared" ref="AJ87:AM87" si="343">if(isblank($A87),"",if($J87&gt;0,indirect("R"&amp;$J87&amp;"C"&amp;column(T87),0),"-"))</f>
        <v/>
      </c>
      <c r="AK87" s="176" t="str">
        <f t="shared" si="343"/>
        <v/>
      </c>
      <c r="AL87" s="176" t="str">
        <f t="shared" si="343"/>
        <v/>
      </c>
      <c r="AM87" s="176" t="str">
        <f t="shared" si="343"/>
        <v/>
      </c>
      <c r="AN87" s="176" t="str">
        <f t="shared" si="16"/>
        <v/>
      </c>
      <c r="AO87" s="177" t="str">
        <f t="shared" si="17"/>
        <v/>
      </c>
      <c r="AP87" s="178" t="str">
        <f t="shared" ref="AP87:AS87" si="344">if(isblank($A87),"",if($L87&gt;0,indirect("R"&amp;$L87&amp;"C"&amp;column(T87),0),"-"))</f>
        <v/>
      </c>
      <c r="AQ87" s="178" t="str">
        <f t="shared" si="344"/>
        <v/>
      </c>
      <c r="AR87" s="178" t="str">
        <f t="shared" si="344"/>
        <v/>
      </c>
      <c r="AS87" s="178" t="str">
        <f t="shared" si="344"/>
        <v/>
      </c>
      <c r="AT87" s="178" t="str">
        <f t="shared" si="19"/>
        <v/>
      </c>
      <c r="AU87" s="179" t="str">
        <f t="shared" si="20"/>
        <v/>
      </c>
      <c r="AV87" s="180"/>
      <c r="AW87" s="181" t="s">
        <v>168</v>
      </c>
      <c r="AX87" s="181" t="s">
        <v>168</v>
      </c>
    </row>
    <row r="88">
      <c r="A88" s="119"/>
      <c r="B88" s="170" t="str">
        <f t="shared" ref="B88:E88" si="345">if(isblank($A88),"",if(iserror(match($A88&amp;"M",X$5:X$250,0)+4),if(iserror(match($A88&amp;"M?",X$5:X$250,0)+4),"",match($A88&amp;"M?",X$5:X$250,0)+4),(match($A88&amp;"M",X$5:X$250,0)+4)))</f>
        <v/>
      </c>
      <c r="C88" s="170" t="str">
        <f t="shared" si="345"/>
        <v/>
      </c>
      <c r="D88" s="170" t="str">
        <f t="shared" si="345"/>
        <v/>
      </c>
      <c r="E88" s="170" t="str">
        <f t="shared" si="345"/>
        <v/>
      </c>
      <c r="F88" s="170" t="str">
        <f t="shared" ref="F88:I88" si="346">if(isblank($A88),"",if(iserror(match($A88&amp;"F",X$5:X$250,0)+4),if(iserror(match($A88&amp;"F?",X$5:X$250,0)+4),"",match($A88&amp;"F?",X$5:X$250,0)+4),(match($A88&amp;"F",X$5:X$250,0)+4)))</f>
        <v/>
      </c>
      <c r="G88" s="170" t="str">
        <f t="shared" si="346"/>
        <v/>
      </c>
      <c r="H88" s="170" t="str">
        <f t="shared" si="346"/>
        <v/>
      </c>
      <c r="I88" s="170" t="str">
        <f t="shared" si="346"/>
        <v/>
      </c>
      <c r="J88" s="171" t="str">
        <f t="shared" si="8"/>
        <v/>
      </c>
      <c r="K88" s="171" t="str">
        <f t="shared" si="9"/>
        <v/>
      </c>
      <c r="L88" s="171" t="str">
        <f t="shared" si="10"/>
        <v/>
      </c>
      <c r="M88" s="171" t="str">
        <f t="shared" si="11"/>
        <v/>
      </c>
      <c r="N88" s="171" t="str">
        <f t="shared" si="12"/>
        <v/>
      </c>
      <c r="O88" s="171" t="str">
        <f t="shared" si="13"/>
        <v/>
      </c>
      <c r="P88" s="172"/>
      <c r="Q88" s="172"/>
      <c r="R88" s="170" t="str">
        <f>'ID Obs'!A88</f>
        <v/>
      </c>
      <c r="S88" s="170" t="str">
        <f>'ID Obs'!C88</f>
        <v/>
      </c>
      <c r="T88" s="170" t="str">
        <f>'ID Obs'!E88</f>
        <v/>
      </c>
      <c r="U88" s="170" t="str">
        <f>'ID Obs'!F88</f>
        <v/>
      </c>
      <c r="V88" s="170" t="str">
        <f>'ID Obs'!G88</f>
        <v/>
      </c>
      <c r="W88" s="170" t="str">
        <f>'ID Obs'!H88</f>
        <v/>
      </c>
      <c r="X88" s="170" t="str">
        <f>'ID Obs'!N88&amp;$S88</f>
        <v>Nest!</v>
      </c>
      <c r="Y88" s="170" t="str">
        <f>'ID Obs'!P88&amp;$S88</f>
        <v>Nest!</v>
      </c>
      <c r="Z88" s="170" t="str">
        <f>'ID Obs'!R88&amp;$S88</f>
        <v>Nest!</v>
      </c>
      <c r="AA88" s="170" t="str">
        <f>'ID Obs'!T88&amp;$S88</f>
        <v>Nest!</v>
      </c>
      <c r="AB88" s="170" t="str">
        <f>'ID Obs'!O88</f>
        <v>Date!</v>
      </c>
      <c r="AC88" s="170" t="str">
        <f>'ID Obs'!Q88</f>
        <v>Date!</v>
      </c>
      <c r="AD88" s="170" t="str">
        <f>'ID Obs'!S88</f>
        <v>Date!</v>
      </c>
      <c r="AE88" s="170" t="str">
        <f>'ID Obs'!U88</f>
        <v>Date!</v>
      </c>
      <c r="AF88" s="173">
        <f>value('Nest Checks'!G90)</f>
        <v>0</v>
      </c>
      <c r="AG88" s="174" t="str">
        <f t="shared" si="14"/>
        <v/>
      </c>
      <c r="AH88" s="138"/>
      <c r="AI88" s="4"/>
      <c r="AJ88" s="176" t="str">
        <f t="shared" ref="AJ88:AM88" si="347">if(isblank($A88),"",if($J88&gt;0,indirect("R"&amp;$J88&amp;"C"&amp;column(T88),0),"-"))</f>
        <v/>
      </c>
      <c r="AK88" s="176" t="str">
        <f t="shared" si="347"/>
        <v/>
      </c>
      <c r="AL88" s="176" t="str">
        <f t="shared" si="347"/>
        <v/>
      </c>
      <c r="AM88" s="176" t="str">
        <f t="shared" si="347"/>
        <v/>
      </c>
      <c r="AN88" s="176" t="str">
        <f t="shared" si="16"/>
        <v/>
      </c>
      <c r="AO88" s="177" t="str">
        <f t="shared" si="17"/>
        <v/>
      </c>
      <c r="AP88" s="178" t="str">
        <f t="shared" ref="AP88:AS88" si="348">if(isblank($A88),"",if($L88&gt;0,indirect("R"&amp;$L88&amp;"C"&amp;column(T88),0),"-"))</f>
        <v/>
      </c>
      <c r="AQ88" s="178" t="str">
        <f t="shared" si="348"/>
        <v/>
      </c>
      <c r="AR88" s="178" t="str">
        <f t="shared" si="348"/>
        <v/>
      </c>
      <c r="AS88" s="178" t="str">
        <f t="shared" si="348"/>
        <v/>
      </c>
      <c r="AT88" s="178" t="str">
        <f t="shared" si="19"/>
        <v/>
      </c>
      <c r="AU88" s="179" t="str">
        <f t="shared" si="20"/>
        <v/>
      </c>
      <c r="AV88" s="180"/>
      <c r="AW88" s="181" t="s">
        <v>168</v>
      </c>
      <c r="AX88" s="181" t="s">
        <v>168</v>
      </c>
    </row>
    <row r="89">
      <c r="A89" s="119"/>
      <c r="B89" s="170" t="str">
        <f t="shared" ref="B89:E89" si="349">if(isblank($A89),"",if(iserror(match($A89&amp;"M",X$5:X$250,0)+4),if(iserror(match($A89&amp;"M?",X$5:X$250,0)+4),"",match($A89&amp;"M?",X$5:X$250,0)+4),(match($A89&amp;"M",X$5:X$250,0)+4)))</f>
        <v/>
      </c>
      <c r="C89" s="170" t="str">
        <f t="shared" si="349"/>
        <v/>
      </c>
      <c r="D89" s="170" t="str">
        <f t="shared" si="349"/>
        <v/>
      </c>
      <c r="E89" s="170" t="str">
        <f t="shared" si="349"/>
        <v/>
      </c>
      <c r="F89" s="170" t="str">
        <f t="shared" ref="F89:I89" si="350">if(isblank($A89),"",if(iserror(match($A89&amp;"F",X$5:X$250,0)+4),if(iserror(match($A89&amp;"F?",X$5:X$250,0)+4),"",match($A89&amp;"F?",X$5:X$250,0)+4),(match($A89&amp;"F",X$5:X$250,0)+4)))</f>
        <v/>
      </c>
      <c r="G89" s="170" t="str">
        <f t="shared" si="350"/>
        <v/>
      </c>
      <c r="H89" s="170" t="str">
        <f t="shared" si="350"/>
        <v/>
      </c>
      <c r="I89" s="170" t="str">
        <f t="shared" si="350"/>
        <v/>
      </c>
      <c r="J89" s="171" t="str">
        <f t="shared" si="8"/>
        <v/>
      </c>
      <c r="K89" s="171" t="str">
        <f t="shared" si="9"/>
        <v/>
      </c>
      <c r="L89" s="171" t="str">
        <f t="shared" si="10"/>
        <v/>
      </c>
      <c r="M89" s="171" t="str">
        <f t="shared" si="11"/>
        <v/>
      </c>
      <c r="N89" s="171" t="str">
        <f t="shared" si="12"/>
        <v/>
      </c>
      <c r="O89" s="171" t="str">
        <f t="shared" si="13"/>
        <v/>
      </c>
      <c r="P89" s="172"/>
      <c r="Q89" s="172"/>
      <c r="R89" s="170" t="str">
        <f>'ID Obs'!A89</f>
        <v/>
      </c>
      <c r="S89" s="170" t="str">
        <f>'ID Obs'!C89</f>
        <v/>
      </c>
      <c r="T89" s="170" t="str">
        <f>'ID Obs'!E89</f>
        <v/>
      </c>
      <c r="U89" s="170" t="str">
        <f>'ID Obs'!F89</f>
        <v/>
      </c>
      <c r="V89" s="170" t="str">
        <f>'ID Obs'!G89</f>
        <v/>
      </c>
      <c r="W89" s="170" t="str">
        <f>'ID Obs'!H89</f>
        <v/>
      </c>
      <c r="X89" s="170" t="str">
        <f>'ID Obs'!N89&amp;$S89</f>
        <v>Nest!</v>
      </c>
      <c r="Y89" s="170" t="str">
        <f>'ID Obs'!P89&amp;$S89</f>
        <v>Nest!</v>
      </c>
      <c r="Z89" s="170" t="str">
        <f>'ID Obs'!R89&amp;$S89</f>
        <v>Nest!</v>
      </c>
      <c r="AA89" s="170" t="str">
        <f>'ID Obs'!T89&amp;$S89</f>
        <v>Nest!</v>
      </c>
      <c r="AB89" s="170" t="str">
        <f>'ID Obs'!O89</f>
        <v>Date!</v>
      </c>
      <c r="AC89" s="170" t="str">
        <f>'ID Obs'!Q89</f>
        <v>Date!</v>
      </c>
      <c r="AD89" s="170" t="str">
        <f>'ID Obs'!S89</f>
        <v>Date!</v>
      </c>
      <c r="AE89" s="170" t="str">
        <f>'ID Obs'!U89</f>
        <v>Date!</v>
      </c>
      <c r="AF89" s="173">
        <f>value('Nest Checks'!G91)</f>
        <v>0</v>
      </c>
      <c r="AG89" s="174" t="str">
        <f t="shared" si="14"/>
        <v/>
      </c>
      <c r="AH89" s="138"/>
      <c r="AI89" s="4"/>
      <c r="AJ89" s="176" t="str">
        <f t="shared" ref="AJ89:AM89" si="351">if(isblank($A89),"",if($J89&gt;0,indirect("R"&amp;$J89&amp;"C"&amp;column(T89),0),"-"))</f>
        <v/>
      </c>
      <c r="AK89" s="176" t="str">
        <f t="shared" si="351"/>
        <v/>
      </c>
      <c r="AL89" s="176" t="str">
        <f t="shared" si="351"/>
        <v/>
      </c>
      <c r="AM89" s="176" t="str">
        <f t="shared" si="351"/>
        <v/>
      </c>
      <c r="AN89" s="176" t="str">
        <f t="shared" si="16"/>
        <v/>
      </c>
      <c r="AO89" s="177" t="str">
        <f t="shared" si="17"/>
        <v/>
      </c>
      <c r="AP89" s="178" t="str">
        <f t="shared" ref="AP89:AS89" si="352">if(isblank($A89),"",if($L89&gt;0,indirect("R"&amp;$L89&amp;"C"&amp;column(T89),0),"-"))</f>
        <v/>
      </c>
      <c r="AQ89" s="178" t="str">
        <f t="shared" si="352"/>
        <v/>
      </c>
      <c r="AR89" s="178" t="str">
        <f t="shared" si="352"/>
        <v/>
      </c>
      <c r="AS89" s="178" t="str">
        <f t="shared" si="352"/>
        <v/>
      </c>
      <c r="AT89" s="178" t="str">
        <f t="shared" si="19"/>
        <v/>
      </c>
      <c r="AU89" s="179" t="str">
        <f t="shared" si="20"/>
        <v/>
      </c>
      <c r="AV89" s="180"/>
      <c r="AW89" s="181" t="s">
        <v>168</v>
      </c>
      <c r="AX89" s="181" t="s">
        <v>168</v>
      </c>
    </row>
    <row r="90">
      <c r="A90" s="119"/>
      <c r="B90" s="170" t="str">
        <f t="shared" ref="B90:E90" si="353">if(isblank($A90),"",if(iserror(match($A90&amp;"M",X$5:X$250,0)+4),if(iserror(match($A90&amp;"M?",X$5:X$250,0)+4),"",match($A90&amp;"M?",X$5:X$250,0)+4),(match($A90&amp;"M",X$5:X$250,0)+4)))</f>
        <v/>
      </c>
      <c r="C90" s="170" t="str">
        <f t="shared" si="353"/>
        <v/>
      </c>
      <c r="D90" s="170" t="str">
        <f t="shared" si="353"/>
        <v/>
      </c>
      <c r="E90" s="170" t="str">
        <f t="shared" si="353"/>
        <v/>
      </c>
      <c r="F90" s="170" t="str">
        <f t="shared" ref="F90:I90" si="354">if(isblank($A90),"",if(iserror(match($A90&amp;"F",X$5:X$250,0)+4),if(iserror(match($A90&amp;"F?",X$5:X$250,0)+4),"",match($A90&amp;"F?",X$5:X$250,0)+4),(match($A90&amp;"F",X$5:X$250,0)+4)))</f>
        <v/>
      </c>
      <c r="G90" s="170" t="str">
        <f t="shared" si="354"/>
        <v/>
      </c>
      <c r="H90" s="170" t="str">
        <f t="shared" si="354"/>
        <v/>
      </c>
      <c r="I90" s="170" t="str">
        <f t="shared" si="354"/>
        <v/>
      </c>
      <c r="J90" s="171" t="str">
        <f t="shared" si="8"/>
        <v/>
      </c>
      <c r="K90" s="171" t="str">
        <f t="shared" si="9"/>
        <v/>
      </c>
      <c r="L90" s="171" t="str">
        <f t="shared" si="10"/>
        <v/>
      </c>
      <c r="M90" s="171" t="str">
        <f t="shared" si="11"/>
        <v/>
      </c>
      <c r="N90" s="171" t="str">
        <f t="shared" si="12"/>
        <v/>
      </c>
      <c r="O90" s="171" t="str">
        <f t="shared" si="13"/>
        <v/>
      </c>
      <c r="P90" s="172"/>
      <c r="Q90" s="172"/>
      <c r="R90" s="170" t="str">
        <f>'ID Obs'!A90</f>
        <v/>
      </c>
      <c r="S90" s="170" t="str">
        <f>'ID Obs'!C90</f>
        <v/>
      </c>
      <c r="T90" s="170" t="str">
        <f>'ID Obs'!E90</f>
        <v/>
      </c>
      <c r="U90" s="170" t="str">
        <f>'ID Obs'!F90</f>
        <v/>
      </c>
      <c r="V90" s="170" t="str">
        <f>'ID Obs'!G90</f>
        <v/>
      </c>
      <c r="W90" s="170" t="str">
        <f>'ID Obs'!H90</f>
        <v/>
      </c>
      <c r="X90" s="170" t="str">
        <f>'ID Obs'!N90&amp;$S90</f>
        <v>Nest!</v>
      </c>
      <c r="Y90" s="170" t="str">
        <f>'ID Obs'!P90&amp;$S90</f>
        <v>Nest!</v>
      </c>
      <c r="Z90" s="170" t="str">
        <f>'ID Obs'!R90&amp;$S90</f>
        <v>Nest!</v>
      </c>
      <c r="AA90" s="170" t="str">
        <f>'ID Obs'!T90&amp;$S90</f>
        <v>Nest!</v>
      </c>
      <c r="AB90" s="170" t="str">
        <f>'ID Obs'!O90</f>
        <v>Date!</v>
      </c>
      <c r="AC90" s="170" t="str">
        <f>'ID Obs'!Q90</f>
        <v>Date!</v>
      </c>
      <c r="AD90" s="170" t="str">
        <f>'ID Obs'!S90</f>
        <v>Date!</v>
      </c>
      <c r="AE90" s="170" t="str">
        <f>'ID Obs'!U90</f>
        <v>Date!</v>
      </c>
      <c r="AF90" s="173">
        <f>value('Nest Checks'!G92)</f>
        <v>0</v>
      </c>
      <c r="AG90" s="174" t="str">
        <f t="shared" si="14"/>
        <v/>
      </c>
      <c r="AH90" s="138"/>
      <c r="AI90" s="4"/>
      <c r="AJ90" s="176" t="str">
        <f t="shared" ref="AJ90:AM90" si="355">if(isblank($A90),"",if($J90&gt;0,indirect("R"&amp;$J90&amp;"C"&amp;column(T90),0),"-"))</f>
        <v/>
      </c>
      <c r="AK90" s="176" t="str">
        <f t="shared" si="355"/>
        <v/>
      </c>
      <c r="AL90" s="176" t="str">
        <f t="shared" si="355"/>
        <v/>
      </c>
      <c r="AM90" s="176" t="str">
        <f t="shared" si="355"/>
        <v/>
      </c>
      <c r="AN90" s="176" t="str">
        <f t="shared" si="16"/>
        <v/>
      </c>
      <c r="AO90" s="177" t="str">
        <f t="shared" si="17"/>
        <v/>
      </c>
      <c r="AP90" s="178" t="str">
        <f t="shared" ref="AP90:AS90" si="356">if(isblank($A90),"",if($L90&gt;0,indirect("R"&amp;$L90&amp;"C"&amp;column(T90),0),"-"))</f>
        <v/>
      </c>
      <c r="AQ90" s="178" t="str">
        <f t="shared" si="356"/>
        <v/>
      </c>
      <c r="AR90" s="178" t="str">
        <f t="shared" si="356"/>
        <v/>
      </c>
      <c r="AS90" s="178" t="str">
        <f t="shared" si="356"/>
        <v/>
      </c>
      <c r="AT90" s="178" t="str">
        <f t="shared" si="19"/>
        <v/>
      </c>
      <c r="AU90" s="179" t="str">
        <f t="shared" si="20"/>
        <v/>
      </c>
      <c r="AV90" s="180"/>
      <c r="AW90" s="181" t="s">
        <v>168</v>
      </c>
      <c r="AX90" s="181" t="s">
        <v>168</v>
      </c>
    </row>
    <row r="91">
      <c r="A91" s="119"/>
      <c r="B91" s="170" t="str">
        <f t="shared" ref="B91:E91" si="357">if(isblank($A91),"",if(iserror(match($A91&amp;"M",X$5:X$250,0)+4),if(iserror(match($A91&amp;"M?",X$5:X$250,0)+4),"",match($A91&amp;"M?",X$5:X$250,0)+4),(match($A91&amp;"M",X$5:X$250,0)+4)))</f>
        <v/>
      </c>
      <c r="C91" s="170" t="str">
        <f t="shared" si="357"/>
        <v/>
      </c>
      <c r="D91" s="170" t="str">
        <f t="shared" si="357"/>
        <v/>
      </c>
      <c r="E91" s="170" t="str">
        <f t="shared" si="357"/>
        <v/>
      </c>
      <c r="F91" s="170" t="str">
        <f t="shared" ref="F91:I91" si="358">if(isblank($A91),"",if(iserror(match($A91&amp;"F",X$5:X$250,0)+4),if(iserror(match($A91&amp;"F?",X$5:X$250,0)+4),"",match($A91&amp;"F?",X$5:X$250,0)+4),(match($A91&amp;"F",X$5:X$250,0)+4)))</f>
        <v/>
      </c>
      <c r="G91" s="170" t="str">
        <f t="shared" si="358"/>
        <v/>
      </c>
      <c r="H91" s="170" t="str">
        <f t="shared" si="358"/>
        <v/>
      </c>
      <c r="I91" s="170" t="str">
        <f t="shared" si="358"/>
        <v/>
      </c>
      <c r="J91" s="171" t="str">
        <f t="shared" si="8"/>
        <v/>
      </c>
      <c r="K91" s="171" t="str">
        <f t="shared" si="9"/>
        <v/>
      </c>
      <c r="L91" s="171" t="str">
        <f t="shared" si="10"/>
        <v/>
      </c>
      <c r="M91" s="171" t="str">
        <f t="shared" si="11"/>
        <v/>
      </c>
      <c r="N91" s="171" t="str">
        <f t="shared" si="12"/>
        <v/>
      </c>
      <c r="O91" s="171" t="str">
        <f t="shared" si="13"/>
        <v/>
      </c>
      <c r="P91" s="172"/>
      <c r="Q91" s="172"/>
      <c r="R91" s="170" t="str">
        <f>'ID Obs'!A91</f>
        <v/>
      </c>
      <c r="S91" s="170" t="str">
        <f>'ID Obs'!C91</f>
        <v/>
      </c>
      <c r="T91" s="170" t="str">
        <f>'ID Obs'!E91</f>
        <v/>
      </c>
      <c r="U91" s="170" t="str">
        <f>'ID Obs'!F91</f>
        <v/>
      </c>
      <c r="V91" s="170" t="str">
        <f>'ID Obs'!G91</f>
        <v/>
      </c>
      <c r="W91" s="170" t="str">
        <f>'ID Obs'!H91</f>
        <v/>
      </c>
      <c r="X91" s="170" t="str">
        <f>'ID Obs'!N91&amp;$S91</f>
        <v>Nest!</v>
      </c>
      <c r="Y91" s="170" t="str">
        <f>'ID Obs'!P91&amp;$S91</f>
        <v>Nest!</v>
      </c>
      <c r="Z91" s="170" t="str">
        <f>'ID Obs'!R91&amp;$S91</f>
        <v>Nest!</v>
      </c>
      <c r="AA91" s="170" t="str">
        <f>'ID Obs'!T91&amp;$S91</f>
        <v>Nest!</v>
      </c>
      <c r="AB91" s="170" t="str">
        <f>'ID Obs'!O91</f>
        <v>Date!</v>
      </c>
      <c r="AC91" s="170" t="str">
        <f>'ID Obs'!Q91</f>
        <v>Date!</v>
      </c>
      <c r="AD91" s="170" t="str">
        <f>'ID Obs'!S91</f>
        <v>Date!</v>
      </c>
      <c r="AE91" s="170" t="str">
        <f>'ID Obs'!U91</f>
        <v>Date!</v>
      </c>
      <c r="AF91" s="173">
        <f>value('Nest Checks'!G93)</f>
        <v>0</v>
      </c>
      <c r="AG91" s="174" t="str">
        <f t="shared" si="14"/>
        <v/>
      </c>
      <c r="AH91" s="138"/>
      <c r="AI91" s="4"/>
      <c r="AJ91" s="176" t="str">
        <f t="shared" ref="AJ91:AM91" si="359">if(isblank($A91),"",if($J91&gt;0,indirect("R"&amp;$J91&amp;"C"&amp;column(T91),0),"-"))</f>
        <v/>
      </c>
      <c r="AK91" s="176" t="str">
        <f t="shared" si="359"/>
        <v/>
      </c>
      <c r="AL91" s="176" t="str">
        <f t="shared" si="359"/>
        <v/>
      </c>
      <c r="AM91" s="176" t="str">
        <f t="shared" si="359"/>
        <v/>
      </c>
      <c r="AN91" s="176" t="str">
        <f t="shared" si="16"/>
        <v/>
      </c>
      <c r="AO91" s="177" t="str">
        <f t="shared" si="17"/>
        <v/>
      </c>
      <c r="AP91" s="178" t="str">
        <f t="shared" ref="AP91:AS91" si="360">if(isblank($A91),"",if($L91&gt;0,indirect("R"&amp;$L91&amp;"C"&amp;column(T91),0),"-"))</f>
        <v/>
      </c>
      <c r="AQ91" s="178" t="str">
        <f t="shared" si="360"/>
        <v/>
      </c>
      <c r="AR91" s="178" t="str">
        <f t="shared" si="360"/>
        <v/>
      </c>
      <c r="AS91" s="178" t="str">
        <f t="shared" si="360"/>
        <v/>
      </c>
      <c r="AT91" s="178" t="str">
        <f t="shared" si="19"/>
        <v/>
      </c>
      <c r="AU91" s="179" t="str">
        <f t="shared" si="20"/>
        <v/>
      </c>
      <c r="AV91" s="180"/>
      <c r="AW91" s="181" t="s">
        <v>168</v>
      </c>
      <c r="AX91" s="181" t="s">
        <v>168</v>
      </c>
    </row>
    <row r="92">
      <c r="A92" s="119"/>
      <c r="B92" s="170" t="str">
        <f t="shared" ref="B92:E92" si="361">if(isblank($A92),"",if(iserror(match($A92&amp;"M",X$5:X$250,0)+4),if(iserror(match($A92&amp;"M?",X$5:X$250,0)+4),"",match($A92&amp;"M?",X$5:X$250,0)+4),(match($A92&amp;"M",X$5:X$250,0)+4)))</f>
        <v/>
      </c>
      <c r="C92" s="170" t="str">
        <f t="shared" si="361"/>
        <v/>
      </c>
      <c r="D92" s="170" t="str">
        <f t="shared" si="361"/>
        <v/>
      </c>
      <c r="E92" s="170" t="str">
        <f t="shared" si="361"/>
        <v/>
      </c>
      <c r="F92" s="170" t="str">
        <f t="shared" ref="F92:I92" si="362">if(isblank($A92),"",if(iserror(match($A92&amp;"F",X$5:X$250,0)+4),if(iserror(match($A92&amp;"F?",X$5:X$250,0)+4),"",match($A92&amp;"F?",X$5:X$250,0)+4),(match($A92&amp;"F",X$5:X$250,0)+4)))</f>
        <v/>
      </c>
      <c r="G92" s="170" t="str">
        <f t="shared" si="362"/>
        <v/>
      </c>
      <c r="H92" s="170" t="str">
        <f t="shared" si="362"/>
        <v/>
      </c>
      <c r="I92" s="170" t="str">
        <f t="shared" si="362"/>
        <v/>
      </c>
      <c r="J92" s="171" t="str">
        <f t="shared" si="8"/>
        <v/>
      </c>
      <c r="K92" s="171" t="str">
        <f t="shared" si="9"/>
        <v/>
      </c>
      <c r="L92" s="171" t="str">
        <f t="shared" si="10"/>
        <v/>
      </c>
      <c r="M92" s="171" t="str">
        <f t="shared" si="11"/>
        <v/>
      </c>
      <c r="N92" s="171" t="str">
        <f t="shared" si="12"/>
        <v/>
      </c>
      <c r="O92" s="171" t="str">
        <f t="shared" si="13"/>
        <v/>
      </c>
      <c r="P92" s="172"/>
      <c r="Q92" s="172"/>
      <c r="R92" s="170" t="str">
        <f>'ID Obs'!A92</f>
        <v/>
      </c>
      <c r="S92" s="170" t="str">
        <f>'ID Obs'!C92</f>
        <v/>
      </c>
      <c r="T92" s="170" t="str">
        <f>'ID Obs'!E92</f>
        <v/>
      </c>
      <c r="U92" s="170" t="str">
        <f>'ID Obs'!F92</f>
        <v/>
      </c>
      <c r="V92" s="170" t="str">
        <f>'ID Obs'!G92</f>
        <v/>
      </c>
      <c r="W92" s="170" t="str">
        <f>'ID Obs'!H92</f>
        <v/>
      </c>
      <c r="X92" s="170" t="str">
        <f>'ID Obs'!N92&amp;$S92</f>
        <v>Nest!</v>
      </c>
      <c r="Y92" s="170" t="str">
        <f>'ID Obs'!P92&amp;$S92</f>
        <v>Nest!</v>
      </c>
      <c r="Z92" s="170" t="str">
        <f>'ID Obs'!R92&amp;$S92</f>
        <v>Nest!</v>
      </c>
      <c r="AA92" s="170" t="str">
        <f>'ID Obs'!T92&amp;$S92</f>
        <v>Nest!</v>
      </c>
      <c r="AB92" s="170" t="str">
        <f>'ID Obs'!O92</f>
        <v>Date!</v>
      </c>
      <c r="AC92" s="170" t="str">
        <f>'ID Obs'!Q92</f>
        <v>Date!</v>
      </c>
      <c r="AD92" s="170" t="str">
        <f>'ID Obs'!S92</f>
        <v>Date!</v>
      </c>
      <c r="AE92" s="170" t="str">
        <f>'ID Obs'!U92</f>
        <v>Date!</v>
      </c>
      <c r="AF92" s="173">
        <f>value('Nest Checks'!G94)</f>
        <v>0</v>
      </c>
      <c r="AG92" s="174" t="str">
        <f t="shared" si="14"/>
        <v/>
      </c>
      <c r="AH92" s="138"/>
      <c r="AI92" s="4"/>
      <c r="AJ92" s="176" t="str">
        <f t="shared" ref="AJ92:AM92" si="363">if(isblank($A92),"",if($J92&gt;0,indirect("R"&amp;$J92&amp;"C"&amp;column(T92),0),"-"))</f>
        <v/>
      </c>
      <c r="AK92" s="176" t="str">
        <f t="shared" si="363"/>
        <v/>
      </c>
      <c r="AL92" s="176" t="str">
        <f t="shared" si="363"/>
        <v/>
      </c>
      <c r="AM92" s="176" t="str">
        <f t="shared" si="363"/>
        <v/>
      </c>
      <c r="AN92" s="176" t="str">
        <f t="shared" si="16"/>
        <v/>
      </c>
      <c r="AO92" s="177" t="str">
        <f t="shared" si="17"/>
        <v/>
      </c>
      <c r="AP92" s="178" t="str">
        <f t="shared" ref="AP92:AS92" si="364">if(isblank($A92),"",if($L92&gt;0,indirect("R"&amp;$L92&amp;"C"&amp;column(T92),0),"-"))</f>
        <v/>
      </c>
      <c r="AQ92" s="178" t="str">
        <f t="shared" si="364"/>
        <v/>
      </c>
      <c r="AR92" s="178" t="str">
        <f t="shared" si="364"/>
        <v/>
      </c>
      <c r="AS92" s="178" t="str">
        <f t="shared" si="364"/>
        <v/>
      </c>
      <c r="AT92" s="178" t="str">
        <f t="shared" si="19"/>
        <v/>
      </c>
      <c r="AU92" s="179" t="str">
        <f t="shared" si="20"/>
        <v/>
      </c>
      <c r="AV92" s="180"/>
      <c r="AW92" s="181" t="s">
        <v>168</v>
      </c>
      <c r="AX92" s="181" t="s">
        <v>168</v>
      </c>
    </row>
    <row r="93">
      <c r="A93" s="119"/>
      <c r="B93" s="170" t="str">
        <f t="shared" ref="B93:E93" si="365">if(isblank($A93),"",if(iserror(match($A93&amp;"M",X$5:X$250,0)+4),if(iserror(match($A93&amp;"M?",X$5:X$250,0)+4),"",match($A93&amp;"M?",X$5:X$250,0)+4),(match($A93&amp;"M",X$5:X$250,0)+4)))</f>
        <v/>
      </c>
      <c r="C93" s="170" t="str">
        <f t="shared" si="365"/>
        <v/>
      </c>
      <c r="D93" s="170" t="str">
        <f t="shared" si="365"/>
        <v/>
      </c>
      <c r="E93" s="170" t="str">
        <f t="shared" si="365"/>
        <v/>
      </c>
      <c r="F93" s="170" t="str">
        <f t="shared" ref="F93:I93" si="366">if(isblank($A93),"",if(iserror(match($A93&amp;"F",X$5:X$250,0)+4),if(iserror(match($A93&amp;"F?",X$5:X$250,0)+4),"",match($A93&amp;"F?",X$5:X$250,0)+4),(match($A93&amp;"F",X$5:X$250,0)+4)))</f>
        <v/>
      </c>
      <c r="G93" s="170" t="str">
        <f t="shared" si="366"/>
        <v/>
      </c>
      <c r="H93" s="170" t="str">
        <f t="shared" si="366"/>
        <v/>
      </c>
      <c r="I93" s="170" t="str">
        <f t="shared" si="366"/>
        <v/>
      </c>
      <c r="J93" s="171" t="str">
        <f t="shared" si="8"/>
        <v/>
      </c>
      <c r="K93" s="171" t="str">
        <f t="shared" si="9"/>
        <v/>
      </c>
      <c r="L93" s="171" t="str">
        <f t="shared" si="10"/>
        <v/>
      </c>
      <c r="M93" s="171" t="str">
        <f t="shared" si="11"/>
        <v/>
      </c>
      <c r="N93" s="171" t="str">
        <f t="shared" si="12"/>
        <v/>
      </c>
      <c r="O93" s="171" t="str">
        <f t="shared" si="13"/>
        <v/>
      </c>
      <c r="P93" s="172"/>
      <c r="Q93" s="172"/>
      <c r="R93" s="170" t="str">
        <f>'ID Obs'!A93</f>
        <v/>
      </c>
      <c r="S93" s="170" t="str">
        <f>'ID Obs'!C93</f>
        <v/>
      </c>
      <c r="T93" s="170" t="str">
        <f>'ID Obs'!E93</f>
        <v/>
      </c>
      <c r="U93" s="170" t="str">
        <f>'ID Obs'!F93</f>
        <v/>
      </c>
      <c r="V93" s="170" t="str">
        <f>'ID Obs'!G93</f>
        <v/>
      </c>
      <c r="W93" s="170" t="str">
        <f>'ID Obs'!H93</f>
        <v/>
      </c>
      <c r="X93" s="170" t="str">
        <f>'ID Obs'!N93&amp;$S93</f>
        <v>Nest!</v>
      </c>
      <c r="Y93" s="170" t="str">
        <f>'ID Obs'!P93&amp;$S93</f>
        <v>Nest!</v>
      </c>
      <c r="Z93" s="170" t="str">
        <f>'ID Obs'!R93&amp;$S93</f>
        <v>Nest!</v>
      </c>
      <c r="AA93" s="170" t="str">
        <f>'ID Obs'!T93&amp;$S93</f>
        <v>Nest!</v>
      </c>
      <c r="AB93" s="170" t="str">
        <f>'ID Obs'!O93</f>
        <v>Date!</v>
      </c>
      <c r="AC93" s="170" t="str">
        <f>'ID Obs'!Q93</f>
        <v>Date!</v>
      </c>
      <c r="AD93" s="170" t="str">
        <f>'ID Obs'!S93</f>
        <v>Date!</v>
      </c>
      <c r="AE93" s="170" t="str">
        <f>'ID Obs'!U93</f>
        <v>Date!</v>
      </c>
      <c r="AF93" s="173">
        <f>value('Nest Checks'!G95)</f>
        <v>0</v>
      </c>
      <c r="AG93" s="174" t="str">
        <f t="shared" si="14"/>
        <v/>
      </c>
      <c r="AH93" s="138"/>
      <c r="AI93" s="4"/>
      <c r="AJ93" s="176" t="str">
        <f t="shared" ref="AJ93:AM93" si="367">if(isblank($A93),"",if($J93&gt;0,indirect("R"&amp;$J93&amp;"C"&amp;column(T93),0),"-"))</f>
        <v/>
      </c>
      <c r="AK93" s="176" t="str">
        <f t="shared" si="367"/>
        <v/>
      </c>
      <c r="AL93" s="176" t="str">
        <f t="shared" si="367"/>
        <v/>
      </c>
      <c r="AM93" s="176" t="str">
        <f t="shared" si="367"/>
        <v/>
      </c>
      <c r="AN93" s="176" t="str">
        <f t="shared" si="16"/>
        <v/>
      </c>
      <c r="AO93" s="177" t="str">
        <f t="shared" si="17"/>
        <v/>
      </c>
      <c r="AP93" s="178" t="str">
        <f t="shared" ref="AP93:AS93" si="368">if(isblank($A93),"",if($L93&gt;0,indirect("R"&amp;$L93&amp;"C"&amp;column(T93),0),"-"))</f>
        <v/>
      </c>
      <c r="AQ93" s="178" t="str">
        <f t="shared" si="368"/>
        <v/>
      </c>
      <c r="AR93" s="178" t="str">
        <f t="shared" si="368"/>
        <v/>
      </c>
      <c r="AS93" s="178" t="str">
        <f t="shared" si="368"/>
        <v/>
      </c>
      <c r="AT93" s="178" t="str">
        <f t="shared" si="19"/>
        <v/>
      </c>
      <c r="AU93" s="179" t="str">
        <f t="shared" si="20"/>
        <v/>
      </c>
      <c r="AV93" s="180"/>
      <c r="AW93" s="181" t="s">
        <v>168</v>
      </c>
      <c r="AX93" s="181" t="s">
        <v>168</v>
      </c>
    </row>
    <row r="94">
      <c r="A94" s="119"/>
      <c r="B94" s="170" t="str">
        <f t="shared" ref="B94:E94" si="369">if(isblank($A94),"",if(iserror(match($A94&amp;"M",X$5:X$250,0)+4),if(iserror(match($A94&amp;"M?",X$5:X$250,0)+4),"",match($A94&amp;"M?",X$5:X$250,0)+4),(match($A94&amp;"M",X$5:X$250,0)+4)))</f>
        <v/>
      </c>
      <c r="C94" s="170" t="str">
        <f t="shared" si="369"/>
        <v/>
      </c>
      <c r="D94" s="170" t="str">
        <f t="shared" si="369"/>
        <v/>
      </c>
      <c r="E94" s="170" t="str">
        <f t="shared" si="369"/>
        <v/>
      </c>
      <c r="F94" s="170" t="str">
        <f t="shared" ref="F94:I94" si="370">if(isblank($A94),"",if(iserror(match($A94&amp;"F",X$5:X$250,0)+4),if(iserror(match($A94&amp;"F?",X$5:X$250,0)+4),"",match($A94&amp;"F?",X$5:X$250,0)+4),(match($A94&amp;"F",X$5:X$250,0)+4)))</f>
        <v/>
      </c>
      <c r="G94" s="170" t="str">
        <f t="shared" si="370"/>
        <v/>
      </c>
      <c r="H94" s="170" t="str">
        <f t="shared" si="370"/>
        <v/>
      </c>
      <c r="I94" s="170" t="str">
        <f t="shared" si="370"/>
        <v/>
      </c>
      <c r="J94" s="171" t="str">
        <f t="shared" si="8"/>
        <v/>
      </c>
      <c r="K94" s="171" t="str">
        <f t="shared" si="9"/>
        <v/>
      </c>
      <c r="L94" s="171" t="str">
        <f t="shared" si="10"/>
        <v/>
      </c>
      <c r="M94" s="171" t="str">
        <f t="shared" si="11"/>
        <v/>
      </c>
      <c r="N94" s="171" t="str">
        <f t="shared" si="12"/>
        <v/>
      </c>
      <c r="O94" s="171" t="str">
        <f t="shared" si="13"/>
        <v/>
      </c>
      <c r="P94" s="172"/>
      <c r="Q94" s="172"/>
      <c r="R94" s="170" t="str">
        <f>'ID Obs'!A94</f>
        <v/>
      </c>
      <c r="S94" s="170" t="str">
        <f>'ID Obs'!C94</f>
        <v/>
      </c>
      <c r="T94" s="170" t="str">
        <f>'ID Obs'!E94</f>
        <v/>
      </c>
      <c r="U94" s="170" t="str">
        <f>'ID Obs'!F94</f>
        <v/>
      </c>
      <c r="V94" s="170" t="str">
        <f>'ID Obs'!G94</f>
        <v/>
      </c>
      <c r="W94" s="170" t="str">
        <f>'ID Obs'!H94</f>
        <v/>
      </c>
      <c r="X94" s="170" t="str">
        <f>'ID Obs'!N94&amp;$S94</f>
        <v>Nest!</v>
      </c>
      <c r="Y94" s="170" t="str">
        <f>'ID Obs'!P94&amp;$S94</f>
        <v>Nest!</v>
      </c>
      <c r="Z94" s="170" t="str">
        <f>'ID Obs'!R94&amp;$S94</f>
        <v>Nest!</v>
      </c>
      <c r="AA94" s="170" t="str">
        <f>'ID Obs'!T94&amp;$S94</f>
        <v>Nest!</v>
      </c>
      <c r="AB94" s="170" t="str">
        <f>'ID Obs'!O94</f>
        <v>Date!</v>
      </c>
      <c r="AC94" s="170" t="str">
        <f>'ID Obs'!Q94</f>
        <v>Date!</v>
      </c>
      <c r="AD94" s="170" t="str">
        <f>'ID Obs'!S94</f>
        <v>Date!</v>
      </c>
      <c r="AE94" s="170" t="str">
        <f>'ID Obs'!U94</f>
        <v>Date!</v>
      </c>
      <c r="AF94" s="173">
        <f>value('Nest Checks'!G96)</f>
        <v>0</v>
      </c>
      <c r="AG94" s="174" t="str">
        <f t="shared" si="14"/>
        <v/>
      </c>
      <c r="AH94" s="138"/>
      <c r="AI94" s="4"/>
      <c r="AJ94" s="176" t="str">
        <f t="shared" ref="AJ94:AM94" si="371">if(isblank($A94),"",if($J94&gt;0,indirect("R"&amp;$J94&amp;"C"&amp;column(T94),0),"-"))</f>
        <v/>
      </c>
      <c r="AK94" s="176" t="str">
        <f t="shared" si="371"/>
        <v/>
      </c>
      <c r="AL94" s="176" t="str">
        <f t="shared" si="371"/>
        <v/>
      </c>
      <c r="AM94" s="176" t="str">
        <f t="shared" si="371"/>
        <v/>
      </c>
      <c r="AN94" s="176" t="str">
        <f t="shared" si="16"/>
        <v/>
      </c>
      <c r="AO94" s="177" t="str">
        <f t="shared" si="17"/>
        <v/>
      </c>
      <c r="AP94" s="178" t="str">
        <f t="shared" ref="AP94:AS94" si="372">if(isblank($A94),"",if($L94&gt;0,indirect("R"&amp;$L94&amp;"C"&amp;column(T94),0),"-"))</f>
        <v/>
      </c>
      <c r="AQ94" s="178" t="str">
        <f t="shared" si="372"/>
        <v/>
      </c>
      <c r="AR94" s="178" t="str">
        <f t="shared" si="372"/>
        <v/>
      </c>
      <c r="AS94" s="178" t="str">
        <f t="shared" si="372"/>
        <v/>
      </c>
      <c r="AT94" s="178" t="str">
        <f t="shared" si="19"/>
        <v/>
      </c>
      <c r="AU94" s="179" t="str">
        <f t="shared" si="20"/>
        <v/>
      </c>
      <c r="AV94" s="180"/>
      <c r="AW94" s="181" t="s">
        <v>168</v>
      </c>
      <c r="AX94" s="181" t="s">
        <v>168</v>
      </c>
    </row>
    <row r="95">
      <c r="A95" s="119"/>
      <c r="B95" s="170" t="str">
        <f t="shared" ref="B95:E95" si="373">if(isblank($A95),"",if(iserror(match($A95&amp;"M",X$5:X$250,0)+4),if(iserror(match($A95&amp;"M?",X$5:X$250,0)+4),"",match($A95&amp;"M?",X$5:X$250,0)+4),(match($A95&amp;"M",X$5:X$250,0)+4)))</f>
        <v/>
      </c>
      <c r="C95" s="170" t="str">
        <f t="shared" si="373"/>
        <v/>
      </c>
      <c r="D95" s="170" t="str">
        <f t="shared" si="373"/>
        <v/>
      </c>
      <c r="E95" s="170" t="str">
        <f t="shared" si="373"/>
        <v/>
      </c>
      <c r="F95" s="170" t="str">
        <f t="shared" ref="F95:I95" si="374">if(isblank($A95),"",if(iserror(match($A95&amp;"F",X$5:X$250,0)+4),if(iserror(match($A95&amp;"F?",X$5:X$250,0)+4),"",match($A95&amp;"F?",X$5:X$250,0)+4),(match($A95&amp;"F",X$5:X$250,0)+4)))</f>
        <v/>
      </c>
      <c r="G95" s="170" t="str">
        <f t="shared" si="374"/>
        <v/>
      </c>
      <c r="H95" s="170" t="str">
        <f t="shared" si="374"/>
        <v/>
      </c>
      <c r="I95" s="170" t="str">
        <f t="shared" si="374"/>
        <v/>
      </c>
      <c r="J95" s="171" t="str">
        <f t="shared" si="8"/>
        <v/>
      </c>
      <c r="K95" s="171" t="str">
        <f t="shared" si="9"/>
        <v/>
      </c>
      <c r="L95" s="171" t="str">
        <f t="shared" si="10"/>
        <v/>
      </c>
      <c r="M95" s="171" t="str">
        <f t="shared" si="11"/>
        <v/>
      </c>
      <c r="N95" s="171" t="str">
        <f t="shared" si="12"/>
        <v/>
      </c>
      <c r="O95" s="171" t="str">
        <f t="shared" si="13"/>
        <v/>
      </c>
      <c r="P95" s="172"/>
      <c r="Q95" s="172"/>
      <c r="R95" s="170" t="str">
        <f>'ID Obs'!A95</f>
        <v/>
      </c>
      <c r="S95" s="170" t="str">
        <f>'ID Obs'!C95</f>
        <v/>
      </c>
      <c r="T95" s="170" t="str">
        <f>'ID Obs'!E95</f>
        <v/>
      </c>
      <c r="U95" s="170" t="str">
        <f>'ID Obs'!F95</f>
        <v/>
      </c>
      <c r="V95" s="170" t="str">
        <f>'ID Obs'!G95</f>
        <v/>
      </c>
      <c r="W95" s="170" t="str">
        <f>'ID Obs'!H95</f>
        <v/>
      </c>
      <c r="X95" s="170" t="str">
        <f>'ID Obs'!N95&amp;$S95</f>
        <v>Nest!</v>
      </c>
      <c r="Y95" s="170" t="str">
        <f>'ID Obs'!P95&amp;$S95</f>
        <v>Nest!</v>
      </c>
      <c r="Z95" s="170" t="str">
        <f>'ID Obs'!R95&amp;$S95</f>
        <v>Nest!</v>
      </c>
      <c r="AA95" s="170" t="str">
        <f>'ID Obs'!T95&amp;$S95</f>
        <v>Nest!</v>
      </c>
      <c r="AB95" s="170" t="str">
        <f>'ID Obs'!O95</f>
        <v>Date!</v>
      </c>
      <c r="AC95" s="170" t="str">
        <f>'ID Obs'!Q95</f>
        <v>Date!</v>
      </c>
      <c r="AD95" s="170" t="str">
        <f>'ID Obs'!S95</f>
        <v>Date!</v>
      </c>
      <c r="AE95" s="170" t="str">
        <f>'ID Obs'!U95</f>
        <v>Date!</v>
      </c>
      <c r="AF95" s="173">
        <f>value('Nest Checks'!G97)</f>
        <v>0</v>
      </c>
      <c r="AG95" s="174" t="str">
        <f t="shared" si="14"/>
        <v/>
      </c>
      <c r="AH95" s="138"/>
      <c r="AI95" s="4"/>
      <c r="AJ95" s="176" t="str">
        <f t="shared" ref="AJ95:AM95" si="375">if(isblank($A95),"",if($J95&gt;0,indirect("R"&amp;$J95&amp;"C"&amp;column(T95),0),"-"))</f>
        <v/>
      </c>
      <c r="AK95" s="176" t="str">
        <f t="shared" si="375"/>
        <v/>
      </c>
      <c r="AL95" s="176" t="str">
        <f t="shared" si="375"/>
        <v/>
      </c>
      <c r="AM95" s="176" t="str">
        <f t="shared" si="375"/>
        <v/>
      </c>
      <c r="AN95" s="176" t="str">
        <f t="shared" si="16"/>
        <v/>
      </c>
      <c r="AO95" s="177" t="str">
        <f t="shared" si="17"/>
        <v/>
      </c>
      <c r="AP95" s="178" t="str">
        <f t="shared" ref="AP95:AS95" si="376">if(isblank($A95),"",if($L95&gt;0,indirect("R"&amp;$L95&amp;"C"&amp;column(T95),0),"-"))</f>
        <v/>
      </c>
      <c r="AQ95" s="178" t="str">
        <f t="shared" si="376"/>
        <v/>
      </c>
      <c r="AR95" s="178" t="str">
        <f t="shared" si="376"/>
        <v/>
      </c>
      <c r="AS95" s="178" t="str">
        <f t="shared" si="376"/>
        <v/>
      </c>
      <c r="AT95" s="178" t="str">
        <f t="shared" si="19"/>
        <v/>
      </c>
      <c r="AU95" s="179" t="str">
        <f t="shared" si="20"/>
        <v/>
      </c>
      <c r="AV95" s="180"/>
      <c r="AW95" s="181" t="s">
        <v>168</v>
      </c>
      <c r="AX95" s="181" t="s">
        <v>168</v>
      </c>
    </row>
    <row r="96">
      <c r="A96" s="119"/>
      <c r="B96" s="170" t="str">
        <f t="shared" ref="B96:E96" si="377">if(isblank($A96),"",if(iserror(match($A96&amp;"M",X$5:X$250,0)+4),if(iserror(match($A96&amp;"M?",X$5:X$250,0)+4),"",match($A96&amp;"M?",X$5:X$250,0)+4),(match($A96&amp;"M",X$5:X$250,0)+4)))</f>
        <v/>
      </c>
      <c r="C96" s="170" t="str">
        <f t="shared" si="377"/>
        <v/>
      </c>
      <c r="D96" s="170" t="str">
        <f t="shared" si="377"/>
        <v/>
      </c>
      <c r="E96" s="170" t="str">
        <f t="shared" si="377"/>
        <v/>
      </c>
      <c r="F96" s="170" t="str">
        <f t="shared" ref="F96:I96" si="378">if(isblank($A96),"",if(iserror(match($A96&amp;"F",X$5:X$250,0)+4),if(iserror(match($A96&amp;"F?",X$5:X$250,0)+4),"",match($A96&amp;"F?",X$5:X$250,0)+4),(match($A96&amp;"F",X$5:X$250,0)+4)))</f>
        <v/>
      </c>
      <c r="G96" s="170" t="str">
        <f t="shared" si="378"/>
        <v/>
      </c>
      <c r="H96" s="170" t="str">
        <f t="shared" si="378"/>
        <v/>
      </c>
      <c r="I96" s="170" t="str">
        <f t="shared" si="378"/>
        <v/>
      </c>
      <c r="J96" s="171" t="str">
        <f t="shared" si="8"/>
        <v/>
      </c>
      <c r="K96" s="171" t="str">
        <f t="shared" si="9"/>
        <v/>
      </c>
      <c r="L96" s="171" t="str">
        <f t="shared" si="10"/>
        <v/>
      </c>
      <c r="M96" s="171" t="str">
        <f t="shared" si="11"/>
        <v/>
      </c>
      <c r="N96" s="171" t="str">
        <f t="shared" si="12"/>
        <v/>
      </c>
      <c r="O96" s="171" t="str">
        <f t="shared" si="13"/>
        <v/>
      </c>
      <c r="P96" s="172"/>
      <c r="Q96" s="172"/>
      <c r="R96" s="170" t="str">
        <f>'ID Obs'!A96</f>
        <v/>
      </c>
      <c r="S96" s="170" t="str">
        <f>'ID Obs'!C96</f>
        <v/>
      </c>
      <c r="T96" s="170" t="str">
        <f>'ID Obs'!E96</f>
        <v/>
      </c>
      <c r="U96" s="170" t="str">
        <f>'ID Obs'!F96</f>
        <v/>
      </c>
      <c r="V96" s="170" t="str">
        <f>'ID Obs'!G96</f>
        <v/>
      </c>
      <c r="W96" s="170" t="str">
        <f>'ID Obs'!H96</f>
        <v/>
      </c>
      <c r="X96" s="170" t="str">
        <f>'ID Obs'!N96&amp;$S96</f>
        <v>Nest!</v>
      </c>
      <c r="Y96" s="170" t="str">
        <f>'ID Obs'!P96&amp;$S96</f>
        <v>Nest!</v>
      </c>
      <c r="Z96" s="170" t="str">
        <f>'ID Obs'!R96&amp;$S96</f>
        <v>Nest!</v>
      </c>
      <c r="AA96" s="170" t="str">
        <f>'ID Obs'!T96&amp;$S96</f>
        <v>Nest!</v>
      </c>
      <c r="AB96" s="170" t="str">
        <f>'ID Obs'!O96</f>
        <v>Date!</v>
      </c>
      <c r="AC96" s="170" t="str">
        <f>'ID Obs'!Q96</f>
        <v>Date!</v>
      </c>
      <c r="AD96" s="170" t="str">
        <f>'ID Obs'!S96</f>
        <v>Date!</v>
      </c>
      <c r="AE96" s="170" t="str">
        <f>'ID Obs'!U96</f>
        <v>Date!</v>
      </c>
      <c r="AF96" s="173">
        <f>value('Nest Checks'!G98)</f>
        <v>0</v>
      </c>
      <c r="AG96" s="174" t="str">
        <f t="shared" si="14"/>
        <v/>
      </c>
      <c r="AH96" s="138"/>
      <c r="AI96" s="4"/>
      <c r="AJ96" s="176" t="str">
        <f t="shared" ref="AJ96:AM96" si="379">if(isblank($A96),"",if($J96&gt;0,indirect("R"&amp;$J96&amp;"C"&amp;column(T96),0),"-"))</f>
        <v/>
      </c>
      <c r="AK96" s="176" t="str">
        <f t="shared" si="379"/>
        <v/>
      </c>
      <c r="AL96" s="176" t="str">
        <f t="shared" si="379"/>
        <v/>
      </c>
      <c r="AM96" s="176" t="str">
        <f t="shared" si="379"/>
        <v/>
      </c>
      <c r="AN96" s="176" t="str">
        <f t="shared" si="16"/>
        <v/>
      </c>
      <c r="AO96" s="177" t="str">
        <f t="shared" si="17"/>
        <v/>
      </c>
      <c r="AP96" s="178" t="str">
        <f t="shared" ref="AP96:AS96" si="380">if(isblank($A96),"",if($L96&gt;0,indirect("R"&amp;$L96&amp;"C"&amp;column(T96),0),"-"))</f>
        <v/>
      </c>
      <c r="AQ96" s="178" t="str">
        <f t="shared" si="380"/>
        <v/>
      </c>
      <c r="AR96" s="178" t="str">
        <f t="shared" si="380"/>
        <v/>
      </c>
      <c r="AS96" s="178" t="str">
        <f t="shared" si="380"/>
        <v/>
      </c>
      <c r="AT96" s="178" t="str">
        <f t="shared" si="19"/>
        <v/>
      </c>
      <c r="AU96" s="179" t="str">
        <f t="shared" si="20"/>
        <v/>
      </c>
      <c r="AV96" s="180"/>
      <c r="AW96" s="181" t="s">
        <v>168</v>
      </c>
      <c r="AX96" s="181" t="s">
        <v>168</v>
      </c>
    </row>
    <row r="97">
      <c r="A97" s="119"/>
      <c r="B97" s="170" t="str">
        <f t="shared" ref="B97:E97" si="381">if(isblank($A97),"",if(iserror(match($A97&amp;"M",X$5:X$250,0)+4),if(iserror(match($A97&amp;"M?",X$5:X$250,0)+4),"",match($A97&amp;"M?",X$5:X$250,0)+4),(match($A97&amp;"M",X$5:X$250,0)+4)))</f>
        <v/>
      </c>
      <c r="C97" s="170" t="str">
        <f t="shared" si="381"/>
        <v/>
      </c>
      <c r="D97" s="170" t="str">
        <f t="shared" si="381"/>
        <v/>
      </c>
      <c r="E97" s="170" t="str">
        <f t="shared" si="381"/>
        <v/>
      </c>
      <c r="F97" s="170" t="str">
        <f t="shared" ref="F97:I97" si="382">if(isblank($A97),"",if(iserror(match($A97&amp;"F",X$5:X$250,0)+4),if(iserror(match($A97&amp;"F?",X$5:X$250,0)+4),"",match($A97&amp;"F?",X$5:X$250,0)+4),(match($A97&amp;"F",X$5:X$250,0)+4)))</f>
        <v/>
      </c>
      <c r="G97" s="170" t="str">
        <f t="shared" si="382"/>
        <v/>
      </c>
      <c r="H97" s="170" t="str">
        <f t="shared" si="382"/>
        <v/>
      </c>
      <c r="I97" s="170" t="str">
        <f t="shared" si="382"/>
        <v/>
      </c>
      <c r="J97" s="171" t="str">
        <f t="shared" si="8"/>
        <v/>
      </c>
      <c r="K97" s="171" t="str">
        <f t="shared" si="9"/>
        <v/>
      </c>
      <c r="L97" s="171" t="str">
        <f t="shared" si="10"/>
        <v/>
      </c>
      <c r="M97" s="171" t="str">
        <f t="shared" si="11"/>
        <v/>
      </c>
      <c r="N97" s="171" t="str">
        <f t="shared" si="12"/>
        <v/>
      </c>
      <c r="O97" s="171" t="str">
        <f t="shared" si="13"/>
        <v/>
      </c>
      <c r="P97" s="172"/>
      <c r="Q97" s="172"/>
      <c r="R97" s="170" t="str">
        <f>'ID Obs'!A97</f>
        <v/>
      </c>
      <c r="S97" s="170" t="str">
        <f>'ID Obs'!C97</f>
        <v/>
      </c>
      <c r="T97" s="170" t="str">
        <f>'ID Obs'!E97</f>
        <v/>
      </c>
      <c r="U97" s="170" t="str">
        <f>'ID Obs'!F97</f>
        <v/>
      </c>
      <c r="V97" s="170" t="str">
        <f>'ID Obs'!G97</f>
        <v/>
      </c>
      <c r="W97" s="170" t="str">
        <f>'ID Obs'!H97</f>
        <v/>
      </c>
      <c r="X97" s="170" t="str">
        <f>'ID Obs'!N97&amp;$S97</f>
        <v>Nest!</v>
      </c>
      <c r="Y97" s="170" t="str">
        <f>'ID Obs'!P97&amp;$S97</f>
        <v>Nest!</v>
      </c>
      <c r="Z97" s="170" t="str">
        <f>'ID Obs'!R97&amp;$S97</f>
        <v>Nest!</v>
      </c>
      <c r="AA97" s="170" t="str">
        <f>'ID Obs'!T97&amp;$S97</f>
        <v>Nest!</v>
      </c>
      <c r="AB97" s="170" t="str">
        <f>'ID Obs'!O97</f>
        <v>Date!</v>
      </c>
      <c r="AC97" s="170" t="str">
        <f>'ID Obs'!Q97</f>
        <v>Date!</v>
      </c>
      <c r="AD97" s="170" t="str">
        <f>'ID Obs'!S97</f>
        <v>Date!</v>
      </c>
      <c r="AE97" s="170" t="str">
        <f>'ID Obs'!U97</f>
        <v>Date!</v>
      </c>
      <c r="AF97" s="173">
        <f>value('Nest Checks'!G99)</f>
        <v>0</v>
      </c>
      <c r="AG97" s="174" t="str">
        <f t="shared" si="14"/>
        <v/>
      </c>
      <c r="AH97" s="138"/>
      <c r="AI97" s="4"/>
      <c r="AJ97" s="176" t="str">
        <f t="shared" ref="AJ97:AM97" si="383">if(isblank($A97),"",if($J97&gt;0,indirect("R"&amp;$J97&amp;"C"&amp;column(T97),0),"-"))</f>
        <v/>
      </c>
      <c r="AK97" s="176" t="str">
        <f t="shared" si="383"/>
        <v/>
      </c>
      <c r="AL97" s="176" t="str">
        <f t="shared" si="383"/>
        <v/>
      </c>
      <c r="AM97" s="176" t="str">
        <f t="shared" si="383"/>
        <v/>
      </c>
      <c r="AN97" s="176" t="str">
        <f t="shared" si="16"/>
        <v/>
      </c>
      <c r="AO97" s="177" t="str">
        <f t="shared" si="17"/>
        <v/>
      </c>
      <c r="AP97" s="178" t="str">
        <f t="shared" ref="AP97:AS97" si="384">if(isblank($A97),"",if($L97&gt;0,indirect("R"&amp;$L97&amp;"C"&amp;column(T97),0),"-"))</f>
        <v/>
      </c>
      <c r="AQ97" s="178" t="str">
        <f t="shared" si="384"/>
        <v/>
      </c>
      <c r="AR97" s="178" t="str">
        <f t="shared" si="384"/>
        <v/>
      </c>
      <c r="AS97" s="178" t="str">
        <f t="shared" si="384"/>
        <v/>
      </c>
      <c r="AT97" s="178" t="str">
        <f t="shared" si="19"/>
        <v/>
      </c>
      <c r="AU97" s="179" t="str">
        <f t="shared" si="20"/>
        <v/>
      </c>
      <c r="AV97" s="180"/>
      <c r="AW97" s="181" t="s">
        <v>168</v>
      </c>
      <c r="AX97" s="181" t="s">
        <v>168</v>
      </c>
    </row>
    <row r="98">
      <c r="A98" s="119"/>
      <c r="B98" s="170" t="str">
        <f t="shared" ref="B98:E98" si="385">if(isblank($A98),"",if(iserror(match($A98&amp;"M",X$5:X$250,0)+4),if(iserror(match($A98&amp;"M?",X$5:X$250,0)+4),"",match($A98&amp;"M?",X$5:X$250,0)+4),(match($A98&amp;"M",X$5:X$250,0)+4)))</f>
        <v/>
      </c>
      <c r="C98" s="170" t="str">
        <f t="shared" si="385"/>
        <v/>
      </c>
      <c r="D98" s="170" t="str">
        <f t="shared" si="385"/>
        <v/>
      </c>
      <c r="E98" s="170" t="str">
        <f t="shared" si="385"/>
        <v/>
      </c>
      <c r="F98" s="170" t="str">
        <f t="shared" ref="F98:I98" si="386">if(isblank($A98),"",if(iserror(match($A98&amp;"F",X$5:X$250,0)+4),if(iserror(match($A98&amp;"F?",X$5:X$250,0)+4),"",match($A98&amp;"F?",X$5:X$250,0)+4),(match($A98&amp;"F",X$5:X$250,0)+4)))</f>
        <v/>
      </c>
      <c r="G98" s="170" t="str">
        <f t="shared" si="386"/>
        <v/>
      </c>
      <c r="H98" s="170" t="str">
        <f t="shared" si="386"/>
        <v/>
      </c>
      <c r="I98" s="170" t="str">
        <f t="shared" si="386"/>
        <v/>
      </c>
      <c r="J98" s="171" t="str">
        <f t="shared" si="8"/>
        <v/>
      </c>
      <c r="K98" s="171" t="str">
        <f t="shared" si="9"/>
        <v/>
      </c>
      <c r="L98" s="171" t="str">
        <f t="shared" si="10"/>
        <v/>
      </c>
      <c r="M98" s="171" t="str">
        <f t="shared" si="11"/>
        <v/>
      </c>
      <c r="N98" s="171" t="str">
        <f t="shared" si="12"/>
        <v/>
      </c>
      <c r="O98" s="171" t="str">
        <f t="shared" si="13"/>
        <v/>
      </c>
      <c r="P98" s="172"/>
      <c r="Q98" s="172"/>
      <c r="R98" s="170" t="str">
        <f>'ID Obs'!A98</f>
        <v/>
      </c>
      <c r="S98" s="170" t="str">
        <f>'ID Obs'!C98</f>
        <v/>
      </c>
      <c r="T98" s="170" t="str">
        <f>'ID Obs'!E98</f>
        <v/>
      </c>
      <c r="U98" s="170" t="str">
        <f>'ID Obs'!F98</f>
        <v/>
      </c>
      <c r="V98" s="170" t="str">
        <f>'ID Obs'!G98</f>
        <v/>
      </c>
      <c r="W98" s="170" t="str">
        <f>'ID Obs'!H98</f>
        <v/>
      </c>
      <c r="X98" s="170" t="str">
        <f>'ID Obs'!N98&amp;$S98</f>
        <v>Nest!</v>
      </c>
      <c r="Y98" s="170" t="str">
        <f>'ID Obs'!P98&amp;$S98</f>
        <v>Nest!</v>
      </c>
      <c r="Z98" s="170" t="str">
        <f>'ID Obs'!R98&amp;$S98</f>
        <v>Nest!</v>
      </c>
      <c r="AA98" s="170" t="str">
        <f>'ID Obs'!T98&amp;$S98</f>
        <v>Nest!</v>
      </c>
      <c r="AB98" s="170" t="str">
        <f>'ID Obs'!O98</f>
        <v>Date!</v>
      </c>
      <c r="AC98" s="170" t="str">
        <f>'ID Obs'!Q98</f>
        <v>Date!</v>
      </c>
      <c r="AD98" s="170" t="str">
        <f>'ID Obs'!S98</f>
        <v>Date!</v>
      </c>
      <c r="AE98" s="170" t="str">
        <f>'ID Obs'!U98</f>
        <v>Date!</v>
      </c>
      <c r="AF98" s="173">
        <f>value('Nest Checks'!G100)</f>
        <v>0</v>
      </c>
      <c r="AG98" s="174" t="str">
        <f t="shared" si="14"/>
        <v/>
      </c>
      <c r="AH98" s="138"/>
      <c r="AI98" s="4"/>
      <c r="AJ98" s="176" t="str">
        <f t="shared" ref="AJ98:AM98" si="387">if(isblank($A98),"",if($J98&gt;0,indirect("R"&amp;$J98&amp;"C"&amp;column(T98),0),"-"))</f>
        <v/>
      </c>
      <c r="AK98" s="176" t="str">
        <f t="shared" si="387"/>
        <v/>
      </c>
      <c r="AL98" s="176" t="str">
        <f t="shared" si="387"/>
        <v/>
      </c>
      <c r="AM98" s="176" t="str">
        <f t="shared" si="387"/>
        <v/>
      </c>
      <c r="AN98" s="176" t="str">
        <f t="shared" si="16"/>
        <v/>
      </c>
      <c r="AO98" s="177" t="str">
        <f t="shared" si="17"/>
        <v/>
      </c>
      <c r="AP98" s="178" t="str">
        <f t="shared" ref="AP98:AS98" si="388">if(isblank($A98),"",if($L98&gt;0,indirect("R"&amp;$L98&amp;"C"&amp;column(T98),0),"-"))</f>
        <v/>
      </c>
      <c r="AQ98" s="178" t="str">
        <f t="shared" si="388"/>
        <v/>
      </c>
      <c r="AR98" s="178" t="str">
        <f t="shared" si="388"/>
        <v/>
      </c>
      <c r="AS98" s="178" t="str">
        <f t="shared" si="388"/>
        <v/>
      </c>
      <c r="AT98" s="178" t="str">
        <f t="shared" si="19"/>
        <v/>
      </c>
      <c r="AU98" s="179" t="str">
        <f t="shared" si="20"/>
        <v/>
      </c>
      <c r="AV98" s="180"/>
      <c r="AW98" s="181" t="s">
        <v>168</v>
      </c>
      <c r="AX98" s="181" t="s">
        <v>168</v>
      </c>
    </row>
    <row r="99">
      <c r="A99" s="119"/>
      <c r="B99" s="170" t="str">
        <f t="shared" ref="B99:E99" si="389">if(isblank($A99),"",if(iserror(match($A99&amp;"M",X$5:X$250,0)+4),if(iserror(match($A99&amp;"M?",X$5:X$250,0)+4),"",match($A99&amp;"M?",X$5:X$250,0)+4),(match($A99&amp;"M",X$5:X$250,0)+4)))</f>
        <v/>
      </c>
      <c r="C99" s="170" t="str">
        <f t="shared" si="389"/>
        <v/>
      </c>
      <c r="D99" s="170" t="str">
        <f t="shared" si="389"/>
        <v/>
      </c>
      <c r="E99" s="170" t="str">
        <f t="shared" si="389"/>
        <v/>
      </c>
      <c r="F99" s="170" t="str">
        <f t="shared" ref="F99:I99" si="390">if(isblank($A99),"",if(iserror(match($A99&amp;"F",X$5:X$250,0)+4),if(iserror(match($A99&amp;"F?",X$5:X$250,0)+4),"",match($A99&amp;"F?",X$5:X$250,0)+4),(match($A99&amp;"F",X$5:X$250,0)+4)))</f>
        <v/>
      </c>
      <c r="G99" s="170" t="str">
        <f t="shared" si="390"/>
        <v/>
      </c>
      <c r="H99" s="170" t="str">
        <f t="shared" si="390"/>
        <v/>
      </c>
      <c r="I99" s="170" t="str">
        <f t="shared" si="390"/>
        <v/>
      </c>
      <c r="J99" s="171" t="str">
        <f t="shared" si="8"/>
        <v/>
      </c>
      <c r="K99" s="171" t="str">
        <f t="shared" si="9"/>
        <v/>
      </c>
      <c r="L99" s="171" t="str">
        <f t="shared" si="10"/>
        <v/>
      </c>
      <c r="M99" s="171" t="str">
        <f t="shared" si="11"/>
        <v/>
      </c>
      <c r="N99" s="171" t="str">
        <f t="shared" si="12"/>
        <v/>
      </c>
      <c r="O99" s="171" t="str">
        <f t="shared" si="13"/>
        <v/>
      </c>
      <c r="P99" s="172"/>
      <c r="Q99" s="172"/>
      <c r="R99" s="170" t="str">
        <f>'ID Obs'!A99</f>
        <v/>
      </c>
      <c r="S99" s="170" t="str">
        <f>'ID Obs'!C99</f>
        <v/>
      </c>
      <c r="T99" s="170" t="str">
        <f>'ID Obs'!E99</f>
        <v/>
      </c>
      <c r="U99" s="170" t="str">
        <f>'ID Obs'!F99</f>
        <v/>
      </c>
      <c r="V99" s="170" t="str">
        <f>'ID Obs'!G99</f>
        <v/>
      </c>
      <c r="W99" s="170" t="str">
        <f>'ID Obs'!H99</f>
        <v/>
      </c>
      <c r="X99" s="170" t="str">
        <f>'ID Obs'!N99&amp;$S99</f>
        <v>Nest!</v>
      </c>
      <c r="Y99" s="170" t="str">
        <f>'ID Obs'!P99&amp;$S99</f>
        <v>Nest!</v>
      </c>
      <c r="Z99" s="170" t="str">
        <f>'ID Obs'!R99&amp;$S99</f>
        <v>Nest!</v>
      </c>
      <c r="AA99" s="170" t="str">
        <f>'ID Obs'!T99&amp;$S99</f>
        <v>Nest!</v>
      </c>
      <c r="AB99" s="170" t="str">
        <f>'ID Obs'!O99</f>
        <v>Date!</v>
      </c>
      <c r="AC99" s="170" t="str">
        <f>'ID Obs'!Q99</f>
        <v>Date!</v>
      </c>
      <c r="AD99" s="170" t="str">
        <f>'ID Obs'!S99</f>
        <v>Date!</v>
      </c>
      <c r="AE99" s="170" t="str">
        <f>'ID Obs'!U99</f>
        <v>Date!</v>
      </c>
      <c r="AF99" s="173">
        <f>value('Nest Checks'!G101)</f>
        <v>0</v>
      </c>
      <c r="AG99" s="174" t="str">
        <f t="shared" si="14"/>
        <v/>
      </c>
      <c r="AH99" s="138"/>
      <c r="AI99" s="4"/>
      <c r="AJ99" s="176" t="str">
        <f t="shared" ref="AJ99:AM99" si="391">if(isblank($A99),"",if($J99&gt;0,indirect("R"&amp;$J99&amp;"C"&amp;column(T99),0),"-"))</f>
        <v/>
      </c>
      <c r="AK99" s="176" t="str">
        <f t="shared" si="391"/>
        <v/>
      </c>
      <c r="AL99" s="176" t="str">
        <f t="shared" si="391"/>
        <v/>
      </c>
      <c r="AM99" s="176" t="str">
        <f t="shared" si="391"/>
        <v/>
      </c>
      <c r="AN99" s="176" t="str">
        <f t="shared" si="16"/>
        <v/>
      </c>
      <c r="AO99" s="177" t="str">
        <f t="shared" si="17"/>
        <v/>
      </c>
      <c r="AP99" s="178" t="str">
        <f t="shared" ref="AP99:AS99" si="392">if(isblank($A99),"",if($L99&gt;0,indirect("R"&amp;$L99&amp;"C"&amp;column(T99),0),"-"))</f>
        <v/>
      </c>
      <c r="AQ99" s="178" t="str">
        <f t="shared" si="392"/>
        <v/>
      </c>
      <c r="AR99" s="178" t="str">
        <f t="shared" si="392"/>
        <v/>
      </c>
      <c r="AS99" s="178" t="str">
        <f t="shared" si="392"/>
        <v/>
      </c>
      <c r="AT99" s="178" t="str">
        <f t="shared" si="19"/>
        <v/>
      </c>
      <c r="AU99" s="179" t="str">
        <f t="shared" si="20"/>
        <v/>
      </c>
      <c r="AV99" s="180"/>
      <c r="AW99" s="3"/>
      <c r="AX99" s="3"/>
    </row>
    <row r="100">
      <c r="A100" s="119"/>
      <c r="B100" s="170" t="str">
        <f t="shared" ref="B100:E100" si="393">if(isblank($A100),"",if(iserror(match($A100&amp;"M",X$5:X$250,0)+4),if(iserror(match($A100&amp;"M?",X$5:X$250,0)+4),"",match($A100&amp;"M?",X$5:X$250,0)+4),(match($A100&amp;"M",X$5:X$250,0)+4)))</f>
        <v/>
      </c>
      <c r="C100" s="170" t="str">
        <f t="shared" si="393"/>
        <v/>
      </c>
      <c r="D100" s="170" t="str">
        <f t="shared" si="393"/>
        <v/>
      </c>
      <c r="E100" s="170" t="str">
        <f t="shared" si="393"/>
        <v/>
      </c>
      <c r="F100" s="170" t="str">
        <f t="shared" ref="F100:I100" si="394">if(isblank($A100),"",if(iserror(match($A100&amp;"F",X$5:X$250,0)+4),if(iserror(match($A100&amp;"F?",X$5:X$250,0)+4),"",match($A100&amp;"F?",X$5:X$250,0)+4),(match($A100&amp;"F",X$5:X$250,0)+4)))</f>
        <v/>
      </c>
      <c r="G100" s="170" t="str">
        <f t="shared" si="394"/>
        <v/>
      </c>
      <c r="H100" s="170" t="str">
        <f t="shared" si="394"/>
        <v/>
      </c>
      <c r="I100" s="170" t="str">
        <f t="shared" si="394"/>
        <v/>
      </c>
      <c r="J100" s="171" t="str">
        <f t="shared" si="8"/>
        <v/>
      </c>
      <c r="K100" s="171" t="str">
        <f t="shared" si="9"/>
        <v/>
      </c>
      <c r="L100" s="171" t="str">
        <f t="shared" si="10"/>
        <v/>
      </c>
      <c r="M100" s="171" t="str">
        <f t="shared" si="11"/>
        <v/>
      </c>
      <c r="N100" s="171" t="str">
        <f t="shared" si="12"/>
        <v/>
      </c>
      <c r="O100" s="171" t="str">
        <f t="shared" si="13"/>
        <v/>
      </c>
      <c r="P100" s="172"/>
      <c r="Q100" s="172"/>
      <c r="R100" s="170" t="str">
        <f>'ID Obs'!A100</f>
        <v/>
      </c>
      <c r="S100" s="170" t="str">
        <f>'ID Obs'!C100</f>
        <v/>
      </c>
      <c r="T100" s="170" t="str">
        <f>'ID Obs'!E100</f>
        <v/>
      </c>
      <c r="U100" s="170" t="str">
        <f>'ID Obs'!F100</f>
        <v/>
      </c>
      <c r="V100" s="170" t="str">
        <f>'ID Obs'!G100</f>
        <v/>
      </c>
      <c r="W100" s="170" t="str">
        <f>'ID Obs'!H100</f>
        <v/>
      </c>
      <c r="X100" s="170" t="str">
        <f>'ID Obs'!N100&amp;$S100</f>
        <v>Nest!</v>
      </c>
      <c r="Y100" s="170" t="str">
        <f>'ID Obs'!P100&amp;$S100</f>
        <v>Nest!</v>
      </c>
      <c r="Z100" s="170" t="str">
        <f>'ID Obs'!R100&amp;$S100</f>
        <v>Nest!</v>
      </c>
      <c r="AA100" s="170" t="str">
        <f>'ID Obs'!T100&amp;$S100</f>
        <v>Nest!</v>
      </c>
      <c r="AB100" s="170" t="str">
        <f>'ID Obs'!O100</f>
        <v>Date!</v>
      </c>
      <c r="AC100" s="170" t="str">
        <f>'ID Obs'!Q100</f>
        <v>Date!</v>
      </c>
      <c r="AD100" s="170" t="str">
        <f>'ID Obs'!S100</f>
        <v>Date!</v>
      </c>
      <c r="AE100" s="170" t="str">
        <f>'ID Obs'!U100</f>
        <v>Date!</v>
      </c>
      <c r="AF100" s="173">
        <f>value('Nest Checks'!G102)</f>
        <v>0</v>
      </c>
      <c r="AG100" s="174" t="str">
        <f t="shared" si="14"/>
        <v/>
      </c>
      <c r="AH100" s="138"/>
      <c r="AI100" s="4"/>
      <c r="AJ100" s="176" t="str">
        <f t="shared" ref="AJ100:AM100" si="395">if(isblank($A100),"",if($J100&gt;0,indirect("R"&amp;$J100&amp;"C"&amp;column(T100),0),"-"))</f>
        <v/>
      </c>
      <c r="AK100" s="176" t="str">
        <f t="shared" si="395"/>
        <v/>
      </c>
      <c r="AL100" s="176" t="str">
        <f t="shared" si="395"/>
        <v/>
      </c>
      <c r="AM100" s="176" t="str">
        <f t="shared" si="395"/>
        <v/>
      </c>
      <c r="AN100" s="176" t="str">
        <f t="shared" si="16"/>
        <v/>
      </c>
      <c r="AO100" s="177" t="str">
        <f t="shared" si="17"/>
        <v/>
      </c>
      <c r="AP100" s="178" t="str">
        <f t="shared" ref="AP100:AS100" si="396">if(isblank($A100),"",if($L100&gt;0,indirect("R"&amp;$L100&amp;"C"&amp;column(T100),0),"-"))</f>
        <v/>
      </c>
      <c r="AQ100" s="178" t="str">
        <f t="shared" si="396"/>
        <v/>
      </c>
      <c r="AR100" s="178" t="str">
        <f t="shared" si="396"/>
        <v/>
      </c>
      <c r="AS100" s="178" t="str">
        <f t="shared" si="396"/>
        <v/>
      </c>
      <c r="AT100" s="178" t="str">
        <f t="shared" si="19"/>
        <v/>
      </c>
      <c r="AU100" s="179" t="str">
        <f t="shared" si="20"/>
        <v/>
      </c>
      <c r="AV100" s="180"/>
      <c r="AW100" s="3"/>
      <c r="AX100" s="3"/>
    </row>
    <row r="101">
      <c r="A101" s="119"/>
      <c r="B101" s="170" t="str">
        <f t="shared" ref="B101:E101" si="397">if(isblank($A101),"",if(iserror(match($A101&amp;"M",X$5:X$250,0)+4),if(iserror(match($A101&amp;"M?",X$5:X$250,0)+4),"",match($A101&amp;"M?",X$5:X$250,0)+4),(match($A101&amp;"M",X$5:X$250,0)+4)))</f>
        <v/>
      </c>
      <c r="C101" s="170" t="str">
        <f t="shared" si="397"/>
        <v/>
      </c>
      <c r="D101" s="170" t="str">
        <f t="shared" si="397"/>
        <v/>
      </c>
      <c r="E101" s="170" t="str">
        <f t="shared" si="397"/>
        <v/>
      </c>
      <c r="F101" s="170" t="str">
        <f t="shared" ref="F101:I101" si="398">if(isblank($A101),"",if(iserror(match($A101&amp;"F",X$5:X$250,0)+4),if(iserror(match($A101&amp;"F?",X$5:X$250,0)+4),"",match($A101&amp;"F?",X$5:X$250,0)+4),(match($A101&amp;"F",X$5:X$250,0)+4)))</f>
        <v/>
      </c>
      <c r="G101" s="170" t="str">
        <f t="shared" si="398"/>
        <v/>
      </c>
      <c r="H101" s="170" t="str">
        <f t="shared" si="398"/>
        <v/>
      </c>
      <c r="I101" s="170" t="str">
        <f t="shared" si="398"/>
        <v/>
      </c>
      <c r="J101" s="171" t="str">
        <f t="shared" si="8"/>
        <v/>
      </c>
      <c r="K101" s="171" t="str">
        <f t="shared" si="9"/>
        <v/>
      </c>
      <c r="L101" s="171" t="str">
        <f t="shared" si="10"/>
        <v/>
      </c>
      <c r="M101" s="171" t="str">
        <f t="shared" si="11"/>
        <v/>
      </c>
      <c r="N101" s="171" t="str">
        <f t="shared" si="12"/>
        <v/>
      </c>
      <c r="O101" s="171" t="str">
        <f t="shared" si="13"/>
        <v/>
      </c>
      <c r="P101" s="172"/>
      <c r="Q101" s="172"/>
      <c r="R101" s="170" t="str">
        <f>'ID Obs'!A101</f>
        <v/>
      </c>
      <c r="S101" s="170" t="str">
        <f>'ID Obs'!C101</f>
        <v/>
      </c>
      <c r="T101" s="170" t="str">
        <f>'ID Obs'!E101</f>
        <v/>
      </c>
      <c r="U101" s="170" t="str">
        <f>'ID Obs'!F101</f>
        <v/>
      </c>
      <c r="V101" s="170" t="str">
        <f>'ID Obs'!G101</f>
        <v/>
      </c>
      <c r="W101" s="170" t="str">
        <f>'ID Obs'!H101</f>
        <v/>
      </c>
      <c r="X101" s="170" t="str">
        <f>'ID Obs'!N101&amp;$S101</f>
        <v>Nest!</v>
      </c>
      <c r="Y101" s="170" t="str">
        <f>'ID Obs'!P101&amp;$S101</f>
        <v>Nest!</v>
      </c>
      <c r="Z101" s="170" t="str">
        <f>'ID Obs'!R101&amp;$S101</f>
        <v>Nest!</v>
      </c>
      <c r="AA101" s="170" t="str">
        <f>'ID Obs'!T101&amp;$S101</f>
        <v>Nest!</v>
      </c>
      <c r="AB101" s="170" t="str">
        <f>'ID Obs'!O101</f>
        <v>Date!</v>
      </c>
      <c r="AC101" s="170" t="str">
        <f>'ID Obs'!Q101</f>
        <v>Date!</v>
      </c>
      <c r="AD101" s="170" t="str">
        <f>'ID Obs'!S101</f>
        <v>Date!</v>
      </c>
      <c r="AE101" s="170" t="str">
        <f>'ID Obs'!U101</f>
        <v>Date!</v>
      </c>
      <c r="AF101" s="173">
        <f>value('Nest Checks'!G103)</f>
        <v>0</v>
      </c>
      <c r="AG101" s="174" t="str">
        <f t="shared" si="14"/>
        <v/>
      </c>
      <c r="AH101" s="138"/>
      <c r="AI101" s="4"/>
      <c r="AJ101" s="176" t="str">
        <f t="shared" ref="AJ101:AM101" si="399">if(isblank($A101),"",if($J101&gt;0,indirect("R"&amp;$J101&amp;"C"&amp;column(T101),0),"-"))</f>
        <v/>
      </c>
      <c r="AK101" s="176" t="str">
        <f t="shared" si="399"/>
        <v/>
      </c>
      <c r="AL101" s="176" t="str">
        <f t="shared" si="399"/>
        <v/>
      </c>
      <c r="AM101" s="176" t="str">
        <f t="shared" si="399"/>
        <v/>
      </c>
      <c r="AN101" s="176" t="str">
        <f t="shared" si="16"/>
        <v/>
      </c>
      <c r="AO101" s="177" t="str">
        <f t="shared" si="17"/>
        <v/>
      </c>
      <c r="AP101" s="178" t="str">
        <f t="shared" ref="AP101:AS101" si="400">if(isblank($A101),"",if($L101&gt;0,indirect("R"&amp;$L101&amp;"C"&amp;column(T101),0),"-"))</f>
        <v/>
      </c>
      <c r="AQ101" s="178" t="str">
        <f t="shared" si="400"/>
        <v/>
      </c>
      <c r="AR101" s="178" t="str">
        <f t="shared" si="400"/>
        <v/>
      </c>
      <c r="AS101" s="178" t="str">
        <f t="shared" si="400"/>
        <v/>
      </c>
      <c r="AT101" s="178" t="str">
        <f t="shared" si="19"/>
        <v/>
      </c>
      <c r="AU101" s="179" t="str">
        <f t="shared" si="20"/>
        <v/>
      </c>
      <c r="AV101" s="180"/>
      <c r="AW101" s="3"/>
      <c r="AX101" s="3"/>
    </row>
    <row r="102">
      <c r="A102" s="119"/>
      <c r="B102" s="170" t="str">
        <f t="shared" ref="B102:E102" si="401">if(isblank($A102),"",if(iserror(match($A102&amp;"M",X$5:X$250,0)+4),if(iserror(match($A102&amp;"M?",X$5:X$250,0)+4),"",match($A102&amp;"M?",X$5:X$250,0)+4),(match($A102&amp;"M",X$5:X$250,0)+4)))</f>
        <v/>
      </c>
      <c r="C102" s="170" t="str">
        <f t="shared" si="401"/>
        <v/>
      </c>
      <c r="D102" s="170" t="str">
        <f t="shared" si="401"/>
        <v/>
      </c>
      <c r="E102" s="170" t="str">
        <f t="shared" si="401"/>
        <v/>
      </c>
      <c r="F102" s="170" t="str">
        <f t="shared" ref="F102:I102" si="402">if(isblank($A102),"",if(iserror(match($A102&amp;"F",X$5:X$250,0)+4),if(iserror(match($A102&amp;"F?",X$5:X$250,0)+4),"",match($A102&amp;"F?",X$5:X$250,0)+4),(match($A102&amp;"F",X$5:X$250,0)+4)))</f>
        <v/>
      </c>
      <c r="G102" s="170" t="str">
        <f t="shared" si="402"/>
        <v/>
      </c>
      <c r="H102" s="170" t="str">
        <f t="shared" si="402"/>
        <v/>
      </c>
      <c r="I102" s="170" t="str">
        <f t="shared" si="402"/>
        <v/>
      </c>
      <c r="J102" s="171" t="str">
        <f t="shared" si="8"/>
        <v/>
      </c>
      <c r="K102" s="171" t="str">
        <f t="shared" si="9"/>
        <v/>
      </c>
      <c r="L102" s="171" t="str">
        <f t="shared" si="10"/>
        <v/>
      </c>
      <c r="M102" s="171" t="str">
        <f t="shared" si="11"/>
        <v/>
      </c>
      <c r="N102" s="171" t="str">
        <f t="shared" si="12"/>
        <v/>
      </c>
      <c r="O102" s="171" t="str">
        <f t="shared" si="13"/>
        <v/>
      </c>
      <c r="P102" s="172"/>
      <c r="Q102" s="172"/>
      <c r="R102" s="170" t="str">
        <f>'ID Obs'!A102</f>
        <v/>
      </c>
      <c r="S102" s="170" t="str">
        <f>'ID Obs'!C102</f>
        <v/>
      </c>
      <c r="T102" s="170" t="str">
        <f>'ID Obs'!E102</f>
        <v/>
      </c>
      <c r="U102" s="170" t="str">
        <f>'ID Obs'!F102</f>
        <v/>
      </c>
      <c r="V102" s="170" t="str">
        <f>'ID Obs'!G102</f>
        <v/>
      </c>
      <c r="W102" s="170" t="str">
        <f>'ID Obs'!H102</f>
        <v/>
      </c>
      <c r="X102" s="170" t="str">
        <f>'ID Obs'!N102&amp;$S102</f>
        <v>Nest!</v>
      </c>
      <c r="Y102" s="170" t="str">
        <f>'ID Obs'!P102&amp;$S102</f>
        <v>Nest!</v>
      </c>
      <c r="Z102" s="170" t="str">
        <f>'ID Obs'!R102&amp;$S102</f>
        <v>Nest!</v>
      </c>
      <c r="AA102" s="170" t="str">
        <f>'ID Obs'!T102&amp;$S102</f>
        <v>Nest!</v>
      </c>
      <c r="AB102" s="170" t="str">
        <f>'ID Obs'!O102</f>
        <v>Date!</v>
      </c>
      <c r="AC102" s="170" t="str">
        <f>'ID Obs'!Q102</f>
        <v>Date!</v>
      </c>
      <c r="AD102" s="170" t="str">
        <f>'ID Obs'!S102</f>
        <v>Date!</v>
      </c>
      <c r="AE102" s="170" t="str">
        <f>'ID Obs'!U102</f>
        <v>Date!</v>
      </c>
      <c r="AF102" s="173">
        <f>value('Nest Checks'!G104)</f>
        <v>0</v>
      </c>
      <c r="AG102" s="174" t="str">
        <f t="shared" si="14"/>
        <v/>
      </c>
      <c r="AH102" s="138"/>
      <c r="AI102" s="4"/>
      <c r="AJ102" s="176" t="str">
        <f t="shared" ref="AJ102:AM102" si="403">if(isblank($A102),"",if($J102&gt;0,indirect("R"&amp;$J102&amp;"C"&amp;column(T102),0),"-"))</f>
        <v/>
      </c>
      <c r="AK102" s="176" t="str">
        <f t="shared" si="403"/>
        <v/>
      </c>
      <c r="AL102" s="176" t="str">
        <f t="shared" si="403"/>
        <v/>
      </c>
      <c r="AM102" s="176" t="str">
        <f t="shared" si="403"/>
        <v/>
      </c>
      <c r="AN102" s="176" t="str">
        <f t="shared" si="16"/>
        <v/>
      </c>
      <c r="AO102" s="177" t="str">
        <f t="shared" si="17"/>
        <v/>
      </c>
      <c r="AP102" s="178" t="str">
        <f t="shared" ref="AP102:AS102" si="404">if(isblank($A102),"",if($L102&gt;0,indirect("R"&amp;$L102&amp;"C"&amp;column(T102),0),"-"))</f>
        <v/>
      </c>
      <c r="AQ102" s="178" t="str">
        <f t="shared" si="404"/>
        <v/>
      </c>
      <c r="AR102" s="178" t="str">
        <f t="shared" si="404"/>
        <v/>
      </c>
      <c r="AS102" s="178" t="str">
        <f t="shared" si="404"/>
        <v/>
      </c>
      <c r="AT102" s="178" t="str">
        <f t="shared" si="19"/>
        <v/>
      </c>
      <c r="AU102" s="179" t="str">
        <f t="shared" si="20"/>
        <v/>
      </c>
      <c r="AV102" s="180"/>
      <c r="AW102" s="3"/>
      <c r="AX102" s="3"/>
    </row>
    <row r="103">
      <c r="A103" s="119"/>
      <c r="B103" s="170" t="str">
        <f t="shared" ref="B103:E103" si="405">if(isblank($A103),"",if(iserror(match($A103&amp;"M",X$5:X$250,0)+4),if(iserror(match($A103&amp;"M?",X$5:X$250,0)+4),"",match($A103&amp;"M?",X$5:X$250,0)+4),(match($A103&amp;"M",X$5:X$250,0)+4)))</f>
        <v/>
      </c>
      <c r="C103" s="170" t="str">
        <f t="shared" si="405"/>
        <v/>
      </c>
      <c r="D103" s="170" t="str">
        <f t="shared" si="405"/>
        <v/>
      </c>
      <c r="E103" s="170" t="str">
        <f t="shared" si="405"/>
        <v/>
      </c>
      <c r="F103" s="170" t="str">
        <f t="shared" ref="F103:I103" si="406">if(isblank($A103),"",if(iserror(match($A103&amp;"F",X$5:X$250,0)+4),if(iserror(match($A103&amp;"F?",X$5:X$250,0)+4),"",match($A103&amp;"F?",X$5:X$250,0)+4),(match($A103&amp;"F",X$5:X$250,0)+4)))</f>
        <v/>
      </c>
      <c r="G103" s="170" t="str">
        <f t="shared" si="406"/>
        <v/>
      </c>
      <c r="H103" s="170" t="str">
        <f t="shared" si="406"/>
        <v/>
      </c>
      <c r="I103" s="170" t="str">
        <f t="shared" si="406"/>
        <v/>
      </c>
      <c r="J103" s="171" t="str">
        <f t="shared" si="8"/>
        <v/>
      </c>
      <c r="K103" s="171" t="str">
        <f t="shared" si="9"/>
        <v/>
      </c>
      <c r="L103" s="171" t="str">
        <f t="shared" si="10"/>
        <v/>
      </c>
      <c r="M103" s="171" t="str">
        <f t="shared" si="11"/>
        <v/>
      </c>
      <c r="N103" s="171" t="str">
        <f t="shared" si="12"/>
        <v/>
      </c>
      <c r="O103" s="171" t="str">
        <f t="shared" si="13"/>
        <v/>
      </c>
      <c r="P103" s="172"/>
      <c r="Q103" s="172"/>
      <c r="R103" s="170" t="str">
        <f>'ID Obs'!A103</f>
        <v/>
      </c>
      <c r="S103" s="170" t="str">
        <f>'ID Obs'!C103</f>
        <v/>
      </c>
      <c r="T103" s="170" t="str">
        <f>'ID Obs'!E103</f>
        <v/>
      </c>
      <c r="U103" s="170" t="str">
        <f>'ID Obs'!F103</f>
        <v/>
      </c>
      <c r="V103" s="170" t="str">
        <f>'ID Obs'!G103</f>
        <v/>
      </c>
      <c r="W103" s="170" t="str">
        <f>'ID Obs'!H103</f>
        <v/>
      </c>
      <c r="X103" s="170" t="str">
        <f>'ID Obs'!N103&amp;$S103</f>
        <v>Nest!</v>
      </c>
      <c r="Y103" s="170" t="str">
        <f>'ID Obs'!P103&amp;$S103</f>
        <v>Nest!</v>
      </c>
      <c r="Z103" s="170" t="str">
        <f>'ID Obs'!R103&amp;$S103</f>
        <v>Nest!</v>
      </c>
      <c r="AA103" s="170" t="str">
        <f>'ID Obs'!T103&amp;$S103</f>
        <v>Nest!</v>
      </c>
      <c r="AB103" s="170" t="str">
        <f>'ID Obs'!O103</f>
        <v>Date!</v>
      </c>
      <c r="AC103" s="170" t="str">
        <f>'ID Obs'!Q103</f>
        <v>Date!</v>
      </c>
      <c r="AD103" s="170" t="str">
        <f>'ID Obs'!S103</f>
        <v>Date!</v>
      </c>
      <c r="AE103" s="170" t="str">
        <f>'ID Obs'!U103</f>
        <v>Date!</v>
      </c>
      <c r="AF103" s="173">
        <f>value('Nest Checks'!G105)</f>
        <v>0</v>
      </c>
      <c r="AG103" s="174" t="str">
        <f t="shared" si="14"/>
        <v/>
      </c>
      <c r="AH103" s="138"/>
      <c r="AI103" s="4"/>
      <c r="AJ103" s="176" t="str">
        <f t="shared" ref="AJ103:AM103" si="407">if(isblank($A103),"",if($J103&gt;0,indirect("R"&amp;$J103&amp;"C"&amp;column(T103),0),"-"))</f>
        <v/>
      </c>
      <c r="AK103" s="176" t="str">
        <f t="shared" si="407"/>
        <v/>
      </c>
      <c r="AL103" s="176" t="str">
        <f t="shared" si="407"/>
        <v/>
      </c>
      <c r="AM103" s="176" t="str">
        <f t="shared" si="407"/>
        <v/>
      </c>
      <c r="AN103" s="176" t="str">
        <f t="shared" si="16"/>
        <v/>
      </c>
      <c r="AO103" s="177" t="str">
        <f t="shared" si="17"/>
        <v/>
      </c>
      <c r="AP103" s="178" t="str">
        <f t="shared" ref="AP103:AS103" si="408">if(isblank($A103),"",if($L103&gt;0,indirect("R"&amp;$L103&amp;"C"&amp;column(T103),0),"-"))</f>
        <v/>
      </c>
      <c r="AQ103" s="178" t="str">
        <f t="shared" si="408"/>
        <v/>
      </c>
      <c r="AR103" s="178" t="str">
        <f t="shared" si="408"/>
        <v/>
      </c>
      <c r="AS103" s="178" t="str">
        <f t="shared" si="408"/>
        <v/>
      </c>
      <c r="AT103" s="178" t="str">
        <f t="shared" si="19"/>
        <v/>
      </c>
      <c r="AU103" s="179" t="str">
        <f t="shared" si="20"/>
        <v/>
      </c>
      <c r="AV103" s="180"/>
      <c r="AW103" s="3"/>
      <c r="AX103" s="3"/>
    </row>
    <row r="104">
      <c r="A104" s="119"/>
      <c r="B104" s="170" t="str">
        <f t="shared" ref="B104:E104" si="409">if(isblank($A104),"",if(iserror(match($A104&amp;"M",X$5:X$250,0)+4),if(iserror(match($A104&amp;"M?",X$5:X$250,0)+4),"",match($A104&amp;"M?",X$5:X$250,0)+4),(match($A104&amp;"M",X$5:X$250,0)+4)))</f>
        <v/>
      </c>
      <c r="C104" s="170" t="str">
        <f t="shared" si="409"/>
        <v/>
      </c>
      <c r="D104" s="170" t="str">
        <f t="shared" si="409"/>
        <v/>
      </c>
      <c r="E104" s="170" t="str">
        <f t="shared" si="409"/>
        <v/>
      </c>
      <c r="F104" s="170" t="str">
        <f t="shared" ref="F104:I104" si="410">if(isblank($A104),"",if(iserror(match($A104&amp;"F",X$5:X$250,0)+4),if(iserror(match($A104&amp;"F?",X$5:X$250,0)+4),"",match($A104&amp;"F?",X$5:X$250,0)+4),(match($A104&amp;"F",X$5:X$250,0)+4)))</f>
        <v/>
      </c>
      <c r="G104" s="170" t="str">
        <f t="shared" si="410"/>
        <v/>
      </c>
      <c r="H104" s="170" t="str">
        <f t="shared" si="410"/>
        <v/>
      </c>
      <c r="I104" s="170" t="str">
        <f t="shared" si="410"/>
        <v/>
      </c>
      <c r="J104" s="171" t="str">
        <f t="shared" si="8"/>
        <v/>
      </c>
      <c r="K104" s="171" t="str">
        <f t="shared" si="9"/>
        <v/>
      </c>
      <c r="L104" s="171" t="str">
        <f t="shared" si="10"/>
        <v/>
      </c>
      <c r="M104" s="171" t="str">
        <f t="shared" si="11"/>
        <v/>
      </c>
      <c r="N104" s="171" t="str">
        <f t="shared" si="12"/>
        <v/>
      </c>
      <c r="O104" s="171" t="str">
        <f t="shared" si="13"/>
        <v/>
      </c>
      <c r="P104" s="172"/>
      <c r="Q104" s="172"/>
      <c r="R104" s="170" t="str">
        <f>'ID Obs'!A104</f>
        <v/>
      </c>
      <c r="S104" s="170" t="str">
        <f>'ID Obs'!C104</f>
        <v/>
      </c>
      <c r="T104" s="170" t="str">
        <f>'ID Obs'!E104</f>
        <v/>
      </c>
      <c r="U104" s="170" t="str">
        <f>'ID Obs'!F104</f>
        <v/>
      </c>
      <c r="V104" s="170" t="str">
        <f>'ID Obs'!G104</f>
        <v/>
      </c>
      <c r="W104" s="170" t="str">
        <f>'ID Obs'!H104</f>
        <v/>
      </c>
      <c r="X104" s="170" t="str">
        <f>'ID Obs'!N104&amp;$S104</f>
        <v>Nest!</v>
      </c>
      <c r="Y104" s="170" t="str">
        <f>'ID Obs'!P104&amp;$S104</f>
        <v>Nest!</v>
      </c>
      <c r="Z104" s="170" t="str">
        <f>'ID Obs'!R104&amp;$S104</f>
        <v>Nest!</v>
      </c>
      <c r="AA104" s="170" t="str">
        <f>'ID Obs'!T104&amp;$S104</f>
        <v>Nest!</v>
      </c>
      <c r="AB104" s="170" t="str">
        <f>'ID Obs'!O104</f>
        <v>Date!</v>
      </c>
      <c r="AC104" s="170" t="str">
        <f>'ID Obs'!Q104</f>
        <v>Date!</v>
      </c>
      <c r="AD104" s="170" t="str">
        <f>'ID Obs'!S104</f>
        <v>Date!</v>
      </c>
      <c r="AE104" s="170" t="str">
        <f>'ID Obs'!U104</f>
        <v>Date!</v>
      </c>
      <c r="AF104" s="173">
        <f>value('Nest Checks'!G106)</f>
        <v>0</v>
      </c>
      <c r="AG104" s="174" t="str">
        <f t="shared" si="14"/>
        <v/>
      </c>
      <c r="AH104" s="138"/>
      <c r="AI104" s="4"/>
      <c r="AJ104" s="176" t="str">
        <f t="shared" ref="AJ104:AM104" si="411">if(isblank($A104),"",if($J104&gt;0,indirect("R"&amp;$J104&amp;"C"&amp;column(T104),0),"-"))</f>
        <v/>
      </c>
      <c r="AK104" s="176" t="str">
        <f t="shared" si="411"/>
        <v/>
      </c>
      <c r="AL104" s="176" t="str">
        <f t="shared" si="411"/>
        <v/>
      </c>
      <c r="AM104" s="176" t="str">
        <f t="shared" si="411"/>
        <v/>
      </c>
      <c r="AN104" s="176" t="str">
        <f t="shared" si="16"/>
        <v/>
      </c>
      <c r="AO104" s="177" t="str">
        <f t="shared" si="17"/>
        <v/>
      </c>
      <c r="AP104" s="178" t="str">
        <f t="shared" ref="AP104:AS104" si="412">if(isblank($A104),"",if($L104&gt;0,indirect("R"&amp;$L104&amp;"C"&amp;column(T104),0),"-"))</f>
        <v/>
      </c>
      <c r="AQ104" s="178" t="str">
        <f t="shared" si="412"/>
        <v/>
      </c>
      <c r="AR104" s="178" t="str">
        <f t="shared" si="412"/>
        <v/>
      </c>
      <c r="AS104" s="178" t="str">
        <f t="shared" si="412"/>
        <v/>
      </c>
      <c r="AT104" s="178" t="str">
        <f t="shared" si="19"/>
        <v/>
      </c>
      <c r="AU104" s="179" t="str">
        <f t="shared" si="20"/>
        <v/>
      </c>
      <c r="AV104" s="180"/>
      <c r="AW104" s="3"/>
      <c r="AX104" s="3"/>
    </row>
    <row r="105">
      <c r="A105" s="119"/>
      <c r="B105" s="170" t="str">
        <f t="shared" ref="B105:E105" si="413">if(isblank($A105),"",if(iserror(match($A105&amp;"M",X$5:X$250,0)+4),if(iserror(match($A105&amp;"M?",X$5:X$250,0)+4),"",match($A105&amp;"M?",X$5:X$250,0)+4),(match($A105&amp;"M",X$5:X$250,0)+4)))</f>
        <v/>
      </c>
      <c r="C105" s="170" t="str">
        <f t="shared" si="413"/>
        <v/>
      </c>
      <c r="D105" s="170" t="str">
        <f t="shared" si="413"/>
        <v/>
      </c>
      <c r="E105" s="170" t="str">
        <f t="shared" si="413"/>
        <v/>
      </c>
      <c r="F105" s="170" t="str">
        <f t="shared" ref="F105:I105" si="414">if(isblank($A105),"",if(iserror(match($A105&amp;"F",X$5:X$250,0)+4),if(iserror(match($A105&amp;"F?",X$5:X$250,0)+4),"",match($A105&amp;"F?",X$5:X$250,0)+4),(match($A105&amp;"F",X$5:X$250,0)+4)))</f>
        <v/>
      </c>
      <c r="G105" s="170" t="str">
        <f t="shared" si="414"/>
        <v/>
      </c>
      <c r="H105" s="170" t="str">
        <f t="shared" si="414"/>
        <v/>
      </c>
      <c r="I105" s="170" t="str">
        <f t="shared" si="414"/>
        <v/>
      </c>
      <c r="J105" s="171" t="str">
        <f t="shared" si="8"/>
        <v/>
      </c>
      <c r="K105" s="171" t="str">
        <f t="shared" si="9"/>
        <v/>
      </c>
      <c r="L105" s="171" t="str">
        <f t="shared" si="10"/>
        <v/>
      </c>
      <c r="M105" s="171" t="str">
        <f t="shared" si="11"/>
        <v/>
      </c>
      <c r="N105" s="171" t="str">
        <f t="shared" si="12"/>
        <v/>
      </c>
      <c r="O105" s="171" t="str">
        <f t="shared" si="13"/>
        <v/>
      </c>
      <c r="P105" s="172"/>
      <c r="Q105" s="172"/>
      <c r="R105" s="170" t="str">
        <f>'ID Obs'!A105</f>
        <v/>
      </c>
      <c r="S105" s="170" t="str">
        <f>'ID Obs'!C105</f>
        <v/>
      </c>
      <c r="T105" s="170" t="str">
        <f>'ID Obs'!E105</f>
        <v/>
      </c>
      <c r="U105" s="170" t="str">
        <f>'ID Obs'!F105</f>
        <v/>
      </c>
      <c r="V105" s="170" t="str">
        <f>'ID Obs'!G105</f>
        <v/>
      </c>
      <c r="W105" s="170" t="str">
        <f>'ID Obs'!H105</f>
        <v/>
      </c>
      <c r="X105" s="170" t="str">
        <f>'ID Obs'!N105&amp;$S105</f>
        <v>Nest!</v>
      </c>
      <c r="Y105" s="170" t="str">
        <f>'ID Obs'!P105&amp;$S105</f>
        <v>Nest!</v>
      </c>
      <c r="Z105" s="170" t="str">
        <f>'ID Obs'!R105&amp;$S105</f>
        <v>Nest!</v>
      </c>
      <c r="AA105" s="170" t="str">
        <f>'ID Obs'!T105&amp;$S105</f>
        <v>Nest!</v>
      </c>
      <c r="AB105" s="170" t="str">
        <f>'ID Obs'!O105</f>
        <v>Date!</v>
      </c>
      <c r="AC105" s="170" t="str">
        <f>'ID Obs'!Q105</f>
        <v>Date!</v>
      </c>
      <c r="AD105" s="170" t="str">
        <f>'ID Obs'!S105</f>
        <v>Date!</v>
      </c>
      <c r="AE105" s="170" t="str">
        <f>'ID Obs'!U105</f>
        <v>Date!</v>
      </c>
      <c r="AF105" s="173">
        <f>value('Nest Checks'!G107)</f>
        <v>0</v>
      </c>
      <c r="AG105" s="174" t="str">
        <f t="shared" si="14"/>
        <v/>
      </c>
      <c r="AH105" s="138"/>
      <c r="AI105" s="4"/>
      <c r="AJ105" s="176" t="str">
        <f t="shared" ref="AJ105:AM105" si="415">if(isblank($A105),"",if($J105&gt;0,indirect("R"&amp;$J105&amp;"C"&amp;column(T105),0),"-"))</f>
        <v/>
      </c>
      <c r="AK105" s="176" t="str">
        <f t="shared" si="415"/>
        <v/>
      </c>
      <c r="AL105" s="176" t="str">
        <f t="shared" si="415"/>
        <v/>
      </c>
      <c r="AM105" s="176" t="str">
        <f t="shared" si="415"/>
        <v/>
      </c>
      <c r="AN105" s="176" t="str">
        <f t="shared" si="16"/>
        <v/>
      </c>
      <c r="AO105" s="177" t="str">
        <f t="shared" si="17"/>
        <v/>
      </c>
      <c r="AP105" s="178" t="str">
        <f t="shared" ref="AP105:AS105" si="416">if(isblank($A105),"",if($L105&gt;0,indirect("R"&amp;$L105&amp;"C"&amp;column(T105),0),"-"))</f>
        <v/>
      </c>
      <c r="AQ105" s="178" t="str">
        <f t="shared" si="416"/>
        <v/>
      </c>
      <c r="AR105" s="178" t="str">
        <f t="shared" si="416"/>
        <v/>
      </c>
      <c r="AS105" s="178" t="str">
        <f t="shared" si="416"/>
        <v/>
      </c>
      <c r="AT105" s="178" t="str">
        <f t="shared" si="19"/>
        <v/>
      </c>
      <c r="AU105" s="179" t="str">
        <f t="shared" si="20"/>
        <v/>
      </c>
      <c r="AV105" s="180"/>
      <c r="AW105" s="3"/>
      <c r="AX105" s="3"/>
    </row>
    <row r="106">
      <c r="A106" s="119"/>
      <c r="B106" s="170" t="str">
        <f t="shared" ref="B106:E106" si="417">if(isblank($A106),"",if(iserror(match($A106&amp;"M",X$5:X$250,0)+4),if(iserror(match($A106&amp;"M?",X$5:X$250,0)+4),"",match($A106&amp;"M?",X$5:X$250,0)+4),(match($A106&amp;"M",X$5:X$250,0)+4)))</f>
        <v/>
      </c>
      <c r="C106" s="170" t="str">
        <f t="shared" si="417"/>
        <v/>
      </c>
      <c r="D106" s="170" t="str">
        <f t="shared" si="417"/>
        <v/>
      </c>
      <c r="E106" s="170" t="str">
        <f t="shared" si="417"/>
        <v/>
      </c>
      <c r="F106" s="170" t="str">
        <f t="shared" ref="F106:I106" si="418">if(isblank($A106),"",if(iserror(match($A106&amp;"F",X$5:X$250,0)+4),if(iserror(match($A106&amp;"F?",X$5:X$250,0)+4),"",match($A106&amp;"F?",X$5:X$250,0)+4),(match($A106&amp;"F",X$5:X$250,0)+4)))</f>
        <v/>
      </c>
      <c r="G106" s="170" t="str">
        <f t="shared" si="418"/>
        <v/>
      </c>
      <c r="H106" s="170" t="str">
        <f t="shared" si="418"/>
        <v/>
      </c>
      <c r="I106" s="170" t="str">
        <f t="shared" si="418"/>
        <v/>
      </c>
      <c r="J106" s="171" t="str">
        <f t="shared" si="8"/>
        <v/>
      </c>
      <c r="K106" s="171" t="str">
        <f t="shared" si="9"/>
        <v/>
      </c>
      <c r="L106" s="171" t="str">
        <f t="shared" si="10"/>
        <v/>
      </c>
      <c r="M106" s="171" t="str">
        <f t="shared" si="11"/>
        <v/>
      </c>
      <c r="N106" s="171" t="str">
        <f t="shared" si="12"/>
        <v/>
      </c>
      <c r="O106" s="171" t="str">
        <f t="shared" si="13"/>
        <v/>
      </c>
      <c r="P106" s="172"/>
      <c r="Q106" s="172"/>
      <c r="R106" s="170" t="str">
        <f>'ID Obs'!A106</f>
        <v/>
      </c>
      <c r="S106" s="170" t="str">
        <f>'ID Obs'!C106</f>
        <v/>
      </c>
      <c r="T106" s="170" t="str">
        <f>'ID Obs'!E106</f>
        <v/>
      </c>
      <c r="U106" s="170" t="str">
        <f>'ID Obs'!F106</f>
        <v/>
      </c>
      <c r="V106" s="170" t="str">
        <f>'ID Obs'!G106</f>
        <v/>
      </c>
      <c r="W106" s="170" t="str">
        <f>'ID Obs'!H106</f>
        <v/>
      </c>
      <c r="X106" s="170" t="str">
        <f>'ID Obs'!N106&amp;$S106</f>
        <v>Nest!</v>
      </c>
      <c r="Y106" s="170" t="str">
        <f>'ID Obs'!P106&amp;$S106</f>
        <v>Nest!</v>
      </c>
      <c r="Z106" s="170" t="str">
        <f>'ID Obs'!R106&amp;$S106</f>
        <v>Nest!</v>
      </c>
      <c r="AA106" s="170" t="str">
        <f>'ID Obs'!T106&amp;$S106</f>
        <v>Nest!</v>
      </c>
      <c r="AB106" s="170" t="str">
        <f>'ID Obs'!O106</f>
        <v>Date!</v>
      </c>
      <c r="AC106" s="170" t="str">
        <f>'ID Obs'!Q106</f>
        <v>Date!</v>
      </c>
      <c r="AD106" s="170" t="str">
        <f>'ID Obs'!S106</f>
        <v>Date!</v>
      </c>
      <c r="AE106" s="170" t="str">
        <f>'ID Obs'!U106</f>
        <v>Date!</v>
      </c>
      <c r="AF106" s="173">
        <f>value('Nest Checks'!G108)</f>
        <v>0</v>
      </c>
      <c r="AG106" s="174" t="str">
        <f t="shared" si="14"/>
        <v/>
      </c>
      <c r="AH106" s="138"/>
      <c r="AI106" s="4"/>
      <c r="AJ106" s="176" t="str">
        <f t="shared" ref="AJ106:AM106" si="419">if(isblank($A106),"",if($J106&gt;0,indirect("R"&amp;$J106&amp;"C"&amp;column(T106),0),"-"))</f>
        <v/>
      </c>
      <c r="AK106" s="176" t="str">
        <f t="shared" si="419"/>
        <v/>
      </c>
      <c r="AL106" s="176" t="str">
        <f t="shared" si="419"/>
        <v/>
      </c>
      <c r="AM106" s="176" t="str">
        <f t="shared" si="419"/>
        <v/>
      </c>
      <c r="AN106" s="176" t="str">
        <f t="shared" si="16"/>
        <v/>
      </c>
      <c r="AO106" s="177" t="str">
        <f t="shared" si="17"/>
        <v/>
      </c>
      <c r="AP106" s="178" t="str">
        <f t="shared" ref="AP106:AS106" si="420">if(isblank($A106),"",if($L106&gt;0,indirect("R"&amp;$L106&amp;"C"&amp;column(T106),0),"-"))</f>
        <v/>
      </c>
      <c r="AQ106" s="178" t="str">
        <f t="shared" si="420"/>
        <v/>
      </c>
      <c r="AR106" s="178" t="str">
        <f t="shared" si="420"/>
        <v/>
      </c>
      <c r="AS106" s="178" t="str">
        <f t="shared" si="420"/>
        <v/>
      </c>
      <c r="AT106" s="178" t="str">
        <f t="shared" si="19"/>
        <v/>
      </c>
      <c r="AU106" s="179" t="str">
        <f t="shared" si="20"/>
        <v/>
      </c>
      <c r="AV106" s="180"/>
      <c r="AW106" s="3"/>
      <c r="AX106" s="3"/>
    </row>
    <row r="107">
      <c r="A107" s="119"/>
      <c r="B107" s="170" t="str">
        <f t="shared" ref="B107:E107" si="421">if(isblank($A107),"",if(iserror(match($A107&amp;"M",X$5:X$250,0)+4),if(iserror(match($A107&amp;"M?",X$5:X$250,0)+4),"",match($A107&amp;"M?",X$5:X$250,0)+4),(match($A107&amp;"M",X$5:X$250,0)+4)))</f>
        <v/>
      </c>
      <c r="C107" s="170" t="str">
        <f t="shared" si="421"/>
        <v/>
      </c>
      <c r="D107" s="170" t="str">
        <f t="shared" si="421"/>
        <v/>
      </c>
      <c r="E107" s="170" t="str">
        <f t="shared" si="421"/>
        <v/>
      </c>
      <c r="F107" s="170" t="str">
        <f t="shared" ref="F107:I107" si="422">if(isblank($A107),"",if(iserror(match($A107&amp;"F",X$5:X$250,0)+4),if(iserror(match($A107&amp;"F?",X$5:X$250,0)+4),"",match($A107&amp;"F?",X$5:X$250,0)+4),(match($A107&amp;"F",X$5:X$250,0)+4)))</f>
        <v/>
      </c>
      <c r="G107" s="170" t="str">
        <f t="shared" si="422"/>
        <v/>
      </c>
      <c r="H107" s="170" t="str">
        <f t="shared" si="422"/>
        <v/>
      </c>
      <c r="I107" s="170" t="str">
        <f t="shared" si="422"/>
        <v/>
      </c>
      <c r="J107" s="171" t="str">
        <f t="shared" si="8"/>
        <v/>
      </c>
      <c r="K107" s="171" t="str">
        <f t="shared" si="9"/>
        <v/>
      </c>
      <c r="L107" s="171" t="str">
        <f t="shared" si="10"/>
        <v/>
      </c>
      <c r="M107" s="171" t="str">
        <f t="shared" si="11"/>
        <v/>
      </c>
      <c r="N107" s="171" t="str">
        <f t="shared" si="12"/>
        <v/>
      </c>
      <c r="O107" s="171" t="str">
        <f t="shared" si="13"/>
        <v/>
      </c>
      <c r="P107" s="172"/>
      <c r="Q107" s="172"/>
      <c r="R107" s="170" t="str">
        <f>'ID Obs'!A107</f>
        <v/>
      </c>
      <c r="S107" s="170" t="str">
        <f>'ID Obs'!C107</f>
        <v/>
      </c>
      <c r="T107" s="170" t="str">
        <f>'ID Obs'!E107</f>
        <v/>
      </c>
      <c r="U107" s="170" t="str">
        <f>'ID Obs'!F107</f>
        <v/>
      </c>
      <c r="V107" s="170" t="str">
        <f>'ID Obs'!G107</f>
        <v/>
      </c>
      <c r="W107" s="170" t="str">
        <f>'ID Obs'!H107</f>
        <v/>
      </c>
      <c r="X107" s="170" t="str">
        <f>'ID Obs'!N107&amp;$S107</f>
        <v>Nest!</v>
      </c>
      <c r="Y107" s="170" t="str">
        <f>'ID Obs'!P107&amp;$S107</f>
        <v>Nest!</v>
      </c>
      <c r="Z107" s="170" t="str">
        <f>'ID Obs'!R107&amp;$S107</f>
        <v>Nest!</v>
      </c>
      <c r="AA107" s="170" t="str">
        <f>'ID Obs'!T107&amp;$S107</f>
        <v>Nest!</v>
      </c>
      <c r="AB107" s="170" t="str">
        <f>'ID Obs'!O107</f>
        <v>Date!</v>
      </c>
      <c r="AC107" s="170" t="str">
        <f>'ID Obs'!Q107</f>
        <v>Date!</v>
      </c>
      <c r="AD107" s="170" t="str">
        <f>'ID Obs'!S107</f>
        <v>Date!</v>
      </c>
      <c r="AE107" s="170" t="str">
        <f>'ID Obs'!U107</f>
        <v>Date!</v>
      </c>
      <c r="AF107" s="173">
        <f>value('Nest Checks'!G109)</f>
        <v>0</v>
      </c>
      <c r="AG107" s="174" t="str">
        <f t="shared" si="14"/>
        <v/>
      </c>
      <c r="AH107" s="138"/>
      <c r="AI107" s="4"/>
      <c r="AJ107" s="176" t="str">
        <f t="shared" ref="AJ107:AM107" si="423">if(isblank($A107),"",if($J107&gt;0,indirect("R"&amp;$J107&amp;"C"&amp;column(T107),0),"-"))</f>
        <v/>
      </c>
      <c r="AK107" s="176" t="str">
        <f t="shared" si="423"/>
        <v/>
      </c>
      <c r="AL107" s="176" t="str">
        <f t="shared" si="423"/>
        <v/>
      </c>
      <c r="AM107" s="176" t="str">
        <f t="shared" si="423"/>
        <v/>
      </c>
      <c r="AN107" s="176" t="str">
        <f t="shared" si="16"/>
        <v/>
      </c>
      <c r="AO107" s="177" t="str">
        <f t="shared" si="17"/>
        <v/>
      </c>
      <c r="AP107" s="178" t="str">
        <f t="shared" ref="AP107:AS107" si="424">if(isblank($A107),"",if($L107&gt;0,indirect("R"&amp;$L107&amp;"C"&amp;column(T107),0),"-"))</f>
        <v/>
      </c>
      <c r="AQ107" s="178" t="str">
        <f t="shared" si="424"/>
        <v/>
      </c>
      <c r="AR107" s="178" t="str">
        <f t="shared" si="424"/>
        <v/>
      </c>
      <c r="AS107" s="178" t="str">
        <f t="shared" si="424"/>
        <v/>
      </c>
      <c r="AT107" s="178" t="str">
        <f t="shared" si="19"/>
        <v/>
      </c>
      <c r="AU107" s="179" t="str">
        <f t="shared" si="20"/>
        <v/>
      </c>
      <c r="AV107" s="180"/>
      <c r="AW107" s="3"/>
      <c r="AX107" s="3"/>
    </row>
    <row r="108">
      <c r="A108" s="119"/>
      <c r="B108" s="170" t="str">
        <f t="shared" ref="B108:E108" si="425">if(isblank($A108),"",if(iserror(match($A108&amp;"M",X$5:X$250,0)+4),if(iserror(match($A108&amp;"M?",X$5:X$250,0)+4),"",match($A108&amp;"M?",X$5:X$250,0)+4),(match($A108&amp;"M",X$5:X$250,0)+4)))</f>
        <v/>
      </c>
      <c r="C108" s="170" t="str">
        <f t="shared" si="425"/>
        <v/>
      </c>
      <c r="D108" s="170" t="str">
        <f t="shared" si="425"/>
        <v/>
      </c>
      <c r="E108" s="170" t="str">
        <f t="shared" si="425"/>
        <v/>
      </c>
      <c r="F108" s="170" t="str">
        <f t="shared" ref="F108:I108" si="426">if(isblank($A108),"",if(iserror(match($A108&amp;"F",X$5:X$250,0)+4),if(iserror(match($A108&amp;"F?",X$5:X$250,0)+4),"",match($A108&amp;"F?",X$5:X$250,0)+4),(match($A108&amp;"F",X$5:X$250,0)+4)))</f>
        <v/>
      </c>
      <c r="G108" s="170" t="str">
        <f t="shared" si="426"/>
        <v/>
      </c>
      <c r="H108" s="170" t="str">
        <f t="shared" si="426"/>
        <v/>
      </c>
      <c r="I108" s="170" t="str">
        <f t="shared" si="426"/>
        <v/>
      </c>
      <c r="J108" s="171" t="str">
        <f t="shared" si="8"/>
        <v/>
      </c>
      <c r="K108" s="171" t="str">
        <f t="shared" si="9"/>
        <v/>
      </c>
      <c r="L108" s="171" t="str">
        <f t="shared" si="10"/>
        <v/>
      </c>
      <c r="M108" s="171" t="str">
        <f t="shared" si="11"/>
        <v/>
      </c>
      <c r="N108" s="171" t="str">
        <f t="shared" si="12"/>
        <v/>
      </c>
      <c r="O108" s="171" t="str">
        <f t="shared" si="13"/>
        <v/>
      </c>
      <c r="P108" s="172"/>
      <c r="Q108" s="172"/>
      <c r="R108" s="170" t="str">
        <f>'ID Obs'!A108</f>
        <v/>
      </c>
      <c r="S108" s="170" t="str">
        <f>'ID Obs'!C108</f>
        <v/>
      </c>
      <c r="T108" s="170" t="str">
        <f>'ID Obs'!E108</f>
        <v/>
      </c>
      <c r="U108" s="170" t="str">
        <f>'ID Obs'!F108</f>
        <v/>
      </c>
      <c r="V108" s="170" t="str">
        <f>'ID Obs'!G108</f>
        <v/>
      </c>
      <c r="W108" s="170" t="str">
        <f>'ID Obs'!H108</f>
        <v/>
      </c>
      <c r="X108" s="170" t="str">
        <f>'ID Obs'!N108&amp;$S108</f>
        <v>Nest!</v>
      </c>
      <c r="Y108" s="170" t="str">
        <f>'ID Obs'!P108&amp;$S108</f>
        <v>Nest!</v>
      </c>
      <c r="Z108" s="170" t="str">
        <f>'ID Obs'!R108&amp;$S108</f>
        <v>Nest!</v>
      </c>
      <c r="AA108" s="170" t="str">
        <f>'ID Obs'!T108&amp;$S108</f>
        <v>Nest!</v>
      </c>
      <c r="AB108" s="170" t="str">
        <f>'ID Obs'!O108</f>
        <v>Date!</v>
      </c>
      <c r="AC108" s="170" t="str">
        <f>'ID Obs'!Q108</f>
        <v>Date!</v>
      </c>
      <c r="AD108" s="170" t="str">
        <f>'ID Obs'!S108</f>
        <v>Date!</v>
      </c>
      <c r="AE108" s="170" t="str">
        <f>'ID Obs'!U108</f>
        <v>Date!</v>
      </c>
      <c r="AF108" s="173">
        <f>value('Nest Checks'!G110)</f>
        <v>0</v>
      </c>
      <c r="AG108" s="174" t="str">
        <f t="shared" si="14"/>
        <v/>
      </c>
      <c r="AH108" s="138"/>
      <c r="AI108" s="4"/>
      <c r="AJ108" s="176" t="str">
        <f t="shared" ref="AJ108:AM108" si="427">if(isblank($A108),"",if($J108&gt;0,indirect("R"&amp;$J108&amp;"C"&amp;column(T108),0),"-"))</f>
        <v/>
      </c>
      <c r="AK108" s="176" t="str">
        <f t="shared" si="427"/>
        <v/>
      </c>
      <c r="AL108" s="176" t="str">
        <f t="shared" si="427"/>
        <v/>
      </c>
      <c r="AM108" s="176" t="str">
        <f t="shared" si="427"/>
        <v/>
      </c>
      <c r="AN108" s="176" t="str">
        <f t="shared" si="16"/>
        <v/>
      </c>
      <c r="AO108" s="177" t="str">
        <f t="shared" si="17"/>
        <v/>
      </c>
      <c r="AP108" s="178" t="str">
        <f t="shared" ref="AP108:AS108" si="428">if(isblank($A108),"",if($L108&gt;0,indirect("R"&amp;$L108&amp;"C"&amp;column(T108),0),"-"))</f>
        <v/>
      </c>
      <c r="AQ108" s="178" t="str">
        <f t="shared" si="428"/>
        <v/>
      </c>
      <c r="AR108" s="178" t="str">
        <f t="shared" si="428"/>
        <v/>
      </c>
      <c r="AS108" s="178" t="str">
        <f t="shared" si="428"/>
        <v/>
      </c>
      <c r="AT108" s="178" t="str">
        <f t="shared" si="19"/>
        <v/>
      </c>
      <c r="AU108" s="179" t="str">
        <f t="shared" si="20"/>
        <v/>
      </c>
      <c r="AV108" s="180"/>
      <c r="AW108" s="3"/>
      <c r="AX108" s="3"/>
    </row>
    <row r="109">
      <c r="A109" s="119"/>
      <c r="B109" s="170" t="str">
        <f t="shared" ref="B109:E109" si="429">if(isblank($A109),"",if(iserror(match($A109&amp;"M",X$5:X$250,0)+4),if(iserror(match($A109&amp;"M?",X$5:X$250,0)+4),"",match($A109&amp;"M?",X$5:X$250,0)+4),(match($A109&amp;"M",X$5:X$250,0)+4)))</f>
        <v/>
      </c>
      <c r="C109" s="170" t="str">
        <f t="shared" si="429"/>
        <v/>
      </c>
      <c r="D109" s="170" t="str">
        <f t="shared" si="429"/>
        <v/>
      </c>
      <c r="E109" s="170" t="str">
        <f t="shared" si="429"/>
        <v/>
      </c>
      <c r="F109" s="170" t="str">
        <f t="shared" ref="F109:I109" si="430">if(isblank($A109),"",if(iserror(match($A109&amp;"F",X$5:X$250,0)+4),if(iserror(match($A109&amp;"F?",X$5:X$250,0)+4),"",match($A109&amp;"F?",X$5:X$250,0)+4),(match($A109&amp;"F",X$5:X$250,0)+4)))</f>
        <v/>
      </c>
      <c r="G109" s="170" t="str">
        <f t="shared" si="430"/>
        <v/>
      </c>
      <c r="H109" s="170" t="str">
        <f t="shared" si="430"/>
        <v/>
      </c>
      <c r="I109" s="170" t="str">
        <f t="shared" si="430"/>
        <v/>
      </c>
      <c r="J109" s="171" t="str">
        <f t="shared" si="8"/>
        <v/>
      </c>
      <c r="K109" s="171" t="str">
        <f t="shared" si="9"/>
        <v/>
      </c>
      <c r="L109" s="171" t="str">
        <f t="shared" si="10"/>
        <v/>
      </c>
      <c r="M109" s="171" t="str">
        <f t="shared" si="11"/>
        <v/>
      </c>
      <c r="N109" s="171" t="str">
        <f t="shared" si="12"/>
        <v/>
      </c>
      <c r="O109" s="171" t="str">
        <f t="shared" si="13"/>
        <v/>
      </c>
      <c r="P109" s="172"/>
      <c r="Q109" s="172"/>
      <c r="R109" s="170" t="str">
        <f>'ID Obs'!A109</f>
        <v/>
      </c>
      <c r="S109" s="170" t="str">
        <f>'ID Obs'!C109</f>
        <v/>
      </c>
      <c r="T109" s="170" t="str">
        <f>'ID Obs'!E109</f>
        <v/>
      </c>
      <c r="U109" s="170" t="str">
        <f>'ID Obs'!F109</f>
        <v/>
      </c>
      <c r="V109" s="170" t="str">
        <f>'ID Obs'!G109</f>
        <v/>
      </c>
      <c r="W109" s="170" t="str">
        <f>'ID Obs'!H109</f>
        <v/>
      </c>
      <c r="X109" s="170" t="str">
        <f>'ID Obs'!N109&amp;$S109</f>
        <v>Nest!</v>
      </c>
      <c r="Y109" s="170" t="str">
        <f>'ID Obs'!P109&amp;$S109</f>
        <v>Nest!</v>
      </c>
      <c r="Z109" s="170" t="str">
        <f>'ID Obs'!R109&amp;$S109</f>
        <v>Nest!</v>
      </c>
      <c r="AA109" s="170" t="str">
        <f>'ID Obs'!T109&amp;$S109</f>
        <v>Nest!</v>
      </c>
      <c r="AB109" s="170" t="str">
        <f>'ID Obs'!O109</f>
        <v>Date!</v>
      </c>
      <c r="AC109" s="170" t="str">
        <f>'ID Obs'!Q109</f>
        <v>Date!</v>
      </c>
      <c r="AD109" s="170" t="str">
        <f>'ID Obs'!S109</f>
        <v>Date!</v>
      </c>
      <c r="AE109" s="170" t="str">
        <f>'ID Obs'!U109</f>
        <v>Date!</v>
      </c>
      <c r="AF109" s="173">
        <f>value('Nest Checks'!G111)</f>
        <v>0</v>
      </c>
      <c r="AG109" s="174" t="str">
        <f t="shared" si="14"/>
        <v/>
      </c>
      <c r="AH109" s="138"/>
      <c r="AI109" s="4"/>
      <c r="AJ109" s="176" t="str">
        <f t="shared" ref="AJ109:AM109" si="431">if(isblank($A109),"",if($J109&gt;0,indirect("R"&amp;$J109&amp;"C"&amp;column(T109),0),"-"))</f>
        <v/>
      </c>
      <c r="AK109" s="176" t="str">
        <f t="shared" si="431"/>
        <v/>
      </c>
      <c r="AL109" s="176" t="str">
        <f t="shared" si="431"/>
        <v/>
      </c>
      <c r="AM109" s="176" t="str">
        <f t="shared" si="431"/>
        <v/>
      </c>
      <c r="AN109" s="176" t="str">
        <f t="shared" si="16"/>
        <v/>
      </c>
      <c r="AO109" s="177" t="str">
        <f t="shared" si="17"/>
        <v/>
      </c>
      <c r="AP109" s="178" t="str">
        <f t="shared" ref="AP109:AS109" si="432">if(isblank($A109),"",if($L109&gt;0,indirect("R"&amp;$L109&amp;"C"&amp;column(T109),0),"-"))</f>
        <v/>
      </c>
      <c r="AQ109" s="178" t="str">
        <f t="shared" si="432"/>
        <v/>
      </c>
      <c r="AR109" s="178" t="str">
        <f t="shared" si="432"/>
        <v/>
      </c>
      <c r="AS109" s="178" t="str">
        <f t="shared" si="432"/>
        <v/>
      </c>
      <c r="AT109" s="178" t="str">
        <f t="shared" si="19"/>
        <v/>
      </c>
      <c r="AU109" s="179" t="str">
        <f t="shared" si="20"/>
        <v/>
      </c>
      <c r="AV109" s="180"/>
      <c r="AW109" s="3"/>
      <c r="AX109" s="3"/>
    </row>
    <row r="110">
      <c r="A110" s="119"/>
      <c r="B110" s="170" t="str">
        <f t="shared" ref="B110:E110" si="433">if(isblank($A110),"",if(iserror(match($A110&amp;"M",X$5:X$250,0)+4),if(iserror(match($A110&amp;"M?",X$5:X$250,0)+4),"",match($A110&amp;"M?",X$5:X$250,0)+4),(match($A110&amp;"M",X$5:X$250,0)+4)))</f>
        <v/>
      </c>
      <c r="C110" s="170" t="str">
        <f t="shared" si="433"/>
        <v/>
      </c>
      <c r="D110" s="170" t="str">
        <f t="shared" si="433"/>
        <v/>
      </c>
      <c r="E110" s="170" t="str">
        <f t="shared" si="433"/>
        <v/>
      </c>
      <c r="F110" s="170" t="str">
        <f t="shared" ref="F110:I110" si="434">if(isblank($A110),"",if(iserror(match($A110&amp;"F",X$5:X$250,0)+4),if(iserror(match($A110&amp;"F?",X$5:X$250,0)+4),"",match($A110&amp;"F?",X$5:X$250,0)+4),(match($A110&amp;"F",X$5:X$250,0)+4)))</f>
        <v/>
      </c>
      <c r="G110" s="170" t="str">
        <f t="shared" si="434"/>
        <v/>
      </c>
      <c r="H110" s="170" t="str">
        <f t="shared" si="434"/>
        <v/>
      </c>
      <c r="I110" s="170" t="str">
        <f t="shared" si="434"/>
        <v/>
      </c>
      <c r="J110" s="171" t="str">
        <f t="shared" si="8"/>
        <v/>
      </c>
      <c r="K110" s="171" t="str">
        <f t="shared" si="9"/>
        <v/>
      </c>
      <c r="L110" s="171" t="str">
        <f t="shared" si="10"/>
        <v/>
      </c>
      <c r="M110" s="171" t="str">
        <f t="shared" si="11"/>
        <v/>
      </c>
      <c r="N110" s="171" t="str">
        <f t="shared" si="12"/>
        <v/>
      </c>
      <c r="O110" s="171" t="str">
        <f t="shared" si="13"/>
        <v/>
      </c>
      <c r="P110" s="172"/>
      <c r="Q110" s="172"/>
      <c r="R110" s="170" t="str">
        <f>'ID Obs'!A110</f>
        <v/>
      </c>
      <c r="S110" s="170" t="str">
        <f>'ID Obs'!C110</f>
        <v/>
      </c>
      <c r="T110" s="170" t="str">
        <f>'ID Obs'!E110</f>
        <v/>
      </c>
      <c r="U110" s="170" t="str">
        <f>'ID Obs'!F110</f>
        <v/>
      </c>
      <c r="V110" s="170" t="str">
        <f>'ID Obs'!G110</f>
        <v/>
      </c>
      <c r="W110" s="170" t="str">
        <f>'ID Obs'!H110</f>
        <v/>
      </c>
      <c r="X110" s="170" t="str">
        <f>'ID Obs'!N110&amp;$S110</f>
        <v>Nest!</v>
      </c>
      <c r="Y110" s="170" t="str">
        <f>'ID Obs'!P110&amp;$S110</f>
        <v>Nest!</v>
      </c>
      <c r="Z110" s="170" t="str">
        <f>'ID Obs'!R110&amp;$S110</f>
        <v>Nest!</v>
      </c>
      <c r="AA110" s="170" t="str">
        <f>'ID Obs'!T110&amp;$S110</f>
        <v>Nest!</v>
      </c>
      <c r="AB110" s="170" t="str">
        <f>'ID Obs'!O110</f>
        <v>Date!</v>
      </c>
      <c r="AC110" s="170" t="str">
        <f>'ID Obs'!Q110</f>
        <v>Date!</v>
      </c>
      <c r="AD110" s="170" t="str">
        <f>'ID Obs'!S110</f>
        <v>Date!</v>
      </c>
      <c r="AE110" s="170" t="str">
        <f>'ID Obs'!U110</f>
        <v>Date!</v>
      </c>
      <c r="AF110" s="173">
        <f>value('Nest Checks'!G112)</f>
        <v>0</v>
      </c>
      <c r="AG110" s="174" t="str">
        <f t="shared" si="14"/>
        <v/>
      </c>
      <c r="AH110" s="138"/>
      <c r="AI110" s="4"/>
      <c r="AJ110" s="176" t="str">
        <f t="shared" ref="AJ110:AM110" si="435">if(isblank($A110),"",if($J110&gt;0,indirect("R"&amp;$J110&amp;"C"&amp;column(T110),0),"-"))</f>
        <v/>
      </c>
      <c r="AK110" s="176" t="str">
        <f t="shared" si="435"/>
        <v/>
      </c>
      <c r="AL110" s="176" t="str">
        <f t="shared" si="435"/>
        <v/>
      </c>
      <c r="AM110" s="176" t="str">
        <f t="shared" si="435"/>
        <v/>
      </c>
      <c r="AN110" s="176" t="str">
        <f t="shared" si="16"/>
        <v/>
      </c>
      <c r="AO110" s="177" t="str">
        <f t="shared" si="17"/>
        <v/>
      </c>
      <c r="AP110" s="178" t="str">
        <f t="shared" ref="AP110:AS110" si="436">if(isblank($A110),"",if($L110&gt;0,indirect("R"&amp;$L110&amp;"C"&amp;column(T110),0),"-"))</f>
        <v/>
      </c>
      <c r="AQ110" s="178" t="str">
        <f t="shared" si="436"/>
        <v/>
      </c>
      <c r="AR110" s="178" t="str">
        <f t="shared" si="436"/>
        <v/>
      </c>
      <c r="AS110" s="178" t="str">
        <f t="shared" si="436"/>
        <v/>
      </c>
      <c r="AT110" s="178" t="str">
        <f t="shared" si="19"/>
        <v/>
      </c>
      <c r="AU110" s="179" t="str">
        <f t="shared" si="20"/>
        <v/>
      </c>
      <c r="AV110" s="180"/>
      <c r="AW110" s="3"/>
      <c r="AX110" s="3"/>
    </row>
    <row r="111">
      <c r="A111" s="119"/>
      <c r="B111" s="170" t="str">
        <f t="shared" ref="B111:E111" si="437">if(isblank($A111),"",if(iserror(match($A111&amp;"M",X$5:X$250,0)+4),if(iserror(match($A111&amp;"M?",X$5:X$250,0)+4),"",match($A111&amp;"M?",X$5:X$250,0)+4),(match($A111&amp;"M",X$5:X$250,0)+4)))</f>
        <v/>
      </c>
      <c r="C111" s="170" t="str">
        <f t="shared" si="437"/>
        <v/>
      </c>
      <c r="D111" s="170" t="str">
        <f t="shared" si="437"/>
        <v/>
      </c>
      <c r="E111" s="170" t="str">
        <f t="shared" si="437"/>
        <v/>
      </c>
      <c r="F111" s="170" t="str">
        <f t="shared" ref="F111:I111" si="438">if(isblank($A111),"",if(iserror(match($A111&amp;"F",X$5:X$250,0)+4),if(iserror(match($A111&amp;"F?",X$5:X$250,0)+4),"",match($A111&amp;"F?",X$5:X$250,0)+4),(match($A111&amp;"F",X$5:X$250,0)+4)))</f>
        <v/>
      </c>
      <c r="G111" s="170" t="str">
        <f t="shared" si="438"/>
        <v/>
      </c>
      <c r="H111" s="170" t="str">
        <f t="shared" si="438"/>
        <v/>
      </c>
      <c r="I111" s="170" t="str">
        <f t="shared" si="438"/>
        <v/>
      </c>
      <c r="J111" s="171" t="str">
        <f t="shared" si="8"/>
        <v/>
      </c>
      <c r="K111" s="171" t="str">
        <f t="shared" si="9"/>
        <v/>
      </c>
      <c r="L111" s="171" t="str">
        <f t="shared" si="10"/>
        <v/>
      </c>
      <c r="M111" s="171" t="str">
        <f t="shared" si="11"/>
        <v/>
      </c>
      <c r="N111" s="171" t="str">
        <f t="shared" si="12"/>
        <v/>
      </c>
      <c r="O111" s="171" t="str">
        <f t="shared" si="13"/>
        <v/>
      </c>
      <c r="P111" s="172"/>
      <c r="Q111" s="172"/>
      <c r="R111" s="170" t="str">
        <f>'ID Obs'!A111</f>
        <v/>
      </c>
      <c r="S111" s="170" t="str">
        <f>'ID Obs'!C111</f>
        <v/>
      </c>
      <c r="T111" s="170" t="str">
        <f>'ID Obs'!E111</f>
        <v/>
      </c>
      <c r="U111" s="170" t="str">
        <f>'ID Obs'!F111</f>
        <v/>
      </c>
      <c r="V111" s="170" t="str">
        <f>'ID Obs'!G111</f>
        <v/>
      </c>
      <c r="W111" s="170" t="str">
        <f>'ID Obs'!H111</f>
        <v/>
      </c>
      <c r="X111" s="170" t="str">
        <f>'ID Obs'!N111&amp;$S111</f>
        <v>Nest!</v>
      </c>
      <c r="Y111" s="170" t="str">
        <f>'ID Obs'!P111&amp;$S111</f>
        <v>Nest!</v>
      </c>
      <c r="Z111" s="170" t="str">
        <f>'ID Obs'!R111&amp;$S111</f>
        <v>Nest!</v>
      </c>
      <c r="AA111" s="170" t="str">
        <f>'ID Obs'!T111&amp;$S111</f>
        <v>Nest!</v>
      </c>
      <c r="AB111" s="170" t="str">
        <f>'ID Obs'!O111</f>
        <v>Date!</v>
      </c>
      <c r="AC111" s="170" t="str">
        <f>'ID Obs'!Q111</f>
        <v>Date!</v>
      </c>
      <c r="AD111" s="170" t="str">
        <f>'ID Obs'!S111</f>
        <v>Date!</v>
      </c>
      <c r="AE111" s="170" t="str">
        <f>'ID Obs'!U111</f>
        <v>Date!</v>
      </c>
      <c r="AF111" s="173">
        <f>value('Nest Checks'!G113)</f>
        <v>0</v>
      </c>
      <c r="AG111" s="174" t="str">
        <f t="shared" si="14"/>
        <v/>
      </c>
      <c r="AH111" s="138"/>
      <c r="AI111" s="4"/>
      <c r="AJ111" s="176" t="str">
        <f t="shared" ref="AJ111:AM111" si="439">if(isblank($A111),"",if($J111&gt;0,indirect("R"&amp;$J111&amp;"C"&amp;column(T111),0),"-"))</f>
        <v/>
      </c>
      <c r="AK111" s="176" t="str">
        <f t="shared" si="439"/>
        <v/>
      </c>
      <c r="AL111" s="176" t="str">
        <f t="shared" si="439"/>
        <v/>
      </c>
      <c r="AM111" s="176" t="str">
        <f t="shared" si="439"/>
        <v/>
      </c>
      <c r="AN111" s="176" t="str">
        <f t="shared" si="16"/>
        <v/>
      </c>
      <c r="AO111" s="177" t="str">
        <f t="shared" si="17"/>
        <v/>
      </c>
      <c r="AP111" s="178" t="str">
        <f t="shared" ref="AP111:AS111" si="440">if(isblank($A111),"",if($L111&gt;0,indirect("R"&amp;$L111&amp;"C"&amp;column(T111),0),"-"))</f>
        <v/>
      </c>
      <c r="AQ111" s="178" t="str">
        <f t="shared" si="440"/>
        <v/>
      </c>
      <c r="AR111" s="178" t="str">
        <f t="shared" si="440"/>
        <v/>
      </c>
      <c r="AS111" s="178" t="str">
        <f t="shared" si="440"/>
        <v/>
      </c>
      <c r="AT111" s="178" t="str">
        <f t="shared" si="19"/>
        <v/>
      </c>
      <c r="AU111" s="179" t="str">
        <f t="shared" si="20"/>
        <v/>
      </c>
      <c r="AV111" s="180"/>
      <c r="AW111" s="3"/>
      <c r="AX111" s="3"/>
    </row>
    <row r="112">
      <c r="A112" s="119"/>
      <c r="B112" s="170" t="str">
        <f t="shared" ref="B112:E112" si="441">if(isblank($A112),"",if(iserror(match($A112&amp;"M",X$5:X$250,0)+4),if(iserror(match($A112&amp;"M?",X$5:X$250,0)+4),"",match($A112&amp;"M?",X$5:X$250,0)+4),(match($A112&amp;"M",X$5:X$250,0)+4)))</f>
        <v/>
      </c>
      <c r="C112" s="170" t="str">
        <f t="shared" si="441"/>
        <v/>
      </c>
      <c r="D112" s="170" t="str">
        <f t="shared" si="441"/>
        <v/>
      </c>
      <c r="E112" s="170" t="str">
        <f t="shared" si="441"/>
        <v/>
      </c>
      <c r="F112" s="170" t="str">
        <f t="shared" ref="F112:I112" si="442">if(isblank($A112),"",if(iserror(match($A112&amp;"F",X$5:X$250,0)+4),if(iserror(match($A112&amp;"F?",X$5:X$250,0)+4),"",match($A112&amp;"F?",X$5:X$250,0)+4),(match($A112&amp;"F",X$5:X$250,0)+4)))</f>
        <v/>
      </c>
      <c r="G112" s="170" t="str">
        <f t="shared" si="442"/>
        <v/>
      </c>
      <c r="H112" s="170" t="str">
        <f t="shared" si="442"/>
        <v/>
      </c>
      <c r="I112" s="170" t="str">
        <f t="shared" si="442"/>
        <v/>
      </c>
      <c r="J112" s="171" t="str">
        <f t="shared" si="8"/>
        <v/>
      </c>
      <c r="K112" s="171" t="str">
        <f t="shared" si="9"/>
        <v/>
      </c>
      <c r="L112" s="171" t="str">
        <f t="shared" si="10"/>
        <v/>
      </c>
      <c r="M112" s="171" t="str">
        <f t="shared" si="11"/>
        <v/>
      </c>
      <c r="N112" s="171" t="str">
        <f t="shared" si="12"/>
        <v/>
      </c>
      <c r="O112" s="171" t="str">
        <f t="shared" si="13"/>
        <v/>
      </c>
      <c r="P112" s="172"/>
      <c r="Q112" s="172"/>
      <c r="R112" s="170" t="str">
        <f>'ID Obs'!A112</f>
        <v/>
      </c>
      <c r="S112" s="170" t="str">
        <f>'ID Obs'!C112</f>
        <v/>
      </c>
      <c r="T112" s="170" t="str">
        <f>'ID Obs'!E112</f>
        <v/>
      </c>
      <c r="U112" s="170" t="str">
        <f>'ID Obs'!F112</f>
        <v/>
      </c>
      <c r="V112" s="170" t="str">
        <f>'ID Obs'!G112</f>
        <v/>
      </c>
      <c r="W112" s="170" t="str">
        <f>'ID Obs'!H112</f>
        <v/>
      </c>
      <c r="X112" s="170" t="str">
        <f>'ID Obs'!N112&amp;$S112</f>
        <v>Nest!</v>
      </c>
      <c r="Y112" s="170" t="str">
        <f>'ID Obs'!P112&amp;$S112</f>
        <v>Nest!</v>
      </c>
      <c r="Z112" s="170" t="str">
        <f>'ID Obs'!R112&amp;$S112</f>
        <v>Nest!</v>
      </c>
      <c r="AA112" s="170" t="str">
        <f>'ID Obs'!T112&amp;$S112</f>
        <v>Nest!</v>
      </c>
      <c r="AB112" s="170" t="str">
        <f>'ID Obs'!O112</f>
        <v>Date!</v>
      </c>
      <c r="AC112" s="170" t="str">
        <f>'ID Obs'!Q112</f>
        <v>Date!</v>
      </c>
      <c r="AD112" s="170" t="str">
        <f>'ID Obs'!S112</f>
        <v>Date!</v>
      </c>
      <c r="AE112" s="170" t="str">
        <f>'ID Obs'!U112</f>
        <v>Date!</v>
      </c>
      <c r="AF112" s="173">
        <f>value('Nest Checks'!G114)</f>
        <v>0</v>
      </c>
      <c r="AG112" s="174" t="str">
        <f t="shared" si="14"/>
        <v/>
      </c>
      <c r="AH112" s="138"/>
      <c r="AI112" s="4"/>
      <c r="AJ112" s="176" t="str">
        <f t="shared" ref="AJ112:AM112" si="443">if(isblank($A112),"",if($J112&gt;0,indirect("R"&amp;$J112&amp;"C"&amp;column(T112),0),"-"))</f>
        <v/>
      </c>
      <c r="AK112" s="176" t="str">
        <f t="shared" si="443"/>
        <v/>
      </c>
      <c r="AL112" s="176" t="str">
        <f t="shared" si="443"/>
        <v/>
      </c>
      <c r="AM112" s="176" t="str">
        <f t="shared" si="443"/>
        <v/>
      </c>
      <c r="AN112" s="176" t="str">
        <f t="shared" si="16"/>
        <v/>
      </c>
      <c r="AO112" s="177" t="str">
        <f t="shared" si="17"/>
        <v/>
      </c>
      <c r="AP112" s="178" t="str">
        <f t="shared" ref="AP112:AS112" si="444">if(isblank($A112),"",if($L112&gt;0,indirect("R"&amp;$L112&amp;"C"&amp;column(T112),0),"-"))</f>
        <v/>
      </c>
      <c r="AQ112" s="178" t="str">
        <f t="shared" si="444"/>
        <v/>
      </c>
      <c r="AR112" s="178" t="str">
        <f t="shared" si="444"/>
        <v/>
      </c>
      <c r="AS112" s="178" t="str">
        <f t="shared" si="444"/>
        <v/>
      </c>
      <c r="AT112" s="178" t="str">
        <f t="shared" si="19"/>
        <v/>
      </c>
      <c r="AU112" s="179" t="str">
        <f t="shared" si="20"/>
        <v/>
      </c>
      <c r="AV112" s="180"/>
      <c r="AW112" s="3"/>
      <c r="AX112" s="3"/>
    </row>
    <row r="113">
      <c r="A113" s="119"/>
      <c r="B113" s="170" t="str">
        <f t="shared" ref="B113:E113" si="445">if(isblank($A113),"",if(iserror(match($A113&amp;"M",X$5:X$250,0)+4),if(iserror(match($A113&amp;"M?",X$5:X$250,0)+4),"",match($A113&amp;"M?",X$5:X$250,0)+4),(match($A113&amp;"M",X$5:X$250,0)+4)))</f>
        <v/>
      </c>
      <c r="C113" s="170" t="str">
        <f t="shared" si="445"/>
        <v/>
      </c>
      <c r="D113" s="170" t="str">
        <f t="shared" si="445"/>
        <v/>
      </c>
      <c r="E113" s="170" t="str">
        <f t="shared" si="445"/>
        <v/>
      </c>
      <c r="F113" s="170" t="str">
        <f t="shared" ref="F113:I113" si="446">if(isblank($A113),"",if(iserror(match($A113&amp;"F",X$5:X$250,0)+4),if(iserror(match($A113&amp;"F?",X$5:X$250,0)+4),"",match($A113&amp;"F?",X$5:X$250,0)+4),(match($A113&amp;"F",X$5:X$250,0)+4)))</f>
        <v/>
      </c>
      <c r="G113" s="170" t="str">
        <f t="shared" si="446"/>
        <v/>
      </c>
      <c r="H113" s="170" t="str">
        <f t="shared" si="446"/>
        <v/>
      </c>
      <c r="I113" s="170" t="str">
        <f t="shared" si="446"/>
        <v/>
      </c>
      <c r="J113" s="171" t="str">
        <f t="shared" si="8"/>
        <v/>
      </c>
      <c r="K113" s="171" t="str">
        <f t="shared" si="9"/>
        <v/>
      </c>
      <c r="L113" s="171" t="str">
        <f t="shared" si="10"/>
        <v/>
      </c>
      <c r="M113" s="171" t="str">
        <f t="shared" si="11"/>
        <v/>
      </c>
      <c r="N113" s="171" t="str">
        <f t="shared" si="12"/>
        <v/>
      </c>
      <c r="O113" s="171" t="str">
        <f t="shared" si="13"/>
        <v/>
      </c>
      <c r="P113" s="172"/>
      <c r="Q113" s="172"/>
      <c r="R113" s="170" t="str">
        <f>'ID Obs'!A113</f>
        <v/>
      </c>
      <c r="S113" s="170" t="str">
        <f>'ID Obs'!C113</f>
        <v/>
      </c>
      <c r="T113" s="170" t="str">
        <f>'ID Obs'!E113</f>
        <v/>
      </c>
      <c r="U113" s="170" t="str">
        <f>'ID Obs'!F113</f>
        <v/>
      </c>
      <c r="V113" s="170" t="str">
        <f>'ID Obs'!G113</f>
        <v/>
      </c>
      <c r="W113" s="170" t="str">
        <f>'ID Obs'!H113</f>
        <v/>
      </c>
      <c r="X113" s="170" t="str">
        <f>'ID Obs'!N113&amp;$S113</f>
        <v>Nest!</v>
      </c>
      <c r="Y113" s="170" t="str">
        <f>'ID Obs'!P113&amp;$S113</f>
        <v>Nest!</v>
      </c>
      <c r="Z113" s="170" t="str">
        <f>'ID Obs'!R113&amp;$S113</f>
        <v>Nest!</v>
      </c>
      <c r="AA113" s="170" t="str">
        <f>'ID Obs'!T113&amp;$S113</f>
        <v>Nest!</v>
      </c>
      <c r="AB113" s="170" t="str">
        <f>'ID Obs'!O113</f>
        <v>Date!</v>
      </c>
      <c r="AC113" s="170" t="str">
        <f>'ID Obs'!Q113</f>
        <v>Date!</v>
      </c>
      <c r="AD113" s="170" t="str">
        <f>'ID Obs'!S113</f>
        <v>Date!</v>
      </c>
      <c r="AE113" s="170" t="str">
        <f>'ID Obs'!U113</f>
        <v>Date!</v>
      </c>
      <c r="AF113" s="173">
        <f>value('Nest Checks'!G115)</f>
        <v>0</v>
      </c>
      <c r="AG113" s="174" t="str">
        <f t="shared" si="14"/>
        <v/>
      </c>
      <c r="AH113" s="138"/>
      <c r="AI113" s="4"/>
      <c r="AJ113" s="176" t="str">
        <f t="shared" ref="AJ113:AM113" si="447">if(isblank($A113),"",if($J113&gt;0,indirect("R"&amp;$J113&amp;"C"&amp;column(T113),0),"-"))</f>
        <v/>
      </c>
      <c r="AK113" s="176" t="str">
        <f t="shared" si="447"/>
        <v/>
      </c>
      <c r="AL113" s="176" t="str">
        <f t="shared" si="447"/>
        <v/>
      </c>
      <c r="AM113" s="176" t="str">
        <f t="shared" si="447"/>
        <v/>
      </c>
      <c r="AN113" s="176" t="str">
        <f t="shared" si="16"/>
        <v/>
      </c>
      <c r="AO113" s="177" t="str">
        <f t="shared" si="17"/>
        <v/>
      </c>
      <c r="AP113" s="178" t="str">
        <f t="shared" ref="AP113:AS113" si="448">if(isblank($A113),"",if($L113&gt;0,indirect("R"&amp;$L113&amp;"C"&amp;column(T113),0),"-"))</f>
        <v/>
      </c>
      <c r="AQ113" s="178" t="str">
        <f t="shared" si="448"/>
        <v/>
      </c>
      <c r="AR113" s="178" t="str">
        <f t="shared" si="448"/>
        <v/>
      </c>
      <c r="AS113" s="178" t="str">
        <f t="shared" si="448"/>
        <v/>
      </c>
      <c r="AT113" s="178" t="str">
        <f t="shared" si="19"/>
        <v/>
      </c>
      <c r="AU113" s="179" t="str">
        <f t="shared" si="20"/>
        <v/>
      </c>
      <c r="AV113" s="180"/>
      <c r="AW113" s="3"/>
      <c r="AX113" s="3"/>
    </row>
    <row r="114">
      <c r="A114" s="119"/>
      <c r="B114" s="170" t="str">
        <f t="shared" ref="B114:E114" si="449">if(isblank($A114),"",if(iserror(match($A114&amp;"M",X$5:X$250,0)+4),if(iserror(match($A114&amp;"M?",X$5:X$250,0)+4),"",match($A114&amp;"M?",X$5:X$250,0)+4),(match($A114&amp;"M",X$5:X$250,0)+4)))</f>
        <v/>
      </c>
      <c r="C114" s="170" t="str">
        <f t="shared" si="449"/>
        <v/>
      </c>
      <c r="D114" s="170" t="str">
        <f t="shared" si="449"/>
        <v/>
      </c>
      <c r="E114" s="170" t="str">
        <f t="shared" si="449"/>
        <v/>
      </c>
      <c r="F114" s="170" t="str">
        <f t="shared" ref="F114:I114" si="450">if(isblank($A114),"",if(iserror(match($A114&amp;"F",X$5:X$250,0)+4),if(iserror(match($A114&amp;"F?",X$5:X$250,0)+4),"",match($A114&amp;"F?",X$5:X$250,0)+4),(match($A114&amp;"F",X$5:X$250,0)+4)))</f>
        <v/>
      </c>
      <c r="G114" s="170" t="str">
        <f t="shared" si="450"/>
        <v/>
      </c>
      <c r="H114" s="170" t="str">
        <f t="shared" si="450"/>
        <v/>
      </c>
      <c r="I114" s="170" t="str">
        <f t="shared" si="450"/>
        <v/>
      </c>
      <c r="J114" s="171" t="str">
        <f t="shared" si="8"/>
        <v/>
      </c>
      <c r="K114" s="171" t="str">
        <f t="shared" si="9"/>
        <v/>
      </c>
      <c r="L114" s="171" t="str">
        <f t="shared" si="10"/>
        <v/>
      </c>
      <c r="M114" s="171" t="str">
        <f t="shared" si="11"/>
        <v/>
      </c>
      <c r="N114" s="171" t="str">
        <f t="shared" si="12"/>
        <v/>
      </c>
      <c r="O114" s="171" t="str">
        <f t="shared" si="13"/>
        <v/>
      </c>
      <c r="P114" s="172"/>
      <c r="Q114" s="172"/>
      <c r="R114" s="170" t="str">
        <f>'ID Obs'!A114</f>
        <v/>
      </c>
      <c r="S114" s="170" t="str">
        <f>'ID Obs'!C114</f>
        <v/>
      </c>
      <c r="T114" s="170" t="str">
        <f>'ID Obs'!E114</f>
        <v/>
      </c>
      <c r="U114" s="170" t="str">
        <f>'ID Obs'!F114</f>
        <v/>
      </c>
      <c r="V114" s="170" t="str">
        <f>'ID Obs'!G114</f>
        <v/>
      </c>
      <c r="W114" s="170" t="str">
        <f>'ID Obs'!H114</f>
        <v/>
      </c>
      <c r="X114" s="170" t="str">
        <f>'ID Obs'!N114&amp;$S114</f>
        <v>Nest!</v>
      </c>
      <c r="Y114" s="170" t="str">
        <f>'ID Obs'!P114&amp;$S114</f>
        <v>Nest!</v>
      </c>
      <c r="Z114" s="170" t="str">
        <f>'ID Obs'!R114&amp;$S114</f>
        <v>Nest!</v>
      </c>
      <c r="AA114" s="170" t="str">
        <f>'ID Obs'!T114&amp;$S114</f>
        <v>Nest!</v>
      </c>
      <c r="AB114" s="170" t="str">
        <f>'ID Obs'!O114</f>
        <v>Date!</v>
      </c>
      <c r="AC114" s="170" t="str">
        <f>'ID Obs'!Q114</f>
        <v>Date!</v>
      </c>
      <c r="AD114" s="170" t="str">
        <f>'ID Obs'!S114</f>
        <v>Date!</v>
      </c>
      <c r="AE114" s="170" t="str">
        <f>'ID Obs'!U114</f>
        <v>Date!</v>
      </c>
      <c r="AF114" s="173">
        <f>value('Nest Checks'!G116)</f>
        <v>0</v>
      </c>
      <c r="AG114" s="174" t="str">
        <f t="shared" si="14"/>
        <v/>
      </c>
      <c r="AH114" s="138"/>
      <c r="AI114" s="4"/>
      <c r="AJ114" s="176" t="str">
        <f t="shared" ref="AJ114:AM114" si="451">if(isblank($A114),"",if($J114&gt;0,indirect("R"&amp;$J114&amp;"C"&amp;column(T114),0),"-"))</f>
        <v/>
      </c>
      <c r="AK114" s="176" t="str">
        <f t="shared" si="451"/>
        <v/>
      </c>
      <c r="AL114" s="176" t="str">
        <f t="shared" si="451"/>
        <v/>
      </c>
      <c r="AM114" s="176" t="str">
        <f t="shared" si="451"/>
        <v/>
      </c>
      <c r="AN114" s="176" t="str">
        <f t="shared" si="16"/>
        <v/>
      </c>
      <c r="AO114" s="177" t="str">
        <f t="shared" si="17"/>
        <v/>
      </c>
      <c r="AP114" s="178" t="str">
        <f t="shared" ref="AP114:AS114" si="452">if(isblank($A114),"",if($L114&gt;0,indirect("R"&amp;$L114&amp;"C"&amp;column(T114),0),"-"))</f>
        <v/>
      </c>
      <c r="AQ114" s="178" t="str">
        <f t="shared" si="452"/>
        <v/>
      </c>
      <c r="AR114" s="178" t="str">
        <f t="shared" si="452"/>
        <v/>
      </c>
      <c r="AS114" s="178" t="str">
        <f t="shared" si="452"/>
        <v/>
      </c>
      <c r="AT114" s="178" t="str">
        <f t="shared" si="19"/>
        <v/>
      </c>
      <c r="AU114" s="179" t="str">
        <f t="shared" si="20"/>
        <v/>
      </c>
      <c r="AV114" s="180"/>
      <c r="AW114" s="3"/>
      <c r="AX114" s="3"/>
    </row>
    <row r="115">
      <c r="A115" s="119"/>
      <c r="B115" s="170" t="str">
        <f t="shared" ref="B115:E115" si="453">if(isblank($A115),"",if(iserror(match($A115&amp;"M",X$5:X$250,0)+4),if(iserror(match($A115&amp;"M?",X$5:X$250,0)+4),"",match($A115&amp;"M?",X$5:X$250,0)+4),(match($A115&amp;"M",X$5:X$250,0)+4)))</f>
        <v/>
      </c>
      <c r="C115" s="170" t="str">
        <f t="shared" si="453"/>
        <v/>
      </c>
      <c r="D115" s="170" t="str">
        <f t="shared" si="453"/>
        <v/>
      </c>
      <c r="E115" s="170" t="str">
        <f t="shared" si="453"/>
        <v/>
      </c>
      <c r="F115" s="170" t="str">
        <f t="shared" ref="F115:I115" si="454">if(isblank($A115),"",if(iserror(match($A115&amp;"F",X$5:X$250,0)+4),if(iserror(match($A115&amp;"F?",X$5:X$250,0)+4),"",match($A115&amp;"F?",X$5:X$250,0)+4),(match($A115&amp;"F",X$5:X$250,0)+4)))</f>
        <v/>
      </c>
      <c r="G115" s="170" t="str">
        <f t="shared" si="454"/>
        <v/>
      </c>
      <c r="H115" s="170" t="str">
        <f t="shared" si="454"/>
        <v/>
      </c>
      <c r="I115" s="170" t="str">
        <f t="shared" si="454"/>
        <v/>
      </c>
      <c r="J115" s="171" t="str">
        <f t="shared" si="8"/>
        <v/>
      </c>
      <c r="K115" s="171" t="str">
        <f t="shared" si="9"/>
        <v/>
      </c>
      <c r="L115" s="171" t="str">
        <f t="shared" si="10"/>
        <v/>
      </c>
      <c r="M115" s="171" t="str">
        <f t="shared" si="11"/>
        <v/>
      </c>
      <c r="N115" s="171" t="str">
        <f t="shared" si="12"/>
        <v/>
      </c>
      <c r="O115" s="171" t="str">
        <f t="shared" si="13"/>
        <v/>
      </c>
      <c r="P115" s="172"/>
      <c r="Q115" s="172"/>
      <c r="R115" s="170" t="str">
        <f>'ID Obs'!A115</f>
        <v/>
      </c>
      <c r="S115" s="170" t="str">
        <f>'ID Obs'!C115</f>
        <v/>
      </c>
      <c r="T115" s="170" t="str">
        <f>'ID Obs'!E115</f>
        <v/>
      </c>
      <c r="U115" s="170" t="str">
        <f>'ID Obs'!F115</f>
        <v/>
      </c>
      <c r="V115" s="170" t="str">
        <f>'ID Obs'!G115</f>
        <v/>
      </c>
      <c r="W115" s="170" t="str">
        <f>'ID Obs'!H115</f>
        <v/>
      </c>
      <c r="X115" s="170" t="str">
        <f>'ID Obs'!N115&amp;$S115</f>
        <v>Nest!</v>
      </c>
      <c r="Y115" s="170" t="str">
        <f>'ID Obs'!P115&amp;$S115</f>
        <v>Nest!</v>
      </c>
      <c r="Z115" s="170" t="str">
        <f>'ID Obs'!R115&amp;$S115</f>
        <v>Nest!</v>
      </c>
      <c r="AA115" s="170" t="str">
        <f>'ID Obs'!T115&amp;$S115</f>
        <v>Nest!</v>
      </c>
      <c r="AB115" s="170" t="str">
        <f>'ID Obs'!O115</f>
        <v>Date!</v>
      </c>
      <c r="AC115" s="170" t="str">
        <f>'ID Obs'!Q115</f>
        <v>Date!</v>
      </c>
      <c r="AD115" s="170" t="str">
        <f>'ID Obs'!S115</f>
        <v>Date!</v>
      </c>
      <c r="AE115" s="170" t="str">
        <f>'ID Obs'!U115</f>
        <v>Date!</v>
      </c>
      <c r="AF115" s="173">
        <f>value('Nest Checks'!G117)</f>
        <v>0</v>
      </c>
      <c r="AG115" s="174" t="str">
        <f t="shared" si="14"/>
        <v/>
      </c>
      <c r="AH115" s="138"/>
      <c r="AI115" s="4"/>
      <c r="AJ115" s="176" t="str">
        <f t="shared" ref="AJ115:AM115" si="455">if(isblank($A115),"",if($J115&gt;0,indirect("R"&amp;$J115&amp;"C"&amp;column(T115),0),"-"))</f>
        <v/>
      </c>
      <c r="AK115" s="176" t="str">
        <f t="shared" si="455"/>
        <v/>
      </c>
      <c r="AL115" s="176" t="str">
        <f t="shared" si="455"/>
        <v/>
      </c>
      <c r="AM115" s="176" t="str">
        <f t="shared" si="455"/>
        <v/>
      </c>
      <c r="AN115" s="176" t="str">
        <f t="shared" si="16"/>
        <v/>
      </c>
      <c r="AO115" s="177" t="str">
        <f t="shared" si="17"/>
        <v/>
      </c>
      <c r="AP115" s="178" t="str">
        <f t="shared" ref="AP115:AS115" si="456">if(isblank($A115),"",if($L115&gt;0,indirect("R"&amp;$L115&amp;"C"&amp;column(T115),0),"-"))</f>
        <v/>
      </c>
      <c r="AQ115" s="178" t="str">
        <f t="shared" si="456"/>
        <v/>
      </c>
      <c r="AR115" s="178" t="str">
        <f t="shared" si="456"/>
        <v/>
      </c>
      <c r="AS115" s="178" t="str">
        <f t="shared" si="456"/>
        <v/>
      </c>
      <c r="AT115" s="178" t="str">
        <f t="shared" si="19"/>
        <v/>
      </c>
      <c r="AU115" s="179" t="str">
        <f t="shared" si="20"/>
        <v/>
      </c>
      <c r="AV115" s="180"/>
      <c r="AW115" s="3"/>
      <c r="AX115" s="3"/>
    </row>
    <row r="116">
      <c r="A116" s="119"/>
      <c r="B116" s="170" t="str">
        <f t="shared" ref="B116:E116" si="457">if(isblank($A116),"",if(iserror(match($A116&amp;"M",X$5:X$250,0)+4),if(iserror(match($A116&amp;"M?",X$5:X$250,0)+4),"",match($A116&amp;"M?",X$5:X$250,0)+4),(match($A116&amp;"M",X$5:X$250,0)+4)))</f>
        <v/>
      </c>
      <c r="C116" s="170" t="str">
        <f t="shared" si="457"/>
        <v/>
      </c>
      <c r="D116" s="170" t="str">
        <f t="shared" si="457"/>
        <v/>
      </c>
      <c r="E116" s="170" t="str">
        <f t="shared" si="457"/>
        <v/>
      </c>
      <c r="F116" s="170" t="str">
        <f t="shared" ref="F116:I116" si="458">if(isblank($A116),"",if(iserror(match($A116&amp;"F",X$5:X$250,0)+4),if(iserror(match($A116&amp;"F?",X$5:X$250,0)+4),"",match($A116&amp;"F?",X$5:X$250,0)+4),(match($A116&amp;"F",X$5:X$250,0)+4)))</f>
        <v/>
      </c>
      <c r="G116" s="170" t="str">
        <f t="shared" si="458"/>
        <v/>
      </c>
      <c r="H116" s="170" t="str">
        <f t="shared" si="458"/>
        <v/>
      </c>
      <c r="I116" s="170" t="str">
        <f t="shared" si="458"/>
        <v/>
      </c>
      <c r="J116" s="171" t="str">
        <f t="shared" si="8"/>
        <v/>
      </c>
      <c r="K116" s="171" t="str">
        <f t="shared" si="9"/>
        <v/>
      </c>
      <c r="L116" s="171" t="str">
        <f t="shared" si="10"/>
        <v/>
      </c>
      <c r="M116" s="171" t="str">
        <f t="shared" si="11"/>
        <v/>
      </c>
      <c r="N116" s="171" t="str">
        <f t="shared" si="12"/>
        <v/>
      </c>
      <c r="O116" s="171" t="str">
        <f t="shared" si="13"/>
        <v/>
      </c>
      <c r="P116" s="172"/>
      <c r="Q116" s="172"/>
      <c r="R116" s="170" t="str">
        <f>'ID Obs'!A116</f>
        <v/>
      </c>
      <c r="S116" s="170" t="str">
        <f>'ID Obs'!C116</f>
        <v/>
      </c>
      <c r="T116" s="170" t="str">
        <f>'ID Obs'!E116</f>
        <v/>
      </c>
      <c r="U116" s="170" t="str">
        <f>'ID Obs'!F116</f>
        <v/>
      </c>
      <c r="V116" s="170" t="str">
        <f>'ID Obs'!G116</f>
        <v/>
      </c>
      <c r="W116" s="170" t="str">
        <f>'ID Obs'!H116</f>
        <v/>
      </c>
      <c r="X116" s="170" t="str">
        <f>'ID Obs'!N116&amp;$S116</f>
        <v>Nest!</v>
      </c>
      <c r="Y116" s="170" t="str">
        <f>'ID Obs'!P116&amp;$S116</f>
        <v>Nest!</v>
      </c>
      <c r="Z116" s="170" t="str">
        <f>'ID Obs'!R116&amp;$S116</f>
        <v>Nest!</v>
      </c>
      <c r="AA116" s="170" t="str">
        <f>'ID Obs'!T116&amp;$S116</f>
        <v>Nest!</v>
      </c>
      <c r="AB116" s="170" t="str">
        <f>'ID Obs'!O116</f>
        <v>Date!</v>
      </c>
      <c r="AC116" s="170" t="str">
        <f>'ID Obs'!Q116</f>
        <v>Date!</v>
      </c>
      <c r="AD116" s="170" t="str">
        <f>'ID Obs'!S116</f>
        <v>Date!</v>
      </c>
      <c r="AE116" s="170" t="str">
        <f>'ID Obs'!U116</f>
        <v>Date!</v>
      </c>
      <c r="AF116" s="173">
        <f>value('Nest Checks'!G118)</f>
        <v>0</v>
      </c>
      <c r="AG116" s="174" t="str">
        <f t="shared" si="14"/>
        <v/>
      </c>
      <c r="AH116" s="138"/>
      <c r="AI116" s="4"/>
      <c r="AJ116" s="176" t="str">
        <f t="shared" ref="AJ116:AM116" si="459">if(isblank($A116),"",if($J116&gt;0,indirect("R"&amp;$J116&amp;"C"&amp;column(T116),0),"-"))</f>
        <v/>
      </c>
      <c r="AK116" s="176" t="str">
        <f t="shared" si="459"/>
        <v/>
      </c>
      <c r="AL116" s="176" t="str">
        <f t="shared" si="459"/>
        <v/>
      </c>
      <c r="AM116" s="176" t="str">
        <f t="shared" si="459"/>
        <v/>
      </c>
      <c r="AN116" s="176" t="str">
        <f t="shared" si="16"/>
        <v/>
      </c>
      <c r="AO116" s="177" t="str">
        <f t="shared" si="17"/>
        <v/>
      </c>
      <c r="AP116" s="178" t="str">
        <f t="shared" ref="AP116:AS116" si="460">if(isblank($A116),"",if($L116&gt;0,indirect("R"&amp;$L116&amp;"C"&amp;column(T116),0),"-"))</f>
        <v/>
      </c>
      <c r="AQ116" s="178" t="str">
        <f t="shared" si="460"/>
        <v/>
      </c>
      <c r="AR116" s="178" t="str">
        <f t="shared" si="460"/>
        <v/>
      </c>
      <c r="AS116" s="178" t="str">
        <f t="shared" si="460"/>
        <v/>
      </c>
      <c r="AT116" s="178" t="str">
        <f t="shared" si="19"/>
        <v/>
      </c>
      <c r="AU116" s="179" t="str">
        <f t="shared" si="20"/>
        <v/>
      </c>
      <c r="AV116" s="180"/>
      <c r="AW116" s="3"/>
      <c r="AX116" s="3"/>
    </row>
    <row r="117">
      <c r="A117" s="119"/>
      <c r="B117" s="170" t="str">
        <f t="shared" ref="B117:E117" si="461">if(isblank($A117),"",if(iserror(match($A117&amp;"M",X$5:X$250,0)+4),if(iserror(match($A117&amp;"M?",X$5:X$250,0)+4),"",match($A117&amp;"M?",X$5:X$250,0)+4),(match($A117&amp;"M",X$5:X$250,0)+4)))</f>
        <v/>
      </c>
      <c r="C117" s="170" t="str">
        <f t="shared" si="461"/>
        <v/>
      </c>
      <c r="D117" s="170" t="str">
        <f t="shared" si="461"/>
        <v/>
      </c>
      <c r="E117" s="170" t="str">
        <f t="shared" si="461"/>
        <v/>
      </c>
      <c r="F117" s="170" t="str">
        <f t="shared" ref="F117:I117" si="462">if(isblank($A117),"",if(iserror(match($A117&amp;"F",X$5:X$250,0)+4),if(iserror(match($A117&amp;"F?",X$5:X$250,0)+4),"",match($A117&amp;"F?",X$5:X$250,0)+4),(match($A117&amp;"F",X$5:X$250,0)+4)))</f>
        <v/>
      </c>
      <c r="G117" s="170" t="str">
        <f t="shared" si="462"/>
        <v/>
      </c>
      <c r="H117" s="170" t="str">
        <f t="shared" si="462"/>
        <v/>
      </c>
      <c r="I117" s="170" t="str">
        <f t="shared" si="462"/>
        <v/>
      </c>
      <c r="J117" s="171" t="str">
        <f t="shared" si="8"/>
        <v/>
      </c>
      <c r="K117" s="171" t="str">
        <f t="shared" si="9"/>
        <v/>
      </c>
      <c r="L117" s="171" t="str">
        <f t="shared" si="10"/>
        <v/>
      </c>
      <c r="M117" s="171" t="str">
        <f t="shared" si="11"/>
        <v/>
      </c>
      <c r="N117" s="171" t="str">
        <f t="shared" si="12"/>
        <v/>
      </c>
      <c r="O117" s="171" t="str">
        <f t="shared" si="13"/>
        <v/>
      </c>
      <c r="P117" s="172"/>
      <c r="Q117" s="172"/>
      <c r="R117" s="170" t="str">
        <f>'ID Obs'!A117</f>
        <v/>
      </c>
      <c r="S117" s="170" t="str">
        <f>'ID Obs'!C117</f>
        <v/>
      </c>
      <c r="T117" s="170" t="str">
        <f>'ID Obs'!E117</f>
        <v/>
      </c>
      <c r="U117" s="170" t="str">
        <f>'ID Obs'!F117</f>
        <v/>
      </c>
      <c r="V117" s="170" t="str">
        <f>'ID Obs'!G117</f>
        <v/>
      </c>
      <c r="W117" s="170" t="str">
        <f>'ID Obs'!H117</f>
        <v/>
      </c>
      <c r="X117" s="170" t="str">
        <f>'ID Obs'!N117&amp;$S117</f>
        <v>Nest!</v>
      </c>
      <c r="Y117" s="170" t="str">
        <f>'ID Obs'!P117&amp;$S117</f>
        <v>Nest!</v>
      </c>
      <c r="Z117" s="170" t="str">
        <f>'ID Obs'!R117&amp;$S117</f>
        <v>Nest!</v>
      </c>
      <c r="AA117" s="170" t="str">
        <f>'ID Obs'!T117&amp;$S117</f>
        <v>Nest!</v>
      </c>
      <c r="AB117" s="170" t="str">
        <f>'ID Obs'!O117</f>
        <v>Date!</v>
      </c>
      <c r="AC117" s="170" t="str">
        <f>'ID Obs'!Q117</f>
        <v>Date!</v>
      </c>
      <c r="AD117" s="170" t="str">
        <f>'ID Obs'!S117</f>
        <v>Date!</v>
      </c>
      <c r="AE117" s="170" t="str">
        <f>'ID Obs'!U117</f>
        <v>Date!</v>
      </c>
      <c r="AF117" s="173">
        <f>value('Nest Checks'!G119)</f>
        <v>0</v>
      </c>
      <c r="AG117" s="174" t="str">
        <f t="shared" si="14"/>
        <v/>
      </c>
      <c r="AH117" s="138"/>
      <c r="AI117" s="4"/>
      <c r="AJ117" s="176" t="str">
        <f t="shared" ref="AJ117:AM117" si="463">if(isblank($A117),"",if($J117&gt;0,indirect("R"&amp;$J117&amp;"C"&amp;column(T117),0),"-"))</f>
        <v/>
      </c>
      <c r="AK117" s="176" t="str">
        <f t="shared" si="463"/>
        <v/>
      </c>
      <c r="AL117" s="176" t="str">
        <f t="shared" si="463"/>
        <v/>
      </c>
      <c r="AM117" s="176" t="str">
        <f t="shared" si="463"/>
        <v/>
      </c>
      <c r="AN117" s="176" t="str">
        <f t="shared" si="16"/>
        <v/>
      </c>
      <c r="AO117" s="177" t="str">
        <f t="shared" si="17"/>
        <v/>
      </c>
      <c r="AP117" s="178" t="str">
        <f t="shared" ref="AP117:AS117" si="464">if(isblank($A117),"",if($L117&gt;0,indirect("R"&amp;$L117&amp;"C"&amp;column(T117),0),"-"))</f>
        <v/>
      </c>
      <c r="AQ117" s="178" t="str">
        <f t="shared" si="464"/>
        <v/>
      </c>
      <c r="AR117" s="178" t="str">
        <f t="shared" si="464"/>
        <v/>
      </c>
      <c r="AS117" s="178" t="str">
        <f t="shared" si="464"/>
        <v/>
      </c>
      <c r="AT117" s="178" t="str">
        <f t="shared" si="19"/>
        <v/>
      </c>
      <c r="AU117" s="179" t="str">
        <f t="shared" si="20"/>
        <v/>
      </c>
      <c r="AV117" s="180"/>
      <c r="AW117" s="3"/>
      <c r="AX117" s="3"/>
    </row>
    <row r="118">
      <c r="A118" s="119"/>
      <c r="B118" s="170" t="str">
        <f t="shared" ref="B118:E118" si="465">if(isblank($A118),"",if(iserror(match($A118&amp;"M",X$5:X$250,0)+4),if(iserror(match($A118&amp;"M?",X$5:X$250,0)+4),"",match($A118&amp;"M?",X$5:X$250,0)+4),(match($A118&amp;"M",X$5:X$250,0)+4)))</f>
        <v/>
      </c>
      <c r="C118" s="170" t="str">
        <f t="shared" si="465"/>
        <v/>
      </c>
      <c r="D118" s="170" t="str">
        <f t="shared" si="465"/>
        <v/>
      </c>
      <c r="E118" s="170" t="str">
        <f t="shared" si="465"/>
        <v/>
      </c>
      <c r="F118" s="170" t="str">
        <f t="shared" ref="F118:I118" si="466">if(isblank($A118),"",if(iserror(match($A118&amp;"F",X$5:X$250,0)+4),if(iserror(match($A118&amp;"F?",X$5:X$250,0)+4),"",match($A118&amp;"F?",X$5:X$250,0)+4),(match($A118&amp;"F",X$5:X$250,0)+4)))</f>
        <v/>
      </c>
      <c r="G118" s="170" t="str">
        <f t="shared" si="466"/>
        <v/>
      </c>
      <c r="H118" s="170" t="str">
        <f t="shared" si="466"/>
        <v/>
      </c>
      <c r="I118" s="170" t="str">
        <f t="shared" si="466"/>
        <v/>
      </c>
      <c r="J118" s="171" t="str">
        <f t="shared" si="8"/>
        <v/>
      </c>
      <c r="K118" s="171" t="str">
        <f t="shared" si="9"/>
        <v/>
      </c>
      <c r="L118" s="171" t="str">
        <f t="shared" si="10"/>
        <v/>
      </c>
      <c r="M118" s="171" t="str">
        <f t="shared" si="11"/>
        <v/>
      </c>
      <c r="N118" s="171" t="str">
        <f t="shared" si="12"/>
        <v/>
      </c>
      <c r="O118" s="171" t="str">
        <f t="shared" si="13"/>
        <v/>
      </c>
      <c r="P118" s="172"/>
      <c r="Q118" s="172"/>
      <c r="R118" s="170" t="str">
        <f>'ID Obs'!A118</f>
        <v/>
      </c>
      <c r="S118" s="170" t="str">
        <f>'ID Obs'!C118</f>
        <v/>
      </c>
      <c r="T118" s="170" t="str">
        <f>'ID Obs'!E118</f>
        <v/>
      </c>
      <c r="U118" s="170" t="str">
        <f>'ID Obs'!F118</f>
        <v/>
      </c>
      <c r="V118" s="170" t="str">
        <f>'ID Obs'!G118</f>
        <v/>
      </c>
      <c r="W118" s="170" t="str">
        <f>'ID Obs'!H118</f>
        <v/>
      </c>
      <c r="X118" s="170" t="str">
        <f>'ID Obs'!N118&amp;$S118</f>
        <v>Nest!</v>
      </c>
      <c r="Y118" s="170" t="str">
        <f>'ID Obs'!P118&amp;$S118</f>
        <v>Nest!</v>
      </c>
      <c r="Z118" s="170" t="str">
        <f>'ID Obs'!R118&amp;$S118</f>
        <v>Nest!</v>
      </c>
      <c r="AA118" s="170" t="str">
        <f>'ID Obs'!T118&amp;$S118</f>
        <v>Nest!</v>
      </c>
      <c r="AB118" s="170" t="str">
        <f>'ID Obs'!O118</f>
        <v>Date!</v>
      </c>
      <c r="AC118" s="170" t="str">
        <f>'ID Obs'!Q118</f>
        <v>Date!</v>
      </c>
      <c r="AD118" s="170" t="str">
        <f>'ID Obs'!S118</f>
        <v>Date!</v>
      </c>
      <c r="AE118" s="170" t="str">
        <f>'ID Obs'!U118</f>
        <v>Date!</v>
      </c>
      <c r="AF118" s="173">
        <f>value('Nest Checks'!G120)</f>
        <v>0</v>
      </c>
      <c r="AG118" s="174" t="str">
        <f t="shared" si="14"/>
        <v/>
      </c>
      <c r="AH118" s="138"/>
      <c r="AI118" s="4"/>
      <c r="AJ118" s="176" t="str">
        <f t="shared" ref="AJ118:AM118" si="467">if(isblank($A118),"",if($J118&gt;0,indirect("R"&amp;$J118&amp;"C"&amp;column(T118),0),"-"))</f>
        <v/>
      </c>
      <c r="AK118" s="176" t="str">
        <f t="shared" si="467"/>
        <v/>
      </c>
      <c r="AL118" s="176" t="str">
        <f t="shared" si="467"/>
        <v/>
      </c>
      <c r="AM118" s="176" t="str">
        <f t="shared" si="467"/>
        <v/>
      </c>
      <c r="AN118" s="176" t="str">
        <f t="shared" si="16"/>
        <v/>
      </c>
      <c r="AO118" s="177" t="str">
        <f t="shared" si="17"/>
        <v/>
      </c>
      <c r="AP118" s="178" t="str">
        <f t="shared" ref="AP118:AS118" si="468">if(isblank($A118),"",if($L118&gt;0,indirect("R"&amp;$L118&amp;"C"&amp;column(T118),0),"-"))</f>
        <v/>
      </c>
      <c r="AQ118" s="178" t="str">
        <f t="shared" si="468"/>
        <v/>
      </c>
      <c r="AR118" s="178" t="str">
        <f t="shared" si="468"/>
        <v/>
      </c>
      <c r="AS118" s="178" t="str">
        <f t="shared" si="468"/>
        <v/>
      </c>
      <c r="AT118" s="178" t="str">
        <f t="shared" si="19"/>
        <v/>
      </c>
      <c r="AU118" s="179" t="str">
        <f t="shared" si="20"/>
        <v/>
      </c>
      <c r="AV118" s="180"/>
      <c r="AW118" s="3"/>
      <c r="AX118" s="3"/>
    </row>
    <row r="119">
      <c r="A119" s="119"/>
      <c r="B119" s="170" t="str">
        <f t="shared" ref="B119:E119" si="469">if(isblank($A119),"",if(iserror(match($A119&amp;"M",X$5:X$250,0)+4),if(iserror(match($A119&amp;"M?",X$5:X$250,0)+4),"",match($A119&amp;"M?",X$5:X$250,0)+4),(match($A119&amp;"M",X$5:X$250,0)+4)))</f>
        <v/>
      </c>
      <c r="C119" s="170" t="str">
        <f t="shared" si="469"/>
        <v/>
      </c>
      <c r="D119" s="170" t="str">
        <f t="shared" si="469"/>
        <v/>
      </c>
      <c r="E119" s="170" t="str">
        <f t="shared" si="469"/>
        <v/>
      </c>
      <c r="F119" s="170" t="str">
        <f t="shared" ref="F119:I119" si="470">if(isblank($A119),"",if(iserror(match($A119&amp;"F",X$5:X$250,0)+4),if(iserror(match($A119&amp;"F?",X$5:X$250,0)+4),"",match($A119&amp;"F?",X$5:X$250,0)+4),(match($A119&amp;"F",X$5:X$250,0)+4)))</f>
        <v/>
      </c>
      <c r="G119" s="170" t="str">
        <f t="shared" si="470"/>
        <v/>
      </c>
      <c r="H119" s="170" t="str">
        <f t="shared" si="470"/>
        <v/>
      </c>
      <c r="I119" s="170" t="str">
        <f t="shared" si="470"/>
        <v/>
      </c>
      <c r="J119" s="171" t="str">
        <f t="shared" si="8"/>
        <v/>
      </c>
      <c r="K119" s="171" t="str">
        <f t="shared" si="9"/>
        <v/>
      </c>
      <c r="L119" s="171" t="str">
        <f t="shared" si="10"/>
        <v/>
      </c>
      <c r="M119" s="171" t="str">
        <f t="shared" si="11"/>
        <v/>
      </c>
      <c r="N119" s="171" t="str">
        <f t="shared" si="12"/>
        <v/>
      </c>
      <c r="O119" s="171" t="str">
        <f t="shared" si="13"/>
        <v/>
      </c>
      <c r="P119" s="172"/>
      <c r="Q119" s="172"/>
      <c r="R119" s="170" t="str">
        <f>'ID Obs'!A119</f>
        <v/>
      </c>
      <c r="S119" s="170" t="str">
        <f>'ID Obs'!C119</f>
        <v/>
      </c>
      <c r="T119" s="170" t="str">
        <f>'ID Obs'!E119</f>
        <v/>
      </c>
      <c r="U119" s="170" t="str">
        <f>'ID Obs'!F119</f>
        <v/>
      </c>
      <c r="V119" s="170" t="str">
        <f>'ID Obs'!G119</f>
        <v/>
      </c>
      <c r="W119" s="170" t="str">
        <f>'ID Obs'!H119</f>
        <v/>
      </c>
      <c r="X119" s="170" t="str">
        <f>'ID Obs'!N119&amp;$S119</f>
        <v>Nest!</v>
      </c>
      <c r="Y119" s="170" t="str">
        <f>'ID Obs'!P119&amp;$S119</f>
        <v>Nest!</v>
      </c>
      <c r="Z119" s="170" t="str">
        <f>'ID Obs'!R119&amp;$S119</f>
        <v>Nest!</v>
      </c>
      <c r="AA119" s="170" t="str">
        <f>'ID Obs'!T119&amp;$S119</f>
        <v>Nest!</v>
      </c>
      <c r="AB119" s="170" t="str">
        <f>'ID Obs'!O119</f>
        <v>Date!</v>
      </c>
      <c r="AC119" s="170" t="str">
        <f>'ID Obs'!Q119</f>
        <v>Date!</v>
      </c>
      <c r="AD119" s="170" t="str">
        <f>'ID Obs'!S119</f>
        <v>Date!</v>
      </c>
      <c r="AE119" s="170" t="str">
        <f>'ID Obs'!U119</f>
        <v>Date!</v>
      </c>
      <c r="AF119" s="173">
        <f>value('Nest Checks'!G121)</f>
        <v>0</v>
      </c>
      <c r="AG119" s="174" t="str">
        <f t="shared" si="14"/>
        <v/>
      </c>
      <c r="AH119" s="138"/>
      <c r="AI119" s="4"/>
      <c r="AJ119" s="176" t="str">
        <f t="shared" ref="AJ119:AM119" si="471">if(isblank($A119),"",if($J119&gt;0,indirect("R"&amp;$J119&amp;"C"&amp;column(T119),0),"-"))</f>
        <v/>
      </c>
      <c r="AK119" s="176" t="str">
        <f t="shared" si="471"/>
        <v/>
      </c>
      <c r="AL119" s="176" t="str">
        <f t="shared" si="471"/>
        <v/>
      </c>
      <c r="AM119" s="176" t="str">
        <f t="shared" si="471"/>
        <v/>
      </c>
      <c r="AN119" s="176" t="str">
        <f t="shared" si="16"/>
        <v/>
      </c>
      <c r="AO119" s="177" t="str">
        <f t="shared" si="17"/>
        <v/>
      </c>
      <c r="AP119" s="178" t="str">
        <f t="shared" ref="AP119:AS119" si="472">if(isblank($A119),"",if($L119&gt;0,indirect("R"&amp;$L119&amp;"C"&amp;column(T119),0),"-"))</f>
        <v/>
      </c>
      <c r="AQ119" s="178" t="str">
        <f t="shared" si="472"/>
        <v/>
      </c>
      <c r="AR119" s="178" t="str">
        <f t="shared" si="472"/>
        <v/>
      </c>
      <c r="AS119" s="178" t="str">
        <f t="shared" si="472"/>
        <v/>
      </c>
      <c r="AT119" s="178" t="str">
        <f t="shared" si="19"/>
        <v/>
      </c>
      <c r="AU119" s="179" t="str">
        <f t="shared" si="20"/>
        <v/>
      </c>
      <c r="AV119" s="180"/>
      <c r="AW119" s="3"/>
      <c r="AX119" s="3"/>
    </row>
    <row r="120">
      <c r="A120" s="119"/>
      <c r="B120" s="170" t="str">
        <f t="shared" ref="B120:E120" si="473">if(isblank($A120),"",if(iserror(match($A120&amp;"M",X$5:X$250,0)+4),if(iserror(match($A120&amp;"M?",X$5:X$250,0)+4),"",match($A120&amp;"M?",X$5:X$250,0)+4),(match($A120&amp;"M",X$5:X$250,0)+4)))</f>
        <v/>
      </c>
      <c r="C120" s="170" t="str">
        <f t="shared" si="473"/>
        <v/>
      </c>
      <c r="D120" s="170" t="str">
        <f t="shared" si="473"/>
        <v/>
      </c>
      <c r="E120" s="170" t="str">
        <f t="shared" si="473"/>
        <v/>
      </c>
      <c r="F120" s="170" t="str">
        <f t="shared" ref="F120:I120" si="474">if(isblank($A120),"",if(iserror(match($A120&amp;"F",X$5:X$250,0)+4),if(iserror(match($A120&amp;"F?",X$5:X$250,0)+4),"",match($A120&amp;"F?",X$5:X$250,0)+4),(match($A120&amp;"F",X$5:X$250,0)+4)))</f>
        <v/>
      </c>
      <c r="G120" s="170" t="str">
        <f t="shared" si="474"/>
        <v/>
      </c>
      <c r="H120" s="170" t="str">
        <f t="shared" si="474"/>
        <v/>
      </c>
      <c r="I120" s="170" t="str">
        <f t="shared" si="474"/>
        <v/>
      </c>
      <c r="J120" s="171" t="str">
        <f t="shared" si="8"/>
        <v/>
      </c>
      <c r="K120" s="171" t="str">
        <f t="shared" si="9"/>
        <v/>
      </c>
      <c r="L120" s="171" t="str">
        <f t="shared" si="10"/>
        <v/>
      </c>
      <c r="M120" s="171" t="str">
        <f t="shared" si="11"/>
        <v/>
      </c>
      <c r="N120" s="171" t="str">
        <f t="shared" si="12"/>
        <v/>
      </c>
      <c r="O120" s="171" t="str">
        <f t="shared" si="13"/>
        <v/>
      </c>
      <c r="P120" s="172"/>
      <c r="Q120" s="172"/>
      <c r="R120" s="170" t="str">
        <f>'ID Obs'!A120</f>
        <v/>
      </c>
      <c r="S120" s="170" t="str">
        <f>'ID Obs'!C120</f>
        <v/>
      </c>
      <c r="T120" s="170" t="str">
        <f>'ID Obs'!E120</f>
        <v/>
      </c>
      <c r="U120" s="170" t="str">
        <f>'ID Obs'!F120</f>
        <v/>
      </c>
      <c r="V120" s="170" t="str">
        <f>'ID Obs'!G120</f>
        <v/>
      </c>
      <c r="W120" s="170" t="str">
        <f>'ID Obs'!H120</f>
        <v/>
      </c>
      <c r="X120" s="170" t="str">
        <f>'ID Obs'!N120&amp;$S120</f>
        <v>Nest!</v>
      </c>
      <c r="Y120" s="170" t="str">
        <f>'ID Obs'!P120&amp;$S120</f>
        <v>Nest!</v>
      </c>
      <c r="Z120" s="170" t="str">
        <f>'ID Obs'!R120&amp;$S120</f>
        <v>Nest!</v>
      </c>
      <c r="AA120" s="170" t="str">
        <f>'ID Obs'!T120&amp;$S120</f>
        <v>Nest!</v>
      </c>
      <c r="AB120" s="170" t="str">
        <f>'ID Obs'!O120</f>
        <v>Date!</v>
      </c>
      <c r="AC120" s="170" t="str">
        <f>'ID Obs'!Q120</f>
        <v>Date!</v>
      </c>
      <c r="AD120" s="170" t="str">
        <f>'ID Obs'!S120</f>
        <v>Date!</v>
      </c>
      <c r="AE120" s="170" t="str">
        <f>'ID Obs'!U120</f>
        <v>Date!</v>
      </c>
      <c r="AF120" s="173">
        <f>value('Nest Checks'!G122)</f>
        <v>0</v>
      </c>
      <c r="AG120" s="174" t="str">
        <f t="shared" si="14"/>
        <v/>
      </c>
      <c r="AH120" s="138"/>
      <c r="AI120" s="4"/>
      <c r="AJ120" s="176" t="str">
        <f t="shared" ref="AJ120:AM120" si="475">if(isblank($A120),"",if($J120&gt;0,indirect("R"&amp;$J120&amp;"C"&amp;column(T120),0),"-"))</f>
        <v/>
      </c>
      <c r="AK120" s="176" t="str">
        <f t="shared" si="475"/>
        <v/>
      </c>
      <c r="AL120" s="176" t="str">
        <f t="shared" si="475"/>
        <v/>
      </c>
      <c r="AM120" s="176" t="str">
        <f t="shared" si="475"/>
        <v/>
      </c>
      <c r="AN120" s="176" t="str">
        <f t="shared" si="16"/>
        <v/>
      </c>
      <c r="AO120" s="177" t="str">
        <f t="shared" si="17"/>
        <v/>
      </c>
      <c r="AP120" s="178" t="str">
        <f t="shared" ref="AP120:AS120" si="476">if(isblank($A120),"",if($L120&gt;0,indirect("R"&amp;$L120&amp;"C"&amp;column(T120),0),"-"))</f>
        <v/>
      </c>
      <c r="AQ120" s="178" t="str">
        <f t="shared" si="476"/>
        <v/>
      </c>
      <c r="AR120" s="178" t="str">
        <f t="shared" si="476"/>
        <v/>
      </c>
      <c r="AS120" s="178" t="str">
        <f t="shared" si="476"/>
        <v/>
      </c>
      <c r="AT120" s="178" t="str">
        <f t="shared" si="19"/>
        <v/>
      </c>
      <c r="AU120" s="179" t="str">
        <f t="shared" si="20"/>
        <v/>
      </c>
      <c r="AV120" s="180"/>
      <c r="AW120" s="3"/>
      <c r="AX120" s="3"/>
    </row>
    <row r="121">
      <c r="A121" s="119"/>
      <c r="B121" s="170" t="str">
        <f t="shared" ref="B121:E121" si="477">if(isblank($A121),"",if(iserror(match($A121&amp;"M",X$5:X$250,0)+4),if(iserror(match($A121&amp;"M?",X$5:X$250,0)+4),"",match($A121&amp;"M?",X$5:X$250,0)+4),(match($A121&amp;"M",X$5:X$250,0)+4)))</f>
        <v/>
      </c>
      <c r="C121" s="170" t="str">
        <f t="shared" si="477"/>
        <v/>
      </c>
      <c r="D121" s="170" t="str">
        <f t="shared" si="477"/>
        <v/>
      </c>
      <c r="E121" s="170" t="str">
        <f t="shared" si="477"/>
        <v/>
      </c>
      <c r="F121" s="170" t="str">
        <f t="shared" ref="F121:I121" si="478">if(isblank($A121),"",if(iserror(match($A121&amp;"F",X$5:X$250,0)+4),if(iserror(match($A121&amp;"F?",X$5:X$250,0)+4),"",match($A121&amp;"F?",X$5:X$250,0)+4),(match($A121&amp;"F",X$5:X$250,0)+4)))</f>
        <v/>
      </c>
      <c r="G121" s="170" t="str">
        <f t="shared" si="478"/>
        <v/>
      </c>
      <c r="H121" s="170" t="str">
        <f t="shared" si="478"/>
        <v/>
      </c>
      <c r="I121" s="170" t="str">
        <f t="shared" si="478"/>
        <v/>
      </c>
      <c r="J121" s="171" t="str">
        <f t="shared" si="8"/>
        <v/>
      </c>
      <c r="K121" s="171" t="str">
        <f t="shared" si="9"/>
        <v/>
      </c>
      <c r="L121" s="171" t="str">
        <f t="shared" si="10"/>
        <v/>
      </c>
      <c r="M121" s="171" t="str">
        <f t="shared" si="11"/>
        <v/>
      </c>
      <c r="N121" s="171" t="str">
        <f t="shared" si="12"/>
        <v/>
      </c>
      <c r="O121" s="171" t="str">
        <f t="shared" si="13"/>
        <v/>
      </c>
      <c r="P121" s="172"/>
      <c r="Q121" s="172"/>
      <c r="R121" s="170" t="str">
        <f>'ID Obs'!A121</f>
        <v/>
      </c>
      <c r="S121" s="170" t="str">
        <f>'ID Obs'!C121</f>
        <v/>
      </c>
      <c r="T121" s="170" t="str">
        <f>'ID Obs'!E121</f>
        <v/>
      </c>
      <c r="U121" s="170" t="str">
        <f>'ID Obs'!F121</f>
        <v/>
      </c>
      <c r="V121" s="170" t="str">
        <f>'ID Obs'!G121</f>
        <v/>
      </c>
      <c r="W121" s="170" t="str">
        <f>'ID Obs'!H121</f>
        <v/>
      </c>
      <c r="X121" s="170" t="str">
        <f>'ID Obs'!N121&amp;$S121</f>
        <v>Nest!</v>
      </c>
      <c r="Y121" s="170" t="str">
        <f>'ID Obs'!P121&amp;$S121</f>
        <v>Nest!</v>
      </c>
      <c r="Z121" s="170" t="str">
        <f>'ID Obs'!R121&amp;$S121</f>
        <v>Nest!</v>
      </c>
      <c r="AA121" s="170" t="str">
        <f>'ID Obs'!T121&amp;$S121</f>
        <v>Nest!</v>
      </c>
      <c r="AB121" s="170" t="str">
        <f>'ID Obs'!O121</f>
        <v>Date!</v>
      </c>
      <c r="AC121" s="170" t="str">
        <f>'ID Obs'!Q121</f>
        <v>Date!</v>
      </c>
      <c r="AD121" s="170" t="str">
        <f>'ID Obs'!S121</f>
        <v>Date!</v>
      </c>
      <c r="AE121" s="170" t="str">
        <f>'ID Obs'!U121</f>
        <v>Date!</v>
      </c>
      <c r="AF121" s="173">
        <f>value('Nest Checks'!G123)</f>
        <v>0</v>
      </c>
      <c r="AG121" s="174" t="str">
        <f t="shared" si="14"/>
        <v/>
      </c>
      <c r="AH121" s="138"/>
      <c r="AI121" s="4"/>
      <c r="AJ121" s="176" t="str">
        <f t="shared" ref="AJ121:AM121" si="479">if(isblank($A121),"",if($J121&gt;0,indirect("R"&amp;$J121&amp;"C"&amp;column(T121),0),"-"))</f>
        <v/>
      </c>
      <c r="AK121" s="176" t="str">
        <f t="shared" si="479"/>
        <v/>
      </c>
      <c r="AL121" s="176" t="str">
        <f t="shared" si="479"/>
        <v/>
      </c>
      <c r="AM121" s="176" t="str">
        <f t="shared" si="479"/>
        <v/>
      </c>
      <c r="AN121" s="176" t="str">
        <f t="shared" si="16"/>
        <v/>
      </c>
      <c r="AO121" s="177" t="str">
        <f t="shared" si="17"/>
        <v/>
      </c>
      <c r="AP121" s="178" t="str">
        <f t="shared" ref="AP121:AS121" si="480">if(isblank($A121),"",if($L121&gt;0,indirect("R"&amp;$L121&amp;"C"&amp;column(T121),0),"-"))</f>
        <v/>
      </c>
      <c r="AQ121" s="178" t="str">
        <f t="shared" si="480"/>
        <v/>
      </c>
      <c r="AR121" s="178" t="str">
        <f t="shared" si="480"/>
        <v/>
      </c>
      <c r="AS121" s="178" t="str">
        <f t="shared" si="480"/>
        <v/>
      </c>
      <c r="AT121" s="178" t="str">
        <f t="shared" si="19"/>
        <v/>
      </c>
      <c r="AU121" s="179" t="str">
        <f t="shared" si="20"/>
        <v/>
      </c>
      <c r="AV121" s="180"/>
      <c r="AW121" s="3"/>
      <c r="AX121" s="3"/>
    </row>
    <row r="122">
      <c r="A122" s="119"/>
      <c r="B122" s="170" t="str">
        <f t="shared" ref="B122:E122" si="481">if(isblank($A122),"",if(iserror(match($A122&amp;"M",X$5:X$250,0)+4),if(iserror(match($A122&amp;"M?",X$5:X$250,0)+4),"",match($A122&amp;"M?",X$5:X$250,0)+4),(match($A122&amp;"M",X$5:X$250,0)+4)))</f>
        <v/>
      </c>
      <c r="C122" s="170" t="str">
        <f t="shared" si="481"/>
        <v/>
      </c>
      <c r="D122" s="170" t="str">
        <f t="shared" si="481"/>
        <v/>
      </c>
      <c r="E122" s="170" t="str">
        <f t="shared" si="481"/>
        <v/>
      </c>
      <c r="F122" s="170" t="str">
        <f t="shared" ref="F122:I122" si="482">if(isblank($A122),"",if(iserror(match($A122&amp;"F",X$5:X$250,0)+4),if(iserror(match($A122&amp;"F?",X$5:X$250,0)+4),"",match($A122&amp;"F?",X$5:X$250,0)+4),(match($A122&amp;"F",X$5:X$250,0)+4)))</f>
        <v/>
      </c>
      <c r="G122" s="170" t="str">
        <f t="shared" si="482"/>
        <v/>
      </c>
      <c r="H122" s="170" t="str">
        <f t="shared" si="482"/>
        <v/>
      </c>
      <c r="I122" s="170" t="str">
        <f t="shared" si="482"/>
        <v/>
      </c>
      <c r="J122" s="171" t="str">
        <f t="shared" si="8"/>
        <v/>
      </c>
      <c r="K122" s="171" t="str">
        <f t="shared" si="9"/>
        <v/>
      </c>
      <c r="L122" s="171" t="str">
        <f t="shared" si="10"/>
        <v/>
      </c>
      <c r="M122" s="171" t="str">
        <f t="shared" si="11"/>
        <v/>
      </c>
      <c r="N122" s="171" t="str">
        <f t="shared" si="12"/>
        <v/>
      </c>
      <c r="O122" s="171" t="str">
        <f t="shared" si="13"/>
        <v/>
      </c>
      <c r="P122" s="172"/>
      <c r="Q122" s="172"/>
      <c r="R122" s="170" t="str">
        <f>'ID Obs'!A122</f>
        <v/>
      </c>
      <c r="S122" s="170" t="str">
        <f>'ID Obs'!C122</f>
        <v/>
      </c>
      <c r="T122" s="170" t="str">
        <f>'ID Obs'!E122</f>
        <v/>
      </c>
      <c r="U122" s="170" t="str">
        <f>'ID Obs'!F122</f>
        <v/>
      </c>
      <c r="V122" s="170" t="str">
        <f>'ID Obs'!G122</f>
        <v/>
      </c>
      <c r="W122" s="170" t="str">
        <f>'ID Obs'!H122</f>
        <v/>
      </c>
      <c r="X122" s="170" t="str">
        <f>'ID Obs'!N122&amp;$S122</f>
        <v>Nest!</v>
      </c>
      <c r="Y122" s="170" t="str">
        <f>'ID Obs'!P122&amp;$S122</f>
        <v>Nest!</v>
      </c>
      <c r="Z122" s="170" t="str">
        <f>'ID Obs'!R122&amp;$S122</f>
        <v>Nest!</v>
      </c>
      <c r="AA122" s="170" t="str">
        <f>'ID Obs'!T122&amp;$S122</f>
        <v>Nest!</v>
      </c>
      <c r="AB122" s="170" t="str">
        <f>'ID Obs'!O122</f>
        <v>Date!</v>
      </c>
      <c r="AC122" s="170" t="str">
        <f>'ID Obs'!Q122</f>
        <v>Date!</v>
      </c>
      <c r="AD122" s="170" t="str">
        <f>'ID Obs'!S122</f>
        <v>Date!</v>
      </c>
      <c r="AE122" s="170" t="str">
        <f>'ID Obs'!U122</f>
        <v>Date!</v>
      </c>
      <c r="AF122" s="173">
        <f>value('Nest Checks'!G124)</f>
        <v>0</v>
      </c>
      <c r="AG122" s="174" t="str">
        <f t="shared" si="14"/>
        <v/>
      </c>
      <c r="AH122" s="138"/>
      <c r="AI122" s="4"/>
      <c r="AJ122" s="176" t="str">
        <f t="shared" ref="AJ122:AM122" si="483">if(isblank($A122),"",if($J122&gt;0,indirect("R"&amp;$J122&amp;"C"&amp;column(T122),0),"-"))</f>
        <v/>
      </c>
      <c r="AK122" s="176" t="str">
        <f t="shared" si="483"/>
        <v/>
      </c>
      <c r="AL122" s="176" t="str">
        <f t="shared" si="483"/>
        <v/>
      </c>
      <c r="AM122" s="176" t="str">
        <f t="shared" si="483"/>
        <v/>
      </c>
      <c r="AN122" s="176" t="str">
        <f t="shared" si="16"/>
        <v/>
      </c>
      <c r="AO122" s="177" t="str">
        <f t="shared" si="17"/>
        <v/>
      </c>
      <c r="AP122" s="178" t="str">
        <f t="shared" ref="AP122:AS122" si="484">if(isblank($A122),"",if($L122&gt;0,indirect("R"&amp;$L122&amp;"C"&amp;column(T122),0),"-"))</f>
        <v/>
      </c>
      <c r="AQ122" s="178" t="str">
        <f t="shared" si="484"/>
        <v/>
      </c>
      <c r="AR122" s="178" t="str">
        <f t="shared" si="484"/>
        <v/>
      </c>
      <c r="AS122" s="178" t="str">
        <f t="shared" si="484"/>
        <v/>
      </c>
      <c r="AT122" s="178" t="str">
        <f t="shared" si="19"/>
        <v/>
      </c>
      <c r="AU122" s="179" t="str">
        <f t="shared" si="20"/>
        <v/>
      </c>
      <c r="AV122" s="180"/>
      <c r="AW122" s="3"/>
      <c r="AX122" s="3"/>
    </row>
    <row r="123">
      <c r="A123" s="119"/>
      <c r="B123" s="170" t="str">
        <f t="shared" ref="B123:E123" si="485">if(isblank($A123),"",if(iserror(match($A123&amp;"M",X$5:X$250,0)+4),if(iserror(match($A123&amp;"M?",X$5:X$250,0)+4),"",match($A123&amp;"M?",X$5:X$250,0)+4),(match($A123&amp;"M",X$5:X$250,0)+4)))</f>
        <v/>
      </c>
      <c r="C123" s="170" t="str">
        <f t="shared" si="485"/>
        <v/>
      </c>
      <c r="D123" s="170" t="str">
        <f t="shared" si="485"/>
        <v/>
      </c>
      <c r="E123" s="170" t="str">
        <f t="shared" si="485"/>
        <v/>
      </c>
      <c r="F123" s="170" t="str">
        <f t="shared" ref="F123:I123" si="486">if(isblank($A123),"",if(iserror(match($A123&amp;"F",X$5:X$250,0)+4),if(iserror(match($A123&amp;"F?",X$5:X$250,0)+4),"",match($A123&amp;"F?",X$5:X$250,0)+4),(match($A123&amp;"F",X$5:X$250,0)+4)))</f>
        <v/>
      </c>
      <c r="G123" s="170" t="str">
        <f t="shared" si="486"/>
        <v/>
      </c>
      <c r="H123" s="170" t="str">
        <f t="shared" si="486"/>
        <v/>
      </c>
      <c r="I123" s="170" t="str">
        <f t="shared" si="486"/>
        <v/>
      </c>
      <c r="J123" s="171" t="str">
        <f t="shared" si="8"/>
        <v/>
      </c>
      <c r="K123" s="171" t="str">
        <f t="shared" si="9"/>
        <v/>
      </c>
      <c r="L123" s="171" t="str">
        <f t="shared" si="10"/>
        <v/>
      </c>
      <c r="M123" s="171" t="str">
        <f t="shared" si="11"/>
        <v/>
      </c>
      <c r="N123" s="171" t="str">
        <f t="shared" si="12"/>
        <v/>
      </c>
      <c r="O123" s="171" t="str">
        <f t="shared" si="13"/>
        <v/>
      </c>
      <c r="P123" s="172"/>
      <c r="Q123" s="172"/>
      <c r="R123" s="170" t="str">
        <f>'ID Obs'!A123</f>
        <v/>
      </c>
      <c r="S123" s="170" t="str">
        <f>'ID Obs'!C123</f>
        <v/>
      </c>
      <c r="T123" s="170" t="str">
        <f>'ID Obs'!E123</f>
        <v/>
      </c>
      <c r="U123" s="170" t="str">
        <f>'ID Obs'!F123</f>
        <v/>
      </c>
      <c r="V123" s="170" t="str">
        <f>'ID Obs'!G123</f>
        <v/>
      </c>
      <c r="W123" s="170" t="str">
        <f>'ID Obs'!H123</f>
        <v/>
      </c>
      <c r="X123" s="170" t="str">
        <f>'ID Obs'!N123&amp;$S123</f>
        <v>Nest!</v>
      </c>
      <c r="Y123" s="170" t="str">
        <f>'ID Obs'!P123&amp;$S123</f>
        <v>Nest!</v>
      </c>
      <c r="Z123" s="170" t="str">
        <f>'ID Obs'!R123&amp;$S123</f>
        <v>Nest!</v>
      </c>
      <c r="AA123" s="170" t="str">
        <f>'ID Obs'!T123&amp;$S123</f>
        <v>Nest!</v>
      </c>
      <c r="AB123" s="170" t="str">
        <f>'ID Obs'!O123</f>
        <v>Date!</v>
      </c>
      <c r="AC123" s="170" t="str">
        <f>'ID Obs'!Q123</f>
        <v>Date!</v>
      </c>
      <c r="AD123" s="170" t="str">
        <f>'ID Obs'!S123</f>
        <v>Date!</v>
      </c>
      <c r="AE123" s="170" t="str">
        <f>'ID Obs'!U123</f>
        <v>Date!</v>
      </c>
      <c r="AF123" s="173">
        <f>value('Nest Checks'!G125)</f>
        <v>0</v>
      </c>
      <c r="AG123" s="174" t="str">
        <f t="shared" si="14"/>
        <v/>
      </c>
      <c r="AH123" s="138"/>
      <c r="AI123" s="4"/>
      <c r="AJ123" s="176" t="str">
        <f t="shared" ref="AJ123:AM123" si="487">if(isblank($A123),"",if($J123&gt;0,indirect("R"&amp;$J123&amp;"C"&amp;column(T123),0),"-"))</f>
        <v/>
      </c>
      <c r="AK123" s="176" t="str">
        <f t="shared" si="487"/>
        <v/>
      </c>
      <c r="AL123" s="176" t="str">
        <f t="shared" si="487"/>
        <v/>
      </c>
      <c r="AM123" s="176" t="str">
        <f t="shared" si="487"/>
        <v/>
      </c>
      <c r="AN123" s="176" t="str">
        <f t="shared" si="16"/>
        <v/>
      </c>
      <c r="AO123" s="177" t="str">
        <f t="shared" si="17"/>
        <v/>
      </c>
      <c r="AP123" s="178" t="str">
        <f t="shared" ref="AP123:AS123" si="488">if(isblank($A123),"",if($L123&gt;0,indirect("R"&amp;$L123&amp;"C"&amp;column(T123),0),"-"))</f>
        <v/>
      </c>
      <c r="AQ123" s="178" t="str">
        <f t="shared" si="488"/>
        <v/>
      </c>
      <c r="AR123" s="178" t="str">
        <f t="shared" si="488"/>
        <v/>
      </c>
      <c r="AS123" s="178" t="str">
        <f t="shared" si="488"/>
        <v/>
      </c>
      <c r="AT123" s="178" t="str">
        <f t="shared" si="19"/>
        <v/>
      </c>
      <c r="AU123" s="179" t="str">
        <f t="shared" si="20"/>
        <v/>
      </c>
      <c r="AV123" s="180"/>
      <c r="AW123" s="3"/>
      <c r="AX123" s="3"/>
    </row>
    <row r="124">
      <c r="A124" s="119"/>
      <c r="B124" s="170" t="str">
        <f t="shared" ref="B124:E124" si="489">if(isblank($A124),"",if(iserror(match($A124&amp;"M",X$5:X$250,0)+4),if(iserror(match($A124&amp;"M?",X$5:X$250,0)+4),"",match($A124&amp;"M?",X$5:X$250,0)+4),(match($A124&amp;"M",X$5:X$250,0)+4)))</f>
        <v/>
      </c>
      <c r="C124" s="170" t="str">
        <f t="shared" si="489"/>
        <v/>
      </c>
      <c r="D124" s="170" t="str">
        <f t="shared" si="489"/>
        <v/>
      </c>
      <c r="E124" s="170" t="str">
        <f t="shared" si="489"/>
        <v/>
      </c>
      <c r="F124" s="170" t="str">
        <f t="shared" ref="F124:I124" si="490">if(isblank($A124),"",if(iserror(match($A124&amp;"F",X$5:X$250,0)+4),if(iserror(match($A124&amp;"F?",X$5:X$250,0)+4),"",match($A124&amp;"F?",X$5:X$250,0)+4),(match($A124&amp;"F",X$5:X$250,0)+4)))</f>
        <v/>
      </c>
      <c r="G124" s="170" t="str">
        <f t="shared" si="490"/>
        <v/>
      </c>
      <c r="H124" s="170" t="str">
        <f t="shared" si="490"/>
        <v/>
      </c>
      <c r="I124" s="170" t="str">
        <f t="shared" si="490"/>
        <v/>
      </c>
      <c r="J124" s="171" t="str">
        <f t="shared" si="8"/>
        <v/>
      </c>
      <c r="K124" s="171" t="str">
        <f t="shared" si="9"/>
        <v/>
      </c>
      <c r="L124" s="171" t="str">
        <f t="shared" si="10"/>
        <v/>
      </c>
      <c r="M124" s="171" t="str">
        <f t="shared" si="11"/>
        <v/>
      </c>
      <c r="N124" s="171" t="str">
        <f t="shared" si="12"/>
        <v/>
      </c>
      <c r="O124" s="171" t="str">
        <f t="shared" si="13"/>
        <v/>
      </c>
      <c r="P124" s="172"/>
      <c r="Q124" s="172"/>
      <c r="R124" s="170" t="str">
        <f>'ID Obs'!A124</f>
        <v/>
      </c>
      <c r="S124" s="170" t="str">
        <f>'ID Obs'!C124</f>
        <v/>
      </c>
      <c r="T124" s="170" t="str">
        <f>'ID Obs'!E124</f>
        <v/>
      </c>
      <c r="U124" s="170" t="str">
        <f>'ID Obs'!F124</f>
        <v/>
      </c>
      <c r="V124" s="170" t="str">
        <f>'ID Obs'!G124</f>
        <v/>
      </c>
      <c r="W124" s="170" t="str">
        <f>'ID Obs'!H124</f>
        <v/>
      </c>
      <c r="X124" s="170" t="str">
        <f>'ID Obs'!N124&amp;$S124</f>
        <v>Nest!</v>
      </c>
      <c r="Y124" s="170" t="str">
        <f>'ID Obs'!P124&amp;$S124</f>
        <v>Nest!</v>
      </c>
      <c r="Z124" s="170" t="str">
        <f>'ID Obs'!R124&amp;$S124</f>
        <v>Nest!</v>
      </c>
      <c r="AA124" s="170" t="str">
        <f>'ID Obs'!T124&amp;$S124</f>
        <v>Nest!</v>
      </c>
      <c r="AB124" s="170" t="str">
        <f>'ID Obs'!O124</f>
        <v>Date!</v>
      </c>
      <c r="AC124" s="170" t="str">
        <f>'ID Obs'!Q124</f>
        <v>Date!</v>
      </c>
      <c r="AD124" s="170" t="str">
        <f>'ID Obs'!S124</f>
        <v>Date!</v>
      </c>
      <c r="AE124" s="170" t="str">
        <f>'ID Obs'!U124</f>
        <v>Date!</v>
      </c>
      <c r="AF124" s="173">
        <f>value('Nest Checks'!G126)</f>
        <v>0</v>
      </c>
      <c r="AG124" s="174" t="str">
        <f t="shared" si="14"/>
        <v/>
      </c>
      <c r="AH124" s="138"/>
      <c r="AI124" s="4"/>
      <c r="AJ124" s="176" t="str">
        <f t="shared" ref="AJ124:AM124" si="491">if(isblank($A124),"",if($J124&gt;0,indirect("R"&amp;$J124&amp;"C"&amp;column(T124),0),"-"))</f>
        <v/>
      </c>
      <c r="AK124" s="176" t="str">
        <f t="shared" si="491"/>
        <v/>
      </c>
      <c r="AL124" s="176" t="str">
        <f t="shared" si="491"/>
        <v/>
      </c>
      <c r="AM124" s="176" t="str">
        <f t="shared" si="491"/>
        <v/>
      </c>
      <c r="AN124" s="176" t="str">
        <f t="shared" si="16"/>
        <v/>
      </c>
      <c r="AO124" s="177" t="str">
        <f t="shared" si="17"/>
        <v/>
      </c>
      <c r="AP124" s="178" t="str">
        <f t="shared" ref="AP124:AS124" si="492">if(isblank($A124),"",if($L124&gt;0,indirect("R"&amp;$L124&amp;"C"&amp;column(T124),0),"-"))</f>
        <v/>
      </c>
      <c r="AQ124" s="178" t="str">
        <f t="shared" si="492"/>
        <v/>
      </c>
      <c r="AR124" s="178" t="str">
        <f t="shared" si="492"/>
        <v/>
      </c>
      <c r="AS124" s="178" t="str">
        <f t="shared" si="492"/>
        <v/>
      </c>
      <c r="AT124" s="178" t="str">
        <f t="shared" si="19"/>
        <v/>
      </c>
      <c r="AU124" s="179" t="str">
        <f t="shared" si="20"/>
        <v/>
      </c>
      <c r="AV124" s="180"/>
      <c r="AW124" s="3"/>
      <c r="AX124" s="3"/>
    </row>
    <row r="125">
      <c r="A125" s="119"/>
      <c r="B125" s="170" t="str">
        <f t="shared" ref="B125:E125" si="493">if(isblank($A125),"",if(iserror(match($A125&amp;"M",X$5:X$250,0)+4),if(iserror(match($A125&amp;"M?",X$5:X$250,0)+4),"",match($A125&amp;"M?",X$5:X$250,0)+4),(match($A125&amp;"M",X$5:X$250,0)+4)))</f>
        <v/>
      </c>
      <c r="C125" s="170" t="str">
        <f t="shared" si="493"/>
        <v/>
      </c>
      <c r="D125" s="170" t="str">
        <f t="shared" si="493"/>
        <v/>
      </c>
      <c r="E125" s="170" t="str">
        <f t="shared" si="493"/>
        <v/>
      </c>
      <c r="F125" s="170" t="str">
        <f t="shared" ref="F125:I125" si="494">if(isblank($A125),"",if(iserror(match($A125&amp;"F",X$5:X$250,0)+4),if(iserror(match($A125&amp;"F?",X$5:X$250,0)+4),"",match($A125&amp;"F?",X$5:X$250,0)+4),(match($A125&amp;"F",X$5:X$250,0)+4)))</f>
        <v/>
      </c>
      <c r="G125" s="170" t="str">
        <f t="shared" si="494"/>
        <v/>
      </c>
      <c r="H125" s="170" t="str">
        <f t="shared" si="494"/>
        <v/>
      </c>
      <c r="I125" s="170" t="str">
        <f t="shared" si="494"/>
        <v/>
      </c>
      <c r="J125" s="171" t="str">
        <f t="shared" si="8"/>
        <v/>
      </c>
      <c r="K125" s="171" t="str">
        <f t="shared" si="9"/>
        <v/>
      </c>
      <c r="L125" s="171" t="str">
        <f t="shared" si="10"/>
        <v/>
      </c>
      <c r="M125" s="171" t="str">
        <f t="shared" si="11"/>
        <v/>
      </c>
      <c r="N125" s="171" t="str">
        <f t="shared" si="12"/>
        <v/>
      </c>
      <c r="O125" s="171" t="str">
        <f t="shared" si="13"/>
        <v/>
      </c>
      <c r="P125" s="172"/>
      <c r="Q125" s="172"/>
      <c r="R125" s="170" t="str">
        <f>'ID Obs'!A125</f>
        <v/>
      </c>
      <c r="S125" s="170" t="str">
        <f>'ID Obs'!C125</f>
        <v/>
      </c>
      <c r="T125" s="170" t="str">
        <f>'ID Obs'!E125</f>
        <v/>
      </c>
      <c r="U125" s="170" t="str">
        <f>'ID Obs'!F125</f>
        <v/>
      </c>
      <c r="V125" s="170" t="str">
        <f>'ID Obs'!G125</f>
        <v/>
      </c>
      <c r="W125" s="170" t="str">
        <f>'ID Obs'!H125</f>
        <v/>
      </c>
      <c r="X125" s="170" t="str">
        <f>'ID Obs'!N125&amp;$S125</f>
        <v>Nest!</v>
      </c>
      <c r="Y125" s="170" t="str">
        <f>'ID Obs'!P125&amp;$S125</f>
        <v>Nest!</v>
      </c>
      <c r="Z125" s="170" t="str">
        <f>'ID Obs'!R125&amp;$S125</f>
        <v>Nest!</v>
      </c>
      <c r="AA125" s="170" t="str">
        <f>'ID Obs'!T125&amp;$S125</f>
        <v>Nest!</v>
      </c>
      <c r="AB125" s="170" t="str">
        <f>'ID Obs'!O125</f>
        <v>Date!</v>
      </c>
      <c r="AC125" s="170" t="str">
        <f>'ID Obs'!Q125</f>
        <v>Date!</v>
      </c>
      <c r="AD125" s="170" t="str">
        <f>'ID Obs'!S125</f>
        <v>Date!</v>
      </c>
      <c r="AE125" s="170" t="str">
        <f>'ID Obs'!U125</f>
        <v>Date!</v>
      </c>
      <c r="AF125" s="173">
        <f>value('Nest Checks'!G127)</f>
        <v>0</v>
      </c>
      <c r="AG125" s="174" t="str">
        <f t="shared" si="14"/>
        <v/>
      </c>
      <c r="AH125" s="138"/>
      <c r="AI125" s="4"/>
      <c r="AJ125" s="176" t="str">
        <f t="shared" ref="AJ125:AM125" si="495">if(isblank($A125),"",if($J125&gt;0,indirect("R"&amp;$J125&amp;"C"&amp;column(T125),0),"-"))</f>
        <v/>
      </c>
      <c r="AK125" s="176" t="str">
        <f t="shared" si="495"/>
        <v/>
      </c>
      <c r="AL125" s="176" t="str">
        <f t="shared" si="495"/>
        <v/>
      </c>
      <c r="AM125" s="176" t="str">
        <f t="shared" si="495"/>
        <v/>
      </c>
      <c r="AN125" s="176" t="str">
        <f t="shared" si="16"/>
        <v/>
      </c>
      <c r="AO125" s="177" t="str">
        <f t="shared" si="17"/>
        <v/>
      </c>
      <c r="AP125" s="178" t="str">
        <f t="shared" ref="AP125:AS125" si="496">if(isblank($A125),"",if($L125&gt;0,indirect("R"&amp;$L125&amp;"C"&amp;column(T125),0),"-"))</f>
        <v/>
      </c>
      <c r="AQ125" s="178" t="str">
        <f t="shared" si="496"/>
        <v/>
      </c>
      <c r="AR125" s="178" t="str">
        <f t="shared" si="496"/>
        <v/>
      </c>
      <c r="AS125" s="178" t="str">
        <f t="shared" si="496"/>
        <v/>
      </c>
      <c r="AT125" s="178" t="str">
        <f t="shared" si="19"/>
        <v/>
      </c>
      <c r="AU125" s="179" t="str">
        <f t="shared" si="20"/>
        <v/>
      </c>
      <c r="AV125" s="180"/>
      <c r="AW125" s="3"/>
      <c r="AX125" s="3"/>
    </row>
    <row r="126">
      <c r="A126" s="119"/>
      <c r="B126" s="170" t="str">
        <f t="shared" ref="B126:E126" si="497">if(isblank($A126),"",if(iserror(match($A126&amp;"M",X$5:X$250,0)+4),if(iserror(match($A126&amp;"M?",X$5:X$250,0)+4),"",match($A126&amp;"M?",X$5:X$250,0)+4),(match($A126&amp;"M",X$5:X$250,0)+4)))</f>
        <v/>
      </c>
      <c r="C126" s="170" t="str">
        <f t="shared" si="497"/>
        <v/>
      </c>
      <c r="D126" s="170" t="str">
        <f t="shared" si="497"/>
        <v/>
      </c>
      <c r="E126" s="170" t="str">
        <f t="shared" si="497"/>
        <v/>
      </c>
      <c r="F126" s="170" t="str">
        <f t="shared" ref="F126:I126" si="498">if(isblank($A126),"",if(iserror(match($A126&amp;"F",X$5:X$250,0)+4),if(iserror(match($A126&amp;"F?",X$5:X$250,0)+4),"",match($A126&amp;"F?",X$5:X$250,0)+4),(match($A126&amp;"F",X$5:X$250,0)+4)))</f>
        <v/>
      </c>
      <c r="G126" s="170" t="str">
        <f t="shared" si="498"/>
        <v/>
      </c>
      <c r="H126" s="170" t="str">
        <f t="shared" si="498"/>
        <v/>
      </c>
      <c r="I126" s="170" t="str">
        <f t="shared" si="498"/>
        <v/>
      </c>
      <c r="J126" s="171" t="str">
        <f t="shared" si="8"/>
        <v/>
      </c>
      <c r="K126" s="171" t="str">
        <f t="shared" si="9"/>
        <v/>
      </c>
      <c r="L126" s="171" t="str">
        <f t="shared" si="10"/>
        <v/>
      </c>
      <c r="M126" s="171" t="str">
        <f t="shared" si="11"/>
        <v/>
      </c>
      <c r="N126" s="171" t="str">
        <f t="shared" si="12"/>
        <v/>
      </c>
      <c r="O126" s="171" t="str">
        <f t="shared" si="13"/>
        <v/>
      </c>
      <c r="P126" s="172"/>
      <c r="Q126" s="172"/>
      <c r="R126" s="170" t="str">
        <f>'ID Obs'!A126</f>
        <v/>
      </c>
      <c r="S126" s="170" t="str">
        <f>'ID Obs'!C126</f>
        <v/>
      </c>
      <c r="T126" s="170" t="str">
        <f>'ID Obs'!E126</f>
        <v/>
      </c>
      <c r="U126" s="170" t="str">
        <f>'ID Obs'!F126</f>
        <v/>
      </c>
      <c r="V126" s="170" t="str">
        <f>'ID Obs'!G126</f>
        <v/>
      </c>
      <c r="W126" s="170" t="str">
        <f>'ID Obs'!H126</f>
        <v/>
      </c>
      <c r="X126" s="170" t="str">
        <f>'ID Obs'!N126&amp;$S126</f>
        <v>Nest!</v>
      </c>
      <c r="Y126" s="170" t="str">
        <f>'ID Obs'!P126&amp;$S126</f>
        <v>Nest!</v>
      </c>
      <c r="Z126" s="170" t="str">
        <f>'ID Obs'!R126&amp;$S126</f>
        <v>Nest!</v>
      </c>
      <c r="AA126" s="170" t="str">
        <f>'ID Obs'!T126&amp;$S126</f>
        <v>Nest!</v>
      </c>
      <c r="AB126" s="170" t="str">
        <f>'ID Obs'!O126</f>
        <v>Date!</v>
      </c>
      <c r="AC126" s="170" t="str">
        <f>'ID Obs'!Q126</f>
        <v>Date!</v>
      </c>
      <c r="AD126" s="170" t="str">
        <f>'ID Obs'!S126</f>
        <v>Date!</v>
      </c>
      <c r="AE126" s="170" t="str">
        <f>'ID Obs'!U126</f>
        <v>Date!</v>
      </c>
      <c r="AF126" s="173">
        <f>value('Nest Checks'!G128)</f>
        <v>0</v>
      </c>
      <c r="AG126" s="174" t="str">
        <f t="shared" si="14"/>
        <v/>
      </c>
      <c r="AH126" s="138"/>
      <c r="AI126" s="4"/>
      <c r="AJ126" s="176" t="str">
        <f t="shared" ref="AJ126:AM126" si="499">if(isblank($A126),"",if($J126&gt;0,indirect("R"&amp;$J126&amp;"C"&amp;column(T126),0),"-"))</f>
        <v/>
      </c>
      <c r="AK126" s="176" t="str">
        <f t="shared" si="499"/>
        <v/>
      </c>
      <c r="AL126" s="176" t="str">
        <f t="shared" si="499"/>
        <v/>
      </c>
      <c r="AM126" s="176" t="str">
        <f t="shared" si="499"/>
        <v/>
      </c>
      <c r="AN126" s="176" t="str">
        <f t="shared" si="16"/>
        <v/>
      </c>
      <c r="AO126" s="177" t="str">
        <f t="shared" si="17"/>
        <v/>
      </c>
      <c r="AP126" s="178" t="str">
        <f t="shared" ref="AP126:AS126" si="500">if(isblank($A126),"",if($L126&gt;0,indirect("R"&amp;$L126&amp;"C"&amp;column(T126),0),"-"))</f>
        <v/>
      </c>
      <c r="AQ126" s="178" t="str">
        <f t="shared" si="500"/>
        <v/>
      </c>
      <c r="AR126" s="178" t="str">
        <f t="shared" si="500"/>
        <v/>
      </c>
      <c r="AS126" s="178" t="str">
        <f t="shared" si="500"/>
        <v/>
      </c>
      <c r="AT126" s="178" t="str">
        <f t="shared" si="19"/>
        <v/>
      </c>
      <c r="AU126" s="179" t="str">
        <f t="shared" si="20"/>
        <v/>
      </c>
      <c r="AV126" s="180"/>
      <c r="AW126" s="3"/>
      <c r="AX126" s="3"/>
    </row>
    <row r="127">
      <c r="A127" s="119"/>
      <c r="B127" s="170" t="str">
        <f t="shared" ref="B127:E127" si="501">if(isblank($A127),"",if(iserror(match($A127&amp;"M",X$5:X$250,0)+4),if(iserror(match($A127&amp;"M?",X$5:X$250,0)+4),"",match($A127&amp;"M?",X$5:X$250,0)+4),(match($A127&amp;"M",X$5:X$250,0)+4)))</f>
        <v/>
      </c>
      <c r="C127" s="170" t="str">
        <f t="shared" si="501"/>
        <v/>
      </c>
      <c r="D127" s="170" t="str">
        <f t="shared" si="501"/>
        <v/>
      </c>
      <c r="E127" s="170" t="str">
        <f t="shared" si="501"/>
        <v/>
      </c>
      <c r="F127" s="170" t="str">
        <f t="shared" ref="F127:I127" si="502">if(isblank($A127),"",if(iserror(match($A127&amp;"F",X$5:X$250,0)+4),if(iserror(match($A127&amp;"F?",X$5:X$250,0)+4),"",match($A127&amp;"F?",X$5:X$250,0)+4),(match($A127&amp;"F",X$5:X$250,0)+4)))</f>
        <v/>
      </c>
      <c r="G127" s="170" t="str">
        <f t="shared" si="502"/>
        <v/>
      </c>
      <c r="H127" s="170" t="str">
        <f t="shared" si="502"/>
        <v/>
      </c>
      <c r="I127" s="170" t="str">
        <f t="shared" si="502"/>
        <v/>
      </c>
      <c r="J127" s="171" t="str">
        <f t="shared" si="8"/>
        <v/>
      </c>
      <c r="K127" s="171" t="str">
        <f t="shared" si="9"/>
        <v/>
      </c>
      <c r="L127" s="171" t="str">
        <f t="shared" si="10"/>
        <v/>
      </c>
      <c r="M127" s="171" t="str">
        <f t="shared" si="11"/>
        <v/>
      </c>
      <c r="N127" s="171" t="str">
        <f t="shared" si="12"/>
        <v/>
      </c>
      <c r="O127" s="171" t="str">
        <f t="shared" si="13"/>
        <v/>
      </c>
      <c r="P127" s="172"/>
      <c r="Q127" s="172"/>
      <c r="R127" s="170" t="str">
        <f>'ID Obs'!A127</f>
        <v/>
      </c>
      <c r="S127" s="170" t="str">
        <f>'ID Obs'!C127</f>
        <v/>
      </c>
      <c r="T127" s="170" t="str">
        <f>'ID Obs'!E127</f>
        <v/>
      </c>
      <c r="U127" s="170" t="str">
        <f>'ID Obs'!F127</f>
        <v/>
      </c>
      <c r="V127" s="170" t="str">
        <f>'ID Obs'!G127</f>
        <v/>
      </c>
      <c r="W127" s="170" t="str">
        <f>'ID Obs'!H127</f>
        <v/>
      </c>
      <c r="X127" s="170" t="str">
        <f>'ID Obs'!N127&amp;$S127</f>
        <v>Nest!</v>
      </c>
      <c r="Y127" s="170" t="str">
        <f>'ID Obs'!P127&amp;$S127</f>
        <v>Nest!</v>
      </c>
      <c r="Z127" s="170" t="str">
        <f>'ID Obs'!R127&amp;$S127</f>
        <v>Nest!</v>
      </c>
      <c r="AA127" s="170" t="str">
        <f>'ID Obs'!T127&amp;$S127</f>
        <v>Nest!</v>
      </c>
      <c r="AB127" s="170" t="str">
        <f>'ID Obs'!O127</f>
        <v>Date!</v>
      </c>
      <c r="AC127" s="170" t="str">
        <f>'ID Obs'!Q127</f>
        <v>Date!</v>
      </c>
      <c r="AD127" s="170" t="str">
        <f>'ID Obs'!S127</f>
        <v>Date!</v>
      </c>
      <c r="AE127" s="170" t="str">
        <f>'ID Obs'!U127</f>
        <v>Date!</v>
      </c>
      <c r="AF127" s="173">
        <f>value('Nest Checks'!G129)</f>
        <v>0</v>
      </c>
      <c r="AG127" s="174" t="str">
        <f t="shared" si="14"/>
        <v/>
      </c>
      <c r="AH127" s="138"/>
      <c r="AI127" s="4"/>
      <c r="AJ127" s="176" t="str">
        <f t="shared" ref="AJ127:AM127" si="503">if(isblank($A127),"",if($J127&gt;0,indirect("R"&amp;$J127&amp;"C"&amp;column(T127),0),"-"))</f>
        <v/>
      </c>
      <c r="AK127" s="176" t="str">
        <f t="shared" si="503"/>
        <v/>
      </c>
      <c r="AL127" s="176" t="str">
        <f t="shared" si="503"/>
        <v/>
      </c>
      <c r="AM127" s="176" t="str">
        <f t="shared" si="503"/>
        <v/>
      </c>
      <c r="AN127" s="176" t="str">
        <f t="shared" si="16"/>
        <v/>
      </c>
      <c r="AO127" s="177" t="str">
        <f t="shared" si="17"/>
        <v/>
      </c>
      <c r="AP127" s="178" t="str">
        <f t="shared" ref="AP127:AS127" si="504">if(isblank($A127),"",if($L127&gt;0,indirect("R"&amp;$L127&amp;"C"&amp;column(T127),0),"-"))</f>
        <v/>
      </c>
      <c r="AQ127" s="178" t="str">
        <f t="shared" si="504"/>
        <v/>
      </c>
      <c r="AR127" s="178" t="str">
        <f t="shared" si="504"/>
        <v/>
      </c>
      <c r="AS127" s="178" t="str">
        <f t="shared" si="504"/>
        <v/>
      </c>
      <c r="AT127" s="178" t="str">
        <f t="shared" si="19"/>
        <v/>
      </c>
      <c r="AU127" s="179" t="str">
        <f t="shared" si="20"/>
        <v/>
      </c>
      <c r="AV127" s="180"/>
      <c r="AW127" s="3"/>
      <c r="AX127" s="3"/>
    </row>
    <row r="128">
      <c r="A128" s="119"/>
      <c r="B128" s="170" t="str">
        <f t="shared" ref="B128:E128" si="505">if(isblank($A128),"",if(iserror(match($A128&amp;"M",X$5:X$250,0)+4),if(iserror(match($A128&amp;"M?",X$5:X$250,0)+4),"",match($A128&amp;"M?",X$5:X$250,0)+4),(match($A128&amp;"M",X$5:X$250,0)+4)))</f>
        <v/>
      </c>
      <c r="C128" s="170" t="str">
        <f t="shared" si="505"/>
        <v/>
      </c>
      <c r="D128" s="170" t="str">
        <f t="shared" si="505"/>
        <v/>
      </c>
      <c r="E128" s="170" t="str">
        <f t="shared" si="505"/>
        <v/>
      </c>
      <c r="F128" s="170" t="str">
        <f t="shared" ref="F128:I128" si="506">if(isblank($A128),"",if(iserror(match($A128&amp;"F",X$5:X$250,0)+4),if(iserror(match($A128&amp;"F?",X$5:X$250,0)+4),"",match($A128&amp;"F?",X$5:X$250,0)+4),(match($A128&amp;"F",X$5:X$250,0)+4)))</f>
        <v/>
      </c>
      <c r="G128" s="170" t="str">
        <f t="shared" si="506"/>
        <v/>
      </c>
      <c r="H128" s="170" t="str">
        <f t="shared" si="506"/>
        <v/>
      </c>
      <c r="I128" s="170" t="str">
        <f t="shared" si="506"/>
        <v/>
      </c>
      <c r="J128" s="171" t="str">
        <f t="shared" si="8"/>
        <v/>
      </c>
      <c r="K128" s="171" t="str">
        <f t="shared" si="9"/>
        <v/>
      </c>
      <c r="L128" s="171" t="str">
        <f t="shared" si="10"/>
        <v/>
      </c>
      <c r="M128" s="171" t="str">
        <f t="shared" si="11"/>
        <v/>
      </c>
      <c r="N128" s="171" t="str">
        <f t="shared" si="12"/>
        <v/>
      </c>
      <c r="O128" s="171" t="str">
        <f t="shared" si="13"/>
        <v/>
      </c>
      <c r="P128" s="172"/>
      <c r="Q128" s="172"/>
      <c r="R128" s="170" t="str">
        <f>'ID Obs'!A128</f>
        <v/>
      </c>
      <c r="S128" s="170" t="str">
        <f>'ID Obs'!C128</f>
        <v/>
      </c>
      <c r="T128" s="170" t="str">
        <f>'ID Obs'!E128</f>
        <v/>
      </c>
      <c r="U128" s="170" t="str">
        <f>'ID Obs'!F128</f>
        <v/>
      </c>
      <c r="V128" s="170" t="str">
        <f>'ID Obs'!G128</f>
        <v/>
      </c>
      <c r="W128" s="170" t="str">
        <f>'ID Obs'!H128</f>
        <v/>
      </c>
      <c r="X128" s="170" t="str">
        <f>'ID Obs'!N128&amp;$S128</f>
        <v>Nest!</v>
      </c>
      <c r="Y128" s="170" t="str">
        <f>'ID Obs'!P128&amp;$S128</f>
        <v>Nest!</v>
      </c>
      <c r="Z128" s="170" t="str">
        <f>'ID Obs'!R128&amp;$S128</f>
        <v>Nest!</v>
      </c>
      <c r="AA128" s="170" t="str">
        <f>'ID Obs'!T128&amp;$S128</f>
        <v>Nest!</v>
      </c>
      <c r="AB128" s="170" t="str">
        <f>'ID Obs'!O128</f>
        <v>Date!</v>
      </c>
      <c r="AC128" s="170" t="str">
        <f>'ID Obs'!Q128</f>
        <v>Date!</v>
      </c>
      <c r="AD128" s="170" t="str">
        <f>'ID Obs'!S128</f>
        <v>Date!</v>
      </c>
      <c r="AE128" s="170" t="str">
        <f>'ID Obs'!U128</f>
        <v>Date!</v>
      </c>
      <c r="AF128" s="173">
        <f>value('Nest Checks'!G130)</f>
        <v>0</v>
      </c>
      <c r="AG128" s="174" t="str">
        <f t="shared" si="14"/>
        <v/>
      </c>
      <c r="AH128" s="138"/>
      <c r="AI128" s="4"/>
      <c r="AJ128" s="176" t="str">
        <f t="shared" ref="AJ128:AM128" si="507">if(isblank($A128),"",if($J128&gt;0,indirect("R"&amp;$J128&amp;"C"&amp;column(T128),0),"-"))</f>
        <v/>
      </c>
      <c r="AK128" s="176" t="str">
        <f t="shared" si="507"/>
        <v/>
      </c>
      <c r="AL128" s="176" t="str">
        <f t="shared" si="507"/>
        <v/>
      </c>
      <c r="AM128" s="176" t="str">
        <f t="shared" si="507"/>
        <v/>
      </c>
      <c r="AN128" s="176" t="str">
        <f t="shared" si="16"/>
        <v/>
      </c>
      <c r="AO128" s="177" t="str">
        <f t="shared" si="17"/>
        <v/>
      </c>
      <c r="AP128" s="178" t="str">
        <f t="shared" ref="AP128:AS128" si="508">if(isblank($A128),"",if($L128&gt;0,indirect("R"&amp;$L128&amp;"C"&amp;column(T128),0),"-"))</f>
        <v/>
      </c>
      <c r="AQ128" s="178" t="str">
        <f t="shared" si="508"/>
        <v/>
      </c>
      <c r="AR128" s="178" t="str">
        <f t="shared" si="508"/>
        <v/>
      </c>
      <c r="AS128" s="178" t="str">
        <f t="shared" si="508"/>
        <v/>
      </c>
      <c r="AT128" s="178" t="str">
        <f t="shared" si="19"/>
        <v/>
      </c>
      <c r="AU128" s="179" t="str">
        <f t="shared" si="20"/>
        <v/>
      </c>
      <c r="AV128" s="180"/>
      <c r="AW128" s="3"/>
      <c r="AX128" s="3"/>
    </row>
    <row r="129">
      <c r="A129" s="119"/>
      <c r="B129" s="170" t="str">
        <f t="shared" ref="B129:E129" si="509">if(isblank($A129),"",if(iserror(match($A129&amp;"M",X$5:X$250,0)+4),if(iserror(match($A129&amp;"M?",X$5:X$250,0)+4),"",match($A129&amp;"M?",X$5:X$250,0)+4),(match($A129&amp;"M",X$5:X$250,0)+4)))</f>
        <v/>
      </c>
      <c r="C129" s="170" t="str">
        <f t="shared" si="509"/>
        <v/>
      </c>
      <c r="D129" s="170" t="str">
        <f t="shared" si="509"/>
        <v/>
      </c>
      <c r="E129" s="170" t="str">
        <f t="shared" si="509"/>
        <v/>
      </c>
      <c r="F129" s="170" t="str">
        <f t="shared" ref="F129:I129" si="510">if(isblank($A129),"",if(iserror(match($A129&amp;"F",X$5:X$250,0)+4),if(iserror(match($A129&amp;"F?",X$5:X$250,0)+4),"",match($A129&amp;"F?",X$5:X$250,0)+4),(match($A129&amp;"F",X$5:X$250,0)+4)))</f>
        <v/>
      </c>
      <c r="G129" s="170" t="str">
        <f t="shared" si="510"/>
        <v/>
      </c>
      <c r="H129" s="170" t="str">
        <f t="shared" si="510"/>
        <v/>
      </c>
      <c r="I129" s="170" t="str">
        <f t="shared" si="510"/>
        <v/>
      </c>
      <c r="J129" s="171" t="str">
        <f t="shared" si="8"/>
        <v/>
      </c>
      <c r="K129" s="171" t="str">
        <f t="shared" si="9"/>
        <v/>
      </c>
      <c r="L129" s="171" t="str">
        <f t="shared" si="10"/>
        <v/>
      </c>
      <c r="M129" s="171" t="str">
        <f t="shared" si="11"/>
        <v/>
      </c>
      <c r="N129" s="171" t="str">
        <f t="shared" si="12"/>
        <v/>
      </c>
      <c r="O129" s="171" t="str">
        <f t="shared" si="13"/>
        <v/>
      </c>
      <c r="P129" s="172"/>
      <c r="Q129" s="172"/>
      <c r="R129" s="170" t="str">
        <f>'ID Obs'!A129</f>
        <v/>
      </c>
      <c r="S129" s="170" t="str">
        <f>'ID Obs'!C129</f>
        <v/>
      </c>
      <c r="T129" s="170" t="str">
        <f>'ID Obs'!E129</f>
        <v/>
      </c>
      <c r="U129" s="170" t="str">
        <f>'ID Obs'!F129</f>
        <v/>
      </c>
      <c r="V129" s="170" t="str">
        <f>'ID Obs'!G129</f>
        <v/>
      </c>
      <c r="W129" s="170" t="str">
        <f>'ID Obs'!H129</f>
        <v/>
      </c>
      <c r="X129" s="170" t="str">
        <f>'ID Obs'!N129&amp;$S129</f>
        <v>Nest!</v>
      </c>
      <c r="Y129" s="170" t="str">
        <f>'ID Obs'!P129&amp;$S129</f>
        <v>Nest!</v>
      </c>
      <c r="Z129" s="170" t="str">
        <f>'ID Obs'!R129&amp;$S129</f>
        <v>Nest!</v>
      </c>
      <c r="AA129" s="170" t="str">
        <f>'ID Obs'!T129&amp;$S129</f>
        <v>Nest!</v>
      </c>
      <c r="AB129" s="170" t="str">
        <f>'ID Obs'!O129</f>
        <v>Date!</v>
      </c>
      <c r="AC129" s="170" t="str">
        <f>'ID Obs'!Q129</f>
        <v>Date!</v>
      </c>
      <c r="AD129" s="170" t="str">
        <f>'ID Obs'!S129</f>
        <v>Date!</v>
      </c>
      <c r="AE129" s="170" t="str">
        <f>'ID Obs'!U129</f>
        <v>Date!</v>
      </c>
      <c r="AF129" s="173">
        <f>value('Nest Checks'!G131)</f>
        <v>0</v>
      </c>
      <c r="AG129" s="174" t="str">
        <f t="shared" si="14"/>
        <v/>
      </c>
      <c r="AH129" s="138"/>
      <c r="AI129" s="4"/>
      <c r="AJ129" s="176" t="str">
        <f t="shared" ref="AJ129:AM129" si="511">if(isblank($A129),"",if($J129&gt;0,indirect("R"&amp;$J129&amp;"C"&amp;column(T129),0),"-"))</f>
        <v/>
      </c>
      <c r="AK129" s="176" t="str">
        <f t="shared" si="511"/>
        <v/>
      </c>
      <c r="AL129" s="176" t="str">
        <f t="shared" si="511"/>
        <v/>
      </c>
      <c r="AM129" s="176" t="str">
        <f t="shared" si="511"/>
        <v/>
      </c>
      <c r="AN129" s="176" t="str">
        <f t="shared" si="16"/>
        <v/>
      </c>
      <c r="AO129" s="177" t="str">
        <f t="shared" si="17"/>
        <v/>
      </c>
      <c r="AP129" s="178" t="str">
        <f t="shared" ref="AP129:AS129" si="512">if(isblank($A129),"",if($L129&gt;0,indirect("R"&amp;$L129&amp;"C"&amp;column(T129),0),"-"))</f>
        <v/>
      </c>
      <c r="AQ129" s="178" t="str">
        <f t="shared" si="512"/>
        <v/>
      </c>
      <c r="AR129" s="178" t="str">
        <f t="shared" si="512"/>
        <v/>
      </c>
      <c r="AS129" s="178" t="str">
        <f t="shared" si="512"/>
        <v/>
      </c>
      <c r="AT129" s="178" t="str">
        <f t="shared" si="19"/>
        <v/>
      </c>
      <c r="AU129" s="179" t="str">
        <f t="shared" si="20"/>
        <v/>
      </c>
      <c r="AV129" s="180"/>
      <c r="AW129" s="3"/>
      <c r="AX129" s="3"/>
    </row>
    <row r="130">
      <c r="A130" s="119"/>
      <c r="B130" s="170" t="str">
        <f t="shared" ref="B130:E130" si="513">if(isblank($A130),"",if(iserror(match($A130&amp;"M",X$5:X$250,0)+4),if(iserror(match($A130&amp;"M?",X$5:X$250,0)+4),"",match($A130&amp;"M?",X$5:X$250,0)+4),(match($A130&amp;"M",X$5:X$250,0)+4)))</f>
        <v/>
      </c>
      <c r="C130" s="170" t="str">
        <f t="shared" si="513"/>
        <v/>
      </c>
      <c r="D130" s="170" t="str">
        <f t="shared" si="513"/>
        <v/>
      </c>
      <c r="E130" s="170" t="str">
        <f t="shared" si="513"/>
        <v/>
      </c>
      <c r="F130" s="170" t="str">
        <f t="shared" ref="F130:I130" si="514">if(isblank($A130),"",if(iserror(match($A130&amp;"F",X$5:X$250,0)+4),if(iserror(match($A130&amp;"F?",X$5:X$250,0)+4),"",match($A130&amp;"F?",X$5:X$250,0)+4),(match($A130&amp;"F",X$5:X$250,0)+4)))</f>
        <v/>
      </c>
      <c r="G130" s="170" t="str">
        <f t="shared" si="514"/>
        <v/>
      </c>
      <c r="H130" s="170" t="str">
        <f t="shared" si="514"/>
        <v/>
      </c>
      <c r="I130" s="170" t="str">
        <f t="shared" si="514"/>
        <v/>
      </c>
      <c r="J130" s="171" t="str">
        <f t="shared" si="8"/>
        <v/>
      </c>
      <c r="K130" s="171" t="str">
        <f t="shared" si="9"/>
        <v/>
      </c>
      <c r="L130" s="171" t="str">
        <f t="shared" si="10"/>
        <v/>
      </c>
      <c r="M130" s="171" t="str">
        <f t="shared" si="11"/>
        <v/>
      </c>
      <c r="N130" s="171" t="str">
        <f t="shared" si="12"/>
        <v/>
      </c>
      <c r="O130" s="171" t="str">
        <f t="shared" si="13"/>
        <v/>
      </c>
      <c r="P130" s="172"/>
      <c r="Q130" s="172"/>
      <c r="R130" s="170" t="str">
        <f>'ID Obs'!A130</f>
        <v/>
      </c>
      <c r="S130" s="170" t="str">
        <f>'ID Obs'!C130</f>
        <v/>
      </c>
      <c r="T130" s="170" t="str">
        <f>'ID Obs'!E130</f>
        <v/>
      </c>
      <c r="U130" s="170" t="str">
        <f>'ID Obs'!F130</f>
        <v/>
      </c>
      <c r="V130" s="170" t="str">
        <f>'ID Obs'!G130</f>
        <v/>
      </c>
      <c r="W130" s="170" t="str">
        <f>'ID Obs'!H130</f>
        <v/>
      </c>
      <c r="X130" s="170" t="str">
        <f>'ID Obs'!N130&amp;$S130</f>
        <v>Nest!</v>
      </c>
      <c r="Y130" s="170" t="str">
        <f>'ID Obs'!P130&amp;$S130</f>
        <v>Nest!</v>
      </c>
      <c r="Z130" s="170" t="str">
        <f>'ID Obs'!R130&amp;$S130</f>
        <v>Nest!</v>
      </c>
      <c r="AA130" s="170" t="str">
        <f>'ID Obs'!T130&amp;$S130</f>
        <v>Nest!</v>
      </c>
      <c r="AB130" s="170" t="str">
        <f>'ID Obs'!O130</f>
        <v>Date!</v>
      </c>
      <c r="AC130" s="170" t="str">
        <f>'ID Obs'!Q130</f>
        <v>Date!</v>
      </c>
      <c r="AD130" s="170" t="str">
        <f>'ID Obs'!S130</f>
        <v>Date!</v>
      </c>
      <c r="AE130" s="170" t="str">
        <f>'ID Obs'!U130</f>
        <v>Date!</v>
      </c>
      <c r="AF130" s="173">
        <f>value('Nest Checks'!G132)</f>
        <v>0</v>
      </c>
      <c r="AG130" s="174" t="str">
        <f t="shared" si="14"/>
        <v/>
      </c>
      <c r="AH130" s="138"/>
      <c r="AI130" s="4"/>
      <c r="AJ130" s="176" t="str">
        <f t="shared" ref="AJ130:AM130" si="515">if(isblank($A130),"",if($J130&gt;0,indirect("R"&amp;$J130&amp;"C"&amp;column(T130),0),"-"))</f>
        <v/>
      </c>
      <c r="AK130" s="176" t="str">
        <f t="shared" si="515"/>
        <v/>
      </c>
      <c r="AL130" s="176" t="str">
        <f t="shared" si="515"/>
        <v/>
      </c>
      <c r="AM130" s="176" t="str">
        <f t="shared" si="515"/>
        <v/>
      </c>
      <c r="AN130" s="176" t="str">
        <f t="shared" si="16"/>
        <v/>
      </c>
      <c r="AO130" s="177" t="str">
        <f t="shared" si="17"/>
        <v/>
      </c>
      <c r="AP130" s="178" t="str">
        <f t="shared" ref="AP130:AS130" si="516">if(isblank($A130),"",if($L130&gt;0,indirect("R"&amp;$L130&amp;"C"&amp;column(T130),0),"-"))</f>
        <v/>
      </c>
      <c r="AQ130" s="178" t="str">
        <f t="shared" si="516"/>
        <v/>
      </c>
      <c r="AR130" s="178" t="str">
        <f t="shared" si="516"/>
        <v/>
      </c>
      <c r="AS130" s="178" t="str">
        <f t="shared" si="516"/>
        <v/>
      </c>
      <c r="AT130" s="178" t="str">
        <f t="shared" si="19"/>
        <v/>
      </c>
      <c r="AU130" s="179" t="str">
        <f t="shared" si="20"/>
        <v/>
      </c>
      <c r="AV130" s="180"/>
      <c r="AW130" s="3"/>
      <c r="AX130" s="3"/>
    </row>
    <row r="131">
      <c r="A131" s="119"/>
      <c r="B131" s="170" t="str">
        <f t="shared" ref="B131:E131" si="517">if(isblank($A131),"",if(iserror(match($A131&amp;"M",X$5:X$250,0)+4),if(iserror(match($A131&amp;"M?",X$5:X$250,0)+4),"",match($A131&amp;"M?",X$5:X$250,0)+4),(match($A131&amp;"M",X$5:X$250,0)+4)))</f>
        <v/>
      </c>
      <c r="C131" s="170" t="str">
        <f t="shared" si="517"/>
        <v/>
      </c>
      <c r="D131" s="170" t="str">
        <f t="shared" si="517"/>
        <v/>
      </c>
      <c r="E131" s="170" t="str">
        <f t="shared" si="517"/>
        <v/>
      </c>
      <c r="F131" s="170" t="str">
        <f t="shared" ref="F131:I131" si="518">if(isblank($A131),"",if(iserror(match($A131&amp;"F",X$5:X$250,0)+4),if(iserror(match($A131&amp;"F?",X$5:X$250,0)+4),"",match($A131&amp;"F?",X$5:X$250,0)+4),(match($A131&amp;"F",X$5:X$250,0)+4)))</f>
        <v/>
      </c>
      <c r="G131" s="170" t="str">
        <f t="shared" si="518"/>
        <v/>
      </c>
      <c r="H131" s="170" t="str">
        <f t="shared" si="518"/>
        <v/>
      </c>
      <c r="I131" s="170" t="str">
        <f t="shared" si="518"/>
        <v/>
      </c>
      <c r="J131" s="171" t="str">
        <f t="shared" si="8"/>
        <v/>
      </c>
      <c r="K131" s="171" t="str">
        <f t="shared" si="9"/>
        <v/>
      </c>
      <c r="L131" s="171" t="str">
        <f t="shared" si="10"/>
        <v/>
      </c>
      <c r="M131" s="171" t="str">
        <f t="shared" si="11"/>
        <v/>
      </c>
      <c r="N131" s="171" t="str">
        <f t="shared" si="12"/>
        <v/>
      </c>
      <c r="O131" s="171" t="str">
        <f t="shared" si="13"/>
        <v/>
      </c>
      <c r="P131" s="172"/>
      <c r="Q131" s="172"/>
      <c r="R131" s="170" t="str">
        <f>'ID Obs'!A131</f>
        <v/>
      </c>
      <c r="S131" s="170" t="str">
        <f>'ID Obs'!C131</f>
        <v/>
      </c>
      <c r="T131" s="170" t="str">
        <f>'ID Obs'!E131</f>
        <v/>
      </c>
      <c r="U131" s="170" t="str">
        <f>'ID Obs'!F131</f>
        <v/>
      </c>
      <c r="V131" s="170" t="str">
        <f>'ID Obs'!G131</f>
        <v/>
      </c>
      <c r="W131" s="170" t="str">
        <f>'ID Obs'!H131</f>
        <v/>
      </c>
      <c r="X131" s="170" t="str">
        <f>'ID Obs'!N131&amp;$S131</f>
        <v>Nest!</v>
      </c>
      <c r="Y131" s="170" t="str">
        <f>'ID Obs'!P131&amp;$S131</f>
        <v>Nest!</v>
      </c>
      <c r="Z131" s="170" t="str">
        <f>'ID Obs'!R131&amp;$S131</f>
        <v>Nest!</v>
      </c>
      <c r="AA131" s="170" t="str">
        <f>'ID Obs'!T131&amp;$S131</f>
        <v>Nest!</v>
      </c>
      <c r="AB131" s="170" t="str">
        <f>'ID Obs'!O131</f>
        <v>Date!</v>
      </c>
      <c r="AC131" s="170" t="str">
        <f>'ID Obs'!Q131</f>
        <v>Date!</v>
      </c>
      <c r="AD131" s="170" t="str">
        <f>'ID Obs'!S131</f>
        <v>Date!</v>
      </c>
      <c r="AE131" s="170" t="str">
        <f>'ID Obs'!U131</f>
        <v>Date!</v>
      </c>
      <c r="AF131" s="173">
        <f>value('Nest Checks'!G133)</f>
        <v>0</v>
      </c>
      <c r="AG131" s="174" t="str">
        <f t="shared" si="14"/>
        <v/>
      </c>
      <c r="AH131" s="138"/>
      <c r="AI131" s="4"/>
      <c r="AJ131" s="176" t="str">
        <f t="shared" ref="AJ131:AM131" si="519">if(isblank($A131),"",if($J131&gt;0,indirect("R"&amp;$J131&amp;"C"&amp;column(T131),0),"-"))</f>
        <v/>
      </c>
      <c r="AK131" s="176" t="str">
        <f t="shared" si="519"/>
        <v/>
      </c>
      <c r="AL131" s="176" t="str">
        <f t="shared" si="519"/>
        <v/>
      </c>
      <c r="AM131" s="176" t="str">
        <f t="shared" si="519"/>
        <v/>
      </c>
      <c r="AN131" s="176" t="str">
        <f t="shared" si="16"/>
        <v/>
      </c>
      <c r="AO131" s="177" t="str">
        <f t="shared" si="17"/>
        <v/>
      </c>
      <c r="AP131" s="178" t="str">
        <f t="shared" ref="AP131:AS131" si="520">if(isblank($A131),"",if($L131&gt;0,indirect("R"&amp;$L131&amp;"C"&amp;column(T131),0),"-"))</f>
        <v/>
      </c>
      <c r="AQ131" s="178" t="str">
        <f t="shared" si="520"/>
        <v/>
      </c>
      <c r="AR131" s="178" t="str">
        <f t="shared" si="520"/>
        <v/>
      </c>
      <c r="AS131" s="178" t="str">
        <f t="shared" si="520"/>
        <v/>
      </c>
      <c r="AT131" s="178" t="str">
        <f t="shared" si="19"/>
        <v/>
      </c>
      <c r="AU131" s="179" t="str">
        <f t="shared" si="20"/>
        <v/>
      </c>
      <c r="AV131" s="180"/>
      <c r="AW131" s="3"/>
      <c r="AX131" s="3"/>
    </row>
    <row r="132">
      <c r="A132" s="119"/>
      <c r="B132" s="170" t="str">
        <f t="shared" ref="B132:E132" si="521">if(isblank($A132),"",if(iserror(match($A132&amp;"M",X$5:X$250,0)+4),if(iserror(match($A132&amp;"M?",X$5:X$250,0)+4),"",match($A132&amp;"M?",X$5:X$250,0)+4),(match($A132&amp;"M",X$5:X$250,0)+4)))</f>
        <v/>
      </c>
      <c r="C132" s="170" t="str">
        <f t="shared" si="521"/>
        <v/>
      </c>
      <c r="D132" s="170" t="str">
        <f t="shared" si="521"/>
        <v/>
      </c>
      <c r="E132" s="170" t="str">
        <f t="shared" si="521"/>
        <v/>
      </c>
      <c r="F132" s="170" t="str">
        <f t="shared" ref="F132:I132" si="522">if(isblank($A132),"",if(iserror(match($A132&amp;"F",X$5:X$250,0)+4),if(iserror(match($A132&amp;"F?",X$5:X$250,0)+4),"",match($A132&amp;"F?",X$5:X$250,0)+4),(match($A132&amp;"F",X$5:X$250,0)+4)))</f>
        <v/>
      </c>
      <c r="G132" s="170" t="str">
        <f t="shared" si="522"/>
        <v/>
      </c>
      <c r="H132" s="170" t="str">
        <f t="shared" si="522"/>
        <v/>
      </c>
      <c r="I132" s="170" t="str">
        <f t="shared" si="522"/>
        <v/>
      </c>
      <c r="J132" s="171" t="str">
        <f t="shared" si="8"/>
        <v/>
      </c>
      <c r="K132" s="171" t="str">
        <f t="shared" si="9"/>
        <v/>
      </c>
      <c r="L132" s="171" t="str">
        <f t="shared" si="10"/>
        <v/>
      </c>
      <c r="M132" s="171" t="str">
        <f t="shared" si="11"/>
        <v/>
      </c>
      <c r="N132" s="171" t="str">
        <f t="shared" si="12"/>
        <v/>
      </c>
      <c r="O132" s="171" t="str">
        <f t="shared" si="13"/>
        <v/>
      </c>
      <c r="P132" s="172"/>
      <c r="Q132" s="172"/>
      <c r="R132" s="170" t="str">
        <f>'ID Obs'!A132</f>
        <v/>
      </c>
      <c r="S132" s="170" t="str">
        <f>'ID Obs'!C132</f>
        <v/>
      </c>
      <c r="T132" s="170" t="str">
        <f>'ID Obs'!E132</f>
        <v/>
      </c>
      <c r="U132" s="170" t="str">
        <f>'ID Obs'!F132</f>
        <v/>
      </c>
      <c r="V132" s="170" t="str">
        <f>'ID Obs'!G132</f>
        <v/>
      </c>
      <c r="W132" s="170" t="str">
        <f>'ID Obs'!H132</f>
        <v/>
      </c>
      <c r="X132" s="170" t="str">
        <f>'ID Obs'!N132&amp;$S132</f>
        <v>Nest!</v>
      </c>
      <c r="Y132" s="170" t="str">
        <f>'ID Obs'!P132&amp;$S132</f>
        <v>Nest!</v>
      </c>
      <c r="Z132" s="170" t="str">
        <f>'ID Obs'!R132&amp;$S132</f>
        <v>Nest!</v>
      </c>
      <c r="AA132" s="170" t="str">
        <f>'ID Obs'!T132&amp;$S132</f>
        <v>Nest!</v>
      </c>
      <c r="AB132" s="170" t="str">
        <f>'ID Obs'!O132</f>
        <v>Date!</v>
      </c>
      <c r="AC132" s="170" t="str">
        <f>'ID Obs'!Q132</f>
        <v>Date!</v>
      </c>
      <c r="AD132" s="170" t="str">
        <f>'ID Obs'!S132</f>
        <v>Date!</v>
      </c>
      <c r="AE132" s="170" t="str">
        <f>'ID Obs'!U132</f>
        <v>Date!</v>
      </c>
      <c r="AF132" s="173">
        <f>value('Nest Checks'!G134)</f>
        <v>0</v>
      </c>
      <c r="AG132" s="174" t="str">
        <f t="shared" si="14"/>
        <v/>
      </c>
      <c r="AH132" s="138"/>
      <c r="AI132" s="4"/>
      <c r="AJ132" s="176" t="str">
        <f t="shared" ref="AJ132:AM132" si="523">if(isblank($A132),"",if($J132&gt;0,indirect("R"&amp;$J132&amp;"C"&amp;column(T132),0),"-"))</f>
        <v/>
      </c>
      <c r="AK132" s="176" t="str">
        <f t="shared" si="523"/>
        <v/>
      </c>
      <c r="AL132" s="176" t="str">
        <f t="shared" si="523"/>
        <v/>
      </c>
      <c r="AM132" s="176" t="str">
        <f t="shared" si="523"/>
        <v/>
      </c>
      <c r="AN132" s="176" t="str">
        <f t="shared" si="16"/>
        <v/>
      </c>
      <c r="AO132" s="177" t="str">
        <f t="shared" si="17"/>
        <v/>
      </c>
      <c r="AP132" s="178" t="str">
        <f t="shared" ref="AP132:AS132" si="524">if(isblank($A132),"",if($L132&gt;0,indirect("R"&amp;$L132&amp;"C"&amp;column(T132),0),"-"))</f>
        <v/>
      </c>
      <c r="AQ132" s="178" t="str">
        <f t="shared" si="524"/>
        <v/>
      </c>
      <c r="AR132" s="178" t="str">
        <f t="shared" si="524"/>
        <v/>
      </c>
      <c r="AS132" s="178" t="str">
        <f t="shared" si="524"/>
        <v/>
      </c>
      <c r="AT132" s="178" t="str">
        <f t="shared" si="19"/>
        <v/>
      </c>
      <c r="AU132" s="179" t="str">
        <f t="shared" si="20"/>
        <v/>
      </c>
      <c r="AV132" s="180"/>
      <c r="AW132" s="3"/>
      <c r="AX132" s="3"/>
    </row>
    <row r="133">
      <c r="A133" s="119"/>
      <c r="B133" s="170" t="str">
        <f t="shared" ref="B133:E133" si="525">if(isblank($A133),"",if(iserror(match($A133&amp;"M",X$5:X$250,0)+4),if(iserror(match($A133&amp;"M?",X$5:X$250,0)+4),"",match($A133&amp;"M?",X$5:X$250,0)+4),(match($A133&amp;"M",X$5:X$250,0)+4)))</f>
        <v/>
      </c>
      <c r="C133" s="170" t="str">
        <f t="shared" si="525"/>
        <v/>
      </c>
      <c r="D133" s="170" t="str">
        <f t="shared" si="525"/>
        <v/>
      </c>
      <c r="E133" s="170" t="str">
        <f t="shared" si="525"/>
        <v/>
      </c>
      <c r="F133" s="170" t="str">
        <f t="shared" ref="F133:I133" si="526">if(isblank($A133),"",if(iserror(match($A133&amp;"F",X$5:X$250,0)+4),if(iserror(match($A133&amp;"F?",X$5:X$250,0)+4),"",match($A133&amp;"F?",X$5:X$250,0)+4),(match($A133&amp;"F",X$5:X$250,0)+4)))</f>
        <v/>
      </c>
      <c r="G133" s="170" t="str">
        <f t="shared" si="526"/>
        <v/>
      </c>
      <c r="H133" s="170" t="str">
        <f t="shared" si="526"/>
        <v/>
      </c>
      <c r="I133" s="170" t="str">
        <f t="shared" si="526"/>
        <v/>
      </c>
      <c r="J133" s="171" t="str">
        <f t="shared" si="8"/>
        <v/>
      </c>
      <c r="K133" s="171" t="str">
        <f t="shared" si="9"/>
        <v/>
      </c>
      <c r="L133" s="171" t="str">
        <f t="shared" si="10"/>
        <v/>
      </c>
      <c r="M133" s="171" t="str">
        <f t="shared" si="11"/>
        <v/>
      </c>
      <c r="N133" s="171" t="str">
        <f t="shared" si="12"/>
        <v/>
      </c>
      <c r="O133" s="171" t="str">
        <f t="shared" si="13"/>
        <v/>
      </c>
      <c r="P133" s="172"/>
      <c r="Q133" s="172"/>
      <c r="R133" s="170" t="str">
        <f>'ID Obs'!A133</f>
        <v/>
      </c>
      <c r="S133" s="170" t="str">
        <f>'ID Obs'!C133</f>
        <v/>
      </c>
      <c r="T133" s="170" t="str">
        <f>'ID Obs'!E133</f>
        <v/>
      </c>
      <c r="U133" s="170" t="str">
        <f>'ID Obs'!F133</f>
        <v/>
      </c>
      <c r="V133" s="170" t="str">
        <f>'ID Obs'!G133</f>
        <v/>
      </c>
      <c r="W133" s="170" t="str">
        <f>'ID Obs'!H133</f>
        <v/>
      </c>
      <c r="X133" s="170" t="str">
        <f>'ID Obs'!N133&amp;$S133</f>
        <v>Nest!</v>
      </c>
      <c r="Y133" s="170" t="str">
        <f>'ID Obs'!P133&amp;$S133</f>
        <v>Nest!</v>
      </c>
      <c r="Z133" s="170" t="str">
        <f>'ID Obs'!R133&amp;$S133</f>
        <v>Nest!</v>
      </c>
      <c r="AA133" s="170" t="str">
        <f>'ID Obs'!T133&amp;$S133</f>
        <v>Nest!</v>
      </c>
      <c r="AB133" s="170" t="str">
        <f>'ID Obs'!O133</f>
        <v>Date!</v>
      </c>
      <c r="AC133" s="170" t="str">
        <f>'ID Obs'!Q133</f>
        <v>Date!</v>
      </c>
      <c r="AD133" s="170" t="str">
        <f>'ID Obs'!S133</f>
        <v>Date!</v>
      </c>
      <c r="AE133" s="170" t="str">
        <f>'ID Obs'!U133</f>
        <v>Date!</v>
      </c>
      <c r="AF133" s="173">
        <f>value('Nest Checks'!G135)</f>
        <v>0</v>
      </c>
      <c r="AG133" s="174" t="str">
        <f t="shared" si="14"/>
        <v/>
      </c>
      <c r="AH133" s="138"/>
      <c r="AI133" s="4"/>
      <c r="AJ133" s="176" t="str">
        <f t="shared" ref="AJ133:AM133" si="527">if(isblank($A133),"",if($J133&gt;0,indirect("R"&amp;$J133&amp;"C"&amp;column(T133),0),"-"))</f>
        <v/>
      </c>
      <c r="AK133" s="176" t="str">
        <f t="shared" si="527"/>
        <v/>
      </c>
      <c r="AL133" s="176" t="str">
        <f t="shared" si="527"/>
        <v/>
      </c>
      <c r="AM133" s="176" t="str">
        <f t="shared" si="527"/>
        <v/>
      </c>
      <c r="AN133" s="176" t="str">
        <f t="shared" si="16"/>
        <v/>
      </c>
      <c r="AO133" s="177" t="str">
        <f t="shared" si="17"/>
        <v/>
      </c>
      <c r="AP133" s="178" t="str">
        <f t="shared" ref="AP133:AS133" si="528">if(isblank($A133),"",if($L133&gt;0,indirect("R"&amp;$L133&amp;"C"&amp;column(T133),0),"-"))</f>
        <v/>
      </c>
      <c r="AQ133" s="178" t="str">
        <f t="shared" si="528"/>
        <v/>
      </c>
      <c r="AR133" s="178" t="str">
        <f t="shared" si="528"/>
        <v/>
      </c>
      <c r="AS133" s="178" t="str">
        <f t="shared" si="528"/>
        <v/>
      </c>
      <c r="AT133" s="178" t="str">
        <f t="shared" si="19"/>
        <v/>
      </c>
      <c r="AU133" s="179" t="str">
        <f t="shared" si="20"/>
        <v/>
      </c>
      <c r="AV133" s="180"/>
      <c r="AW133" s="3"/>
      <c r="AX133" s="3"/>
    </row>
    <row r="134">
      <c r="A134" s="119"/>
      <c r="B134" s="170" t="str">
        <f t="shared" ref="B134:E134" si="529">if(isblank($A134),"",if(iserror(match($A134&amp;"M",X$5:X$250,0)+4),if(iserror(match($A134&amp;"M?",X$5:X$250,0)+4),"",match($A134&amp;"M?",X$5:X$250,0)+4),(match($A134&amp;"M",X$5:X$250,0)+4)))</f>
        <v/>
      </c>
      <c r="C134" s="170" t="str">
        <f t="shared" si="529"/>
        <v/>
      </c>
      <c r="D134" s="170" t="str">
        <f t="shared" si="529"/>
        <v/>
      </c>
      <c r="E134" s="170" t="str">
        <f t="shared" si="529"/>
        <v/>
      </c>
      <c r="F134" s="170" t="str">
        <f t="shared" ref="F134:I134" si="530">if(isblank($A134),"",if(iserror(match($A134&amp;"F",X$5:X$250,0)+4),if(iserror(match($A134&amp;"F?",X$5:X$250,0)+4),"",match($A134&amp;"F?",X$5:X$250,0)+4),(match($A134&amp;"F",X$5:X$250,0)+4)))</f>
        <v/>
      </c>
      <c r="G134" s="170" t="str">
        <f t="shared" si="530"/>
        <v/>
      </c>
      <c r="H134" s="170" t="str">
        <f t="shared" si="530"/>
        <v/>
      </c>
      <c r="I134" s="170" t="str">
        <f t="shared" si="530"/>
        <v/>
      </c>
      <c r="J134" s="171" t="str">
        <f t="shared" si="8"/>
        <v/>
      </c>
      <c r="K134" s="171" t="str">
        <f t="shared" si="9"/>
        <v/>
      </c>
      <c r="L134" s="171" t="str">
        <f t="shared" si="10"/>
        <v/>
      </c>
      <c r="M134" s="171" t="str">
        <f t="shared" si="11"/>
        <v/>
      </c>
      <c r="N134" s="171" t="str">
        <f t="shared" si="12"/>
        <v/>
      </c>
      <c r="O134" s="171" t="str">
        <f t="shared" si="13"/>
        <v/>
      </c>
      <c r="P134" s="172"/>
      <c r="Q134" s="172"/>
      <c r="R134" s="170" t="str">
        <f>'ID Obs'!A134</f>
        <v/>
      </c>
      <c r="S134" s="170" t="str">
        <f>'ID Obs'!C134</f>
        <v/>
      </c>
      <c r="T134" s="170" t="str">
        <f>'ID Obs'!E134</f>
        <v/>
      </c>
      <c r="U134" s="170" t="str">
        <f>'ID Obs'!F134</f>
        <v/>
      </c>
      <c r="V134" s="170" t="str">
        <f>'ID Obs'!G134</f>
        <v/>
      </c>
      <c r="W134" s="170" t="str">
        <f>'ID Obs'!H134</f>
        <v/>
      </c>
      <c r="X134" s="170" t="str">
        <f>'ID Obs'!N134&amp;$S134</f>
        <v>Nest!</v>
      </c>
      <c r="Y134" s="170" t="str">
        <f>'ID Obs'!P134&amp;$S134</f>
        <v>Nest!</v>
      </c>
      <c r="Z134" s="170" t="str">
        <f>'ID Obs'!R134&amp;$S134</f>
        <v>Nest!</v>
      </c>
      <c r="AA134" s="170" t="str">
        <f>'ID Obs'!T134&amp;$S134</f>
        <v>Nest!</v>
      </c>
      <c r="AB134" s="170" t="str">
        <f>'ID Obs'!O134</f>
        <v>Date!</v>
      </c>
      <c r="AC134" s="170" t="str">
        <f>'ID Obs'!Q134</f>
        <v>Date!</v>
      </c>
      <c r="AD134" s="170" t="str">
        <f>'ID Obs'!S134</f>
        <v>Date!</v>
      </c>
      <c r="AE134" s="170" t="str">
        <f>'ID Obs'!U134</f>
        <v>Date!</v>
      </c>
      <c r="AF134" s="173">
        <f>value('Nest Checks'!G136)</f>
        <v>0</v>
      </c>
      <c r="AG134" s="174" t="str">
        <f t="shared" si="14"/>
        <v/>
      </c>
      <c r="AH134" s="138"/>
      <c r="AI134" s="4"/>
      <c r="AJ134" s="176" t="str">
        <f t="shared" ref="AJ134:AM134" si="531">if(isblank($A134),"",if($J134&gt;0,indirect("R"&amp;$J134&amp;"C"&amp;column(T134),0),"-"))</f>
        <v/>
      </c>
      <c r="AK134" s="176" t="str">
        <f t="shared" si="531"/>
        <v/>
      </c>
      <c r="AL134" s="176" t="str">
        <f t="shared" si="531"/>
        <v/>
      </c>
      <c r="AM134" s="176" t="str">
        <f t="shared" si="531"/>
        <v/>
      </c>
      <c r="AN134" s="176" t="str">
        <f t="shared" si="16"/>
        <v/>
      </c>
      <c r="AO134" s="177" t="str">
        <f t="shared" si="17"/>
        <v/>
      </c>
      <c r="AP134" s="178" t="str">
        <f t="shared" ref="AP134:AS134" si="532">if(isblank($A134),"",if($L134&gt;0,indirect("R"&amp;$L134&amp;"C"&amp;column(T134),0),"-"))</f>
        <v/>
      </c>
      <c r="AQ134" s="178" t="str">
        <f t="shared" si="532"/>
        <v/>
      </c>
      <c r="AR134" s="178" t="str">
        <f t="shared" si="532"/>
        <v/>
      </c>
      <c r="AS134" s="178" t="str">
        <f t="shared" si="532"/>
        <v/>
      </c>
      <c r="AT134" s="178" t="str">
        <f t="shared" si="19"/>
        <v/>
      </c>
      <c r="AU134" s="179" t="str">
        <f t="shared" si="20"/>
        <v/>
      </c>
      <c r="AV134" s="180"/>
      <c r="AW134" s="3"/>
      <c r="AX134" s="3"/>
    </row>
    <row r="135">
      <c r="A135" s="119"/>
      <c r="B135" s="170" t="str">
        <f t="shared" ref="B135:E135" si="533">if(isblank($A135),"",if(iserror(match($A135&amp;"M",X$5:X$250,0)+4),if(iserror(match($A135&amp;"M?",X$5:X$250,0)+4),"",match($A135&amp;"M?",X$5:X$250,0)+4),(match($A135&amp;"M",X$5:X$250,0)+4)))</f>
        <v/>
      </c>
      <c r="C135" s="170" t="str">
        <f t="shared" si="533"/>
        <v/>
      </c>
      <c r="D135" s="170" t="str">
        <f t="shared" si="533"/>
        <v/>
      </c>
      <c r="E135" s="170" t="str">
        <f t="shared" si="533"/>
        <v/>
      </c>
      <c r="F135" s="170" t="str">
        <f t="shared" ref="F135:I135" si="534">if(isblank($A135),"",if(iserror(match($A135&amp;"F",X$5:X$250,0)+4),if(iserror(match($A135&amp;"F?",X$5:X$250,0)+4),"",match($A135&amp;"F?",X$5:X$250,0)+4),(match($A135&amp;"F",X$5:X$250,0)+4)))</f>
        <v/>
      </c>
      <c r="G135" s="170" t="str">
        <f t="shared" si="534"/>
        <v/>
      </c>
      <c r="H135" s="170" t="str">
        <f t="shared" si="534"/>
        <v/>
      </c>
      <c r="I135" s="170" t="str">
        <f t="shared" si="534"/>
        <v/>
      </c>
      <c r="J135" s="171" t="str">
        <f t="shared" si="8"/>
        <v/>
      </c>
      <c r="K135" s="171" t="str">
        <f t="shared" si="9"/>
        <v/>
      </c>
      <c r="L135" s="171" t="str">
        <f t="shared" si="10"/>
        <v/>
      </c>
      <c r="M135" s="171" t="str">
        <f t="shared" si="11"/>
        <v/>
      </c>
      <c r="N135" s="171" t="str">
        <f t="shared" si="12"/>
        <v/>
      </c>
      <c r="O135" s="171" t="str">
        <f t="shared" si="13"/>
        <v/>
      </c>
      <c r="P135" s="172"/>
      <c r="Q135" s="172"/>
      <c r="R135" s="170" t="str">
        <f>'ID Obs'!A135</f>
        <v/>
      </c>
      <c r="S135" s="170" t="str">
        <f>'ID Obs'!C135</f>
        <v/>
      </c>
      <c r="T135" s="170" t="str">
        <f>'ID Obs'!E135</f>
        <v/>
      </c>
      <c r="U135" s="170" t="str">
        <f>'ID Obs'!F135</f>
        <v/>
      </c>
      <c r="V135" s="170" t="str">
        <f>'ID Obs'!G135</f>
        <v/>
      </c>
      <c r="W135" s="170" t="str">
        <f>'ID Obs'!H135</f>
        <v/>
      </c>
      <c r="X135" s="170" t="str">
        <f>'ID Obs'!N135&amp;$S135</f>
        <v>Nest!</v>
      </c>
      <c r="Y135" s="170" t="str">
        <f>'ID Obs'!P135&amp;$S135</f>
        <v>Nest!</v>
      </c>
      <c r="Z135" s="170" t="str">
        <f>'ID Obs'!R135&amp;$S135</f>
        <v>Nest!</v>
      </c>
      <c r="AA135" s="170" t="str">
        <f>'ID Obs'!T135&amp;$S135</f>
        <v>Nest!</v>
      </c>
      <c r="AB135" s="170" t="str">
        <f>'ID Obs'!O135</f>
        <v>Date!</v>
      </c>
      <c r="AC135" s="170" t="str">
        <f>'ID Obs'!Q135</f>
        <v>Date!</v>
      </c>
      <c r="AD135" s="170" t="str">
        <f>'ID Obs'!S135</f>
        <v>Date!</v>
      </c>
      <c r="AE135" s="170" t="str">
        <f>'ID Obs'!U135</f>
        <v>Date!</v>
      </c>
      <c r="AF135" s="173">
        <f>value('Nest Checks'!G137)</f>
        <v>0</v>
      </c>
      <c r="AG135" s="174" t="str">
        <f t="shared" si="14"/>
        <v/>
      </c>
      <c r="AH135" s="138"/>
      <c r="AI135" s="4"/>
      <c r="AJ135" s="176" t="str">
        <f t="shared" ref="AJ135:AM135" si="535">if(isblank($A135),"",if($J135&gt;0,indirect("R"&amp;$J135&amp;"C"&amp;column(T135),0),"-"))</f>
        <v/>
      </c>
      <c r="AK135" s="176" t="str">
        <f t="shared" si="535"/>
        <v/>
      </c>
      <c r="AL135" s="176" t="str">
        <f t="shared" si="535"/>
        <v/>
      </c>
      <c r="AM135" s="176" t="str">
        <f t="shared" si="535"/>
        <v/>
      </c>
      <c r="AN135" s="176" t="str">
        <f t="shared" si="16"/>
        <v/>
      </c>
      <c r="AO135" s="177" t="str">
        <f t="shared" si="17"/>
        <v/>
      </c>
      <c r="AP135" s="178" t="str">
        <f t="shared" ref="AP135:AS135" si="536">if(isblank($A135),"",if($L135&gt;0,indirect("R"&amp;$L135&amp;"C"&amp;column(T135),0),"-"))</f>
        <v/>
      </c>
      <c r="AQ135" s="178" t="str">
        <f t="shared" si="536"/>
        <v/>
      </c>
      <c r="AR135" s="178" t="str">
        <f t="shared" si="536"/>
        <v/>
      </c>
      <c r="AS135" s="178" t="str">
        <f t="shared" si="536"/>
        <v/>
      </c>
      <c r="AT135" s="178" t="str">
        <f t="shared" si="19"/>
        <v/>
      </c>
      <c r="AU135" s="179" t="str">
        <f t="shared" si="20"/>
        <v/>
      </c>
      <c r="AV135" s="180"/>
      <c r="AW135" s="3"/>
      <c r="AX135" s="3"/>
    </row>
    <row r="136">
      <c r="A136" s="119"/>
      <c r="B136" s="170" t="str">
        <f t="shared" ref="B136:E136" si="537">if(isblank($A136),"",if(iserror(match($A136&amp;"M",X$5:X$250,0)+4),if(iserror(match($A136&amp;"M?",X$5:X$250,0)+4),"",match($A136&amp;"M?",X$5:X$250,0)+4),(match($A136&amp;"M",X$5:X$250,0)+4)))</f>
        <v/>
      </c>
      <c r="C136" s="170" t="str">
        <f t="shared" si="537"/>
        <v/>
      </c>
      <c r="D136" s="170" t="str">
        <f t="shared" si="537"/>
        <v/>
      </c>
      <c r="E136" s="170" t="str">
        <f t="shared" si="537"/>
        <v/>
      </c>
      <c r="F136" s="170" t="str">
        <f t="shared" ref="F136:I136" si="538">if(isblank($A136),"",if(iserror(match($A136&amp;"F",X$5:X$250,0)+4),if(iserror(match($A136&amp;"F?",X$5:X$250,0)+4),"",match($A136&amp;"F?",X$5:X$250,0)+4),(match($A136&amp;"F",X$5:X$250,0)+4)))</f>
        <v/>
      </c>
      <c r="G136" s="170" t="str">
        <f t="shared" si="538"/>
        <v/>
      </c>
      <c r="H136" s="170" t="str">
        <f t="shared" si="538"/>
        <v/>
      </c>
      <c r="I136" s="170" t="str">
        <f t="shared" si="538"/>
        <v/>
      </c>
      <c r="J136" s="171" t="str">
        <f t="shared" si="8"/>
        <v/>
      </c>
      <c r="K136" s="171" t="str">
        <f t="shared" si="9"/>
        <v/>
      </c>
      <c r="L136" s="171" t="str">
        <f t="shared" si="10"/>
        <v/>
      </c>
      <c r="M136" s="171" t="str">
        <f t="shared" si="11"/>
        <v/>
      </c>
      <c r="N136" s="171" t="str">
        <f t="shared" si="12"/>
        <v/>
      </c>
      <c r="O136" s="171" t="str">
        <f t="shared" si="13"/>
        <v/>
      </c>
      <c r="P136" s="172"/>
      <c r="Q136" s="172"/>
      <c r="R136" s="170" t="str">
        <f>'ID Obs'!A136</f>
        <v/>
      </c>
      <c r="S136" s="170" t="str">
        <f>'ID Obs'!C136</f>
        <v/>
      </c>
      <c r="T136" s="170" t="str">
        <f>'ID Obs'!E136</f>
        <v/>
      </c>
      <c r="U136" s="170" t="str">
        <f>'ID Obs'!F136</f>
        <v/>
      </c>
      <c r="V136" s="170" t="str">
        <f>'ID Obs'!G136</f>
        <v/>
      </c>
      <c r="W136" s="170" t="str">
        <f>'ID Obs'!H136</f>
        <v/>
      </c>
      <c r="X136" s="170" t="str">
        <f>'ID Obs'!N136&amp;$S136</f>
        <v>Nest!</v>
      </c>
      <c r="Y136" s="170" t="str">
        <f>'ID Obs'!P136&amp;$S136</f>
        <v>Nest!</v>
      </c>
      <c r="Z136" s="170" t="str">
        <f>'ID Obs'!R136&amp;$S136</f>
        <v>Nest!</v>
      </c>
      <c r="AA136" s="170" t="str">
        <f>'ID Obs'!T136&amp;$S136</f>
        <v>Nest!</v>
      </c>
      <c r="AB136" s="170" t="str">
        <f>'ID Obs'!O136</f>
        <v>Date!</v>
      </c>
      <c r="AC136" s="170" t="str">
        <f>'ID Obs'!Q136</f>
        <v>Date!</v>
      </c>
      <c r="AD136" s="170" t="str">
        <f>'ID Obs'!S136</f>
        <v>Date!</v>
      </c>
      <c r="AE136" s="170" t="str">
        <f>'ID Obs'!U136</f>
        <v>Date!</v>
      </c>
      <c r="AF136" s="173">
        <f>value('Nest Checks'!G138)</f>
        <v>0</v>
      </c>
      <c r="AG136" s="174" t="str">
        <f t="shared" si="14"/>
        <v/>
      </c>
      <c r="AH136" s="138"/>
      <c r="AI136" s="4"/>
      <c r="AJ136" s="176" t="str">
        <f t="shared" ref="AJ136:AM136" si="539">if(isblank($A136),"",if($J136&gt;0,indirect("R"&amp;$J136&amp;"C"&amp;column(T136),0),"-"))</f>
        <v/>
      </c>
      <c r="AK136" s="176" t="str">
        <f t="shared" si="539"/>
        <v/>
      </c>
      <c r="AL136" s="176" t="str">
        <f t="shared" si="539"/>
        <v/>
      </c>
      <c r="AM136" s="176" t="str">
        <f t="shared" si="539"/>
        <v/>
      </c>
      <c r="AN136" s="176" t="str">
        <f t="shared" si="16"/>
        <v/>
      </c>
      <c r="AO136" s="177" t="str">
        <f t="shared" si="17"/>
        <v/>
      </c>
      <c r="AP136" s="178" t="str">
        <f t="shared" ref="AP136:AS136" si="540">if(isblank($A136),"",if($L136&gt;0,indirect("R"&amp;$L136&amp;"C"&amp;column(T136),0),"-"))</f>
        <v/>
      </c>
      <c r="AQ136" s="178" t="str">
        <f t="shared" si="540"/>
        <v/>
      </c>
      <c r="AR136" s="178" t="str">
        <f t="shared" si="540"/>
        <v/>
      </c>
      <c r="AS136" s="178" t="str">
        <f t="shared" si="540"/>
        <v/>
      </c>
      <c r="AT136" s="178" t="str">
        <f t="shared" si="19"/>
        <v/>
      </c>
      <c r="AU136" s="179" t="str">
        <f t="shared" si="20"/>
        <v/>
      </c>
      <c r="AV136" s="180"/>
      <c r="AW136" s="3"/>
      <c r="AX136" s="3"/>
    </row>
    <row r="137">
      <c r="A137" s="119"/>
      <c r="B137" s="170" t="str">
        <f t="shared" ref="B137:E137" si="541">if(isblank($A137),"",if(iserror(match($A137&amp;"M",X$5:X$250,0)+4),if(iserror(match($A137&amp;"M?",X$5:X$250,0)+4),"",match($A137&amp;"M?",X$5:X$250,0)+4),(match($A137&amp;"M",X$5:X$250,0)+4)))</f>
        <v/>
      </c>
      <c r="C137" s="170" t="str">
        <f t="shared" si="541"/>
        <v/>
      </c>
      <c r="D137" s="170" t="str">
        <f t="shared" si="541"/>
        <v/>
      </c>
      <c r="E137" s="170" t="str">
        <f t="shared" si="541"/>
        <v/>
      </c>
      <c r="F137" s="170" t="str">
        <f t="shared" ref="F137:I137" si="542">if(isblank($A137),"",if(iserror(match($A137&amp;"F",X$5:X$250,0)+4),if(iserror(match($A137&amp;"F?",X$5:X$250,0)+4),"",match($A137&amp;"F?",X$5:X$250,0)+4),(match($A137&amp;"F",X$5:X$250,0)+4)))</f>
        <v/>
      </c>
      <c r="G137" s="170" t="str">
        <f t="shared" si="542"/>
        <v/>
      </c>
      <c r="H137" s="170" t="str">
        <f t="shared" si="542"/>
        <v/>
      </c>
      <c r="I137" s="170" t="str">
        <f t="shared" si="542"/>
        <v/>
      </c>
      <c r="J137" s="171" t="str">
        <f t="shared" si="8"/>
        <v/>
      </c>
      <c r="K137" s="171" t="str">
        <f t="shared" si="9"/>
        <v/>
      </c>
      <c r="L137" s="171" t="str">
        <f t="shared" si="10"/>
        <v/>
      </c>
      <c r="M137" s="171" t="str">
        <f t="shared" si="11"/>
        <v/>
      </c>
      <c r="N137" s="171" t="str">
        <f t="shared" si="12"/>
        <v/>
      </c>
      <c r="O137" s="171" t="str">
        <f t="shared" si="13"/>
        <v/>
      </c>
      <c r="P137" s="172"/>
      <c r="Q137" s="172"/>
      <c r="R137" s="170" t="str">
        <f>'ID Obs'!A137</f>
        <v/>
      </c>
      <c r="S137" s="170" t="str">
        <f>'ID Obs'!C137</f>
        <v/>
      </c>
      <c r="T137" s="170" t="str">
        <f>'ID Obs'!E137</f>
        <v/>
      </c>
      <c r="U137" s="170" t="str">
        <f>'ID Obs'!F137</f>
        <v/>
      </c>
      <c r="V137" s="170" t="str">
        <f>'ID Obs'!G137</f>
        <v/>
      </c>
      <c r="W137" s="170" t="str">
        <f>'ID Obs'!H137</f>
        <v/>
      </c>
      <c r="X137" s="170" t="str">
        <f>'ID Obs'!N137&amp;$S137</f>
        <v>Nest!</v>
      </c>
      <c r="Y137" s="170" t="str">
        <f>'ID Obs'!P137&amp;$S137</f>
        <v>Nest!</v>
      </c>
      <c r="Z137" s="170" t="str">
        <f>'ID Obs'!R137&amp;$S137</f>
        <v>Nest!</v>
      </c>
      <c r="AA137" s="170" t="str">
        <f>'ID Obs'!T137&amp;$S137</f>
        <v>Nest!</v>
      </c>
      <c r="AB137" s="170" t="str">
        <f>'ID Obs'!O137</f>
        <v>Date!</v>
      </c>
      <c r="AC137" s="170" t="str">
        <f>'ID Obs'!Q137</f>
        <v>Date!</v>
      </c>
      <c r="AD137" s="170" t="str">
        <f>'ID Obs'!S137</f>
        <v>Date!</v>
      </c>
      <c r="AE137" s="170" t="str">
        <f>'ID Obs'!U137</f>
        <v>Date!</v>
      </c>
      <c r="AF137" s="173">
        <f>value('Nest Checks'!G139)</f>
        <v>0</v>
      </c>
      <c r="AG137" s="174" t="str">
        <f t="shared" si="14"/>
        <v/>
      </c>
      <c r="AH137" s="138"/>
      <c r="AI137" s="4"/>
      <c r="AJ137" s="176" t="str">
        <f t="shared" ref="AJ137:AM137" si="543">if(isblank($A137),"",if($J137&gt;0,indirect("R"&amp;$J137&amp;"C"&amp;column(T137),0),"-"))</f>
        <v/>
      </c>
      <c r="AK137" s="176" t="str">
        <f t="shared" si="543"/>
        <v/>
      </c>
      <c r="AL137" s="176" t="str">
        <f t="shared" si="543"/>
        <v/>
      </c>
      <c r="AM137" s="176" t="str">
        <f t="shared" si="543"/>
        <v/>
      </c>
      <c r="AN137" s="176" t="str">
        <f t="shared" si="16"/>
        <v/>
      </c>
      <c r="AO137" s="177" t="str">
        <f t="shared" si="17"/>
        <v/>
      </c>
      <c r="AP137" s="178" t="str">
        <f t="shared" ref="AP137:AS137" si="544">if(isblank($A137),"",if($L137&gt;0,indirect("R"&amp;$L137&amp;"C"&amp;column(T137),0),"-"))</f>
        <v/>
      </c>
      <c r="AQ137" s="178" t="str">
        <f t="shared" si="544"/>
        <v/>
      </c>
      <c r="AR137" s="178" t="str">
        <f t="shared" si="544"/>
        <v/>
      </c>
      <c r="AS137" s="178" t="str">
        <f t="shared" si="544"/>
        <v/>
      </c>
      <c r="AT137" s="178" t="str">
        <f t="shared" si="19"/>
        <v/>
      </c>
      <c r="AU137" s="179" t="str">
        <f t="shared" si="20"/>
        <v/>
      </c>
      <c r="AV137" s="180"/>
      <c r="AW137" s="3"/>
      <c r="AX137" s="3"/>
    </row>
    <row r="138">
      <c r="A138" s="119"/>
      <c r="B138" s="170" t="str">
        <f t="shared" ref="B138:E138" si="545">if(isblank($A138),"",if(iserror(match($A138&amp;"M",X$5:X$250,0)+4),if(iserror(match($A138&amp;"M?",X$5:X$250,0)+4),"",match($A138&amp;"M?",X$5:X$250,0)+4),(match($A138&amp;"M",X$5:X$250,0)+4)))</f>
        <v/>
      </c>
      <c r="C138" s="170" t="str">
        <f t="shared" si="545"/>
        <v/>
      </c>
      <c r="D138" s="170" t="str">
        <f t="shared" si="545"/>
        <v/>
      </c>
      <c r="E138" s="170" t="str">
        <f t="shared" si="545"/>
        <v/>
      </c>
      <c r="F138" s="170" t="str">
        <f t="shared" ref="F138:I138" si="546">if(isblank($A138),"",if(iserror(match($A138&amp;"F",X$5:X$250,0)+4),if(iserror(match($A138&amp;"F?",X$5:X$250,0)+4),"",match($A138&amp;"F?",X$5:X$250,0)+4),(match($A138&amp;"F",X$5:X$250,0)+4)))</f>
        <v/>
      </c>
      <c r="G138" s="170" t="str">
        <f t="shared" si="546"/>
        <v/>
      </c>
      <c r="H138" s="170" t="str">
        <f t="shared" si="546"/>
        <v/>
      </c>
      <c r="I138" s="170" t="str">
        <f t="shared" si="546"/>
        <v/>
      </c>
      <c r="J138" s="171" t="str">
        <f t="shared" si="8"/>
        <v/>
      </c>
      <c r="K138" s="171" t="str">
        <f t="shared" si="9"/>
        <v/>
      </c>
      <c r="L138" s="171" t="str">
        <f t="shared" si="10"/>
        <v/>
      </c>
      <c r="M138" s="171" t="str">
        <f t="shared" si="11"/>
        <v/>
      </c>
      <c r="N138" s="171" t="str">
        <f t="shared" si="12"/>
        <v/>
      </c>
      <c r="O138" s="171" t="str">
        <f t="shared" si="13"/>
        <v/>
      </c>
      <c r="P138" s="172"/>
      <c r="Q138" s="172"/>
      <c r="R138" s="170" t="str">
        <f>'ID Obs'!A138</f>
        <v/>
      </c>
      <c r="S138" s="170" t="str">
        <f>'ID Obs'!C138</f>
        <v/>
      </c>
      <c r="T138" s="170" t="str">
        <f>'ID Obs'!E138</f>
        <v/>
      </c>
      <c r="U138" s="170" t="str">
        <f>'ID Obs'!F138</f>
        <v/>
      </c>
      <c r="V138" s="170" t="str">
        <f>'ID Obs'!G138</f>
        <v/>
      </c>
      <c r="W138" s="170" t="str">
        <f>'ID Obs'!H138</f>
        <v/>
      </c>
      <c r="X138" s="170" t="str">
        <f>'ID Obs'!N138&amp;$S138</f>
        <v>Nest!</v>
      </c>
      <c r="Y138" s="170" t="str">
        <f>'ID Obs'!P138&amp;$S138</f>
        <v>Nest!</v>
      </c>
      <c r="Z138" s="170" t="str">
        <f>'ID Obs'!R138&amp;$S138</f>
        <v>Nest!</v>
      </c>
      <c r="AA138" s="170" t="str">
        <f>'ID Obs'!T138&amp;$S138</f>
        <v>Nest!</v>
      </c>
      <c r="AB138" s="170" t="str">
        <f>'ID Obs'!O138</f>
        <v>Date!</v>
      </c>
      <c r="AC138" s="170" t="str">
        <f>'ID Obs'!Q138</f>
        <v>Date!</v>
      </c>
      <c r="AD138" s="170" t="str">
        <f>'ID Obs'!S138</f>
        <v>Date!</v>
      </c>
      <c r="AE138" s="170" t="str">
        <f>'ID Obs'!U138</f>
        <v>Date!</v>
      </c>
      <c r="AF138" s="173">
        <f>value('Nest Checks'!G140)</f>
        <v>0</v>
      </c>
      <c r="AG138" s="174" t="str">
        <f t="shared" si="14"/>
        <v/>
      </c>
      <c r="AH138" s="138"/>
      <c r="AI138" s="4"/>
      <c r="AJ138" s="176" t="str">
        <f t="shared" ref="AJ138:AM138" si="547">if(isblank($A138),"",if($J138&gt;0,indirect("R"&amp;$J138&amp;"C"&amp;column(T138),0),"-"))</f>
        <v/>
      </c>
      <c r="AK138" s="176" t="str">
        <f t="shared" si="547"/>
        <v/>
      </c>
      <c r="AL138" s="176" t="str">
        <f t="shared" si="547"/>
        <v/>
      </c>
      <c r="AM138" s="176" t="str">
        <f t="shared" si="547"/>
        <v/>
      </c>
      <c r="AN138" s="176" t="str">
        <f t="shared" si="16"/>
        <v/>
      </c>
      <c r="AO138" s="177" t="str">
        <f t="shared" si="17"/>
        <v/>
      </c>
      <c r="AP138" s="178" t="str">
        <f t="shared" ref="AP138:AS138" si="548">if(isblank($A138),"",if($L138&gt;0,indirect("R"&amp;$L138&amp;"C"&amp;column(T138),0),"-"))</f>
        <v/>
      </c>
      <c r="AQ138" s="178" t="str">
        <f t="shared" si="548"/>
        <v/>
      </c>
      <c r="AR138" s="178" t="str">
        <f t="shared" si="548"/>
        <v/>
      </c>
      <c r="AS138" s="178" t="str">
        <f t="shared" si="548"/>
        <v/>
      </c>
      <c r="AT138" s="178" t="str">
        <f t="shared" si="19"/>
        <v/>
      </c>
      <c r="AU138" s="179" t="str">
        <f t="shared" si="20"/>
        <v/>
      </c>
      <c r="AV138" s="180"/>
      <c r="AW138" s="3"/>
      <c r="AX138" s="3"/>
    </row>
    <row r="139">
      <c r="A139" s="119"/>
      <c r="B139" s="170" t="str">
        <f t="shared" ref="B139:E139" si="549">if(isblank($A139),"",if(iserror(match($A139&amp;"M",X$5:X$250,0)+4),if(iserror(match($A139&amp;"M?",X$5:X$250,0)+4),"",match($A139&amp;"M?",X$5:X$250,0)+4),(match($A139&amp;"M",X$5:X$250,0)+4)))</f>
        <v/>
      </c>
      <c r="C139" s="170" t="str">
        <f t="shared" si="549"/>
        <v/>
      </c>
      <c r="D139" s="170" t="str">
        <f t="shared" si="549"/>
        <v/>
      </c>
      <c r="E139" s="170" t="str">
        <f t="shared" si="549"/>
        <v/>
      </c>
      <c r="F139" s="170" t="str">
        <f t="shared" ref="F139:I139" si="550">if(isblank($A139),"",if(iserror(match($A139&amp;"F",X$5:X$250,0)+4),if(iserror(match($A139&amp;"F?",X$5:X$250,0)+4),"",match($A139&amp;"F?",X$5:X$250,0)+4),(match($A139&amp;"F",X$5:X$250,0)+4)))</f>
        <v/>
      </c>
      <c r="G139" s="170" t="str">
        <f t="shared" si="550"/>
        <v/>
      </c>
      <c r="H139" s="170" t="str">
        <f t="shared" si="550"/>
        <v/>
      </c>
      <c r="I139" s="170" t="str">
        <f t="shared" si="550"/>
        <v/>
      </c>
      <c r="J139" s="171" t="str">
        <f t="shared" si="8"/>
        <v/>
      </c>
      <c r="K139" s="171" t="str">
        <f t="shared" si="9"/>
        <v/>
      </c>
      <c r="L139" s="171" t="str">
        <f t="shared" si="10"/>
        <v/>
      </c>
      <c r="M139" s="171" t="str">
        <f t="shared" si="11"/>
        <v/>
      </c>
      <c r="N139" s="171" t="str">
        <f t="shared" si="12"/>
        <v/>
      </c>
      <c r="O139" s="171" t="str">
        <f t="shared" si="13"/>
        <v/>
      </c>
      <c r="P139" s="172"/>
      <c r="Q139" s="172"/>
      <c r="R139" s="170" t="str">
        <f>'ID Obs'!A139</f>
        <v/>
      </c>
      <c r="S139" s="170" t="str">
        <f>'ID Obs'!C139</f>
        <v/>
      </c>
      <c r="T139" s="170" t="str">
        <f>'ID Obs'!E139</f>
        <v/>
      </c>
      <c r="U139" s="170" t="str">
        <f>'ID Obs'!F139</f>
        <v/>
      </c>
      <c r="V139" s="170" t="str">
        <f>'ID Obs'!G139</f>
        <v/>
      </c>
      <c r="W139" s="170" t="str">
        <f>'ID Obs'!H139</f>
        <v/>
      </c>
      <c r="X139" s="170" t="str">
        <f>'ID Obs'!N139&amp;$S139</f>
        <v>Nest!</v>
      </c>
      <c r="Y139" s="170" t="str">
        <f>'ID Obs'!P139&amp;$S139</f>
        <v>Nest!</v>
      </c>
      <c r="Z139" s="170" t="str">
        <f>'ID Obs'!R139&amp;$S139</f>
        <v>Nest!</v>
      </c>
      <c r="AA139" s="170" t="str">
        <f>'ID Obs'!T139&amp;$S139</f>
        <v>Nest!</v>
      </c>
      <c r="AB139" s="170" t="str">
        <f>'ID Obs'!O139</f>
        <v>Date!</v>
      </c>
      <c r="AC139" s="170" t="str">
        <f>'ID Obs'!Q139</f>
        <v>Date!</v>
      </c>
      <c r="AD139" s="170" t="str">
        <f>'ID Obs'!S139</f>
        <v>Date!</v>
      </c>
      <c r="AE139" s="170" t="str">
        <f>'ID Obs'!U139</f>
        <v>Date!</v>
      </c>
      <c r="AF139" s="173">
        <f>value('Nest Checks'!G141)</f>
        <v>0</v>
      </c>
      <c r="AG139" s="174" t="str">
        <f t="shared" si="14"/>
        <v/>
      </c>
      <c r="AH139" s="138"/>
      <c r="AI139" s="4"/>
      <c r="AJ139" s="176" t="str">
        <f t="shared" ref="AJ139:AM139" si="551">if(isblank($A139),"",if($J139&gt;0,indirect("R"&amp;$J139&amp;"C"&amp;column(T139),0),"-"))</f>
        <v/>
      </c>
      <c r="AK139" s="176" t="str">
        <f t="shared" si="551"/>
        <v/>
      </c>
      <c r="AL139" s="176" t="str">
        <f t="shared" si="551"/>
        <v/>
      </c>
      <c r="AM139" s="176" t="str">
        <f t="shared" si="551"/>
        <v/>
      </c>
      <c r="AN139" s="176" t="str">
        <f t="shared" si="16"/>
        <v/>
      </c>
      <c r="AO139" s="177" t="str">
        <f t="shared" si="17"/>
        <v/>
      </c>
      <c r="AP139" s="178" t="str">
        <f t="shared" ref="AP139:AS139" si="552">if(isblank($A139),"",if($L139&gt;0,indirect("R"&amp;$L139&amp;"C"&amp;column(T139),0),"-"))</f>
        <v/>
      </c>
      <c r="AQ139" s="178" t="str">
        <f t="shared" si="552"/>
        <v/>
      </c>
      <c r="AR139" s="178" t="str">
        <f t="shared" si="552"/>
        <v/>
      </c>
      <c r="AS139" s="178" t="str">
        <f t="shared" si="552"/>
        <v/>
      </c>
      <c r="AT139" s="178" t="str">
        <f t="shared" si="19"/>
        <v/>
      </c>
      <c r="AU139" s="179" t="str">
        <f t="shared" si="20"/>
        <v/>
      </c>
      <c r="AV139" s="180"/>
      <c r="AW139" s="3"/>
      <c r="AX139" s="3"/>
    </row>
    <row r="140">
      <c r="A140" s="119"/>
      <c r="B140" s="170" t="str">
        <f t="shared" ref="B140:E140" si="553">if(isblank($A140),"",if(iserror(match($A140&amp;"M",X$5:X$250,0)+4),if(iserror(match($A140&amp;"M?",X$5:X$250,0)+4),"",match($A140&amp;"M?",X$5:X$250,0)+4),(match($A140&amp;"M",X$5:X$250,0)+4)))</f>
        <v/>
      </c>
      <c r="C140" s="170" t="str">
        <f t="shared" si="553"/>
        <v/>
      </c>
      <c r="D140" s="170" t="str">
        <f t="shared" si="553"/>
        <v/>
      </c>
      <c r="E140" s="170" t="str">
        <f t="shared" si="553"/>
        <v/>
      </c>
      <c r="F140" s="170" t="str">
        <f t="shared" ref="F140:I140" si="554">if(isblank($A140),"",if(iserror(match($A140&amp;"F",X$5:X$250,0)+4),if(iserror(match($A140&amp;"F?",X$5:X$250,0)+4),"",match($A140&amp;"F?",X$5:X$250,0)+4),(match($A140&amp;"F",X$5:X$250,0)+4)))</f>
        <v/>
      </c>
      <c r="G140" s="170" t="str">
        <f t="shared" si="554"/>
        <v/>
      </c>
      <c r="H140" s="170" t="str">
        <f t="shared" si="554"/>
        <v/>
      </c>
      <c r="I140" s="170" t="str">
        <f t="shared" si="554"/>
        <v/>
      </c>
      <c r="J140" s="171" t="str">
        <f t="shared" si="8"/>
        <v/>
      </c>
      <c r="K140" s="171" t="str">
        <f t="shared" si="9"/>
        <v/>
      </c>
      <c r="L140" s="171" t="str">
        <f t="shared" si="10"/>
        <v/>
      </c>
      <c r="M140" s="171" t="str">
        <f t="shared" si="11"/>
        <v/>
      </c>
      <c r="N140" s="171" t="str">
        <f t="shared" si="12"/>
        <v/>
      </c>
      <c r="O140" s="171" t="str">
        <f t="shared" si="13"/>
        <v/>
      </c>
      <c r="P140" s="172"/>
      <c r="Q140" s="172"/>
      <c r="R140" s="170" t="str">
        <f>'ID Obs'!A140</f>
        <v/>
      </c>
      <c r="S140" s="170" t="str">
        <f>'ID Obs'!C140</f>
        <v/>
      </c>
      <c r="T140" s="170" t="str">
        <f>'ID Obs'!E140</f>
        <v/>
      </c>
      <c r="U140" s="170" t="str">
        <f>'ID Obs'!F140</f>
        <v/>
      </c>
      <c r="V140" s="170" t="str">
        <f>'ID Obs'!G140</f>
        <v/>
      </c>
      <c r="W140" s="170" t="str">
        <f>'ID Obs'!H140</f>
        <v/>
      </c>
      <c r="X140" s="170" t="str">
        <f>'ID Obs'!N140&amp;$S140</f>
        <v>Nest!</v>
      </c>
      <c r="Y140" s="170" t="str">
        <f>'ID Obs'!P140&amp;$S140</f>
        <v>Nest!</v>
      </c>
      <c r="Z140" s="170" t="str">
        <f>'ID Obs'!R140&amp;$S140</f>
        <v>Nest!</v>
      </c>
      <c r="AA140" s="170" t="str">
        <f>'ID Obs'!T140&amp;$S140</f>
        <v>Nest!</v>
      </c>
      <c r="AB140" s="170" t="str">
        <f>'ID Obs'!O140</f>
        <v>Date!</v>
      </c>
      <c r="AC140" s="170" t="str">
        <f>'ID Obs'!Q140</f>
        <v>Date!</v>
      </c>
      <c r="AD140" s="170" t="str">
        <f>'ID Obs'!S140</f>
        <v>Date!</v>
      </c>
      <c r="AE140" s="170" t="str">
        <f>'ID Obs'!U140</f>
        <v>Date!</v>
      </c>
      <c r="AF140" s="173">
        <f>value('Nest Checks'!G142)</f>
        <v>0</v>
      </c>
      <c r="AG140" s="174" t="str">
        <f t="shared" si="14"/>
        <v/>
      </c>
      <c r="AH140" s="138"/>
      <c r="AI140" s="4"/>
      <c r="AJ140" s="176" t="str">
        <f t="shared" ref="AJ140:AM140" si="555">if(isblank($A140),"",if($J140&gt;0,indirect("R"&amp;$J140&amp;"C"&amp;column(T140),0),"-"))</f>
        <v/>
      </c>
      <c r="AK140" s="176" t="str">
        <f t="shared" si="555"/>
        <v/>
      </c>
      <c r="AL140" s="176" t="str">
        <f t="shared" si="555"/>
        <v/>
      </c>
      <c r="AM140" s="176" t="str">
        <f t="shared" si="555"/>
        <v/>
      </c>
      <c r="AN140" s="176" t="str">
        <f t="shared" si="16"/>
        <v/>
      </c>
      <c r="AO140" s="177" t="str">
        <f t="shared" si="17"/>
        <v/>
      </c>
      <c r="AP140" s="178" t="str">
        <f t="shared" ref="AP140:AS140" si="556">if(isblank($A140),"",if($L140&gt;0,indirect("R"&amp;$L140&amp;"C"&amp;column(T140),0),"-"))</f>
        <v/>
      </c>
      <c r="AQ140" s="178" t="str">
        <f t="shared" si="556"/>
        <v/>
      </c>
      <c r="AR140" s="178" t="str">
        <f t="shared" si="556"/>
        <v/>
      </c>
      <c r="AS140" s="178" t="str">
        <f t="shared" si="556"/>
        <v/>
      </c>
      <c r="AT140" s="178" t="str">
        <f t="shared" si="19"/>
        <v/>
      </c>
      <c r="AU140" s="179" t="str">
        <f t="shared" si="20"/>
        <v/>
      </c>
      <c r="AV140" s="180"/>
      <c r="AW140" s="3"/>
      <c r="AX140" s="3"/>
    </row>
    <row r="141">
      <c r="A141" s="119"/>
      <c r="B141" s="170" t="str">
        <f t="shared" ref="B141:E141" si="557">if(isblank($A141),"",if(iserror(match($A141&amp;"M",X$5:X$250,0)+4),if(iserror(match($A141&amp;"M?",X$5:X$250,0)+4),"",match($A141&amp;"M?",X$5:X$250,0)+4),(match($A141&amp;"M",X$5:X$250,0)+4)))</f>
        <v/>
      </c>
      <c r="C141" s="170" t="str">
        <f t="shared" si="557"/>
        <v/>
      </c>
      <c r="D141" s="170" t="str">
        <f t="shared" si="557"/>
        <v/>
      </c>
      <c r="E141" s="170" t="str">
        <f t="shared" si="557"/>
        <v/>
      </c>
      <c r="F141" s="170" t="str">
        <f t="shared" ref="F141:I141" si="558">if(isblank($A141),"",if(iserror(match($A141&amp;"F",X$5:X$250,0)+4),if(iserror(match($A141&amp;"F?",X$5:X$250,0)+4),"",match($A141&amp;"F?",X$5:X$250,0)+4),(match($A141&amp;"F",X$5:X$250,0)+4)))</f>
        <v/>
      </c>
      <c r="G141" s="170" t="str">
        <f t="shared" si="558"/>
        <v/>
      </c>
      <c r="H141" s="170" t="str">
        <f t="shared" si="558"/>
        <v/>
      </c>
      <c r="I141" s="170" t="str">
        <f t="shared" si="558"/>
        <v/>
      </c>
      <c r="J141" s="171" t="str">
        <f t="shared" si="8"/>
        <v/>
      </c>
      <c r="K141" s="171" t="str">
        <f t="shared" si="9"/>
        <v/>
      </c>
      <c r="L141" s="171" t="str">
        <f t="shared" si="10"/>
        <v/>
      </c>
      <c r="M141" s="171" t="str">
        <f t="shared" si="11"/>
        <v/>
      </c>
      <c r="N141" s="171" t="str">
        <f t="shared" si="12"/>
        <v/>
      </c>
      <c r="O141" s="171" t="str">
        <f t="shared" si="13"/>
        <v/>
      </c>
      <c r="P141" s="172"/>
      <c r="Q141" s="172"/>
      <c r="R141" s="170" t="str">
        <f>'ID Obs'!A141</f>
        <v/>
      </c>
      <c r="S141" s="170" t="str">
        <f>'ID Obs'!C141</f>
        <v/>
      </c>
      <c r="T141" s="170" t="str">
        <f>'ID Obs'!E141</f>
        <v/>
      </c>
      <c r="U141" s="170" t="str">
        <f>'ID Obs'!F141</f>
        <v/>
      </c>
      <c r="V141" s="170" t="str">
        <f>'ID Obs'!G141</f>
        <v/>
      </c>
      <c r="W141" s="170" t="str">
        <f>'ID Obs'!H141</f>
        <v/>
      </c>
      <c r="X141" s="170" t="str">
        <f>'ID Obs'!N141&amp;$S141</f>
        <v>Nest!</v>
      </c>
      <c r="Y141" s="170" t="str">
        <f>'ID Obs'!P141&amp;$S141</f>
        <v>Nest!</v>
      </c>
      <c r="Z141" s="170" t="str">
        <f>'ID Obs'!R141&amp;$S141</f>
        <v>Nest!</v>
      </c>
      <c r="AA141" s="170" t="str">
        <f>'ID Obs'!T141&amp;$S141</f>
        <v>Nest!</v>
      </c>
      <c r="AB141" s="170" t="str">
        <f>'ID Obs'!O141</f>
        <v>Date!</v>
      </c>
      <c r="AC141" s="170" t="str">
        <f>'ID Obs'!Q141</f>
        <v>Date!</v>
      </c>
      <c r="AD141" s="170" t="str">
        <f>'ID Obs'!S141</f>
        <v>Date!</v>
      </c>
      <c r="AE141" s="170" t="str">
        <f>'ID Obs'!U141</f>
        <v>Date!</v>
      </c>
      <c r="AF141" s="173">
        <f>value('Nest Checks'!G143)</f>
        <v>0</v>
      </c>
      <c r="AG141" s="174" t="str">
        <f t="shared" si="14"/>
        <v/>
      </c>
      <c r="AH141" s="138"/>
      <c r="AI141" s="4"/>
      <c r="AJ141" s="176" t="str">
        <f t="shared" ref="AJ141:AM141" si="559">if(isblank($A141),"",if($J141&gt;0,indirect("R"&amp;$J141&amp;"C"&amp;column(T141),0),"-"))</f>
        <v/>
      </c>
      <c r="AK141" s="176" t="str">
        <f t="shared" si="559"/>
        <v/>
      </c>
      <c r="AL141" s="176" t="str">
        <f t="shared" si="559"/>
        <v/>
      </c>
      <c r="AM141" s="176" t="str">
        <f t="shared" si="559"/>
        <v/>
      </c>
      <c r="AN141" s="176" t="str">
        <f t="shared" si="16"/>
        <v/>
      </c>
      <c r="AO141" s="177" t="str">
        <f t="shared" si="17"/>
        <v/>
      </c>
      <c r="AP141" s="178" t="str">
        <f t="shared" ref="AP141:AS141" si="560">if(isblank($A141),"",if($L141&gt;0,indirect("R"&amp;$L141&amp;"C"&amp;column(T141),0),"-"))</f>
        <v/>
      </c>
      <c r="AQ141" s="178" t="str">
        <f t="shared" si="560"/>
        <v/>
      </c>
      <c r="AR141" s="178" t="str">
        <f t="shared" si="560"/>
        <v/>
      </c>
      <c r="AS141" s="178" t="str">
        <f t="shared" si="560"/>
        <v/>
      </c>
      <c r="AT141" s="178" t="str">
        <f t="shared" si="19"/>
        <v/>
      </c>
      <c r="AU141" s="179" t="str">
        <f t="shared" si="20"/>
        <v/>
      </c>
      <c r="AV141" s="180"/>
      <c r="AW141" s="3"/>
      <c r="AX141" s="3"/>
    </row>
    <row r="142">
      <c r="A142" s="119"/>
      <c r="B142" s="170" t="str">
        <f t="shared" ref="B142:E142" si="561">if(isblank($A142),"",if(iserror(match($A142&amp;"M",X$5:X$250,0)+4),if(iserror(match($A142&amp;"M?",X$5:X$250,0)+4),"",match($A142&amp;"M?",X$5:X$250,0)+4),(match($A142&amp;"M",X$5:X$250,0)+4)))</f>
        <v/>
      </c>
      <c r="C142" s="170" t="str">
        <f t="shared" si="561"/>
        <v/>
      </c>
      <c r="D142" s="170" t="str">
        <f t="shared" si="561"/>
        <v/>
      </c>
      <c r="E142" s="170" t="str">
        <f t="shared" si="561"/>
        <v/>
      </c>
      <c r="F142" s="170" t="str">
        <f t="shared" ref="F142:I142" si="562">if(isblank($A142),"",if(iserror(match($A142&amp;"F",X$5:X$250,0)+4),if(iserror(match($A142&amp;"F?",X$5:X$250,0)+4),"",match($A142&amp;"F?",X$5:X$250,0)+4),(match($A142&amp;"F",X$5:X$250,0)+4)))</f>
        <v/>
      </c>
      <c r="G142" s="170" t="str">
        <f t="shared" si="562"/>
        <v/>
      </c>
      <c r="H142" s="170" t="str">
        <f t="shared" si="562"/>
        <v/>
      </c>
      <c r="I142" s="170" t="str">
        <f t="shared" si="562"/>
        <v/>
      </c>
      <c r="J142" s="171" t="str">
        <f t="shared" si="8"/>
        <v/>
      </c>
      <c r="K142" s="171" t="str">
        <f t="shared" si="9"/>
        <v/>
      </c>
      <c r="L142" s="171" t="str">
        <f t="shared" si="10"/>
        <v/>
      </c>
      <c r="M142" s="171" t="str">
        <f t="shared" si="11"/>
        <v/>
      </c>
      <c r="N142" s="171" t="str">
        <f t="shared" si="12"/>
        <v/>
      </c>
      <c r="O142" s="171" t="str">
        <f t="shared" si="13"/>
        <v/>
      </c>
      <c r="P142" s="172"/>
      <c r="Q142" s="172"/>
      <c r="R142" s="170" t="str">
        <f>'ID Obs'!A142</f>
        <v/>
      </c>
      <c r="S142" s="170" t="str">
        <f>'ID Obs'!C142</f>
        <v/>
      </c>
      <c r="T142" s="170" t="str">
        <f>'ID Obs'!E142</f>
        <v/>
      </c>
      <c r="U142" s="170" t="str">
        <f>'ID Obs'!F142</f>
        <v/>
      </c>
      <c r="V142" s="170" t="str">
        <f>'ID Obs'!G142</f>
        <v/>
      </c>
      <c r="W142" s="170" t="str">
        <f>'ID Obs'!H142</f>
        <v/>
      </c>
      <c r="X142" s="170" t="str">
        <f>'ID Obs'!N142&amp;$S142</f>
        <v>Nest!</v>
      </c>
      <c r="Y142" s="170" t="str">
        <f>'ID Obs'!P142&amp;$S142</f>
        <v>Nest!</v>
      </c>
      <c r="Z142" s="170" t="str">
        <f>'ID Obs'!R142&amp;$S142</f>
        <v>Nest!</v>
      </c>
      <c r="AA142" s="170" t="str">
        <f>'ID Obs'!T142&amp;$S142</f>
        <v>Nest!</v>
      </c>
      <c r="AB142" s="170" t="str">
        <f>'ID Obs'!O142</f>
        <v>Date!</v>
      </c>
      <c r="AC142" s="170" t="str">
        <f>'ID Obs'!Q142</f>
        <v>Date!</v>
      </c>
      <c r="AD142" s="170" t="str">
        <f>'ID Obs'!S142</f>
        <v>Date!</v>
      </c>
      <c r="AE142" s="170" t="str">
        <f>'ID Obs'!U142</f>
        <v>Date!</v>
      </c>
      <c r="AF142" s="173">
        <f>value('Nest Checks'!G144)</f>
        <v>0</v>
      </c>
      <c r="AG142" s="174" t="str">
        <f t="shared" si="14"/>
        <v/>
      </c>
      <c r="AH142" s="138"/>
      <c r="AI142" s="4"/>
      <c r="AJ142" s="176" t="str">
        <f t="shared" ref="AJ142:AM142" si="563">if(isblank($A142),"",if($J142&gt;0,indirect("R"&amp;$J142&amp;"C"&amp;column(T142),0),"-"))</f>
        <v/>
      </c>
      <c r="AK142" s="176" t="str">
        <f t="shared" si="563"/>
        <v/>
      </c>
      <c r="AL142" s="176" t="str">
        <f t="shared" si="563"/>
        <v/>
      </c>
      <c r="AM142" s="176" t="str">
        <f t="shared" si="563"/>
        <v/>
      </c>
      <c r="AN142" s="176" t="str">
        <f t="shared" si="16"/>
        <v/>
      </c>
      <c r="AO142" s="177" t="str">
        <f t="shared" si="17"/>
        <v/>
      </c>
      <c r="AP142" s="178" t="str">
        <f t="shared" ref="AP142:AS142" si="564">if(isblank($A142),"",if($L142&gt;0,indirect("R"&amp;$L142&amp;"C"&amp;column(T142),0),"-"))</f>
        <v/>
      </c>
      <c r="AQ142" s="178" t="str">
        <f t="shared" si="564"/>
        <v/>
      </c>
      <c r="AR142" s="178" t="str">
        <f t="shared" si="564"/>
        <v/>
      </c>
      <c r="AS142" s="178" t="str">
        <f t="shared" si="564"/>
        <v/>
      </c>
      <c r="AT142" s="178" t="str">
        <f t="shared" si="19"/>
        <v/>
      </c>
      <c r="AU142" s="179" t="str">
        <f t="shared" si="20"/>
        <v/>
      </c>
      <c r="AV142" s="180"/>
      <c r="AW142" s="3"/>
      <c r="AX142" s="3"/>
    </row>
    <row r="143">
      <c r="A143" s="119"/>
      <c r="B143" s="170" t="str">
        <f t="shared" ref="B143:E143" si="565">if(isblank($A143),"",if(iserror(match($A143&amp;"M",X$5:X$250,0)+4),if(iserror(match($A143&amp;"M?",X$5:X$250,0)+4),"",match($A143&amp;"M?",X$5:X$250,0)+4),(match($A143&amp;"M",X$5:X$250,0)+4)))</f>
        <v/>
      </c>
      <c r="C143" s="170" t="str">
        <f t="shared" si="565"/>
        <v/>
      </c>
      <c r="D143" s="170" t="str">
        <f t="shared" si="565"/>
        <v/>
      </c>
      <c r="E143" s="170" t="str">
        <f t="shared" si="565"/>
        <v/>
      </c>
      <c r="F143" s="170" t="str">
        <f t="shared" ref="F143:I143" si="566">if(isblank($A143),"",if(iserror(match($A143&amp;"F",X$5:X$250,0)+4),if(iserror(match($A143&amp;"F?",X$5:X$250,0)+4),"",match($A143&amp;"F?",X$5:X$250,0)+4),(match($A143&amp;"F",X$5:X$250,0)+4)))</f>
        <v/>
      </c>
      <c r="G143" s="170" t="str">
        <f t="shared" si="566"/>
        <v/>
      </c>
      <c r="H143" s="170" t="str">
        <f t="shared" si="566"/>
        <v/>
      </c>
      <c r="I143" s="170" t="str">
        <f t="shared" si="566"/>
        <v/>
      </c>
      <c r="J143" s="171" t="str">
        <f t="shared" si="8"/>
        <v/>
      </c>
      <c r="K143" s="171" t="str">
        <f t="shared" si="9"/>
        <v/>
      </c>
      <c r="L143" s="171" t="str">
        <f t="shared" si="10"/>
        <v/>
      </c>
      <c r="M143" s="171" t="str">
        <f t="shared" si="11"/>
        <v/>
      </c>
      <c r="N143" s="171" t="str">
        <f t="shared" si="12"/>
        <v/>
      </c>
      <c r="O143" s="171" t="str">
        <f t="shared" si="13"/>
        <v/>
      </c>
      <c r="P143" s="172"/>
      <c r="Q143" s="172"/>
      <c r="R143" s="170" t="str">
        <f>'ID Obs'!A143</f>
        <v/>
      </c>
      <c r="S143" s="170" t="str">
        <f>'ID Obs'!C143</f>
        <v/>
      </c>
      <c r="T143" s="170" t="str">
        <f>'ID Obs'!E143</f>
        <v/>
      </c>
      <c r="U143" s="170" t="str">
        <f>'ID Obs'!F143</f>
        <v/>
      </c>
      <c r="V143" s="170" t="str">
        <f>'ID Obs'!G143</f>
        <v/>
      </c>
      <c r="W143" s="170" t="str">
        <f>'ID Obs'!H143</f>
        <v/>
      </c>
      <c r="X143" s="170" t="str">
        <f>'ID Obs'!N143&amp;$S143</f>
        <v/>
      </c>
      <c r="Y143" s="170" t="str">
        <f>'ID Obs'!P143&amp;$S143</f>
        <v/>
      </c>
      <c r="Z143" s="170" t="str">
        <f>'ID Obs'!R143&amp;$S143</f>
        <v/>
      </c>
      <c r="AA143" s="170" t="str">
        <f>'ID Obs'!T143&amp;$S143</f>
        <v/>
      </c>
      <c r="AB143" s="170" t="str">
        <f>'ID Obs'!O143</f>
        <v/>
      </c>
      <c r="AC143" s="170" t="str">
        <f>'ID Obs'!Q143</f>
        <v/>
      </c>
      <c r="AD143" s="170" t="str">
        <f>'ID Obs'!S143</f>
        <v/>
      </c>
      <c r="AE143" s="170" t="str">
        <f>'ID Obs'!U143</f>
        <v/>
      </c>
      <c r="AF143" s="173">
        <f>value('Nest Checks'!G145)</f>
        <v>0</v>
      </c>
      <c r="AG143" s="174" t="str">
        <f t="shared" si="14"/>
        <v/>
      </c>
      <c r="AH143" s="138"/>
      <c r="AI143" s="4"/>
      <c r="AJ143" s="176" t="str">
        <f t="shared" ref="AJ143:AM143" si="567">if(isblank($A143),"",if($J143&gt;0,indirect("R"&amp;$J143&amp;"C"&amp;column(T143),0),"-"))</f>
        <v/>
      </c>
      <c r="AK143" s="176" t="str">
        <f t="shared" si="567"/>
        <v/>
      </c>
      <c r="AL143" s="176" t="str">
        <f t="shared" si="567"/>
        <v/>
      </c>
      <c r="AM143" s="176" t="str">
        <f t="shared" si="567"/>
        <v/>
      </c>
      <c r="AN143" s="176" t="str">
        <f t="shared" si="16"/>
        <v/>
      </c>
      <c r="AO143" s="177" t="str">
        <f t="shared" si="17"/>
        <v/>
      </c>
      <c r="AP143" s="178" t="str">
        <f t="shared" ref="AP143:AS143" si="568">if(isblank($A143),"",if($L143&gt;0,indirect("R"&amp;$L143&amp;"C"&amp;column(T143),0),"-"))</f>
        <v/>
      </c>
      <c r="AQ143" s="178" t="str">
        <f t="shared" si="568"/>
        <v/>
      </c>
      <c r="AR143" s="178" t="str">
        <f t="shared" si="568"/>
        <v/>
      </c>
      <c r="AS143" s="178" t="str">
        <f t="shared" si="568"/>
        <v/>
      </c>
      <c r="AT143" s="178" t="str">
        <f t="shared" si="19"/>
        <v/>
      </c>
      <c r="AU143" s="179" t="str">
        <f t="shared" si="20"/>
        <v/>
      </c>
      <c r="AV143" s="180"/>
      <c r="AW143" s="3"/>
      <c r="AX143" s="3"/>
    </row>
    <row r="144">
      <c r="A144" s="119"/>
      <c r="B144" s="182" t="str">
        <f t="shared" ref="B144:E144" si="569">if(isblank($A144),"",if(iserror(match($A144&amp;"M",X$5:X$250,0)+4),if(iserror(match($A144&amp;"M?",X$5:X$250,0)+4),"",match($A144&amp;"M?",X$5:X$250,0)+4),(match($A144&amp;"M",X$5:X$250,0)+4)))</f>
        <v/>
      </c>
      <c r="C144" s="182" t="str">
        <f t="shared" si="569"/>
        <v/>
      </c>
      <c r="D144" s="182" t="str">
        <f t="shared" si="569"/>
        <v/>
      </c>
      <c r="E144" s="182" t="str">
        <f t="shared" si="569"/>
        <v/>
      </c>
      <c r="F144" s="182" t="str">
        <f t="shared" ref="F144:I144" si="570">if(isblank($A144),"",if(iserror(match($A144&amp;"F",X$5:X$250,0)+4),if(iserror(match($A144&amp;"F?",X$5:X$250,0)+4),"",match($A144&amp;"F?",X$5:X$250,0)+4),(match($A144&amp;"F",X$5:X$250,0)+4)))</f>
        <v/>
      </c>
      <c r="G144" s="182" t="str">
        <f t="shared" si="570"/>
        <v/>
      </c>
      <c r="H144" s="182" t="str">
        <f t="shared" si="570"/>
        <v/>
      </c>
      <c r="I144" s="182" t="str">
        <f t="shared" si="570"/>
        <v/>
      </c>
      <c r="J144" s="183" t="str">
        <f t="shared" si="8"/>
        <v/>
      </c>
      <c r="K144" s="183" t="str">
        <f t="shared" ref="K144:K149" si="575">if(isblank(A144),"",if(J144=0,0,match(J144,B144:E144,0)+27))</f>
        <v/>
      </c>
      <c r="L144" s="183" t="str">
        <f t="shared" si="10"/>
        <v/>
      </c>
      <c r="M144" s="183" t="str">
        <f t="shared" ref="M144:M149" si="576">if(isblank(A144),"",if(L144=0,0,match(L144,F144:I144,0)+27))</f>
        <v/>
      </c>
      <c r="N144" s="183" t="str">
        <f t="shared" ref="N144:N149" si="577">if(J144&gt;0,"",if(or($AH144="Predated",$AH144="Abandoned",$AH144="Failed",$AH144="Unhatched",$AH144="Fledged"),"",("#"&amp;$A144&amp;"M")))</f>
        <v/>
      </c>
      <c r="O144" s="183" t="str">
        <f t="shared" ref="O144:O149" si="578">if(L144&gt;0,"",if(or($AH144="Predated",$AH144="Abandoned",$AH144="Failed",$AH144="Unhatched",$AH144="Fledged"),"",("#"&amp;$A144&amp;"F")))</f>
        <v/>
      </c>
      <c r="P144" s="184"/>
      <c r="Q144" s="184"/>
      <c r="R144" s="164" t="str">
        <f>'ID Obs'!A144</f>
        <v/>
      </c>
      <c r="S144" s="164" t="str">
        <f>'ID Obs'!C144</f>
        <v/>
      </c>
      <c r="T144" s="164" t="str">
        <f>'ID Obs'!E144</f>
        <v/>
      </c>
      <c r="U144" s="164" t="str">
        <f>'ID Obs'!F144</f>
        <v/>
      </c>
      <c r="V144" s="164" t="str">
        <f>'ID Obs'!G144</f>
        <v/>
      </c>
      <c r="W144" s="164" t="str">
        <f>'ID Obs'!H144</f>
        <v/>
      </c>
      <c r="X144" s="164" t="str">
        <f>'ID Obs'!N144&amp;$S144</f>
        <v/>
      </c>
      <c r="Y144" s="164" t="str">
        <f>'ID Obs'!P144&amp;$S144</f>
        <v/>
      </c>
      <c r="Z144" s="164" t="str">
        <f>'ID Obs'!R144&amp;$S144</f>
        <v/>
      </c>
      <c r="AA144" s="164" t="str">
        <f>'ID Obs'!T144&amp;$S144</f>
        <v/>
      </c>
      <c r="AB144" s="164" t="str">
        <f>'ID Obs'!O144</f>
        <v/>
      </c>
      <c r="AC144" s="164" t="str">
        <f>'ID Obs'!Q144</f>
        <v/>
      </c>
      <c r="AD144" s="164" t="str">
        <f>'ID Obs'!S144</f>
        <v/>
      </c>
      <c r="AE144" s="185" t="str">
        <f>'ID Obs'!U144</f>
        <v/>
      </c>
      <c r="AF144" s="173">
        <f>value('Nest Checks'!G146)</f>
        <v>0</v>
      </c>
      <c r="AG144" s="186" t="str">
        <f t="shared" ref="AG144:AG149" si="579">if(AF144=0,"",if(iserror(match(AF144,$A$5:$A$149,0)),AF144,""))</f>
        <v/>
      </c>
      <c r="AH144" s="138"/>
      <c r="AI144" s="4"/>
      <c r="AJ144" s="176" t="str">
        <f t="shared" ref="AJ144:AM144" si="571">if(isblank($A144),"",if($J144&gt;0,indirect("R"&amp;$J144&amp;"C"&amp;column(T144),0),"-"))</f>
        <v/>
      </c>
      <c r="AK144" s="176" t="str">
        <f t="shared" si="571"/>
        <v/>
      </c>
      <c r="AL144" s="176" t="str">
        <f t="shared" si="571"/>
        <v/>
      </c>
      <c r="AM144" s="176" t="str">
        <f t="shared" si="571"/>
        <v/>
      </c>
      <c r="AN144" s="176" t="str">
        <f t="shared" si="16"/>
        <v/>
      </c>
      <c r="AO144" s="177" t="str">
        <f t="shared" si="17"/>
        <v/>
      </c>
      <c r="AP144" s="178" t="str">
        <f t="shared" ref="AP144:AS144" si="572">if(isblank($A144),"",if($L144&gt;0,indirect("R"&amp;$L144&amp;"C"&amp;column(T144),0),"-"))</f>
        <v/>
      </c>
      <c r="AQ144" s="178" t="str">
        <f t="shared" si="572"/>
        <v/>
      </c>
      <c r="AR144" s="178" t="str">
        <f t="shared" si="572"/>
        <v/>
      </c>
      <c r="AS144" s="178" t="str">
        <f t="shared" si="572"/>
        <v/>
      </c>
      <c r="AT144" s="178" t="str">
        <f t="shared" si="19"/>
        <v/>
      </c>
      <c r="AU144" s="179" t="str">
        <f t="shared" si="20"/>
        <v/>
      </c>
      <c r="AV144" s="180"/>
      <c r="AW144" s="3"/>
      <c r="AX144" s="3"/>
    </row>
    <row r="145">
      <c r="A145" s="119"/>
      <c r="B145" s="182" t="str">
        <f t="shared" ref="B145:E145" si="573">if(isblank($A145),"",if(iserror(match($A145&amp;"M",X$5:X$250,0)+4),if(iserror(match($A145&amp;"M?",X$5:X$250,0)+4),"",match($A145&amp;"M?",X$5:X$250,0)+4),(match($A145&amp;"M",X$5:X$250,0)+4)))</f>
        <v/>
      </c>
      <c r="C145" s="182" t="str">
        <f t="shared" si="573"/>
        <v/>
      </c>
      <c r="D145" s="182" t="str">
        <f t="shared" si="573"/>
        <v/>
      </c>
      <c r="E145" s="182" t="str">
        <f t="shared" si="573"/>
        <v/>
      </c>
      <c r="F145" s="182" t="str">
        <f t="shared" ref="F145:I145" si="574">if(isblank($A145),"",if(iserror(match($A145&amp;"F",X$5:X$250,0)+4),if(iserror(match($A145&amp;"F?",X$5:X$250,0)+4),"",match($A145&amp;"F?",X$5:X$250,0)+4),(match($A145&amp;"F",X$5:X$250,0)+4)))</f>
        <v/>
      </c>
      <c r="G145" s="182" t="str">
        <f t="shared" si="574"/>
        <v/>
      </c>
      <c r="H145" s="182" t="str">
        <f t="shared" si="574"/>
        <v/>
      </c>
      <c r="I145" s="182" t="str">
        <f t="shared" si="574"/>
        <v/>
      </c>
      <c r="J145" s="183" t="str">
        <f t="shared" si="8"/>
        <v/>
      </c>
      <c r="K145" s="183" t="str">
        <f t="shared" si="575"/>
        <v/>
      </c>
      <c r="L145" s="183" t="str">
        <f t="shared" si="10"/>
        <v/>
      </c>
      <c r="M145" s="183" t="str">
        <f t="shared" si="576"/>
        <v/>
      </c>
      <c r="N145" s="183" t="str">
        <f t="shared" si="577"/>
        <v/>
      </c>
      <c r="O145" s="183" t="str">
        <f t="shared" si="578"/>
        <v/>
      </c>
      <c r="P145" s="184"/>
      <c r="Q145" s="184"/>
      <c r="R145" s="164" t="str">
        <f>'ID Obs'!A145</f>
        <v/>
      </c>
      <c r="S145" s="164" t="str">
        <f>'ID Obs'!C145</f>
        <v/>
      </c>
      <c r="T145" s="164" t="str">
        <f>'ID Obs'!E145</f>
        <v/>
      </c>
      <c r="U145" s="164" t="str">
        <f>'ID Obs'!F145</f>
        <v/>
      </c>
      <c r="V145" s="164" t="str">
        <f>'ID Obs'!G145</f>
        <v/>
      </c>
      <c r="W145" s="164" t="str">
        <f>'ID Obs'!H145</f>
        <v/>
      </c>
      <c r="X145" s="164" t="str">
        <f>'ID Obs'!N145&amp;$S145</f>
        <v/>
      </c>
      <c r="Y145" s="164" t="str">
        <f>'ID Obs'!P145&amp;$S145</f>
        <v/>
      </c>
      <c r="Z145" s="164" t="str">
        <f>'ID Obs'!R145&amp;$S145</f>
        <v/>
      </c>
      <c r="AA145" s="164" t="str">
        <f>'ID Obs'!T145&amp;$S145</f>
        <v/>
      </c>
      <c r="AB145" s="164" t="str">
        <f>'ID Obs'!O145</f>
        <v/>
      </c>
      <c r="AC145" s="164" t="str">
        <f>'ID Obs'!Q145</f>
        <v/>
      </c>
      <c r="AD145" s="164" t="str">
        <f>'ID Obs'!S145</f>
        <v/>
      </c>
      <c r="AE145" s="185" t="str">
        <f>'ID Obs'!U145</f>
        <v/>
      </c>
      <c r="AF145" s="173">
        <f>value('Nest Checks'!G147)</f>
        <v>0</v>
      </c>
      <c r="AG145" s="186" t="str">
        <f t="shared" si="579"/>
        <v/>
      </c>
      <c r="AH145" s="138"/>
      <c r="AI145" s="4"/>
      <c r="AJ145" s="176" t="str">
        <f t="shared" ref="AJ145:AM145" si="580">if(isblank($A145),"",if($J145&gt;0,indirect("R"&amp;$J145&amp;"C"&amp;column(T145),0),"-"))</f>
        <v/>
      </c>
      <c r="AK145" s="176" t="str">
        <f t="shared" si="580"/>
        <v/>
      </c>
      <c r="AL145" s="176" t="str">
        <f t="shared" si="580"/>
        <v/>
      </c>
      <c r="AM145" s="176" t="str">
        <f t="shared" si="580"/>
        <v/>
      </c>
      <c r="AN145" s="176" t="str">
        <f t="shared" si="16"/>
        <v/>
      </c>
      <c r="AO145" s="177" t="str">
        <f t="shared" si="17"/>
        <v/>
      </c>
      <c r="AP145" s="178" t="str">
        <f t="shared" ref="AP145:AS145" si="581">if(isblank($A145),"",if($L145&gt;0,indirect("R"&amp;$L145&amp;"C"&amp;column(T145),0),"-"))</f>
        <v/>
      </c>
      <c r="AQ145" s="178" t="str">
        <f t="shared" si="581"/>
        <v/>
      </c>
      <c r="AR145" s="178" t="str">
        <f t="shared" si="581"/>
        <v/>
      </c>
      <c r="AS145" s="178" t="str">
        <f t="shared" si="581"/>
        <v/>
      </c>
      <c r="AT145" s="178" t="str">
        <f t="shared" si="19"/>
        <v/>
      </c>
      <c r="AU145" s="179" t="str">
        <f t="shared" si="20"/>
        <v/>
      </c>
      <c r="AV145" s="180"/>
      <c r="AW145" s="3"/>
      <c r="AX145" s="3"/>
    </row>
    <row r="146">
      <c r="A146" s="119"/>
      <c r="B146" s="182" t="str">
        <f t="shared" ref="B146:E146" si="582">if(isblank($A146),"",if(iserror(match($A146&amp;"M",X$5:X$250,0)+4),if(iserror(match($A146&amp;"M?",X$5:X$250,0)+4),"",match($A146&amp;"M?",X$5:X$250,0)+4),(match($A146&amp;"M",X$5:X$250,0)+4)))</f>
        <v/>
      </c>
      <c r="C146" s="182" t="str">
        <f t="shared" si="582"/>
        <v/>
      </c>
      <c r="D146" s="182" t="str">
        <f t="shared" si="582"/>
        <v/>
      </c>
      <c r="E146" s="182" t="str">
        <f t="shared" si="582"/>
        <v/>
      </c>
      <c r="F146" s="182" t="str">
        <f t="shared" ref="F146:I146" si="583">if(isblank($A146),"",if(iserror(match($A146&amp;"F",X$5:X$250,0)+4),if(iserror(match($A146&amp;"F?",X$5:X$250,0)+4),"",match($A146&amp;"F?",X$5:X$250,0)+4),(match($A146&amp;"F",X$5:X$250,0)+4)))</f>
        <v/>
      </c>
      <c r="G146" s="182" t="str">
        <f t="shared" si="583"/>
        <v/>
      </c>
      <c r="H146" s="182" t="str">
        <f t="shared" si="583"/>
        <v/>
      </c>
      <c r="I146" s="182" t="str">
        <f t="shared" si="583"/>
        <v/>
      </c>
      <c r="J146" s="183" t="str">
        <f t="shared" si="8"/>
        <v/>
      </c>
      <c r="K146" s="183" t="str">
        <f t="shared" si="575"/>
        <v/>
      </c>
      <c r="L146" s="183" t="str">
        <f t="shared" si="10"/>
        <v/>
      </c>
      <c r="M146" s="183" t="str">
        <f t="shared" si="576"/>
        <v/>
      </c>
      <c r="N146" s="183" t="str">
        <f t="shared" si="577"/>
        <v/>
      </c>
      <c r="O146" s="183" t="str">
        <f t="shared" si="578"/>
        <v/>
      </c>
      <c r="P146" s="184"/>
      <c r="Q146" s="184"/>
      <c r="R146" s="164" t="str">
        <f>'ID Obs'!A146</f>
        <v/>
      </c>
      <c r="S146" s="164" t="str">
        <f>'ID Obs'!C146</f>
        <v/>
      </c>
      <c r="T146" s="164" t="str">
        <f>'ID Obs'!E146</f>
        <v/>
      </c>
      <c r="U146" s="164" t="str">
        <f>'ID Obs'!F146</f>
        <v/>
      </c>
      <c r="V146" s="164" t="str">
        <f>'ID Obs'!G146</f>
        <v/>
      </c>
      <c r="W146" s="164" t="str">
        <f>'ID Obs'!H146</f>
        <v/>
      </c>
      <c r="X146" s="164" t="str">
        <f>'ID Obs'!N146&amp;$S146</f>
        <v/>
      </c>
      <c r="Y146" s="164" t="str">
        <f>'ID Obs'!P146&amp;$S146</f>
        <v/>
      </c>
      <c r="Z146" s="164" t="str">
        <f>'ID Obs'!R146&amp;$S146</f>
        <v/>
      </c>
      <c r="AA146" s="164" t="str">
        <f>'ID Obs'!T146&amp;$S146</f>
        <v/>
      </c>
      <c r="AB146" s="164" t="str">
        <f>'ID Obs'!O146</f>
        <v/>
      </c>
      <c r="AC146" s="164" t="str">
        <f>'ID Obs'!Q146</f>
        <v/>
      </c>
      <c r="AD146" s="164" t="str">
        <f>'ID Obs'!S146</f>
        <v/>
      </c>
      <c r="AE146" s="185" t="str">
        <f>'ID Obs'!U146</f>
        <v/>
      </c>
      <c r="AF146" s="173">
        <f>value('Nest Checks'!G148)</f>
        <v>0</v>
      </c>
      <c r="AG146" s="186" t="str">
        <f t="shared" si="579"/>
        <v/>
      </c>
      <c r="AH146" s="138"/>
      <c r="AI146" s="4"/>
      <c r="AJ146" s="176" t="str">
        <f t="shared" ref="AJ146:AM146" si="584">if(isblank($A146),"",if($J146&gt;0,indirect("R"&amp;$J146&amp;"C"&amp;column(T146),0),"-"))</f>
        <v/>
      </c>
      <c r="AK146" s="176" t="str">
        <f t="shared" si="584"/>
        <v/>
      </c>
      <c r="AL146" s="176" t="str">
        <f t="shared" si="584"/>
        <v/>
      </c>
      <c r="AM146" s="176" t="str">
        <f t="shared" si="584"/>
        <v/>
      </c>
      <c r="AN146" s="176" t="str">
        <f t="shared" si="16"/>
        <v/>
      </c>
      <c r="AO146" s="177" t="str">
        <f t="shared" si="17"/>
        <v/>
      </c>
      <c r="AP146" s="178" t="str">
        <f t="shared" ref="AP146:AS146" si="585">if(isblank($A146),"",if($L146&gt;0,indirect("R"&amp;$L146&amp;"C"&amp;column(T146),0),"-"))</f>
        <v/>
      </c>
      <c r="AQ146" s="178" t="str">
        <f t="shared" si="585"/>
        <v/>
      </c>
      <c r="AR146" s="178" t="str">
        <f t="shared" si="585"/>
        <v/>
      </c>
      <c r="AS146" s="178" t="str">
        <f t="shared" si="585"/>
        <v/>
      </c>
      <c r="AT146" s="178" t="str">
        <f t="shared" si="19"/>
        <v/>
      </c>
      <c r="AU146" s="179" t="str">
        <f t="shared" si="20"/>
        <v/>
      </c>
      <c r="AV146" s="180"/>
      <c r="AW146" s="3"/>
      <c r="AX146" s="3"/>
    </row>
    <row r="147">
      <c r="A147" s="119"/>
      <c r="B147" s="182" t="str">
        <f t="shared" ref="B147:E147" si="586">if(isblank($A147),"",if(iserror(match($A147&amp;"M",X$5:X$250,0)+4),if(iserror(match($A147&amp;"M?",X$5:X$250,0)+4),"",match($A147&amp;"M?",X$5:X$250,0)+4),(match($A147&amp;"M",X$5:X$250,0)+4)))</f>
        <v/>
      </c>
      <c r="C147" s="182" t="str">
        <f t="shared" si="586"/>
        <v/>
      </c>
      <c r="D147" s="182" t="str">
        <f t="shared" si="586"/>
        <v/>
      </c>
      <c r="E147" s="182" t="str">
        <f t="shared" si="586"/>
        <v/>
      </c>
      <c r="F147" s="182" t="str">
        <f t="shared" ref="F147:I147" si="587">if(isblank($A147),"",if(iserror(match($A147&amp;"F",X$5:X$250,0)+4),if(iserror(match($A147&amp;"F?",X$5:X$250,0)+4),"",match($A147&amp;"F?",X$5:X$250,0)+4),(match($A147&amp;"F",X$5:X$250,0)+4)))</f>
        <v/>
      </c>
      <c r="G147" s="182" t="str">
        <f t="shared" si="587"/>
        <v/>
      </c>
      <c r="H147" s="182" t="str">
        <f t="shared" si="587"/>
        <v/>
      </c>
      <c r="I147" s="182" t="str">
        <f t="shared" si="587"/>
        <v/>
      </c>
      <c r="J147" s="183" t="str">
        <f t="shared" si="8"/>
        <v/>
      </c>
      <c r="K147" s="183" t="str">
        <f t="shared" si="575"/>
        <v/>
      </c>
      <c r="L147" s="183" t="str">
        <f t="shared" si="10"/>
        <v/>
      </c>
      <c r="M147" s="183" t="str">
        <f t="shared" si="576"/>
        <v/>
      </c>
      <c r="N147" s="183" t="str">
        <f t="shared" si="577"/>
        <v/>
      </c>
      <c r="O147" s="183" t="str">
        <f t="shared" si="578"/>
        <v/>
      </c>
      <c r="P147" s="184"/>
      <c r="Q147" s="184"/>
      <c r="R147" s="164" t="str">
        <f>'ID Obs'!A147</f>
        <v/>
      </c>
      <c r="S147" s="164" t="str">
        <f>'ID Obs'!C147</f>
        <v/>
      </c>
      <c r="T147" s="164" t="str">
        <f>'ID Obs'!E147</f>
        <v/>
      </c>
      <c r="U147" s="164" t="str">
        <f>'ID Obs'!F147</f>
        <v/>
      </c>
      <c r="V147" s="164" t="str">
        <f>'ID Obs'!G147</f>
        <v/>
      </c>
      <c r="W147" s="164" t="str">
        <f>'ID Obs'!H147</f>
        <v/>
      </c>
      <c r="X147" s="164" t="str">
        <f>'ID Obs'!N147&amp;$S147</f>
        <v/>
      </c>
      <c r="Y147" s="164" t="str">
        <f>'ID Obs'!P147&amp;$S147</f>
        <v/>
      </c>
      <c r="Z147" s="164" t="str">
        <f>'ID Obs'!R147&amp;$S147</f>
        <v/>
      </c>
      <c r="AA147" s="164" t="str">
        <f>'ID Obs'!T147&amp;$S147</f>
        <v/>
      </c>
      <c r="AB147" s="164" t="str">
        <f>'ID Obs'!O147</f>
        <v/>
      </c>
      <c r="AC147" s="164" t="str">
        <f>'ID Obs'!Q147</f>
        <v/>
      </c>
      <c r="AD147" s="164" t="str">
        <f>'ID Obs'!S147</f>
        <v/>
      </c>
      <c r="AE147" s="185" t="str">
        <f>'ID Obs'!U147</f>
        <v/>
      </c>
      <c r="AF147" s="173">
        <f>value('Nest Checks'!G149)</f>
        <v>0</v>
      </c>
      <c r="AG147" s="186" t="str">
        <f t="shared" si="579"/>
        <v/>
      </c>
      <c r="AH147" s="138"/>
      <c r="AI147" s="4"/>
      <c r="AJ147" s="176" t="str">
        <f t="shared" ref="AJ147:AM147" si="588">if(isblank($A147),"",if($J147&gt;0,indirect("R"&amp;$J147&amp;"C"&amp;column(T147),0),"-"))</f>
        <v/>
      </c>
      <c r="AK147" s="176" t="str">
        <f t="shared" si="588"/>
        <v/>
      </c>
      <c r="AL147" s="176" t="str">
        <f t="shared" si="588"/>
        <v/>
      </c>
      <c r="AM147" s="176" t="str">
        <f t="shared" si="588"/>
        <v/>
      </c>
      <c r="AN147" s="176" t="str">
        <f t="shared" si="16"/>
        <v/>
      </c>
      <c r="AO147" s="177" t="str">
        <f t="shared" si="17"/>
        <v/>
      </c>
      <c r="AP147" s="178" t="str">
        <f t="shared" ref="AP147:AS147" si="589">if(isblank($A147),"",if($L147&gt;0,indirect("R"&amp;$L147&amp;"C"&amp;column(T147),0),"-"))</f>
        <v/>
      </c>
      <c r="AQ147" s="178" t="str">
        <f t="shared" si="589"/>
        <v/>
      </c>
      <c r="AR147" s="178" t="str">
        <f t="shared" si="589"/>
        <v/>
      </c>
      <c r="AS147" s="178" t="str">
        <f t="shared" si="589"/>
        <v/>
      </c>
      <c r="AT147" s="178" t="str">
        <f t="shared" si="19"/>
        <v/>
      </c>
      <c r="AU147" s="179" t="str">
        <f t="shared" si="20"/>
        <v/>
      </c>
      <c r="AV147" s="180"/>
      <c r="AW147" s="3"/>
      <c r="AX147" s="3"/>
    </row>
    <row r="148">
      <c r="A148" s="119"/>
      <c r="B148" s="182" t="str">
        <f t="shared" ref="B148:E148" si="590">if(isblank($A148),"",if(iserror(match($A148&amp;"M",X$5:X$250,0)+4),if(iserror(match($A148&amp;"M?",X$5:X$250,0)+4),"",match($A148&amp;"M?",X$5:X$250,0)+4),(match($A148&amp;"M",X$5:X$250,0)+4)))</f>
        <v/>
      </c>
      <c r="C148" s="182" t="str">
        <f t="shared" si="590"/>
        <v/>
      </c>
      <c r="D148" s="182" t="str">
        <f t="shared" si="590"/>
        <v/>
      </c>
      <c r="E148" s="182" t="str">
        <f t="shared" si="590"/>
        <v/>
      </c>
      <c r="F148" s="182" t="str">
        <f t="shared" ref="F148:I148" si="591">if(isblank($A148),"",if(iserror(match($A148&amp;"F",X$5:X$250,0)+4),if(iserror(match($A148&amp;"F?",X$5:X$250,0)+4),"",match($A148&amp;"F?",X$5:X$250,0)+4),(match($A148&amp;"F",X$5:X$250,0)+4)))</f>
        <v/>
      </c>
      <c r="G148" s="182" t="str">
        <f t="shared" si="591"/>
        <v/>
      </c>
      <c r="H148" s="182" t="str">
        <f t="shared" si="591"/>
        <v/>
      </c>
      <c r="I148" s="182" t="str">
        <f t="shared" si="591"/>
        <v/>
      </c>
      <c r="J148" s="183" t="str">
        <f t="shared" si="8"/>
        <v/>
      </c>
      <c r="K148" s="183" t="str">
        <f t="shared" si="575"/>
        <v/>
      </c>
      <c r="L148" s="183" t="str">
        <f t="shared" si="10"/>
        <v/>
      </c>
      <c r="M148" s="183" t="str">
        <f t="shared" si="576"/>
        <v/>
      </c>
      <c r="N148" s="183" t="str">
        <f t="shared" si="577"/>
        <v/>
      </c>
      <c r="O148" s="183" t="str">
        <f t="shared" si="578"/>
        <v/>
      </c>
      <c r="P148" s="184"/>
      <c r="Q148" s="184"/>
      <c r="R148" s="164" t="str">
        <f>'ID Obs'!A148</f>
        <v/>
      </c>
      <c r="S148" s="164" t="str">
        <f>'ID Obs'!C148</f>
        <v/>
      </c>
      <c r="T148" s="164" t="str">
        <f>'ID Obs'!E148</f>
        <v/>
      </c>
      <c r="U148" s="164" t="str">
        <f>'ID Obs'!F148</f>
        <v/>
      </c>
      <c r="V148" s="164" t="str">
        <f>'ID Obs'!G148</f>
        <v/>
      </c>
      <c r="W148" s="164" t="str">
        <f>'ID Obs'!H148</f>
        <v/>
      </c>
      <c r="X148" s="164" t="str">
        <f>'ID Obs'!N148&amp;$S148</f>
        <v/>
      </c>
      <c r="Y148" s="164" t="str">
        <f>'ID Obs'!P148&amp;$S148</f>
        <v/>
      </c>
      <c r="Z148" s="164" t="str">
        <f>'ID Obs'!R148&amp;$S148</f>
        <v/>
      </c>
      <c r="AA148" s="164" t="str">
        <f>'ID Obs'!T148&amp;$S148</f>
        <v/>
      </c>
      <c r="AB148" s="164" t="str">
        <f>'ID Obs'!O148</f>
        <v/>
      </c>
      <c r="AC148" s="164" t="str">
        <f>'ID Obs'!Q148</f>
        <v/>
      </c>
      <c r="AD148" s="164" t="str">
        <f>'ID Obs'!S148</f>
        <v/>
      </c>
      <c r="AE148" s="185" t="str">
        <f>'ID Obs'!U148</f>
        <v/>
      </c>
      <c r="AF148" s="173">
        <f>value('Nest Checks'!G150)</f>
        <v>0</v>
      </c>
      <c r="AG148" s="186" t="str">
        <f t="shared" si="579"/>
        <v/>
      </c>
      <c r="AH148" s="138"/>
      <c r="AI148" s="4"/>
      <c r="AJ148" s="176" t="str">
        <f t="shared" ref="AJ148:AM148" si="592">if(isblank($A148),"",if($J148&gt;0,indirect("R"&amp;$J148&amp;"C"&amp;column(T148),0),"-"))</f>
        <v/>
      </c>
      <c r="AK148" s="176" t="str">
        <f t="shared" si="592"/>
        <v/>
      </c>
      <c r="AL148" s="176" t="str">
        <f t="shared" si="592"/>
        <v/>
      </c>
      <c r="AM148" s="176" t="str">
        <f t="shared" si="592"/>
        <v/>
      </c>
      <c r="AN148" s="176" t="str">
        <f t="shared" si="16"/>
        <v/>
      </c>
      <c r="AO148" s="177" t="str">
        <f t="shared" si="17"/>
        <v/>
      </c>
      <c r="AP148" s="178" t="str">
        <f t="shared" ref="AP148:AS148" si="593">if(isblank($A148),"",if($L148&gt;0,indirect("R"&amp;$L148&amp;"C"&amp;column(T148),0),"-"))</f>
        <v/>
      </c>
      <c r="AQ148" s="178" t="str">
        <f t="shared" si="593"/>
        <v/>
      </c>
      <c r="AR148" s="178" t="str">
        <f t="shared" si="593"/>
        <v/>
      </c>
      <c r="AS148" s="178" t="str">
        <f t="shared" si="593"/>
        <v/>
      </c>
      <c r="AT148" s="178" t="str">
        <f t="shared" si="19"/>
        <v/>
      </c>
      <c r="AU148" s="179" t="str">
        <f t="shared" si="20"/>
        <v/>
      </c>
      <c r="AV148" s="180"/>
      <c r="AW148" s="3"/>
      <c r="AX148" s="3"/>
    </row>
    <row r="149">
      <c r="A149" s="119"/>
      <c r="B149" s="182" t="str">
        <f t="shared" ref="B149:E149" si="594">if(isblank($A149),"",if(iserror(match($A149&amp;"M",X$5:X$250,0)+4),if(iserror(match($A149&amp;"M?",X$5:X$250,0)+4),"",match($A149&amp;"M?",X$5:X$250,0)+4),(match($A149&amp;"M",X$5:X$250,0)+4)))</f>
        <v/>
      </c>
      <c r="C149" s="182" t="str">
        <f t="shared" si="594"/>
        <v/>
      </c>
      <c r="D149" s="182" t="str">
        <f t="shared" si="594"/>
        <v/>
      </c>
      <c r="E149" s="182" t="str">
        <f t="shared" si="594"/>
        <v/>
      </c>
      <c r="F149" s="182" t="str">
        <f t="shared" ref="F149:I149" si="595">if(isblank($A149),"",if(iserror(match($A149&amp;"F",X$5:X$250,0)+4),if(iserror(match($A149&amp;"F?",X$5:X$250,0)+4),"",match($A149&amp;"F?",X$5:X$250,0)+4),(match($A149&amp;"F",X$5:X$250,0)+4)))</f>
        <v/>
      </c>
      <c r="G149" s="182" t="str">
        <f t="shared" si="595"/>
        <v/>
      </c>
      <c r="H149" s="182" t="str">
        <f t="shared" si="595"/>
        <v/>
      </c>
      <c r="I149" s="182" t="str">
        <f t="shared" si="595"/>
        <v/>
      </c>
      <c r="J149" s="183" t="str">
        <f t="shared" si="8"/>
        <v/>
      </c>
      <c r="K149" s="183" t="str">
        <f t="shared" si="575"/>
        <v/>
      </c>
      <c r="L149" s="183" t="str">
        <f t="shared" si="10"/>
        <v/>
      </c>
      <c r="M149" s="183" t="str">
        <f t="shared" si="576"/>
        <v/>
      </c>
      <c r="N149" s="183" t="str">
        <f t="shared" si="577"/>
        <v/>
      </c>
      <c r="O149" s="183" t="str">
        <f t="shared" si="578"/>
        <v/>
      </c>
      <c r="P149" s="184"/>
      <c r="Q149" s="184"/>
      <c r="R149" s="164" t="str">
        <f>'ID Obs'!A149</f>
        <v/>
      </c>
      <c r="S149" s="164" t="str">
        <f>'ID Obs'!C149</f>
        <v/>
      </c>
      <c r="T149" s="164" t="str">
        <f>'ID Obs'!E149</f>
        <v/>
      </c>
      <c r="U149" s="164" t="str">
        <f>'ID Obs'!F149</f>
        <v/>
      </c>
      <c r="V149" s="164" t="str">
        <f>'ID Obs'!G149</f>
        <v/>
      </c>
      <c r="W149" s="164" t="str">
        <f>'ID Obs'!H149</f>
        <v/>
      </c>
      <c r="X149" s="164" t="str">
        <f>'ID Obs'!N149&amp;$S149</f>
        <v/>
      </c>
      <c r="Y149" s="164" t="str">
        <f>'ID Obs'!P149&amp;$S149</f>
        <v/>
      </c>
      <c r="Z149" s="164" t="str">
        <f>'ID Obs'!R149&amp;$S149</f>
        <v/>
      </c>
      <c r="AA149" s="164" t="str">
        <f>'ID Obs'!T149&amp;$S149</f>
        <v/>
      </c>
      <c r="AB149" s="164" t="str">
        <f>'ID Obs'!O149</f>
        <v/>
      </c>
      <c r="AC149" s="164" t="str">
        <f>'ID Obs'!Q149</f>
        <v/>
      </c>
      <c r="AD149" s="164" t="str">
        <f>'ID Obs'!S149</f>
        <v/>
      </c>
      <c r="AE149" s="185" t="str">
        <f>'ID Obs'!U149</f>
        <v/>
      </c>
      <c r="AF149" s="173">
        <f>value('Nest Checks'!G151)</f>
        <v>0</v>
      </c>
      <c r="AG149" s="186" t="str">
        <f t="shared" si="579"/>
        <v/>
      </c>
      <c r="AH149" s="138"/>
      <c r="AI149" s="4"/>
      <c r="AJ149" s="176" t="str">
        <f t="shared" ref="AJ149:AM149" si="596">if(isblank($A149),"",if($J149&gt;0,indirect("R"&amp;$J149&amp;"C"&amp;column(T149),0),"-"))</f>
        <v/>
      </c>
      <c r="AK149" s="176" t="str">
        <f t="shared" si="596"/>
        <v/>
      </c>
      <c r="AL149" s="176" t="str">
        <f t="shared" si="596"/>
        <v/>
      </c>
      <c r="AM149" s="176" t="str">
        <f t="shared" si="596"/>
        <v/>
      </c>
      <c r="AN149" s="176" t="str">
        <f t="shared" si="16"/>
        <v/>
      </c>
      <c r="AO149" s="177" t="str">
        <f t="shared" si="17"/>
        <v/>
      </c>
      <c r="AP149" s="178" t="str">
        <f t="shared" ref="AP149:AS149" si="597">if(isblank($A149),"",if($L149&gt;0,indirect("R"&amp;$L149&amp;"C"&amp;column(T149),0),"-"))</f>
        <v/>
      </c>
      <c r="AQ149" s="178" t="str">
        <f t="shared" si="597"/>
        <v/>
      </c>
      <c r="AR149" s="178" t="str">
        <f t="shared" si="597"/>
        <v/>
      </c>
      <c r="AS149" s="178" t="str">
        <f t="shared" si="597"/>
        <v/>
      </c>
      <c r="AT149" s="178" t="str">
        <f t="shared" si="19"/>
        <v/>
      </c>
      <c r="AU149" s="179" t="str">
        <f t="shared" si="20"/>
        <v/>
      </c>
      <c r="AV149" s="180"/>
      <c r="AW149" s="3"/>
      <c r="AX149" s="3"/>
    </row>
  </sheetData>
  <autoFilter ref="$A$4:$AV$149"/>
  <mergeCells count="9">
    <mergeCell ref="AJ3:AO3"/>
    <mergeCell ref="AP3:AU3"/>
    <mergeCell ref="AH1:AI1"/>
    <mergeCell ref="AK1:AL1"/>
    <mergeCell ref="AN1:AO1"/>
    <mergeCell ref="AQ1:AR1"/>
    <mergeCell ref="AU1:AV1"/>
    <mergeCell ref="AW2:AX2"/>
    <mergeCell ref="AF3:AG3"/>
  </mergeCells>
  <conditionalFormatting sqref="A5:A149">
    <cfRule type="containsBlanks" dxfId="5" priority="1">
      <formula>LEN(TRIM(A5))=0</formula>
    </cfRule>
  </conditionalFormatting>
  <conditionalFormatting sqref="AK1:AL1">
    <cfRule type="containsBlanks" dxfId="5" priority="2">
      <formula>LEN(TRIM(AK1))=0</formula>
    </cfRule>
  </conditionalFormatting>
  <conditionalFormatting sqref="AP1">
    <cfRule type="expression" dxfId="0" priority="3">
      <formula>AND(ISNUMBER(AP1),TRUNC(AP1)&lt;TODAY()-6)</formula>
    </cfRule>
  </conditionalFormatting>
  <conditionalFormatting sqref="AP1">
    <cfRule type="containsBlanks" dxfId="5" priority="4">
      <formula>LEN(TRIM(AP1))=0</formula>
    </cfRule>
  </conditionalFormatting>
  <dataValidations>
    <dataValidation type="list" allowBlank="1" showInputMessage="1" showErrorMessage="1" prompt="&lt;strong&gt;validation&lt;/strong&gt; Click and enter a value from the list of items" sqref="AH5:AH149">
      <formula1>"Failed,Fledged,Fell,Predated,Unhatched,Abandoned"</formula1>
    </dataValidation>
    <dataValidation type="decimal" operator="greaterThan" allowBlank="1" showDropDown="1" showInputMessage="1" showErrorMessage="1" prompt="Must be nest # or #.#" sqref="A5:A149">
      <formula1>0.0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5"/>
    <col customWidth="1" min="2" max="2" width="18.63"/>
    <col customWidth="1" min="3" max="3" width="23.88"/>
    <col customWidth="1" min="4" max="4" width="36.13"/>
    <col customWidth="1" min="5" max="13" width="15.13"/>
    <col customWidth="1" min="14" max="14" width="14.13"/>
    <col customWidth="1" min="15" max="16" width="7.5"/>
    <col customWidth="1" min="17" max="17" width="7.63"/>
    <col customWidth="1" min="18" max="18" width="7.5"/>
    <col customWidth="1" min="19" max="19" width="9.25"/>
    <col customWidth="1" min="20" max="21" width="7.5"/>
    <col customWidth="1" min="22" max="22" width="15.13"/>
    <col customWidth="1" min="23" max="23" width="15.38"/>
    <col customWidth="1" min="24" max="30" width="7.75"/>
    <col customWidth="1" min="31" max="162" width="15.13"/>
  </cols>
  <sheetData>
    <row r="1">
      <c r="A1" s="67"/>
      <c r="B1" s="4"/>
      <c r="C1" s="187" t="s">
        <v>171</v>
      </c>
      <c r="D1" s="79"/>
      <c r="E1" s="147"/>
      <c r="F1" s="147"/>
      <c r="G1" s="147"/>
      <c r="H1" s="147"/>
      <c r="I1" s="147"/>
      <c r="J1" s="147"/>
      <c r="K1" s="147"/>
      <c r="L1" s="147"/>
    </row>
    <row r="2">
      <c r="A2" s="188" t="s">
        <v>172</v>
      </c>
      <c r="B2" s="189" t="s">
        <v>173</v>
      </c>
      <c r="C2" s="190">
        <v>4.0</v>
      </c>
      <c r="D2" s="191" t="s">
        <v>174</v>
      </c>
      <c r="E2" s="145"/>
      <c r="F2" s="145"/>
      <c r="G2" s="145"/>
      <c r="H2" s="145"/>
      <c r="I2" s="145"/>
      <c r="J2" s="145"/>
      <c r="K2" s="145"/>
      <c r="L2" s="63"/>
      <c r="M2" s="192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193"/>
      <c r="BQ2" s="193"/>
      <c r="BR2" s="193"/>
      <c r="BS2" s="193"/>
      <c r="BT2" s="193"/>
      <c r="BU2" s="193"/>
      <c r="BV2" s="193"/>
      <c r="BW2" s="193"/>
      <c r="BX2" s="193"/>
      <c r="BY2" s="193"/>
      <c r="BZ2" s="193"/>
      <c r="CA2" s="193"/>
      <c r="CB2" s="193"/>
      <c r="CC2" s="193"/>
      <c r="CD2" s="193"/>
      <c r="CE2" s="193"/>
      <c r="CF2" s="193"/>
      <c r="CG2" s="193"/>
      <c r="CH2" s="193"/>
      <c r="CI2" s="193"/>
      <c r="CJ2" s="193"/>
      <c r="CK2" s="193"/>
      <c r="CL2" s="193"/>
      <c r="CM2" s="193"/>
      <c r="CN2" s="193"/>
      <c r="CO2" s="193"/>
      <c r="CP2" s="193"/>
      <c r="CQ2" s="193"/>
      <c r="CR2" s="193"/>
      <c r="CS2" s="193"/>
      <c r="CT2" s="193"/>
      <c r="CU2" s="193"/>
      <c r="CV2" s="193"/>
      <c r="CW2" s="193"/>
      <c r="CX2" s="193"/>
      <c r="CY2" s="193"/>
      <c r="CZ2" s="193"/>
      <c r="DA2" s="193"/>
      <c r="DB2" s="193"/>
      <c r="DC2" s="193"/>
      <c r="DD2" s="193"/>
      <c r="DE2" s="193"/>
      <c r="DF2" s="193"/>
      <c r="DG2" s="193"/>
      <c r="DH2" s="193"/>
      <c r="DI2" s="193"/>
      <c r="DJ2" s="193"/>
      <c r="DK2" s="193"/>
      <c r="DL2" s="193"/>
      <c r="DM2" s="193"/>
      <c r="DN2" s="193"/>
      <c r="DO2" s="193"/>
      <c r="DP2" s="193"/>
      <c r="DQ2" s="193"/>
      <c r="DR2" s="193"/>
      <c r="DS2" s="193"/>
      <c r="DT2" s="193"/>
      <c r="DU2" s="193"/>
      <c r="DV2" s="193"/>
      <c r="DW2" s="193"/>
      <c r="DX2" s="193"/>
      <c r="DY2" s="193"/>
      <c r="DZ2" s="193"/>
      <c r="EA2" s="193"/>
      <c r="EB2" s="193"/>
      <c r="EC2" s="193"/>
      <c r="ED2" s="193"/>
      <c r="EE2" s="193"/>
      <c r="EF2" s="193"/>
      <c r="EG2" s="193"/>
      <c r="EH2" s="193"/>
      <c r="EI2" s="193"/>
      <c r="EJ2" s="193"/>
      <c r="EK2" s="193"/>
      <c r="EL2" s="193"/>
      <c r="EM2" s="193"/>
      <c r="EN2" s="193"/>
      <c r="EO2" s="193"/>
      <c r="EP2" s="193"/>
      <c r="EQ2" s="193"/>
      <c r="ER2" s="193"/>
      <c r="ES2" s="193"/>
      <c r="ET2" s="193"/>
      <c r="EU2" s="193"/>
      <c r="EV2" s="193"/>
      <c r="EW2" s="193"/>
      <c r="EX2" s="193"/>
      <c r="EY2" s="193"/>
      <c r="EZ2" s="193"/>
      <c r="FA2" s="193"/>
      <c r="FB2" s="193"/>
      <c r="FC2" s="193"/>
      <c r="FD2" s="193"/>
      <c r="FE2" s="193"/>
      <c r="FF2" s="193"/>
    </row>
    <row r="3">
      <c r="A3" s="194" t="str">
        <f t="array" ref="A3:A151">sort(C3:C500, B3:B500,TRUE)</f>
        <v>#10: X on 20-Jun</v>
      </c>
      <c r="B3" s="195" t="str">
        <f t="shared" ref="B3:B151" si="1">if(C3="","",datevalue(right(C3,6)))</f>
        <v/>
      </c>
      <c r="C3" s="196" t="str">
        <f t="array" ref="C3:C143">if(D3:D143="","",if(datevalue(right(D3:D143,6))&gt;=(today()-C2),D3:D143,""))</f>
        <v/>
      </c>
      <c r="D3" s="197" t="str">
        <f>'Nest Checks'!N7</f>
        <v/>
      </c>
      <c r="L3" s="144"/>
      <c r="M3" s="143"/>
      <c r="U3" s="193"/>
      <c r="V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193"/>
      <c r="BQ3" s="193"/>
      <c r="BR3" s="193"/>
      <c r="BS3" s="193"/>
      <c r="BT3" s="193"/>
      <c r="BU3" s="193"/>
      <c r="BV3" s="193"/>
      <c r="BW3" s="193"/>
      <c r="BX3" s="193"/>
      <c r="BY3" s="193"/>
      <c r="BZ3" s="193"/>
      <c r="CA3" s="193"/>
      <c r="CB3" s="193"/>
      <c r="CC3" s="193"/>
      <c r="CD3" s="193"/>
      <c r="CE3" s="193"/>
      <c r="CF3" s="193"/>
      <c r="CG3" s="193"/>
      <c r="CH3" s="193"/>
      <c r="CI3" s="193"/>
      <c r="CJ3" s="193"/>
      <c r="CK3" s="193"/>
      <c r="CL3" s="193"/>
      <c r="CM3" s="193"/>
      <c r="CN3" s="193"/>
      <c r="CO3" s="193"/>
      <c r="CP3" s="193"/>
      <c r="CQ3" s="193"/>
      <c r="CR3" s="193"/>
      <c r="CS3" s="193"/>
      <c r="CT3" s="193"/>
      <c r="CU3" s="193"/>
      <c r="CV3" s="193"/>
      <c r="CW3" s="193"/>
      <c r="CX3" s="193"/>
      <c r="CY3" s="193"/>
      <c r="CZ3" s="193"/>
      <c r="DA3" s="193"/>
      <c r="DB3" s="193"/>
      <c r="DC3" s="193"/>
      <c r="DD3" s="193"/>
      <c r="DE3" s="193"/>
      <c r="DF3" s="193"/>
      <c r="DG3" s="193"/>
      <c r="DH3" s="193"/>
      <c r="DI3" s="193"/>
      <c r="DJ3" s="193"/>
      <c r="DK3" s="193"/>
      <c r="DL3" s="193"/>
      <c r="DM3" s="193"/>
      <c r="DN3" s="193"/>
      <c r="DO3" s="193"/>
      <c r="DP3" s="193"/>
      <c r="DQ3" s="193"/>
      <c r="DR3" s="193"/>
      <c r="DS3" s="193"/>
      <c r="DT3" s="193"/>
      <c r="DU3" s="193"/>
      <c r="DV3" s="193"/>
      <c r="DW3" s="193"/>
      <c r="DX3" s="193"/>
      <c r="DY3" s="193"/>
      <c r="DZ3" s="193"/>
      <c r="EA3" s="193"/>
      <c r="EB3" s="193"/>
      <c r="EC3" s="193"/>
      <c r="ED3" s="193"/>
      <c r="EE3" s="193"/>
      <c r="EF3" s="193"/>
      <c r="EG3" s="193"/>
      <c r="EH3" s="193"/>
      <c r="EI3" s="193"/>
      <c r="EJ3" s="193"/>
      <c r="EK3" s="193"/>
      <c r="EL3" s="193"/>
      <c r="EM3" s="193"/>
      <c r="EN3" s="193"/>
      <c r="EO3" s="193"/>
      <c r="EP3" s="193"/>
      <c r="EQ3" s="193"/>
      <c r="ER3" s="193"/>
      <c r="ES3" s="193"/>
      <c r="ET3" s="193"/>
      <c r="EU3" s="193"/>
      <c r="EV3" s="193"/>
      <c r="EW3" s="193"/>
      <c r="EX3" s="193"/>
      <c r="EY3" s="193"/>
      <c r="EZ3" s="193"/>
      <c r="FA3" s="193"/>
      <c r="FB3" s="193"/>
      <c r="FC3" s="193"/>
      <c r="FD3" s="193"/>
      <c r="FE3" s="193"/>
      <c r="FF3" s="193"/>
    </row>
    <row r="4">
      <c r="A4" s="198" t="s">
        <v>175</v>
      </c>
      <c r="B4" s="195" t="str">
        <f t="shared" si="1"/>
        <v/>
      </c>
      <c r="C4" s="199" t="s">
        <v>168</v>
      </c>
      <c r="D4" s="197" t="str">
        <f>'Nest Checks'!N8</f>
        <v/>
      </c>
      <c r="L4" s="144"/>
      <c r="M4" s="14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  <c r="CJ4" s="193"/>
      <c r="CK4" s="193"/>
      <c r="CL4" s="193"/>
      <c r="CM4" s="193"/>
      <c r="CN4" s="193"/>
      <c r="CO4" s="193"/>
      <c r="CP4" s="193"/>
      <c r="CQ4" s="193"/>
      <c r="CR4" s="193"/>
      <c r="CS4" s="193"/>
      <c r="CT4" s="193"/>
      <c r="CU4" s="193"/>
      <c r="CV4" s="193"/>
      <c r="CW4" s="193"/>
      <c r="CX4" s="193"/>
      <c r="CY4" s="193"/>
      <c r="CZ4" s="193"/>
      <c r="DA4" s="193"/>
      <c r="DB4" s="193"/>
      <c r="DC4" s="193"/>
      <c r="DD4" s="193"/>
      <c r="DE4" s="193"/>
      <c r="DF4" s="193"/>
      <c r="DG4" s="193"/>
      <c r="DH4" s="193"/>
      <c r="DI4" s="193"/>
      <c r="DJ4" s="193"/>
      <c r="DK4" s="193"/>
      <c r="DL4" s="193"/>
      <c r="DM4" s="193"/>
      <c r="DN4" s="193"/>
      <c r="DO4" s="193"/>
      <c r="DP4" s="193"/>
      <c r="DQ4" s="193"/>
      <c r="DR4" s="193"/>
      <c r="DS4" s="193"/>
      <c r="DT4" s="193"/>
      <c r="DU4" s="193"/>
      <c r="DV4" s="193"/>
      <c r="DW4" s="193"/>
      <c r="DX4" s="193"/>
      <c r="DY4" s="193"/>
      <c r="DZ4" s="193"/>
      <c r="EA4" s="193"/>
      <c r="EB4" s="193"/>
      <c r="EC4" s="193"/>
      <c r="ED4" s="193"/>
      <c r="EE4" s="193"/>
      <c r="EF4" s="193"/>
      <c r="EG4" s="193"/>
      <c r="EH4" s="193"/>
      <c r="EI4" s="193"/>
      <c r="EJ4" s="193"/>
      <c r="EK4" s="193"/>
      <c r="EL4" s="193"/>
      <c r="EM4" s="193"/>
      <c r="EN4" s="193"/>
      <c r="EO4" s="193"/>
      <c r="EP4" s="193"/>
      <c r="EQ4" s="193"/>
      <c r="ER4" s="193"/>
      <c r="ES4" s="193"/>
      <c r="ET4" s="193"/>
      <c r="EU4" s="193"/>
      <c r="EV4" s="193"/>
      <c r="EW4" s="193"/>
      <c r="EX4" s="193"/>
      <c r="EY4" s="193"/>
      <c r="EZ4" s="193"/>
      <c r="FA4" s="193"/>
      <c r="FB4" s="193"/>
      <c r="FC4" s="193"/>
      <c r="FD4" s="193"/>
      <c r="FE4" s="193"/>
      <c r="FF4" s="193"/>
    </row>
    <row r="5">
      <c r="A5" s="198" t="s">
        <v>176</v>
      </c>
      <c r="B5" s="195">
        <f t="shared" si="1"/>
        <v>45542</v>
      </c>
      <c r="C5" s="199" t="s">
        <v>177</v>
      </c>
      <c r="D5" s="197" t="str">
        <f>'Nest Checks'!N9</f>
        <v>#3: X on 07-Sep</v>
      </c>
      <c r="L5" s="144"/>
      <c r="M5" s="143"/>
    </row>
    <row r="6">
      <c r="A6" s="198" t="s">
        <v>178</v>
      </c>
      <c r="B6" s="195" t="str">
        <f t="shared" si="1"/>
        <v/>
      </c>
      <c r="C6" s="199" t="s">
        <v>168</v>
      </c>
      <c r="D6" s="197" t="str">
        <f>'Nest Checks'!N10</f>
        <v/>
      </c>
      <c r="M6" s="200"/>
      <c r="N6" s="201"/>
      <c r="O6" s="202" t="str">
        <f>text(N11,"dd-mmm")</f>
        <v>03-Jun</v>
      </c>
      <c r="P6" s="203" t="str">
        <f t="shared" ref="P6:U6" si="2">text(O6+1,"dd-mmm")</f>
        <v>04-Jun</v>
      </c>
      <c r="Q6" s="203" t="str">
        <f t="shared" si="2"/>
        <v>05-Jun</v>
      </c>
      <c r="R6" s="203" t="str">
        <f t="shared" si="2"/>
        <v>06-Jun</v>
      </c>
      <c r="S6" s="203" t="str">
        <f t="shared" si="2"/>
        <v>07-Jun</v>
      </c>
      <c r="T6" s="203" t="str">
        <f t="shared" si="2"/>
        <v>08-Jun</v>
      </c>
      <c r="U6" s="203" t="str">
        <f t="shared" si="2"/>
        <v>09-Jun</v>
      </c>
      <c r="V6" s="204"/>
      <c r="W6" s="205"/>
      <c r="X6" s="206" t="str">
        <f>text($N$12,"dd-mmm")</f>
        <v>10-Jun</v>
      </c>
      <c r="Y6" s="207" t="str">
        <f t="shared" ref="Y6:AD6" si="3">text(X6+1,"dd-mmm")</f>
        <v>11-Jun</v>
      </c>
      <c r="Z6" s="207" t="str">
        <f t="shared" si="3"/>
        <v>12-Jun</v>
      </c>
      <c r="AA6" s="207" t="str">
        <f t="shared" si="3"/>
        <v>13-Jun</v>
      </c>
      <c r="AB6" s="207" t="str">
        <f t="shared" si="3"/>
        <v>14-Jun</v>
      </c>
      <c r="AC6" s="207" t="str">
        <f t="shared" si="3"/>
        <v>15-Jun</v>
      </c>
      <c r="AD6" s="207" t="str">
        <f t="shared" si="3"/>
        <v>16-Jun</v>
      </c>
    </row>
    <row r="7">
      <c r="A7" s="198" t="s">
        <v>177</v>
      </c>
      <c r="B7" s="195" t="str">
        <f t="shared" si="1"/>
        <v/>
      </c>
      <c r="C7" s="199" t="s">
        <v>168</v>
      </c>
      <c r="D7" s="199" t="str">
        <f>'Nest Checks'!N11</f>
        <v/>
      </c>
      <c r="E7" s="208" t="s">
        <v>179</v>
      </c>
      <c r="F7" s="209" t="s">
        <v>180</v>
      </c>
      <c r="G7" s="209" t="s">
        <v>181</v>
      </c>
      <c r="H7" s="210" t="s">
        <v>182</v>
      </c>
      <c r="I7" s="209" t="s">
        <v>183</v>
      </c>
      <c r="J7" s="209" t="s">
        <v>184</v>
      </c>
      <c r="K7" s="209" t="s">
        <v>185</v>
      </c>
      <c r="L7" s="209" t="s">
        <v>186</v>
      </c>
      <c r="M7" s="211" t="s">
        <v>187</v>
      </c>
      <c r="N7" s="201" t="s">
        <v>188</v>
      </c>
      <c r="O7" s="201" t="s">
        <v>189</v>
      </c>
      <c r="P7" s="201" t="s">
        <v>190</v>
      </c>
      <c r="Q7" s="201" t="s">
        <v>191</v>
      </c>
      <c r="R7" s="201" t="s">
        <v>192</v>
      </c>
      <c r="S7" s="201" t="s">
        <v>193</v>
      </c>
      <c r="T7" s="201" t="s">
        <v>194</v>
      </c>
      <c r="U7" s="201" t="s">
        <v>195</v>
      </c>
      <c r="V7" s="204"/>
      <c r="W7" s="205"/>
      <c r="X7" s="205" t="s">
        <v>189</v>
      </c>
      <c r="Y7" s="205" t="s">
        <v>190</v>
      </c>
      <c r="Z7" s="205" t="s">
        <v>191</v>
      </c>
      <c r="AA7" s="205" t="s">
        <v>192</v>
      </c>
      <c r="AB7" s="205" t="s">
        <v>193</v>
      </c>
      <c r="AC7" s="205" t="s">
        <v>194</v>
      </c>
      <c r="AD7" s="205" t="s">
        <v>195</v>
      </c>
    </row>
    <row r="8">
      <c r="A8" s="198" t="s">
        <v>168</v>
      </c>
      <c r="B8" s="195" t="str">
        <f t="shared" si="1"/>
        <v/>
      </c>
      <c r="C8" s="199" t="s">
        <v>168</v>
      </c>
      <c r="D8" s="199" t="str">
        <f>'Nest Checks'!N12</f>
        <v/>
      </c>
      <c r="E8" s="212" t="str">
        <f>'ID Obs'!B1</f>
        <v>Struthers</v>
      </c>
      <c r="F8" s="213" t="str">
        <f>'ID Obs'!B2</f>
        <v/>
      </c>
      <c r="G8" s="213" t="str">
        <f>'Active Nests'!AK1</f>
        <v/>
      </c>
      <c r="H8" s="213">
        <f>'ID Obs'!I2</f>
        <v>6</v>
      </c>
      <c r="I8" s="213">
        <f>'ID Obs'!I1</f>
        <v>6</v>
      </c>
      <c r="J8" s="213">
        <f>'ID Obs'!M1</f>
        <v>0</v>
      </c>
      <c r="K8" s="214" t="str">
        <f>'Active Nests'!AP1</f>
        <v/>
      </c>
      <c r="L8" s="213">
        <f>'Active Nests'!AS1</f>
        <v>5</v>
      </c>
      <c r="M8" s="215">
        <f>'Nest Checks'!D2</f>
        <v>44804</v>
      </c>
      <c r="N8" s="203" t="str">
        <f>if('ID Obs'!AD4="",'Active Nests'!Q2,'Active Nests'!Q2&amp;"Still Unb?: "&amp;'ID Obs'!AD4)</f>
        <v/>
      </c>
      <c r="O8" s="203" t="str">
        <f t="array" ref="O8">if(O9=0,"-----",concatenate(indirect(O10,1)))</f>
        <v>-----</v>
      </c>
      <c r="P8" s="203" t="str">
        <f t="array" ref="P8">if(P9=0,"-----",concatenate(indirect(P10,1)))</f>
        <v>-----</v>
      </c>
      <c r="Q8" s="203" t="str">
        <f t="array" ref="Q8">if(Q9=0,"-----",concatenate(indirect(Q10,1)))</f>
        <v>-----</v>
      </c>
      <c r="R8" s="203" t="str">
        <f t="array" ref="R8">if(R9=0,"-----",concatenate(indirect(R10,1)))</f>
        <v>-----</v>
      </c>
      <c r="S8" s="203" t="str">
        <f t="array" ref="S8">if(S9=0,"-----",concatenate(indirect(S10,1)))</f>
        <v>-----</v>
      </c>
      <c r="T8" s="203" t="str">
        <f t="array" ref="T8">if(T9=0,"-----",concatenate(indirect(T10,1)))</f>
        <v>-----</v>
      </c>
      <c r="U8" s="203" t="str">
        <f t="array" ref="U8">if(U9=0,"-----",concatenate(indirect(U10,1)))</f>
        <v>-----</v>
      </c>
      <c r="V8" s="204"/>
      <c r="W8" s="205"/>
      <c r="X8" s="207" t="str">
        <f t="array" ref="X8">if(X9=0,"-----",concatenate(indirect(X10,1)))</f>
        <v>-----</v>
      </c>
      <c r="Y8" s="207" t="str">
        <f t="array" ref="Y8">if(Y9=0,"-----",concatenate(indirect(Y10,1)))</f>
        <v>-----</v>
      </c>
      <c r="Z8" s="207" t="str">
        <f t="array" ref="Z8">if(Z9=0,"-----",concatenate(indirect(Z10,1)))</f>
        <v>-----</v>
      </c>
      <c r="AA8" s="207" t="str">
        <f t="array" ref="AA8">if(AA9=0,"-----",concatenate(indirect(AA10,1)))</f>
        <v>-----</v>
      </c>
      <c r="AB8" s="207" t="str">
        <f t="array" ref="AB8">if(AB9=0,"-----",concatenate(indirect(AB10,1)))</f>
        <v>-----</v>
      </c>
      <c r="AC8" s="207" t="str">
        <f t="array" ref="AC8">if(AC9=0,"-----",concatenate(indirect(AC10,1)))</f>
        <v>-----</v>
      </c>
      <c r="AD8" s="207" t="str">
        <f t="array" ref="AD8">if(AD9=0,"-----",concatenate(indirect(AD10,1)))</f>
        <v>-----</v>
      </c>
    </row>
    <row r="9">
      <c r="A9" s="198" t="s">
        <v>168</v>
      </c>
      <c r="B9" s="195" t="str">
        <f t="shared" si="1"/>
        <v/>
      </c>
      <c r="C9" s="199" t="s">
        <v>168</v>
      </c>
      <c r="D9" s="197" t="str">
        <f>'Nest Checks'!N13</f>
        <v/>
      </c>
      <c r="L9" s="144"/>
      <c r="M9" s="216"/>
      <c r="N9" s="204" t="s">
        <v>196</v>
      </c>
      <c r="O9" s="217">
        <f t="array" ref="O9">sum(if(iserror(O11:O561),0,if(O11:O561="",0,1)))</f>
        <v>0</v>
      </c>
      <c r="P9" s="217">
        <f t="array" ref="P9">sum(if(iserror(P11:P561),0,if(P11:P561="",0,1)))</f>
        <v>0</v>
      </c>
      <c r="Q9" s="217">
        <f t="array" ref="Q9">sum(if(iserror(Q11:Q561),0,if(Q11:Q561="",0,1)))</f>
        <v>0</v>
      </c>
      <c r="R9" s="217">
        <f t="array" ref="R9">sum(if(iserror(R11:R561),0,if(R11:R561="",0,1)))</f>
        <v>0</v>
      </c>
      <c r="S9" s="217">
        <f t="array" ref="S9">sum(if(iserror(S11:S561),0,if(S11:S561="",0,1)))</f>
        <v>0</v>
      </c>
      <c r="T9" s="217">
        <f t="array" ref="T9">sum(if(iserror(T11:T561),0,if(T11:T561="",0,1)))</f>
        <v>0</v>
      </c>
      <c r="U9" s="217">
        <f t="array" ref="U9">sum(if(iserror(U11:U561),0,if(U11:U561="",0,1)))</f>
        <v>0</v>
      </c>
      <c r="V9" s="204"/>
      <c r="W9" s="204" t="s">
        <v>196</v>
      </c>
      <c r="X9" s="217">
        <f t="array" ref="X9">sum(if(iserror(X11:X561),0,if(X11:X561="",0,1)))</f>
        <v>0</v>
      </c>
      <c r="Y9" s="217">
        <f t="array" ref="Y9">sum(if(iserror(Y11:Y561),0,if(Y11:Y561="",0,1)))</f>
        <v>0</v>
      </c>
      <c r="Z9" s="217">
        <f t="array" ref="Z9">sum(if(iserror(Z11:Z561),0,if(Z11:Z561="",0,1)))</f>
        <v>0</v>
      </c>
      <c r="AA9" s="217">
        <f t="array" ref="AA9">sum(if(iserror(AA11:AA561),0,if(AA11:AA561="",0,1)))</f>
        <v>0</v>
      </c>
      <c r="AB9" s="217">
        <f t="array" ref="AB9">sum(if(iserror(AB11:AB561),0,if(AB11:AB561="",0,1)))</f>
        <v>0</v>
      </c>
      <c r="AC9" s="217">
        <f t="array" ref="AC9">sum(if(iserror(AC11:AC561),0,if(AC11:AC561="",0,1)))</f>
        <v>0</v>
      </c>
      <c r="AD9" s="217">
        <f t="array" ref="AD9">sum(if(iserror(AD11:AD561),0,if(AD11:AD561="",0,1)))</f>
        <v>0</v>
      </c>
    </row>
    <row r="10">
      <c r="A10" s="198" t="s">
        <v>168</v>
      </c>
      <c r="B10" s="195" t="str">
        <f t="shared" si="1"/>
        <v/>
      </c>
      <c r="C10" s="199" t="s">
        <v>168</v>
      </c>
      <c r="D10" s="197" t="str">
        <f>'Nest Checks'!N14</f>
        <v/>
      </c>
      <c r="L10" s="144"/>
      <c r="M10" s="216"/>
      <c r="N10" s="204" t="s">
        <v>197</v>
      </c>
      <c r="O10" s="218" t="str">
        <f>"o11:o"&amp;10+O9</f>
        <v>o11:o10</v>
      </c>
      <c r="P10" s="218" t="str">
        <f>"p11:p"&amp;10+P9</f>
        <v>p11:p10</v>
      </c>
      <c r="Q10" s="218" t="str">
        <f>"q11:q"&amp;10+Q9</f>
        <v>q11:q10</v>
      </c>
      <c r="R10" s="218" t="str">
        <f>"r11:r"&amp;10+R9</f>
        <v>r11:r10</v>
      </c>
      <c r="S10" s="218" t="str">
        <f>"s11:s"&amp;10+S9</f>
        <v>s11:s10</v>
      </c>
      <c r="T10" s="218" t="str">
        <f>"t11:t"&amp;10+T9</f>
        <v>t11:t10</v>
      </c>
      <c r="U10" s="218" t="str">
        <f>"u11:u"&amp;10+U9</f>
        <v>u11:u10</v>
      </c>
      <c r="V10" s="204"/>
      <c r="W10" s="204" t="s">
        <v>197</v>
      </c>
      <c r="X10" s="218" t="str">
        <f>"x11:x"&amp;10+X9</f>
        <v>x11:x10</v>
      </c>
      <c r="Y10" s="218" t="str">
        <f>"y11:y"&amp;10+Y9</f>
        <v>y11:y10</v>
      </c>
      <c r="Z10" s="218" t="str">
        <f>"z11:z"&amp;10+Z9</f>
        <v>z11:z10</v>
      </c>
      <c r="AA10" s="218" t="str">
        <f>"aa11:aa"&amp;10+AA9</f>
        <v>aa11:aa10</v>
      </c>
      <c r="AB10" s="218" t="str">
        <f>"ab11:ab"&amp;10+AB9</f>
        <v>ab11:ab10</v>
      </c>
      <c r="AC10" s="218" t="str">
        <f>"ac11:ac"&amp;10+AC9</f>
        <v>ac11:ac10</v>
      </c>
      <c r="AD10" s="218" t="str">
        <f>"ad11:ad"&amp;10+AD9</f>
        <v>ad11:ad10</v>
      </c>
    </row>
    <row r="11">
      <c r="A11" s="198" t="s">
        <v>168</v>
      </c>
      <c r="B11" s="195" t="str">
        <f t="shared" si="1"/>
        <v/>
      </c>
      <c r="C11" s="199" t="s">
        <v>168</v>
      </c>
      <c r="D11" s="197" t="str">
        <f>'Nest Checks'!N15</f>
        <v/>
      </c>
      <c r="L11" s="144"/>
      <c r="M11" s="216" t="s">
        <v>198</v>
      </c>
      <c r="N11" s="219" t="str">
        <f>if(N14&lt;&gt;1,N15-(N14-1),N15)</f>
        <v>03-Jun</v>
      </c>
      <c r="O11" s="218" t="str">
        <f t="array" ref="O11:O108">sort(if(right($D$3:$D$100,6)=O6,left($D$3:$D$100,find(" on",$D$3:$D$100)),""),1,FALSE)</f>
        <v/>
      </c>
      <c r="P11" s="218" t="str">
        <f t="array" ref="P11:P108">sort(if(right($D$3:$D$100,6)=P6,left($D$3:$D$100,find(" on",$D$3:$D$100)),""),1,FALSE)</f>
        <v/>
      </c>
      <c r="Q11" s="218" t="str">
        <f t="array" ref="Q11:Q108">sort(if(right($D$3:$D$100,6)=Q6,left($D$3:$D$100,find(" on",$D$3:$D$100)),""),1,FALSE)</f>
        <v/>
      </c>
      <c r="R11" s="218" t="str">
        <f t="array" ref="R11:R108">sort(if(right($D$3:$D$100,6)=R6,left($D$3:$D$100,find(" on",$D$3:$D$100)),""),1,FALSE)</f>
        <v/>
      </c>
      <c r="S11" s="218" t="str">
        <f t="array" ref="S11:S108">sort(if(right($D$3:$D$100,6)=S6,left($D$3:$D$100,find(" on",$D$3:$D$100)),""),1,FALSE)</f>
        <v/>
      </c>
      <c r="T11" s="218" t="str">
        <f t="array" ref="T11:T108">sort(if(right($D$3:$D$100,6)=T6,left($D$3:$D$100,find(" on",$D$3:$D$100)),""),1,FALSE)</f>
        <v/>
      </c>
      <c r="U11" s="218" t="str">
        <f t="array" ref="U11:U108">sort(if(right($D$3:$D$100,6)=U6,left($D$3:$D$100,find(" on",$D$3:$D$100)),""),1,FALSE)</f>
        <v/>
      </c>
      <c r="V11" s="204"/>
      <c r="W11" s="220"/>
      <c r="X11" s="218" t="str">
        <f t="array" ref="X11:X108">sort(if(right($D$3:$D$100,6)=X6,left($D$3:$D$100,find(" on",$D$3:$D$100)),""),1,FALSE)</f>
        <v/>
      </c>
      <c r="Y11" s="218" t="str">
        <f t="array" ref="Y11:Y108">sort(if(right($D$3:$D$100,6)=Y6,left($D$3:$D$100,find(" on",$D$3:$D$100)),""),1,FALSE)</f>
        <v/>
      </c>
      <c r="Z11" s="218" t="str">
        <f t="array" ref="Z11:Z108">sort(if(right($D$3:$D$100,6)=Z6,left($D$3:$D$100,find(" on",$D$3:$D$100)),""),1,FALSE)</f>
        <v/>
      </c>
      <c r="AA11" s="218" t="str">
        <f t="array" ref="AA11:AA108">sort(if(right($D$3:$D$100,6)=AA6,left($D$3:$D$100,find(" on",$D$3:$D$100)),""),1,FALSE)</f>
        <v/>
      </c>
      <c r="AB11" s="218" t="str">
        <f t="array" ref="AB11:AB108">sort(if(right($D$3:$D$100,6)=AB6,left($D$3:$D$100,find(" on",$D$3:$D$100)),""),1,FALSE)</f>
        <v/>
      </c>
      <c r="AC11" s="218" t="str">
        <f t="array" ref="AC11:AC108">sort(if(right($D$3:$D$100,6)=AC6,left($D$3:$D$100,find(" on",$D$3:$D$100)),""),1,FALSE)</f>
        <v/>
      </c>
      <c r="AD11" s="218" t="str">
        <f t="array" ref="AD11:AD108">sort(if(right($D$3:$D$100,6)=AD6,left($D$3:$D$100,find(" on",$D$3:$D$100)),""),1,FALSE)</f>
        <v/>
      </c>
    </row>
    <row r="12">
      <c r="A12" s="198" t="s">
        <v>168</v>
      </c>
      <c r="B12" s="195">
        <f t="shared" si="1"/>
        <v>45463</v>
      </c>
      <c r="C12" s="199" t="s">
        <v>199</v>
      </c>
      <c r="D12" s="197" t="str">
        <f>'Nest Checks'!N16</f>
        <v>#10: X on 20-Jun</v>
      </c>
      <c r="L12" s="144"/>
      <c r="M12" s="216" t="s">
        <v>200</v>
      </c>
      <c r="N12" s="221">
        <f>N11+7</f>
        <v>45453</v>
      </c>
      <c r="O12" s="218" t="s">
        <v>168</v>
      </c>
      <c r="P12" s="218" t="s">
        <v>168</v>
      </c>
      <c r="Q12" s="218" t="s">
        <v>168</v>
      </c>
      <c r="R12" s="218" t="s">
        <v>168</v>
      </c>
      <c r="S12" s="218" t="s">
        <v>168</v>
      </c>
      <c r="T12" s="218" t="s">
        <v>168</v>
      </c>
      <c r="U12" s="218" t="s">
        <v>168</v>
      </c>
      <c r="V12" s="204"/>
      <c r="W12" s="204"/>
      <c r="X12" s="218" t="s">
        <v>168</v>
      </c>
      <c r="Y12" s="218" t="s">
        <v>168</v>
      </c>
      <c r="Z12" s="218" t="s">
        <v>168</v>
      </c>
      <c r="AA12" s="218" t="s">
        <v>168</v>
      </c>
      <c r="AB12" s="218" t="s">
        <v>168</v>
      </c>
      <c r="AC12" s="218" t="s">
        <v>168</v>
      </c>
      <c r="AD12" s="218" t="s">
        <v>168</v>
      </c>
    </row>
    <row r="13">
      <c r="A13" s="198" t="s">
        <v>168</v>
      </c>
      <c r="B13" s="195" t="str">
        <f t="shared" si="1"/>
        <v/>
      </c>
      <c r="C13" s="199" t="s">
        <v>168</v>
      </c>
      <c r="D13" s="197" t="str">
        <f>'Nest Checks'!N17</f>
        <v/>
      </c>
      <c r="L13" s="144"/>
      <c r="M13" s="143"/>
      <c r="O13" s="222" t="s">
        <v>168</v>
      </c>
      <c r="P13" s="222" t="s">
        <v>168</v>
      </c>
      <c r="Q13" s="222" t="s">
        <v>168</v>
      </c>
      <c r="R13" s="222" t="s">
        <v>168</v>
      </c>
      <c r="S13" s="222" t="s">
        <v>168</v>
      </c>
      <c r="T13" s="222" t="s">
        <v>168</v>
      </c>
      <c r="U13" s="222" t="s">
        <v>168</v>
      </c>
      <c r="X13" s="222" t="s">
        <v>168</v>
      </c>
      <c r="Y13" s="222" t="s">
        <v>168</v>
      </c>
      <c r="Z13" s="222" t="s">
        <v>168</v>
      </c>
      <c r="AA13" s="222" t="s">
        <v>168</v>
      </c>
      <c r="AB13" s="222" t="s">
        <v>168</v>
      </c>
      <c r="AC13" s="222" t="s">
        <v>168</v>
      </c>
      <c r="AD13" s="222" t="s">
        <v>168</v>
      </c>
    </row>
    <row r="14">
      <c r="A14" s="198" t="s">
        <v>168</v>
      </c>
      <c r="B14" s="195" t="str">
        <f t="shared" si="1"/>
        <v/>
      </c>
      <c r="C14" s="199" t="s">
        <v>168</v>
      </c>
      <c r="D14" s="197" t="str">
        <f>'Nest Checks'!N18</f>
        <v/>
      </c>
      <c r="L14" s="144"/>
      <c r="M14" s="223" t="s">
        <v>201</v>
      </c>
      <c r="N14" s="224">
        <f>weekday(N15,2)</f>
        <v>1</v>
      </c>
      <c r="O14" s="222" t="s">
        <v>168</v>
      </c>
      <c r="P14" s="222" t="s">
        <v>168</v>
      </c>
      <c r="Q14" s="222" t="s">
        <v>168</v>
      </c>
      <c r="R14" s="222" t="s">
        <v>168</v>
      </c>
      <c r="S14" s="222" t="s">
        <v>168</v>
      </c>
      <c r="T14" s="222" t="s">
        <v>168</v>
      </c>
      <c r="U14" s="222" t="s">
        <v>168</v>
      </c>
      <c r="X14" s="222" t="s">
        <v>168</v>
      </c>
      <c r="Y14" s="222" t="s">
        <v>168</v>
      </c>
      <c r="Z14" s="222" t="s">
        <v>168</v>
      </c>
      <c r="AA14" s="222" t="s">
        <v>168</v>
      </c>
      <c r="AB14" s="222" t="s">
        <v>168</v>
      </c>
      <c r="AC14" s="222" t="s">
        <v>168</v>
      </c>
      <c r="AD14" s="222" t="s">
        <v>168</v>
      </c>
    </row>
    <row r="15">
      <c r="A15" s="198" t="s">
        <v>168</v>
      </c>
      <c r="B15" s="195" t="str">
        <f t="shared" si="1"/>
        <v/>
      </c>
      <c r="C15" s="199" t="s">
        <v>168</v>
      </c>
      <c r="D15" s="197" t="str">
        <f>'Nest Checks'!N19</f>
        <v/>
      </c>
      <c r="M15" s="225" t="s">
        <v>202</v>
      </c>
      <c r="N15" s="224" t="str">
        <f>text(today(),"dd-mmm")</f>
        <v>03-Jun</v>
      </c>
      <c r="O15" s="222" t="s">
        <v>168</v>
      </c>
      <c r="P15" s="222" t="s">
        <v>168</v>
      </c>
      <c r="Q15" s="222" t="s">
        <v>168</v>
      </c>
      <c r="R15" s="222" t="s">
        <v>168</v>
      </c>
      <c r="S15" s="222" t="s">
        <v>168</v>
      </c>
      <c r="T15" s="222" t="s">
        <v>168</v>
      </c>
      <c r="U15" s="222" t="s">
        <v>168</v>
      </c>
      <c r="X15" s="222" t="s">
        <v>168</v>
      </c>
      <c r="Y15" s="222" t="s">
        <v>168</v>
      </c>
      <c r="Z15" s="222" t="s">
        <v>168</v>
      </c>
      <c r="AA15" s="222" t="s">
        <v>168</v>
      </c>
      <c r="AB15" s="222" t="s">
        <v>168</v>
      </c>
      <c r="AC15" s="222" t="s">
        <v>168</v>
      </c>
      <c r="AD15" s="222" t="s">
        <v>168</v>
      </c>
    </row>
    <row r="16">
      <c r="A16" s="198" t="s">
        <v>168</v>
      </c>
      <c r="B16" s="195" t="str">
        <f t="shared" si="1"/>
        <v/>
      </c>
      <c r="C16" s="199" t="s">
        <v>168</v>
      </c>
      <c r="D16" s="197" t="str">
        <f>'Nest Checks'!N20</f>
        <v/>
      </c>
      <c r="L16" s="144"/>
      <c r="M16" s="143"/>
      <c r="O16" s="222" t="s">
        <v>168</v>
      </c>
      <c r="P16" s="222" t="s">
        <v>168</v>
      </c>
      <c r="Q16" s="222" t="s">
        <v>168</v>
      </c>
      <c r="R16" s="222" t="s">
        <v>168</v>
      </c>
      <c r="S16" s="222" t="s">
        <v>168</v>
      </c>
      <c r="T16" s="222" t="s">
        <v>168</v>
      </c>
      <c r="U16" s="222" t="s">
        <v>168</v>
      </c>
      <c r="X16" s="222" t="s">
        <v>168</v>
      </c>
      <c r="Y16" s="222" t="s">
        <v>168</v>
      </c>
      <c r="Z16" s="222" t="s">
        <v>168</v>
      </c>
      <c r="AA16" s="222" t="s">
        <v>168</v>
      </c>
      <c r="AB16" s="222" t="s">
        <v>168</v>
      </c>
      <c r="AC16" s="222" t="s">
        <v>168</v>
      </c>
      <c r="AD16" s="222" t="s">
        <v>168</v>
      </c>
    </row>
    <row r="17">
      <c r="A17" s="198" t="s">
        <v>168</v>
      </c>
      <c r="B17" s="195" t="str">
        <f t="shared" si="1"/>
        <v/>
      </c>
      <c r="C17" s="199" t="s">
        <v>168</v>
      </c>
      <c r="D17" s="197" t="str">
        <f>'Nest Checks'!N21</f>
        <v/>
      </c>
      <c r="L17" s="144"/>
      <c r="M17" s="143"/>
      <c r="N17" s="226"/>
      <c r="O17" s="222" t="s">
        <v>168</v>
      </c>
      <c r="P17" s="222" t="s">
        <v>168</v>
      </c>
      <c r="Q17" s="222" t="s">
        <v>168</v>
      </c>
      <c r="R17" s="222" t="s">
        <v>168</v>
      </c>
      <c r="S17" s="222" t="s">
        <v>168</v>
      </c>
      <c r="T17" s="222" t="s">
        <v>168</v>
      </c>
      <c r="U17" s="222" t="s">
        <v>168</v>
      </c>
      <c r="X17" s="222" t="s">
        <v>168</v>
      </c>
      <c r="Y17" s="222" t="s">
        <v>168</v>
      </c>
      <c r="Z17" s="222" t="s">
        <v>168</v>
      </c>
      <c r="AA17" s="222" t="s">
        <v>168</v>
      </c>
      <c r="AB17" s="222" t="s">
        <v>168</v>
      </c>
      <c r="AC17" s="222" t="s">
        <v>168</v>
      </c>
      <c r="AD17" s="222" t="s">
        <v>168</v>
      </c>
    </row>
    <row r="18">
      <c r="A18" s="198" t="s">
        <v>168</v>
      </c>
      <c r="B18" s="195" t="str">
        <f t="shared" si="1"/>
        <v/>
      </c>
      <c r="C18" s="199" t="s">
        <v>168</v>
      </c>
      <c r="D18" s="197" t="str">
        <f>'Nest Checks'!N22</f>
        <v/>
      </c>
      <c r="L18" s="144"/>
      <c r="M18" s="143"/>
      <c r="O18" s="222" t="s">
        <v>168</v>
      </c>
      <c r="P18" s="222" t="s">
        <v>168</v>
      </c>
      <c r="Q18" s="222" t="s">
        <v>168</v>
      </c>
      <c r="R18" s="222" t="s">
        <v>168</v>
      </c>
      <c r="S18" s="222" t="s">
        <v>168</v>
      </c>
      <c r="T18" s="222" t="s">
        <v>168</v>
      </c>
      <c r="U18" s="222" t="s">
        <v>168</v>
      </c>
      <c r="X18" s="222" t="s">
        <v>168</v>
      </c>
      <c r="Y18" s="222" t="s">
        <v>168</v>
      </c>
      <c r="Z18" s="222" t="s">
        <v>168</v>
      </c>
      <c r="AA18" s="222" t="s">
        <v>168</v>
      </c>
      <c r="AB18" s="222" t="s">
        <v>168</v>
      </c>
      <c r="AC18" s="222" t="s">
        <v>168</v>
      </c>
      <c r="AD18" s="222" t="s">
        <v>168</v>
      </c>
    </row>
    <row r="19">
      <c r="A19" s="198" t="s">
        <v>168</v>
      </c>
      <c r="B19" s="195" t="str">
        <f t="shared" si="1"/>
        <v/>
      </c>
      <c r="C19" s="199" t="s">
        <v>168</v>
      </c>
      <c r="D19" s="197" t="str">
        <f>'Nest Checks'!N23</f>
        <v/>
      </c>
      <c r="L19" s="144"/>
      <c r="M19" s="143"/>
      <c r="O19" s="222" t="s">
        <v>168</v>
      </c>
      <c r="P19" s="222" t="s">
        <v>168</v>
      </c>
      <c r="Q19" s="222" t="s">
        <v>168</v>
      </c>
      <c r="R19" s="222" t="s">
        <v>168</v>
      </c>
      <c r="S19" s="222" t="s">
        <v>168</v>
      </c>
      <c r="T19" s="222" t="s">
        <v>168</v>
      </c>
      <c r="U19" s="222" t="s">
        <v>168</v>
      </c>
      <c r="X19" s="222" t="s">
        <v>168</v>
      </c>
      <c r="Y19" s="222" t="s">
        <v>168</v>
      </c>
      <c r="Z19" s="222" t="s">
        <v>168</v>
      </c>
      <c r="AA19" s="222" t="s">
        <v>168</v>
      </c>
      <c r="AB19" s="222" t="s">
        <v>168</v>
      </c>
      <c r="AC19" s="222" t="s">
        <v>168</v>
      </c>
      <c r="AD19" s="222" t="s">
        <v>168</v>
      </c>
    </row>
    <row r="20">
      <c r="A20" s="198" t="s">
        <v>168</v>
      </c>
      <c r="B20" s="195" t="str">
        <f t="shared" si="1"/>
        <v/>
      </c>
      <c r="C20" s="199" t="s">
        <v>168</v>
      </c>
      <c r="D20" s="197" t="str">
        <f>'Nest Checks'!N24</f>
        <v/>
      </c>
      <c r="L20" s="144"/>
      <c r="M20" s="143"/>
      <c r="O20" s="222" t="s">
        <v>168</v>
      </c>
      <c r="P20" s="222" t="s">
        <v>168</v>
      </c>
      <c r="Q20" s="222" t="s">
        <v>168</v>
      </c>
      <c r="R20" s="222" t="s">
        <v>168</v>
      </c>
      <c r="S20" s="222" t="s">
        <v>168</v>
      </c>
      <c r="T20" s="222" t="s">
        <v>168</v>
      </c>
      <c r="U20" s="222" t="s">
        <v>168</v>
      </c>
      <c r="X20" s="222" t="s">
        <v>168</v>
      </c>
      <c r="Y20" s="222" t="s">
        <v>168</v>
      </c>
      <c r="Z20" s="222" t="s">
        <v>168</v>
      </c>
      <c r="AA20" s="222" t="s">
        <v>168</v>
      </c>
      <c r="AB20" s="222" t="s">
        <v>168</v>
      </c>
      <c r="AC20" s="222" t="s">
        <v>168</v>
      </c>
      <c r="AD20" s="222" t="s">
        <v>168</v>
      </c>
    </row>
    <row r="21">
      <c r="A21" s="198" t="s">
        <v>168</v>
      </c>
      <c r="B21" s="195" t="str">
        <f t="shared" si="1"/>
        <v/>
      </c>
      <c r="C21" s="199" t="s">
        <v>168</v>
      </c>
      <c r="D21" s="197" t="str">
        <f>'Nest Checks'!N25</f>
        <v/>
      </c>
      <c r="L21" s="144"/>
      <c r="M21" s="143"/>
      <c r="O21" s="222" t="s">
        <v>168</v>
      </c>
      <c r="P21" s="222" t="s">
        <v>168</v>
      </c>
      <c r="Q21" s="222" t="s">
        <v>168</v>
      </c>
      <c r="R21" s="222" t="s">
        <v>168</v>
      </c>
      <c r="S21" s="222" t="s">
        <v>168</v>
      </c>
      <c r="T21" s="222" t="s">
        <v>168</v>
      </c>
      <c r="U21" s="222" t="s">
        <v>168</v>
      </c>
      <c r="X21" s="222" t="s">
        <v>168</v>
      </c>
      <c r="Y21" s="222" t="s">
        <v>168</v>
      </c>
      <c r="Z21" s="222" t="s">
        <v>168</v>
      </c>
      <c r="AA21" s="222" t="s">
        <v>168</v>
      </c>
      <c r="AB21" s="222" t="s">
        <v>168</v>
      </c>
      <c r="AC21" s="222" t="s">
        <v>168</v>
      </c>
      <c r="AD21" s="222" t="s">
        <v>168</v>
      </c>
    </row>
    <row r="22">
      <c r="A22" s="198" t="s">
        <v>168</v>
      </c>
      <c r="B22" s="195">
        <f t="shared" si="1"/>
        <v>45508</v>
      </c>
      <c r="C22" s="199" t="s">
        <v>178</v>
      </c>
      <c r="D22" s="197" t="str">
        <f>'Nest Checks'!N26</f>
        <v>#20: X on 04-Aug</v>
      </c>
      <c r="L22" s="144"/>
      <c r="M22" s="143"/>
      <c r="O22" s="222" t="s">
        <v>168</v>
      </c>
      <c r="P22" s="222" t="s">
        <v>168</v>
      </c>
      <c r="Q22" s="222" t="s">
        <v>168</v>
      </c>
      <c r="R22" s="222" t="s">
        <v>168</v>
      </c>
      <c r="S22" s="222" t="s">
        <v>168</v>
      </c>
      <c r="T22" s="222" t="s">
        <v>168</v>
      </c>
      <c r="U22" s="222" t="s">
        <v>168</v>
      </c>
      <c r="X22" s="222" t="s">
        <v>168</v>
      </c>
      <c r="Y22" s="222" t="s">
        <v>168</v>
      </c>
      <c r="Z22" s="222" t="s">
        <v>168</v>
      </c>
      <c r="AA22" s="222" t="s">
        <v>168</v>
      </c>
      <c r="AB22" s="222" t="s">
        <v>168</v>
      </c>
      <c r="AC22" s="222" t="s">
        <v>168</v>
      </c>
      <c r="AD22" s="222" t="s">
        <v>168</v>
      </c>
    </row>
    <row r="23">
      <c r="A23" s="198" t="s">
        <v>168</v>
      </c>
      <c r="B23" s="195" t="str">
        <f t="shared" si="1"/>
        <v/>
      </c>
      <c r="C23" s="199" t="s">
        <v>168</v>
      </c>
      <c r="D23" s="197" t="str">
        <f>'Nest Checks'!N27</f>
        <v/>
      </c>
      <c r="L23" s="144"/>
      <c r="M23" s="143"/>
      <c r="O23" s="222" t="s">
        <v>168</v>
      </c>
      <c r="P23" s="222" t="s">
        <v>168</v>
      </c>
      <c r="Q23" s="222" t="s">
        <v>168</v>
      </c>
      <c r="R23" s="222" t="s">
        <v>168</v>
      </c>
      <c r="S23" s="222" t="s">
        <v>168</v>
      </c>
      <c r="T23" s="222" t="s">
        <v>168</v>
      </c>
      <c r="U23" s="222" t="s">
        <v>168</v>
      </c>
      <c r="X23" s="222" t="s">
        <v>168</v>
      </c>
      <c r="Y23" s="222" t="s">
        <v>168</v>
      </c>
      <c r="Z23" s="222" t="s">
        <v>168</v>
      </c>
      <c r="AA23" s="222" t="s">
        <v>168</v>
      </c>
      <c r="AB23" s="222" t="s">
        <v>168</v>
      </c>
      <c r="AC23" s="222" t="s">
        <v>168</v>
      </c>
      <c r="AD23" s="222" t="s">
        <v>168</v>
      </c>
    </row>
    <row r="24">
      <c r="A24" s="198" t="s">
        <v>168</v>
      </c>
      <c r="B24" s="195">
        <f t="shared" si="1"/>
        <v>45501</v>
      </c>
      <c r="C24" s="199" t="s">
        <v>175</v>
      </c>
      <c r="D24" s="197" t="str">
        <f>'Nest Checks'!N28</f>
        <v>#22: X on 28-Jul</v>
      </c>
      <c r="L24" s="144"/>
      <c r="M24" s="143"/>
      <c r="O24" s="222" t="s">
        <v>168</v>
      </c>
      <c r="P24" s="222" t="s">
        <v>168</v>
      </c>
      <c r="Q24" s="222" t="s">
        <v>168</v>
      </c>
      <c r="R24" s="222" t="s">
        <v>168</v>
      </c>
      <c r="S24" s="222" t="s">
        <v>168</v>
      </c>
      <c r="T24" s="222" t="s">
        <v>168</v>
      </c>
      <c r="U24" s="222" t="s">
        <v>168</v>
      </c>
      <c r="X24" s="222" t="s">
        <v>168</v>
      </c>
      <c r="Y24" s="222" t="s">
        <v>168</v>
      </c>
      <c r="Z24" s="222" t="s">
        <v>168</v>
      </c>
      <c r="AA24" s="222" t="s">
        <v>168</v>
      </c>
      <c r="AB24" s="222" t="s">
        <v>168</v>
      </c>
      <c r="AC24" s="222" t="s">
        <v>168</v>
      </c>
      <c r="AD24" s="222" t="s">
        <v>168</v>
      </c>
    </row>
    <row r="25">
      <c r="A25" s="198" t="s">
        <v>168</v>
      </c>
      <c r="B25" s="195">
        <f t="shared" si="1"/>
        <v>45501</v>
      </c>
      <c r="C25" s="199" t="s">
        <v>176</v>
      </c>
      <c r="D25" s="197" t="str">
        <f>'Nest Checks'!N29</f>
        <v>#23: X on 28-Jul</v>
      </c>
      <c r="L25" s="144"/>
      <c r="M25" s="143"/>
      <c r="O25" s="222" t="s">
        <v>168</v>
      </c>
      <c r="P25" s="222" t="s">
        <v>168</v>
      </c>
      <c r="Q25" s="222" t="s">
        <v>168</v>
      </c>
      <c r="R25" s="222" t="s">
        <v>168</v>
      </c>
      <c r="S25" s="222" t="s">
        <v>168</v>
      </c>
      <c r="T25" s="222" t="s">
        <v>168</v>
      </c>
      <c r="U25" s="222" t="s">
        <v>168</v>
      </c>
      <c r="X25" s="222" t="s">
        <v>168</v>
      </c>
      <c r="Y25" s="222" t="s">
        <v>168</v>
      </c>
      <c r="Z25" s="222" t="s">
        <v>168</v>
      </c>
      <c r="AA25" s="222" t="s">
        <v>168</v>
      </c>
      <c r="AB25" s="222" t="s">
        <v>168</v>
      </c>
      <c r="AC25" s="222" t="s">
        <v>168</v>
      </c>
      <c r="AD25" s="222" t="s">
        <v>168</v>
      </c>
    </row>
    <row r="26">
      <c r="A26" s="198" t="s">
        <v>168</v>
      </c>
      <c r="B26" s="195" t="str">
        <f t="shared" si="1"/>
        <v/>
      </c>
      <c r="C26" s="199" t="s">
        <v>168</v>
      </c>
      <c r="D26" s="197" t="str">
        <f>'Nest Checks'!N30</f>
        <v/>
      </c>
      <c r="L26" s="144"/>
      <c r="M26" s="143"/>
      <c r="O26" s="222" t="s">
        <v>168</v>
      </c>
      <c r="P26" s="222" t="s">
        <v>168</v>
      </c>
      <c r="Q26" s="222" t="s">
        <v>168</v>
      </c>
      <c r="R26" s="222" t="s">
        <v>168</v>
      </c>
      <c r="S26" s="222" t="s">
        <v>168</v>
      </c>
      <c r="T26" s="222" t="s">
        <v>168</v>
      </c>
      <c r="U26" s="222" t="s">
        <v>168</v>
      </c>
      <c r="X26" s="222" t="s">
        <v>168</v>
      </c>
      <c r="Y26" s="222" t="s">
        <v>168</v>
      </c>
      <c r="Z26" s="222" t="s">
        <v>168</v>
      </c>
      <c r="AA26" s="222" t="s">
        <v>168</v>
      </c>
      <c r="AB26" s="222" t="s">
        <v>168</v>
      </c>
      <c r="AC26" s="222" t="s">
        <v>168</v>
      </c>
      <c r="AD26" s="222" t="s">
        <v>168</v>
      </c>
    </row>
    <row r="27">
      <c r="A27" s="198" t="s">
        <v>168</v>
      </c>
      <c r="B27" s="195" t="str">
        <f t="shared" si="1"/>
        <v/>
      </c>
      <c r="C27" s="199" t="s">
        <v>168</v>
      </c>
      <c r="D27" s="197" t="str">
        <f>'Nest Checks'!N31</f>
        <v/>
      </c>
      <c r="L27" s="144"/>
      <c r="M27" s="143"/>
      <c r="O27" s="222" t="s">
        <v>168</v>
      </c>
      <c r="P27" s="222" t="s">
        <v>168</v>
      </c>
      <c r="Q27" s="222" t="s">
        <v>168</v>
      </c>
      <c r="R27" s="222" t="s">
        <v>168</v>
      </c>
      <c r="S27" s="222" t="s">
        <v>168</v>
      </c>
      <c r="T27" s="222" t="s">
        <v>168</v>
      </c>
      <c r="U27" s="222" t="s">
        <v>168</v>
      </c>
      <c r="X27" s="222" t="s">
        <v>168</v>
      </c>
      <c r="Y27" s="222" t="s">
        <v>168</v>
      </c>
      <c r="Z27" s="222" t="s">
        <v>168</v>
      </c>
      <c r="AA27" s="222" t="s">
        <v>168</v>
      </c>
      <c r="AB27" s="222" t="s">
        <v>168</v>
      </c>
      <c r="AC27" s="222" t="s">
        <v>168</v>
      </c>
      <c r="AD27" s="222" t="s">
        <v>168</v>
      </c>
    </row>
    <row r="28">
      <c r="A28" s="198" t="s">
        <v>168</v>
      </c>
      <c r="B28" s="195" t="str">
        <f t="shared" si="1"/>
        <v/>
      </c>
      <c r="C28" s="199" t="s">
        <v>168</v>
      </c>
      <c r="D28" s="197" t="str">
        <f>'Nest Checks'!N32</f>
        <v/>
      </c>
      <c r="L28" s="144"/>
      <c r="M28" s="143"/>
      <c r="O28" s="222" t="s">
        <v>168</v>
      </c>
      <c r="P28" s="222" t="s">
        <v>168</v>
      </c>
      <c r="Q28" s="222" t="s">
        <v>168</v>
      </c>
      <c r="R28" s="222" t="s">
        <v>168</v>
      </c>
      <c r="S28" s="222" t="s">
        <v>168</v>
      </c>
      <c r="T28" s="222" t="s">
        <v>168</v>
      </c>
      <c r="U28" s="222" t="s">
        <v>168</v>
      </c>
      <c r="X28" s="222" t="s">
        <v>168</v>
      </c>
      <c r="Y28" s="222" t="s">
        <v>168</v>
      </c>
      <c r="Z28" s="222" t="s">
        <v>168</v>
      </c>
      <c r="AA28" s="222" t="s">
        <v>168</v>
      </c>
      <c r="AB28" s="222" t="s">
        <v>168</v>
      </c>
      <c r="AC28" s="222" t="s">
        <v>168</v>
      </c>
      <c r="AD28" s="222" t="s">
        <v>168</v>
      </c>
    </row>
    <row r="29">
      <c r="A29" s="198" t="s">
        <v>168</v>
      </c>
      <c r="B29" s="195" t="str">
        <f t="shared" si="1"/>
        <v/>
      </c>
      <c r="C29" s="199" t="s">
        <v>168</v>
      </c>
      <c r="D29" s="197" t="str">
        <f>'Nest Checks'!N33</f>
        <v/>
      </c>
      <c r="L29" s="144"/>
      <c r="M29" s="143"/>
      <c r="O29" s="222" t="s">
        <v>168</v>
      </c>
      <c r="P29" s="222" t="s">
        <v>168</v>
      </c>
      <c r="Q29" s="222" t="s">
        <v>168</v>
      </c>
      <c r="R29" s="222" t="s">
        <v>168</v>
      </c>
      <c r="S29" s="222" t="s">
        <v>168</v>
      </c>
      <c r="T29" s="222" t="s">
        <v>168</v>
      </c>
      <c r="U29" s="222" t="s">
        <v>168</v>
      </c>
      <c r="X29" s="222" t="s">
        <v>168</v>
      </c>
      <c r="Y29" s="222" t="s">
        <v>168</v>
      </c>
      <c r="Z29" s="222" t="s">
        <v>168</v>
      </c>
      <c r="AA29" s="222" t="s">
        <v>168</v>
      </c>
      <c r="AB29" s="222" t="s">
        <v>168</v>
      </c>
      <c r="AC29" s="222" t="s">
        <v>168</v>
      </c>
      <c r="AD29" s="222" t="s">
        <v>168</v>
      </c>
    </row>
    <row r="30">
      <c r="A30" s="198" t="s">
        <v>168</v>
      </c>
      <c r="B30" s="195" t="str">
        <f t="shared" si="1"/>
        <v/>
      </c>
      <c r="C30" s="199" t="s">
        <v>168</v>
      </c>
      <c r="D30" s="197" t="str">
        <f>'Nest Checks'!N34</f>
        <v/>
      </c>
      <c r="L30" s="144"/>
      <c r="M30" s="143"/>
      <c r="O30" s="222" t="s">
        <v>168</v>
      </c>
      <c r="P30" s="222" t="s">
        <v>168</v>
      </c>
      <c r="Q30" s="222" t="s">
        <v>168</v>
      </c>
      <c r="R30" s="222" t="s">
        <v>168</v>
      </c>
      <c r="S30" s="222" t="s">
        <v>168</v>
      </c>
      <c r="T30" s="222" t="s">
        <v>168</v>
      </c>
      <c r="U30" s="222" t="s">
        <v>168</v>
      </c>
      <c r="X30" s="222" t="s">
        <v>168</v>
      </c>
      <c r="Y30" s="222" t="s">
        <v>168</v>
      </c>
      <c r="Z30" s="222" t="s">
        <v>168</v>
      </c>
      <c r="AA30" s="222" t="s">
        <v>168</v>
      </c>
      <c r="AB30" s="222" t="s">
        <v>168</v>
      </c>
      <c r="AC30" s="222" t="s">
        <v>168</v>
      </c>
      <c r="AD30" s="222" t="s">
        <v>168</v>
      </c>
    </row>
    <row r="31">
      <c r="A31" s="198" t="s">
        <v>168</v>
      </c>
      <c r="B31" s="195" t="str">
        <f t="shared" si="1"/>
        <v/>
      </c>
      <c r="C31" s="199" t="s">
        <v>168</v>
      </c>
      <c r="D31" s="197" t="str">
        <f>'Nest Checks'!N35</f>
        <v/>
      </c>
      <c r="L31" s="144"/>
      <c r="M31" s="143"/>
      <c r="O31" s="222" t="s">
        <v>168</v>
      </c>
      <c r="P31" s="222" t="s">
        <v>168</v>
      </c>
      <c r="Q31" s="222" t="s">
        <v>168</v>
      </c>
      <c r="R31" s="222" t="s">
        <v>168</v>
      </c>
      <c r="S31" s="222" t="s">
        <v>168</v>
      </c>
      <c r="T31" s="222" t="s">
        <v>168</v>
      </c>
      <c r="U31" s="222" t="s">
        <v>168</v>
      </c>
      <c r="X31" s="222" t="s">
        <v>168</v>
      </c>
      <c r="Y31" s="222" t="s">
        <v>168</v>
      </c>
      <c r="Z31" s="222" t="s">
        <v>168</v>
      </c>
      <c r="AA31" s="222" t="s">
        <v>168</v>
      </c>
      <c r="AB31" s="222" t="s">
        <v>168</v>
      </c>
      <c r="AC31" s="222" t="s">
        <v>168</v>
      </c>
      <c r="AD31" s="222" t="s">
        <v>168</v>
      </c>
    </row>
    <row r="32">
      <c r="A32" s="198" t="s">
        <v>168</v>
      </c>
      <c r="B32" s="195" t="str">
        <f t="shared" si="1"/>
        <v/>
      </c>
      <c r="C32" s="199" t="s">
        <v>168</v>
      </c>
      <c r="D32" s="197" t="str">
        <f>'Nest Checks'!N36</f>
        <v/>
      </c>
      <c r="L32" s="144"/>
      <c r="M32" s="143"/>
      <c r="O32" s="222" t="s">
        <v>168</v>
      </c>
      <c r="P32" s="222" t="s">
        <v>168</v>
      </c>
      <c r="Q32" s="222" t="s">
        <v>168</v>
      </c>
      <c r="R32" s="222" t="s">
        <v>168</v>
      </c>
      <c r="S32" s="222" t="s">
        <v>168</v>
      </c>
      <c r="T32" s="222" t="s">
        <v>168</v>
      </c>
      <c r="U32" s="222" t="s">
        <v>168</v>
      </c>
      <c r="X32" s="222" t="s">
        <v>168</v>
      </c>
      <c r="Y32" s="222" t="s">
        <v>168</v>
      </c>
      <c r="Z32" s="222" t="s">
        <v>168</v>
      </c>
      <c r="AA32" s="222" t="s">
        <v>168</v>
      </c>
      <c r="AB32" s="222" t="s">
        <v>168</v>
      </c>
      <c r="AC32" s="222" t="s">
        <v>168</v>
      </c>
      <c r="AD32" s="222" t="s">
        <v>168</v>
      </c>
    </row>
    <row r="33">
      <c r="A33" s="198" t="s">
        <v>168</v>
      </c>
      <c r="B33" s="195" t="str">
        <f t="shared" si="1"/>
        <v/>
      </c>
      <c r="C33" s="199" t="s">
        <v>168</v>
      </c>
      <c r="D33" s="197" t="str">
        <f>'Nest Checks'!N37</f>
        <v/>
      </c>
      <c r="L33" s="144"/>
      <c r="M33" s="143"/>
      <c r="O33" s="222" t="s">
        <v>168</v>
      </c>
      <c r="P33" s="222" t="s">
        <v>168</v>
      </c>
      <c r="Q33" s="222" t="s">
        <v>168</v>
      </c>
      <c r="R33" s="222" t="s">
        <v>168</v>
      </c>
      <c r="S33" s="222" t="s">
        <v>168</v>
      </c>
      <c r="T33" s="222" t="s">
        <v>168</v>
      </c>
      <c r="U33" s="222" t="s">
        <v>168</v>
      </c>
      <c r="X33" s="222" t="s">
        <v>168</v>
      </c>
      <c r="Y33" s="222" t="s">
        <v>168</v>
      </c>
      <c r="Z33" s="222" t="s">
        <v>168</v>
      </c>
      <c r="AA33" s="222" t="s">
        <v>168</v>
      </c>
      <c r="AB33" s="222" t="s">
        <v>168</v>
      </c>
      <c r="AC33" s="222" t="s">
        <v>168</v>
      </c>
      <c r="AD33" s="222" t="s">
        <v>168</v>
      </c>
    </row>
    <row r="34">
      <c r="A34" s="198" t="s">
        <v>168</v>
      </c>
      <c r="B34" s="195" t="str">
        <f t="shared" si="1"/>
        <v/>
      </c>
      <c r="C34" s="199" t="s">
        <v>168</v>
      </c>
      <c r="D34" s="197" t="str">
        <f>'Nest Checks'!N38</f>
        <v/>
      </c>
      <c r="L34" s="144"/>
      <c r="M34" s="143"/>
      <c r="O34" s="222" t="s">
        <v>168</v>
      </c>
      <c r="P34" s="222" t="s">
        <v>168</v>
      </c>
      <c r="Q34" s="222" t="s">
        <v>168</v>
      </c>
      <c r="R34" s="222" t="s">
        <v>168</v>
      </c>
      <c r="S34" s="222" t="s">
        <v>168</v>
      </c>
      <c r="T34" s="222" t="s">
        <v>168</v>
      </c>
      <c r="U34" s="222" t="s">
        <v>168</v>
      </c>
      <c r="X34" s="222" t="s">
        <v>168</v>
      </c>
      <c r="Y34" s="222" t="s">
        <v>168</v>
      </c>
      <c r="Z34" s="222" t="s">
        <v>168</v>
      </c>
      <c r="AA34" s="222" t="s">
        <v>168</v>
      </c>
      <c r="AB34" s="222" t="s">
        <v>168</v>
      </c>
      <c r="AC34" s="222" t="s">
        <v>168</v>
      </c>
      <c r="AD34" s="222" t="s">
        <v>168</v>
      </c>
    </row>
    <row r="35">
      <c r="A35" s="198" t="s">
        <v>168</v>
      </c>
      <c r="B35" s="195" t="str">
        <f t="shared" si="1"/>
        <v/>
      </c>
      <c r="C35" s="199" t="s">
        <v>168</v>
      </c>
      <c r="D35" s="197" t="str">
        <f>'Nest Checks'!N39</f>
        <v/>
      </c>
      <c r="L35" s="144"/>
      <c r="M35" s="143"/>
      <c r="O35" s="222" t="s">
        <v>168</v>
      </c>
      <c r="P35" s="222" t="s">
        <v>168</v>
      </c>
      <c r="Q35" s="222" t="s">
        <v>168</v>
      </c>
      <c r="R35" s="222" t="s">
        <v>168</v>
      </c>
      <c r="S35" s="222" t="s">
        <v>168</v>
      </c>
      <c r="T35" s="222" t="s">
        <v>168</v>
      </c>
      <c r="U35" s="222" t="s">
        <v>168</v>
      </c>
      <c r="X35" s="222" t="s">
        <v>168</v>
      </c>
      <c r="Y35" s="222" t="s">
        <v>168</v>
      </c>
      <c r="Z35" s="222" t="s">
        <v>168</v>
      </c>
      <c r="AA35" s="222" t="s">
        <v>168</v>
      </c>
      <c r="AB35" s="222" t="s">
        <v>168</v>
      </c>
      <c r="AC35" s="222" t="s">
        <v>168</v>
      </c>
      <c r="AD35" s="222" t="s">
        <v>168</v>
      </c>
    </row>
    <row r="36">
      <c r="A36" s="198" t="s">
        <v>168</v>
      </c>
      <c r="B36" s="195" t="str">
        <f t="shared" si="1"/>
        <v/>
      </c>
      <c r="C36" s="199" t="s">
        <v>168</v>
      </c>
      <c r="D36" s="197" t="str">
        <f>'Nest Checks'!N40</f>
        <v/>
      </c>
      <c r="L36" s="144"/>
      <c r="M36" s="143"/>
      <c r="O36" s="222" t="s">
        <v>168</v>
      </c>
      <c r="P36" s="222" t="s">
        <v>168</v>
      </c>
      <c r="Q36" s="222" t="s">
        <v>168</v>
      </c>
      <c r="R36" s="222" t="s">
        <v>168</v>
      </c>
      <c r="S36" s="222" t="s">
        <v>168</v>
      </c>
      <c r="T36" s="222" t="s">
        <v>168</v>
      </c>
      <c r="U36" s="222" t="s">
        <v>168</v>
      </c>
      <c r="X36" s="222" t="s">
        <v>168</v>
      </c>
      <c r="Y36" s="222" t="s">
        <v>168</v>
      </c>
      <c r="Z36" s="222" t="s">
        <v>168</v>
      </c>
      <c r="AA36" s="222" t="s">
        <v>168</v>
      </c>
      <c r="AB36" s="222" t="s">
        <v>168</v>
      </c>
      <c r="AC36" s="222" t="s">
        <v>168</v>
      </c>
      <c r="AD36" s="222" t="s">
        <v>168</v>
      </c>
    </row>
    <row r="37">
      <c r="A37" s="198" t="s">
        <v>168</v>
      </c>
      <c r="B37" s="195" t="str">
        <f t="shared" si="1"/>
        <v/>
      </c>
      <c r="C37" s="199" t="s">
        <v>168</v>
      </c>
      <c r="D37" s="197" t="str">
        <f>'Nest Checks'!N41</f>
        <v/>
      </c>
      <c r="L37" s="144"/>
      <c r="M37" s="143"/>
      <c r="O37" s="222" t="s">
        <v>168</v>
      </c>
      <c r="P37" s="222" t="s">
        <v>168</v>
      </c>
      <c r="Q37" s="222" t="s">
        <v>168</v>
      </c>
      <c r="R37" s="222" t="s">
        <v>168</v>
      </c>
      <c r="S37" s="222" t="s">
        <v>168</v>
      </c>
      <c r="T37" s="222" t="s">
        <v>168</v>
      </c>
      <c r="U37" s="222" t="s">
        <v>168</v>
      </c>
      <c r="X37" s="222" t="s">
        <v>168</v>
      </c>
      <c r="Y37" s="222" t="s">
        <v>168</v>
      </c>
      <c r="Z37" s="222" t="s">
        <v>168</v>
      </c>
      <c r="AA37" s="222" t="s">
        <v>168</v>
      </c>
      <c r="AB37" s="222" t="s">
        <v>168</v>
      </c>
      <c r="AC37" s="222" t="s">
        <v>168</v>
      </c>
      <c r="AD37" s="222" t="s">
        <v>168</v>
      </c>
    </row>
    <row r="38">
      <c r="A38" s="198" t="s">
        <v>168</v>
      </c>
      <c r="B38" s="195" t="str">
        <f t="shared" si="1"/>
        <v/>
      </c>
      <c r="C38" s="199" t="s">
        <v>168</v>
      </c>
      <c r="D38" s="197" t="str">
        <f>'Nest Checks'!N42</f>
        <v/>
      </c>
      <c r="L38" s="144"/>
      <c r="M38" s="143"/>
      <c r="O38" s="222" t="s">
        <v>168</v>
      </c>
      <c r="P38" s="222" t="s">
        <v>168</v>
      </c>
      <c r="Q38" s="222" t="s">
        <v>168</v>
      </c>
      <c r="R38" s="222" t="s">
        <v>168</v>
      </c>
      <c r="S38" s="222" t="s">
        <v>168</v>
      </c>
      <c r="T38" s="222" t="s">
        <v>168</v>
      </c>
      <c r="U38" s="222" t="s">
        <v>168</v>
      </c>
      <c r="X38" s="222" t="s">
        <v>168</v>
      </c>
      <c r="Y38" s="222" t="s">
        <v>168</v>
      </c>
      <c r="Z38" s="222" t="s">
        <v>168</v>
      </c>
      <c r="AA38" s="222" t="s">
        <v>168</v>
      </c>
      <c r="AB38" s="222" t="s">
        <v>168</v>
      </c>
      <c r="AC38" s="222" t="s">
        <v>168</v>
      </c>
      <c r="AD38" s="222" t="s">
        <v>168</v>
      </c>
    </row>
    <row r="39">
      <c r="A39" s="198" t="s">
        <v>168</v>
      </c>
      <c r="B39" s="195" t="str">
        <f t="shared" si="1"/>
        <v/>
      </c>
      <c r="C39" s="199" t="s">
        <v>168</v>
      </c>
      <c r="D39" s="197" t="str">
        <f>'Nest Checks'!N43</f>
        <v/>
      </c>
      <c r="L39" s="144"/>
      <c r="M39" s="143"/>
      <c r="O39" s="222" t="s">
        <v>168</v>
      </c>
      <c r="P39" s="222" t="s">
        <v>168</v>
      </c>
      <c r="Q39" s="222" t="s">
        <v>168</v>
      </c>
      <c r="R39" s="222" t="s">
        <v>168</v>
      </c>
      <c r="S39" s="222" t="s">
        <v>168</v>
      </c>
      <c r="T39" s="222" t="s">
        <v>168</v>
      </c>
      <c r="U39" s="222" t="s">
        <v>168</v>
      </c>
      <c r="X39" s="222" t="s">
        <v>168</v>
      </c>
      <c r="Y39" s="222" t="s">
        <v>168</v>
      </c>
      <c r="Z39" s="222" t="s">
        <v>168</v>
      </c>
      <c r="AA39" s="222" t="s">
        <v>168</v>
      </c>
      <c r="AB39" s="222" t="s">
        <v>168</v>
      </c>
      <c r="AC39" s="222" t="s">
        <v>168</v>
      </c>
      <c r="AD39" s="222" t="s">
        <v>168</v>
      </c>
    </row>
    <row r="40">
      <c r="A40" s="198" t="s">
        <v>168</v>
      </c>
      <c r="B40" s="195" t="str">
        <f t="shared" si="1"/>
        <v/>
      </c>
      <c r="C40" s="199" t="s">
        <v>168</v>
      </c>
      <c r="D40" s="197" t="str">
        <f>'Nest Checks'!N44</f>
        <v/>
      </c>
      <c r="L40" s="144"/>
      <c r="M40" s="143"/>
      <c r="O40" s="222" t="s">
        <v>168</v>
      </c>
      <c r="P40" s="222" t="s">
        <v>168</v>
      </c>
      <c r="Q40" s="222" t="s">
        <v>168</v>
      </c>
      <c r="R40" s="222" t="s">
        <v>168</v>
      </c>
      <c r="S40" s="222" t="s">
        <v>168</v>
      </c>
      <c r="T40" s="222" t="s">
        <v>168</v>
      </c>
      <c r="U40" s="222" t="s">
        <v>168</v>
      </c>
      <c r="X40" s="222" t="s">
        <v>168</v>
      </c>
      <c r="Y40" s="222" t="s">
        <v>168</v>
      </c>
      <c r="Z40" s="222" t="s">
        <v>168</v>
      </c>
      <c r="AA40" s="222" t="s">
        <v>168</v>
      </c>
      <c r="AB40" s="222" t="s">
        <v>168</v>
      </c>
      <c r="AC40" s="222" t="s">
        <v>168</v>
      </c>
      <c r="AD40" s="222" t="s">
        <v>168</v>
      </c>
    </row>
    <row r="41">
      <c r="A41" s="198" t="s">
        <v>168</v>
      </c>
      <c r="B41" s="195" t="str">
        <f t="shared" si="1"/>
        <v/>
      </c>
      <c r="C41" s="199" t="s">
        <v>168</v>
      </c>
      <c r="D41" s="197" t="str">
        <f>'Nest Checks'!N45</f>
        <v/>
      </c>
      <c r="L41" s="144"/>
      <c r="M41" s="143"/>
      <c r="O41" s="222" t="s">
        <v>168</v>
      </c>
      <c r="P41" s="222" t="s">
        <v>168</v>
      </c>
      <c r="Q41" s="222" t="s">
        <v>168</v>
      </c>
      <c r="R41" s="222" t="s">
        <v>168</v>
      </c>
      <c r="S41" s="222" t="s">
        <v>168</v>
      </c>
      <c r="T41" s="222" t="s">
        <v>168</v>
      </c>
      <c r="U41" s="222" t="s">
        <v>168</v>
      </c>
      <c r="X41" s="222" t="s">
        <v>168</v>
      </c>
      <c r="Y41" s="222" t="s">
        <v>168</v>
      </c>
      <c r="Z41" s="222" t="s">
        <v>168</v>
      </c>
      <c r="AA41" s="222" t="s">
        <v>168</v>
      </c>
      <c r="AB41" s="222" t="s">
        <v>168</v>
      </c>
      <c r="AC41" s="222" t="s">
        <v>168</v>
      </c>
      <c r="AD41" s="222" t="s">
        <v>168</v>
      </c>
    </row>
    <row r="42">
      <c r="A42" s="198" t="s">
        <v>168</v>
      </c>
      <c r="B42" s="195" t="str">
        <f t="shared" si="1"/>
        <v/>
      </c>
      <c r="C42" s="199" t="s">
        <v>168</v>
      </c>
      <c r="D42" s="197" t="str">
        <f>'Nest Checks'!N46</f>
        <v/>
      </c>
      <c r="L42" s="144"/>
      <c r="M42" s="143"/>
      <c r="O42" s="222" t="s">
        <v>168</v>
      </c>
      <c r="P42" s="222" t="s">
        <v>168</v>
      </c>
      <c r="Q42" s="222" t="s">
        <v>168</v>
      </c>
      <c r="R42" s="222" t="s">
        <v>168</v>
      </c>
      <c r="S42" s="222" t="s">
        <v>168</v>
      </c>
      <c r="T42" s="222" t="s">
        <v>168</v>
      </c>
      <c r="U42" s="222" t="s">
        <v>168</v>
      </c>
      <c r="X42" s="222" t="s">
        <v>168</v>
      </c>
      <c r="Y42" s="222" t="s">
        <v>168</v>
      </c>
      <c r="Z42" s="222" t="s">
        <v>168</v>
      </c>
      <c r="AA42" s="222" t="s">
        <v>168</v>
      </c>
      <c r="AB42" s="222" t="s">
        <v>168</v>
      </c>
      <c r="AC42" s="222" t="s">
        <v>168</v>
      </c>
      <c r="AD42" s="222" t="s">
        <v>168</v>
      </c>
    </row>
    <row r="43">
      <c r="A43" s="198" t="s">
        <v>168</v>
      </c>
      <c r="B43" s="195" t="str">
        <f t="shared" si="1"/>
        <v/>
      </c>
      <c r="C43" s="199" t="s">
        <v>168</v>
      </c>
      <c r="D43" s="197" t="str">
        <f>'Nest Checks'!N47</f>
        <v/>
      </c>
      <c r="L43" s="144"/>
      <c r="M43" s="143"/>
      <c r="O43" s="222" t="s">
        <v>168</v>
      </c>
      <c r="P43" s="222" t="s">
        <v>168</v>
      </c>
      <c r="Q43" s="222" t="s">
        <v>168</v>
      </c>
      <c r="R43" s="222" t="s">
        <v>168</v>
      </c>
      <c r="S43" s="222" t="s">
        <v>168</v>
      </c>
      <c r="T43" s="222" t="s">
        <v>168</v>
      </c>
      <c r="U43" s="222" t="s">
        <v>168</v>
      </c>
      <c r="X43" s="222" t="s">
        <v>168</v>
      </c>
      <c r="Y43" s="222" t="s">
        <v>168</v>
      </c>
      <c r="Z43" s="222" t="s">
        <v>168</v>
      </c>
      <c r="AA43" s="222" t="s">
        <v>168</v>
      </c>
      <c r="AB43" s="222" t="s">
        <v>168</v>
      </c>
      <c r="AC43" s="222" t="s">
        <v>168</v>
      </c>
      <c r="AD43" s="222" t="s">
        <v>168</v>
      </c>
    </row>
    <row r="44">
      <c r="A44" s="198" t="s">
        <v>168</v>
      </c>
      <c r="B44" s="195" t="str">
        <f t="shared" si="1"/>
        <v/>
      </c>
      <c r="C44" s="199" t="s">
        <v>168</v>
      </c>
      <c r="D44" s="197" t="str">
        <f>'Nest Checks'!N48</f>
        <v/>
      </c>
      <c r="L44" s="144"/>
      <c r="M44" s="143"/>
      <c r="O44" s="222" t="s">
        <v>168</v>
      </c>
      <c r="P44" s="222" t="s">
        <v>168</v>
      </c>
      <c r="Q44" s="222" t="s">
        <v>168</v>
      </c>
      <c r="R44" s="222" t="s">
        <v>168</v>
      </c>
      <c r="S44" s="222" t="s">
        <v>168</v>
      </c>
      <c r="T44" s="222" t="s">
        <v>168</v>
      </c>
      <c r="U44" s="222" t="s">
        <v>168</v>
      </c>
      <c r="X44" s="222" t="s">
        <v>168</v>
      </c>
      <c r="Y44" s="222" t="s">
        <v>168</v>
      </c>
      <c r="Z44" s="222" t="s">
        <v>168</v>
      </c>
      <c r="AA44" s="222" t="s">
        <v>168</v>
      </c>
      <c r="AB44" s="222" t="s">
        <v>168</v>
      </c>
      <c r="AC44" s="222" t="s">
        <v>168</v>
      </c>
      <c r="AD44" s="222" t="s">
        <v>168</v>
      </c>
    </row>
    <row r="45">
      <c r="A45" s="198" t="s">
        <v>168</v>
      </c>
      <c r="B45" s="195" t="str">
        <f t="shared" si="1"/>
        <v/>
      </c>
      <c r="C45" s="199" t="s">
        <v>168</v>
      </c>
      <c r="D45" s="197" t="str">
        <f>'Nest Checks'!N49</f>
        <v/>
      </c>
      <c r="L45" s="144"/>
      <c r="M45" s="143"/>
      <c r="O45" s="222" t="s">
        <v>168</v>
      </c>
      <c r="P45" s="222" t="s">
        <v>168</v>
      </c>
      <c r="Q45" s="222" t="s">
        <v>168</v>
      </c>
      <c r="R45" s="222" t="s">
        <v>168</v>
      </c>
      <c r="S45" s="222" t="s">
        <v>168</v>
      </c>
      <c r="T45" s="222" t="s">
        <v>168</v>
      </c>
      <c r="U45" s="222" t="s">
        <v>168</v>
      </c>
      <c r="X45" s="222" t="s">
        <v>168</v>
      </c>
      <c r="Y45" s="222" t="s">
        <v>168</v>
      </c>
      <c r="Z45" s="222" t="s">
        <v>168</v>
      </c>
      <c r="AA45" s="222" t="s">
        <v>168</v>
      </c>
      <c r="AB45" s="222" t="s">
        <v>168</v>
      </c>
      <c r="AC45" s="222" t="s">
        <v>168</v>
      </c>
      <c r="AD45" s="222" t="s">
        <v>168</v>
      </c>
    </row>
    <row r="46">
      <c r="A46" s="198" t="s">
        <v>168</v>
      </c>
      <c r="B46" s="195" t="str">
        <f t="shared" si="1"/>
        <v/>
      </c>
      <c r="C46" s="199" t="s">
        <v>168</v>
      </c>
      <c r="D46" s="197" t="str">
        <f>'Nest Checks'!N50</f>
        <v/>
      </c>
      <c r="L46" s="144"/>
      <c r="M46" s="143"/>
      <c r="O46" s="222" t="s">
        <v>168</v>
      </c>
      <c r="P46" s="222" t="s">
        <v>168</v>
      </c>
      <c r="Q46" s="222" t="s">
        <v>168</v>
      </c>
      <c r="R46" s="222" t="s">
        <v>168</v>
      </c>
      <c r="S46" s="222" t="s">
        <v>168</v>
      </c>
      <c r="T46" s="222" t="s">
        <v>168</v>
      </c>
      <c r="U46" s="222" t="s">
        <v>168</v>
      </c>
      <c r="X46" s="222" t="s">
        <v>168</v>
      </c>
      <c r="Y46" s="222" t="s">
        <v>168</v>
      </c>
      <c r="Z46" s="222" t="s">
        <v>168</v>
      </c>
      <c r="AA46" s="222" t="s">
        <v>168</v>
      </c>
      <c r="AB46" s="222" t="s">
        <v>168</v>
      </c>
      <c r="AC46" s="222" t="s">
        <v>168</v>
      </c>
      <c r="AD46" s="222" t="s">
        <v>168</v>
      </c>
    </row>
    <row r="47">
      <c r="A47" s="198" t="s">
        <v>168</v>
      </c>
      <c r="B47" s="195" t="str">
        <f t="shared" si="1"/>
        <v/>
      </c>
      <c r="C47" s="199" t="s">
        <v>168</v>
      </c>
      <c r="D47" s="197" t="str">
        <f>'Nest Checks'!N51</f>
        <v/>
      </c>
      <c r="L47" s="144"/>
      <c r="M47" s="143"/>
      <c r="O47" s="222" t="s">
        <v>168</v>
      </c>
      <c r="P47" s="222" t="s">
        <v>168</v>
      </c>
      <c r="Q47" s="222" t="s">
        <v>168</v>
      </c>
      <c r="R47" s="222" t="s">
        <v>168</v>
      </c>
      <c r="S47" s="222" t="s">
        <v>168</v>
      </c>
      <c r="T47" s="222" t="s">
        <v>168</v>
      </c>
      <c r="U47" s="222" t="s">
        <v>168</v>
      </c>
      <c r="X47" s="222" t="s">
        <v>168</v>
      </c>
      <c r="Y47" s="222" t="s">
        <v>168</v>
      </c>
      <c r="Z47" s="222" t="s">
        <v>168</v>
      </c>
      <c r="AA47" s="222" t="s">
        <v>168</v>
      </c>
      <c r="AB47" s="222" t="s">
        <v>168</v>
      </c>
      <c r="AC47" s="222" t="s">
        <v>168</v>
      </c>
      <c r="AD47" s="222" t="s">
        <v>168</v>
      </c>
    </row>
    <row r="48">
      <c r="A48" s="198" t="s">
        <v>168</v>
      </c>
      <c r="B48" s="195" t="str">
        <f t="shared" si="1"/>
        <v/>
      </c>
      <c r="C48" s="199" t="s">
        <v>168</v>
      </c>
      <c r="D48" s="197" t="str">
        <f>'Nest Checks'!N52</f>
        <v/>
      </c>
      <c r="L48" s="144"/>
      <c r="M48" s="143"/>
      <c r="O48" s="222" t="s">
        <v>168</v>
      </c>
      <c r="P48" s="222" t="s">
        <v>168</v>
      </c>
      <c r="Q48" s="222" t="s">
        <v>168</v>
      </c>
      <c r="R48" s="222" t="s">
        <v>168</v>
      </c>
      <c r="S48" s="222" t="s">
        <v>168</v>
      </c>
      <c r="T48" s="222" t="s">
        <v>168</v>
      </c>
      <c r="U48" s="222" t="s">
        <v>168</v>
      </c>
      <c r="X48" s="222" t="s">
        <v>168</v>
      </c>
      <c r="Y48" s="222" t="s">
        <v>168</v>
      </c>
      <c r="Z48" s="222" t="s">
        <v>168</v>
      </c>
      <c r="AA48" s="222" t="s">
        <v>168</v>
      </c>
      <c r="AB48" s="222" t="s">
        <v>168</v>
      </c>
      <c r="AC48" s="222" t="s">
        <v>168</v>
      </c>
      <c r="AD48" s="222" t="s">
        <v>168</v>
      </c>
    </row>
    <row r="49">
      <c r="A49" s="198" t="s">
        <v>168</v>
      </c>
      <c r="B49" s="195" t="str">
        <f t="shared" si="1"/>
        <v/>
      </c>
      <c r="C49" s="199" t="s">
        <v>168</v>
      </c>
      <c r="D49" s="197" t="str">
        <f>'Nest Checks'!N53</f>
        <v/>
      </c>
      <c r="L49" s="144"/>
      <c r="M49" s="143"/>
      <c r="O49" s="222" t="s">
        <v>168</v>
      </c>
      <c r="P49" s="222" t="s">
        <v>168</v>
      </c>
      <c r="Q49" s="222" t="s">
        <v>168</v>
      </c>
      <c r="R49" s="222" t="s">
        <v>168</v>
      </c>
      <c r="S49" s="222" t="s">
        <v>168</v>
      </c>
      <c r="T49" s="222" t="s">
        <v>168</v>
      </c>
      <c r="U49" s="222" t="s">
        <v>168</v>
      </c>
      <c r="X49" s="222" t="s">
        <v>168</v>
      </c>
      <c r="Y49" s="222" t="s">
        <v>168</v>
      </c>
      <c r="Z49" s="222" t="s">
        <v>168</v>
      </c>
      <c r="AA49" s="222" t="s">
        <v>168</v>
      </c>
      <c r="AB49" s="222" t="s">
        <v>168</v>
      </c>
      <c r="AC49" s="222" t="s">
        <v>168</v>
      </c>
      <c r="AD49" s="222" t="s">
        <v>168</v>
      </c>
    </row>
    <row r="50">
      <c r="A50" s="198" t="s">
        <v>168</v>
      </c>
      <c r="B50" s="195" t="str">
        <f t="shared" si="1"/>
        <v/>
      </c>
      <c r="C50" s="199" t="s">
        <v>168</v>
      </c>
      <c r="D50" s="197" t="str">
        <f>'Nest Checks'!N54</f>
        <v/>
      </c>
      <c r="L50" s="144"/>
      <c r="M50" s="143"/>
      <c r="O50" s="222" t="s">
        <v>168</v>
      </c>
      <c r="P50" s="222" t="s">
        <v>168</v>
      </c>
      <c r="Q50" s="222" t="s">
        <v>168</v>
      </c>
      <c r="R50" s="222" t="s">
        <v>168</v>
      </c>
      <c r="S50" s="222" t="s">
        <v>168</v>
      </c>
      <c r="T50" s="222" t="s">
        <v>168</v>
      </c>
      <c r="U50" s="222" t="s">
        <v>168</v>
      </c>
      <c r="X50" s="222" t="s">
        <v>168</v>
      </c>
      <c r="Y50" s="222" t="s">
        <v>168</v>
      </c>
      <c r="Z50" s="222" t="s">
        <v>168</v>
      </c>
      <c r="AA50" s="222" t="s">
        <v>168</v>
      </c>
      <c r="AB50" s="222" t="s">
        <v>168</v>
      </c>
      <c r="AC50" s="222" t="s">
        <v>168</v>
      </c>
      <c r="AD50" s="222" t="s">
        <v>168</v>
      </c>
    </row>
    <row r="51">
      <c r="A51" s="198" t="s">
        <v>168</v>
      </c>
      <c r="B51" s="195" t="str">
        <f t="shared" si="1"/>
        <v/>
      </c>
      <c r="C51" s="199" t="s">
        <v>168</v>
      </c>
      <c r="D51" s="197" t="str">
        <f>'Nest Checks'!N55</f>
        <v/>
      </c>
      <c r="L51" s="144"/>
      <c r="M51" s="143"/>
      <c r="O51" s="222" t="s">
        <v>168</v>
      </c>
      <c r="P51" s="222" t="s">
        <v>168</v>
      </c>
      <c r="Q51" s="222" t="s">
        <v>168</v>
      </c>
      <c r="R51" s="222" t="s">
        <v>168</v>
      </c>
      <c r="S51" s="222" t="s">
        <v>168</v>
      </c>
      <c r="T51" s="222" t="s">
        <v>168</v>
      </c>
      <c r="U51" s="222" t="s">
        <v>168</v>
      </c>
      <c r="X51" s="222" t="s">
        <v>168</v>
      </c>
      <c r="Y51" s="222" t="s">
        <v>168</v>
      </c>
      <c r="Z51" s="222" t="s">
        <v>168</v>
      </c>
      <c r="AA51" s="222" t="s">
        <v>168</v>
      </c>
      <c r="AB51" s="222" t="s">
        <v>168</v>
      </c>
      <c r="AC51" s="222" t="s">
        <v>168</v>
      </c>
      <c r="AD51" s="222" t="s">
        <v>168</v>
      </c>
    </row>
    <row r="52">
      <c r="A52" s="198" t="s">
        <v>168</v>
      </c>
      <c r="B52" s="195" t="str">
        <f t="shared" si="1"/>
        <v/>
      </c>
      <c r="C52" s="199" t="s">
        <v>168</v>
      </c>
      <c r="D52" s="197" t="str">
        <f>'Nest Checks'!N56</f>
        <v/>
      </c>
      <c r="L52" s="144"/>
      <c r="M52" s="143"/>
      <c r="O52" s="222" t="s">
        <v>168</v>
      </c>
      <c r="P52" s="222" t="s">
        <v>168</v>
      </c>
      <c r="Q52" s="222" t="s">
        <v>168</v>
      </c>
      <c r="R52" s="222" t="s">
        <v>168</v>
      </c>
      <c r="S52" s="222" t="s">
        <v>168</v>
      </c>
      <c r="T52" s="222" t="s">
        <v>168</v>
      </c>
      <c r="U52" s="222" t="s">
        <v>168</v>
      </c>
      <c r="X52" s="222" t="s">
        <v>168</v>
      </c>
      <c r="Y52" s="222" t="s">
        <v>168</v>
      </c>
      <c r="Z52" s="222" t="s">
        <v>168</v>
      </c>
      <c r="AA52" s="222" t="s">
        <v>168</v>
      </c>
      <c r="AB52" s="222" t="s">
        <v>168</v>
      </c>
      <c r="AC52" s="222" t="s">
        <v>168</v>
      </c>
      <c r="AD52" s="222" t="s">
        <v>168</v>
      </c>
    </row>
    <row r="53">
      <c r="A53" s="198" t="s">
        <v>168</v>
      </c>
      <c r="B53" s="195" t="str">
        <f t="shared" si="1"/>
        <v/>
      </c>
      <c r="C53" s="199" t="s">
        <v>168</v>
      </c>
      <c r="D53" s="197" t="str">
        <f>'Nest Checks'!N57</f>
        <v/>
      </c>
      <c r="L53" s="144"/>
      <c r="M53" s="143"/>
      <c r="O53" s="222" t="s">
        <v>168</v>
      </c>
      <c r="P53" s="222" t="s">
        <v>168</v>
      </c>
      <c r="Q53" s="222" t="s">
        <v>168</v>
      </c>
      <c r="R53" s="222" t="s">
        <v>168</v>
      </c>
      <c r="S53" s="222" t="s">
        <v>168</v>
      </c>
      <c r="T53" s="222" t="s">
        <v>168</v>
      </c>
      <c r="U53" s="222" t="s">
        <v>168</v>
      </c>
      <c r="X53" s="222" t="s">
        <v>168</v>
      </c>
      <c r="Y53" s="222" t="s">
        <v>168</v>
      </c>
      <c r="Z53" s="222" t="s">
        <v>168</v>
      </c>
      <c r="AA53" s="222" t="s">
        <v>168</v>
      </c>
      <c r="AB53" s="222" t="s">
        <v>168</v>
      </c>
      <c r="AC53" s="222" t="s">
        <v>168</v>
      </c>
      <c r="AD53" s="222" t="s">
        <v>168</v>
      </c>
    </row>
    <row r="54">
      <c r="A54" s="198" t="s">
        <v>168</v>
      </c>
      <c r="B54" s="195" t="str">
        <f t="shared" si="1"/>
        <v/>
      </c>
      <c r="C54" s="199" t="s">
        <v>168</v>
      </c>
      <c r="D54" s="197" t="str">
        <f>'Nest Checks'!N58</f>
        <v/>
      </c>
      <c r="L54" s="144"/>
      <c r="M54" s="143"/>
      <c r="O54" s="222" t="s">
        <v>168</v>
      </c>
      <c r="P54" s="222" t="s">
        <v>168</v>
      </c>
      <c r="Q54" s="222" t="s">
        <v>168</v>
      </c>
      <c r="R54" s="222" t="s">
        <v>168</v>
      </c>
      <c r="S54" s="222" t="s">
        <v>168</v>
      </c>
      <c r="T54" s="222" t="s">
        <v>168</v>
      </c>
      <c r="U54" s="222" t="s">
        <v>168</v>
      </c>
      <c r="X54" s="222" t="s">
        <v>168</v>
      </c>
      <c r="Y54" s="222" t="s">
        <v>168</v>
      </c>
      <c r="Z54" s="222" t="s">
        <v>168</v>
      </c>
      <c r="AA54" s="222" t="s">
        <v>168</v>
      </c>
      <c r="AB54" s="222" t="s">
        <v>168</v>
      </c>
      <c r="AC54" s="222" t="s">
        <v>168</v>
      </c>
      <c r="AD54" s="222" t="s">
        <v>168</v>
      </c>
    </row>
    <row r="55">
      <c r="A55" s="198" t="s">
        <v>168</v>
      </c>
      <c r="B55" s="195" t="str">
        <f t="shared" si="1"/>
        <v/>
      </c>
      <c r="C55" s="199" t="s">
        <v>168</v>
      </c>
      <c r="D55" s="197" t="str">
        <f>'Nest Checks'!N59</f>
        <v/>
      </c>
      <c r="L55" s="144"/>
      <c r="M55" s="143"/>
      <c r="O55" s="222" t="s">
        <v>168</v>
      </c>
      <c r="P55" s="222" t="s">
        <v>168</v>
      </c>
      <c r="Q55" s="222" t="s">
        <v>168</v>
      </c>
      <c r="R55" s="222" t="s">
        <v>168</v>
      </c>
      <c r="S55" s="222" t="s">
        <v>168</v>
      </c>
      <c r="T55" s="222" t="s">
        <v>168</v>
      </c>
      <c r="U55" s="222" t="s">
        <v>168</v>
      </c>
      <c r="X55" s="222" t="s">
        <v>168</v>
      </c>
      <c r="Y55" s="222" t="s">
        <v>168</v>
      </c>
      <c r="Z55" s="222" t="s">
        <v>168</v>
      </c>
      <c r="AA55" s="222" t="s">
        <v>168</v>
      </c>
      <c r="AB55" s="222" t="s">
        <v>168</v>
      </c>
      <c r="AC55" s="222" t="s">
        <v>168</v>
      </c>
      <c r="AD55" s="222" t="s">
        <v>168</v>
      </c>
    </row>
    <row r="56">
      <c r="A56" s="198" t="s">
        <v>168</v>
      </c>
      <c r="B56" s="195" t="str">
        <f t="shared" si="1"/>
        <v/>
      </c>
      <c r="C56" s="199" t="s">
        <v>168</v>
      </c>
      <c r="D56" s="197" t="str">
        <f>'Nest Checks'!N60</f>
        <v/>
      </c>
      <c r="L56" s="144"/>
      <c r="M56" s="143"/>
      <c r="O56" s="222" t="s">
        <v>168</v>
      </c>
      <c r="P56" s="222" t="s">
        <v>168</v>
      </c>
      <c r="Q56" s="222" t="s">
        <v>168</v>
      </c>
      <c r="R56" s="222" t="s">
        <v>168</v>
      </c>
      <c r="S56" s="222" t="s">
        <v>168</v>
      </c>
      <c r="T56" s="222" t="s">
        <v>168</v>
      </c>
      <c r="U56" s="222" t="s">
        <v>168</v>
      </c>
      <c r="X56" s="222" t="s">
        <v>168</v>
      </c>
      <c r="Y56" s="222" t="s">
        <v>168</v>
      </c>
      <c r="Z56" s="222" t="s">
        <v>168</v>
      </c>
      <c r="AA56" s="222" t="s">
        <v>168</v>
      </c>
      <c r="AB56" s="222" t="s">
        <v>168</v>
      </c>
      <c r="AC56" s="222" t="s">
        <v>168</v>
      </c>
      <c r="AD56" s="222" t="s">
        <v>168</v>
      </c>
    </row>
    <row r="57">
      <c r="A57" s="198" t="s">
        <v>168</v>
      </c>
      <c r="B57" s="195" t="str">
        <f t="shared" si="1"/>
        <v/>
      </c>
      <c r="C57" s="199" t="s">
        <v>168</v>
      </c>
      <c r="D57" s="197" t="str">
        <f>'Nest Checks'!N61</f>
        <v/>
      </c>
      <c r="L57" s="144"/>
      <c r="M57" s="143"/>
      <c r="O57" s="222" t="s">
        <v>168</v>
      </c>
      <c r="P57" s="222" t="s">
        <v>168</v>
      </c>
      <c r="Q57" s="222" t="s">
        <v>168</v>
      </c>
      <c r="R57" s="222" t="s">
        <v>168</v>
      </c>
      <c r="S57" s="222" t="s">
        <v>168</v>
      </c>
      <c r="T57" s="222" t="s">
        <v>168</v>
      </c>
      <c r="U57" s="222" t="s">
        <v>168</v>
      </c>
      <c r="X57" s="222" t="s">
        <v>168</v>
      </c>
      <c r="Y57" s="222" t="s">
        <v>168</v>
      </c>
      <c r="Z57" s="222" t="s">
        <v>168</v>
      </c>
      <c r="AA57" s="222" t="s">
        <v>168</v>
      </c>
      <c r="AB57" s="222" t="s">
        <v>168</v>
      </c>
      <c r="AC57" s="222" t="s">
        <v>168</v>
      </c>
      <c r="AD57" s="222" t="s">
        <v>168</v>
      </c>
    </row>
    <row r="58">
      <c r="A58" s="198" t="s">
        <v>168</v>
      </c>
      <c r="B58" s="195" t="str">
        <f t="shared" si="1"/>
        <v/>
      </c>
      <c r="C58" s="199" t="s">
        <v>168</v>
      </c>
      <c r="D58" s="197" t="str">
        <f>'Nest Checks'!N62</f>
        <v/>
      </c>
      <c r="L58" s="144"/>
      <c r="M58" s="143"/>
      <c r="O58" s="222" t="s">
        <v>168</v>
      </c>
      <c r="P58" s="222" t="s">
        <v>168</v>
      </c>
      <c r="Q58" s="222" t="s">
        <v>168</v>
      </c>
      <c r="R58" s="222" t="s">
        <v>168</v>
      </c>
      <c r="S58" s="222" t="s">
        <v>168</v>
      </c>
      <c r="T58" s="222" t="s">
        <v>168</v>
      </c>
      <c r="U58" s="222" t="s">
        <v>168</v>
      </c>
      <c r="X58" s="222" t="s">
        <v>168</v>
      </c>
      <c r="Y58" s="222" t="s">
        <v>168</v>
      </c>
      <c r="Z58" s="222" t="s">
        <v>168</v>
      </c>
      <c r="AA58" s="222" t="s">
        <v>168</v>
      </c>
      <c r="AB58" s="222" t="s">
        <v>168</v>
      </c>
      <c r="AC58" s="222" t="s">
        <v>168</v>
      </c>
      <c r="AD58" s="222" t="s">
        <v>168</v>
      </c>
    </row>
    <row r="59">
      <c r="A59" s="198" t="s">
        <v>168</v>
      </c>
      <c r="B59" s="195" t="str">
        <f t="shared" si="1"/>
        <v/>
      </c>
      <c r="C59" s="199" t="s">
        <v>168</v>
      </c>
      <c r="D59" s="197" t="str">
        <f>'Nest Checks'!N63</f>
        <v/>
      </c>
      <c r="L59" s="144"/>
      <c r="M59" s="143"/>
      <c r="O59" s="222" t="s">
        <v>168</v>
      </c>
      <c r="P59" s="222" t="s">
        <v>168</v>
      </c>
      <c r="Q59" s="222" t="s">
        <v>168</v>
      </c>
      <c r="R59" s="222" t="s">
        <v>168</v>
      </c>
      <c r="S59" s="222" t="s">
        <v>168</v>
      </c>
      <c r="T59" s="222" t="s">
        <v>168</v>
      </c>
      <c r="U59" s="222" t="s">
        <v>168</v>
      </c>
      <c r="X59" s="222" t="s">
        <v>168</v>
      </c>
      <c r="Y59" s="222" t="s">
        <v>168</v>
      </c>
      <c r="Z59" s="222" t="s">
        <v>168</v>
      </c>
      <c r="AA59" s="222" t="s">
        <v>168</v>
      </c>
      <c r="AB59" s="222" t="s">
        <v>168</v>
      </c>
      <c r="AC59" s="222" t="s">
        <v>168</v>
      </c>
      <c r="AD59" s="222" t="s">
        <v>168</v>
      </c>
    </row>
    <row r="60">
      <c r="A60" s="198" t="s">
        <v>168</v>
      </c>
      <c r="B60" s="195" t="str">
        <f t="shared" si="1"/>
        <v/>
      </c>
      <c r="C60" s="199" t="s">
        <v>168</v>
      </c>
      <c r="D60" s="197" t="str">
        <f>'Nest Checks'!N64</f>
        <v/>
      </c>
      <c r="L60" s="144"/>
      <c r="M60" s="143"/>
      <c r="O60" s="222" t="s">
        <v>168</v>
      </c>
      <c r="P60" s="222" t="s">
        <v>168</v>
      </c>
      <c r="Q60" s="222" t="s">
        <v>168</v>
      </c>
      <c r="R60" s="222" t="s">
        <v>168</v>
      </c>
      <c r="S60" s="222" t="s">
        <v>168</v>
      </c>
      <c r="T60" s="222" t="s">
        <v>168</v>
      </c>
      <c r="U60" s="222" t="s">
        <v>168</v>
      </c>
      <c r="X60" s="222" t="s">
        <v>168</v>
      </c>
      <c r="Y60" s="222" t="s">
        <v>168</v>
      </c>
      <c r="Z60" s="222" t="s">
        <v>168</v>
      </c>
      <c r="AA60" s="222" t="s">
        <v>168</v>
      </c>
      <c r="AB60" s="222" t="s">
        <v>168</v>
      </c>
      <c r="AC60" s="222" t="s">
        <v>168</v>
      </c>
      <c r="AD60" s="222" t="s">
        <v>168</v>
      </c>
    </row>
    <row r="61">
      <c r="A61" s="198" t="s">
        <v>168</v>
      </c>
      <c r="B61" s="195" t="str">
        <f t="shared" si="1"/>
        <v/>
      </c>
      <c r="C61" s="199" t="s">
        <v>168</v>
      </c>
      <c r="D61" s="197" t="str">
        <f>'Nest Checks'!N65</f>
        <v/>
      </c>
      <c r="L61" s="144"/>
      <c r="M61" s="143"/>
      <c r="O61" s="222" t="s">
        <v>168</v>
      </c>
      <c r="P61" s="222" t="s">
        <v>168</v>
      </c>
      <c r="Q61" s="222" t="s">
        <v>168</v>
      </c>
      <c r="R61" s="222" t="s">
        <v>168</v>
      </c>
      <c r="S61" s="222" t="s">
        <v>168</v>
      </c>
      <c r="T61" s="222" t="s">
        <v>168</v>
      </c>
      <c r="U61" s="222" t="s">
        <v>168</v>
      </c>
      <c r="X61" s="222" t="s">
        <v>168</v>
      </c>
      <c r="Y61" s="222" t="s">
        <v>168</v>
      </c>
      <c r="Z61" s="222" t="s">
        <v>168</v>
      </c>
      <c r="AA61" s="222" t="s">
        <v>168</v>
      </c>
      <c r="AB61" s="222" t="s">
        <v>168</v>
      </c>
      <c r="AC61" s="222" t="s">
        <v>168</v>
      </c>
      <c r="AD61" s="222" t="s">
        <v>168</v>
      </c>
    </row>
    <row r="62">
      <c r="A62" s="198" t="s">
        <v>168</v>
      </c>
      <c r="B62" s="195" t="str">
        <f t="shared" si="1"/>
        <v/>
      </c>
      <c r="C62" s="199" t="s">
        <v>168</v>
      </c>
      <c r="D62" s="197" t="str">
        <f>'Nest Checks'!N66</f>
        <v/>
      </c>
      <c r="L62" s="144"/>
      <c r="M62" s="143"/>
      <c r="O62" s="222" t="s">
        <v>168</v>
      </c>
      <c r="P62" s="222" t="s">
        <v>168</v>
      </c>
      <c r="Q62" s="222" t="s">
        <v>168</v>
      </c>
      <c r="R62" s="222" t="s">
        <v>168</v>
      </c>
      <c r="S62" s="222" t="s">
        <v>168</v>
      </c>
      <c r="T62" s="222" t="s">
        <v>168</v>
      </c>
      <c r="U62" s="222" t="s">
        <v>168</v>
      </c>
      <c r="X62" s="222" t="s">
        <v>168</v>
      </c>
      <c r="Y62" s="222" t="s">
        <v>168</v>
      </c>
      <c r="Z62" s="222" t="s">
        <v>168</v>
      </c>
      <c r="AA62" s="222" t="s">
        <v>168</v>
      </c>
      <c r="AB62" s="222" t="s">
        <v>168</v>
      </c>
      <c r="AC62" s="222" t="s">
        <v>168</v>
      </c>
      <c r="AD62" s="222" t="s">
        <v>168</v>
      </c>
    </row>
    <row r="63">
      <c r="A63" s="198" t="s">
        <v>168</v>
      </c>
      <c r="B63" s="195" t="str">
        <f t="shared" si="1"/>
        <v/>
      </c>
      <c r="C63" s="199" t="s">
        <v>168</v>
      </c>
      <c r="D63" s="197" t="str">
        <f>'Nest Checks'!N67</f>
        <v/>
      </c>
      <c r="L63" s="144"/>
      <c r="M63" s="143"/>
      <c r="O63" s="222" t="s">
        <v>168</v>
      </c>
      <c r="P63" s="222" t="s">
        <v>168</v>
      </c>
      <c r="Q63" s="222" t="s">
        <v>168</v>
      </c>
      <c r="R63" s="222" t="s">
        <v>168</v>
      </c>
      <c r="S63" s="222" t="s">
        <v>168</v>
      </c>
      <c r="T63" s="222" t="s">
        <v>168</v>
      </c>
      <c r="U63" s="222" t="s">
        <v>168</v>
      </c>
      <c r="X63" s="222" t="s">
        <v>168</v>
      </c>
      <c r="Y63" s="222" t="s">
        <v>168</v>
      </c>
      <c r="Z63" s="222" t="s">
        <v>168</v>
      </c>
      <c r="AA63" s="222" t="s">
        <v>168</v>
      </c>
      <c r="AB63" s="222" t="s">
        <v>168</v>
      </c>
      <c r="AC63" s="222" t="s">
        <v>168</v>
      </c>
      <c r="AD63" s="222" t="s">
        <v>168</v>
      </c>
    </row>
    <row r="64">
      <c r="A64" s="198" t="s">
        <v>168</v>
      </c>
      <c r="B64" s="195" t="str">
        <f t="shared" si="1"/>
        <v/>
      </c>
      <c r="C64" s="199" t="s">
        <v>168</v>
      </c>
      <c r="D64" s="197" t="str">
        <f>'Nest Checks'!N68</f>
        <v/>
      </c>
      <c r="L64" s="144"/>
      <c r="M64" s="143"/>
      <c r="O64" s="222" t="s">
        <v>168</v>
      </c>
      <c r="P64" s="222" t="s">
        <v>168</v>
      </c>
      <c r="Q64" s="222" t="s">
        <v>168</v>
      </c>
      <c r="R64" s="222" t="s">
        <v>168</v>
      </c>
      <c r="S64" s="222" t="s">
        <v>168</v>
      </c>
      <c r="T64" s="222" t="s">
        <v>168</v>
      </c>
      <c r="U64" s="222" t="s">
        <v>168</v>
      </c>
      <c r="X64" s="222" t="s">
        <v>168</v>
      </c>
      <c r="Y64" s="222" t="s">
        <v>168</v>
      </c>
      <c r="Z64" s="222" t="s">
        <v>168</v>
      </c>
      <c r="AA64" s="222" t="s">
        <v>168</v>
      </c>
      <c r="AB64" s="222" t="s">
        <v>168</v>
      </c>
      <c r="AC64" s="222" t="s">
        <v>168</v>
      </c>
      <c r="AD64" s="222" t="s">
        <v>168</v>
      </c>
    </row>
    <row r="65">
      <c r="A65" s="198" t="s">
        <v>168</v>
      </c>
      <c r="B65" s="195" t="str">
        <f t="shared" si="1"/>
        <v/>
      </c>
      <c r="C65" s="199" t="s">
        <v>168</v>
      </c>
      <c r="D65" s="197" t="str">
        <f>'Nest Checks'!N69</f>
        <v/>
      </c>
      <c r="L65" s="144"/>
      <c r="M65" s="143"/>
      <c r="O65" s="222" t="s">
        <v>168</v>
      </c>
      <c r="P65" s="222" t="s">
        <v>168</v>
      </c>
      <c r="Q65" s="222" t="s">
        <v>168</v>
      </c>
      <c r="R65" s="222" t="s">
        <v>168</v>
      </c>
      <c r="S65" s="222" t="s">
        <v>168</v>
      </c>
      <c r="T65" s="222" t="s">
        <v>168</v>
      </c>
      <c r="U65" s="222" t="s">
        <v>168</v>
      </c>
      <c r="X65" s="222" t="s">
        <v>168</v>
      </c>
      <c r="Y65" s="222" t="s">
        <v>168</v>
      </c>
      <c r="Z65" s="222" t="s">
        <v>168</v>
      </c>
      <c r="AA65" s="222" t="s">
        <v>168</v>
      </c>
      <c r="AB65" s="222" t="s">
        <v>168</v>
      </c>
      <c r="AC65" s="222" t="s">
        <v>168</v>
      </c>
      <c r="AD65" s="222" t="s">
        <v>168</v>
      </c>
    </row>
    <row r="66">
      <c r="A66" s="198" t="s">
        <v>168</v>
      </c>
      <c r="B66" s="195" t="str">
        <f t="shared" si="1"/>
        <v/>
      </c>
      <c r="C66" s="199" t="s">
        <v>168</v>
      </c>
      <c r="D66" s="197" t="str">
        <f>'Nest Checks'!N70</f>
        <v/>
      </c>
      <c r="L66" s="144"/>
      <c r="M66" s="143"/>
      <c r="O66" s="222" t="s">
        <v>168</v>
      </c>
      <c r="P66" s="222" t="s">
        <v>168</v>
      </c>
      <c r="Q66" s="222" t="s">
        <v>168</v>
      </c>
      <c r="R66" s="222" t="s">
        <v>168</v>
      </c>
      <c r="S66" s="222" t="s">
        <v>168</v>
      </c>
      <c r="T66" s="222" t="s">
        <v>168</v>
      </c>
      <c r="U66" s="222" t="s">
        <v>168</v>
      </c>
      <c r="X66" s="222" t="s">
        <v>168</v>
      </c>
      <c r="Y66" s="222" t="s">
        <v>168</v>
      </c>
      <c r="Z66" s="222" t="s">
        <v>168</v>
      </c>
      <c r="AA66" s="222" t="s">
        <v>168</v>
      </c>
      <c r="AB66" s="222" t="s">
        <v>168</v>
      </c>
      <c r="AC66" s="222" t="s">
        <v>168</v>
      </c>
      <c r="AD66" s="222" t="s">
        <v>168</v>
      </c>
    </row>
    <row r="67">
      <c r="A67" s="198" t="s">
        <v>168</v>
      </c>
      <c r="B67" s="195" t="str">
        <f t="shared" si="1"/>
        <v/>
      </c>
      <c r="C67" s="199" t="s">
        <v>168</v>
      </c>
      <c r="D67" s="197" t="str">
        <f>'Nest Checks'!N71</f>
        <v/>
      </c>
      <c r="L67" s="144"/>
      <c r="M67" s="143"/>
      <c r="O67" s="222" t="s">
        <v>168</v>
      </c>
      <c r="P67" s="222" t="s">
        <v>168</v>
      </c>
      <c r="Q67" s="222" t="s">
        <v>168</v>
      </c>
      <c r="R67" s="222" t="s">
        <v>168</v>
      </c>
      <c r="S67" s="222" t="s">
        <v>168</v>
      </c>
      <c r="T67" s="222" t="s">
        <v>168</v>
      </c>
      <c r="U67" s="222" t="s">
        <v>168</v>
      </c>
      <c r="X67" s="222" t="s">
        <v>168</v>
      </c>
      <c r="Y67" s="222" t="s">
        <v>168</v>
      </c>
      <c r="Z67" s="222" t="s">
        <v>168</v>
      </c>
      <c r="AA67" s="222" t="s">
        <v>168</v>
      </c>
      <c r="AB67" s="222" t="s">
        <v>168</v>
      </c>
      <c r="AC67" s="222" t="s">
        <v>168</v>
      </c>
      <c r="AD67" s="222" t="s">
        <v>168</v>
      </c>
    </row>
    <row r="68">
      <c r="A68" s="198" t="s">
        <v>168</v>
      </c>
      <c r="B68" s="195" t="str">
        <f t="shared" si="1"/>
        <v/>
      </c>
      <c r="C68" s="199" t="s">
        <v>168</v>
      </c>
      <c r="D68" s="197" t="str">
        <f>'Nest Checks'!N72</f>
        <v/>
      </c>
      <c r="L68" s="144"/>
      <c r="M68" s="143"/>
      <c r="O68" s="222" t="s">
        <v>168</v>
      </c>
      <c r="P68" s="222" t="s">
        <v>168</v>
      </c>
      <c r="Q68" s="222" t="s">
        <v>168</v>
      </c>
      <c r="R68" s="222" t="s">
        <v>168</v>
      </c>
      <c r="S68" s="222" t="s">
        <v>168</v>
      </c>
      <c r="T68" s="222" t="s">
        <v>168</v>
      </c>
      <c r="U68" s="222" t="s">
        <v>168</v>
      </c>
      <c r="X68" s="222" t="s">
        <v>168</v>
      </c>
      <c r="Y68" s="222" t="s">
        <v>168</v>
      </c>
      <c r="Z68" s="222" t="s">
        <v>168</v>
      </c>
      <c r="AA68" s="222" t="s">
        <v>168</v>
      </c>
      <c r="AB68" s="222" t="s">
        <v>168</v>
      </c>
      <c r="AC68" s="222" t="s">
        <v>168</v>
      </c>
      <c r="AD68" s="222" t="s">
        <v>168</v>
      </c>
    </row>
    <row r="69">
      <c r="A69" s="198" t="s">
        <v>168</v>
      </c>
      <c r="B69" s="195" t="str">
        <f t="shared" si="1"/>
        <v/>
      </c>
      <c r="C69" s="199" t="s">
        <v>168</v>
      </c>
      <c r="D69" s="197" t="str">
        <f>'Nest Checks'!N73</f>
        <v/>
      </c>
      <c r="L69" s="144"/>
      <c r="M69" s="143"/>
      <c r="O69" s="222" t="s">
        <v>168</v>
      </c>
      <c r="P69" s="222" t="s">
        <v>168</v>
      </c>
      <c r="Q69" s="222" t="s">
        <v>168</v>
      </c>
      <c r="R69" s="222" t="s">
        <v>168</v>
      </c>
      <c r="S69" s="222" t="s">
        <v>168</v>
      </c>
      <c r="T69" s="222" t="s">
        <v>168</v>
      </c>
      <c r="U69" s="222" t="s">
        <v>168</v>
      </c>
      <c r="X69" s="222" t="s">
        <v>168</v>
      </c>
      <c r="Y69" s="222" t="s">
        <v>168</v>
      </c>
      <c r="Z69" s="222" t="s">
        <v>168</v>
      </c>
      <c r="AA69" s="222" t="s">
        <v>168</v>
      </c>
      <c r="AB69" s="222" t="s">
        <v>168</v>
      </c>
      <c r="AC69" s="222" t="s">
        <v>168</v>
      </c>
      <c r="AD69" s="222" t="s">
        <v>168</v>
      </c>
    </row>
    <row r="70">
      <c r="A70" s="198" t="s">
        <v>168</v>
      </c>
      <c r="B70" s="195" t="str">
        <f t="shared" si="1"/>
        <v/>
      </c>
      <c r="C70" s="199" t="s">
        <v>168</v>
      </c>
      <c r="D70" s="197" t="str">
        <f>'Nest Checks'!N74</f>
        <v/>
      </c>
      <c r="L70" s="144"/>
      <c r="M70" s="143"/>
      <c r="O70" s="222" t="s">
        <v>168</v>
      </c>
      <c r="P70" s="222" t="s">
        <v>168</v>
      </c>
      <c r="Q70" s="222" t="s">
        <v>168</v>
      </c>
      <c r="R70" s="222" t="s">
        <v>168</v>
      </c>
      <c r="S70" s="222" t="s">
        <v>168</v>
      </c>
      <c r="T70" s="222" t="s">
        <v>168</v>
      </c>
      <c r="U70" s="222" t="s">
        <v>168</v>
      </c>
      <c r="X70" s="222" t="s">
        <v>168</v>
      </c>
      <c r="Y70" s="222" t="s">
        <v>168</v>
      </c>
      <c r="Z70" s="222" t="s">
        <v>168</v>
      </c>
      <c r="AA70" s="222" t="s">
        <v>168</v>
      </c>
      <c r="AB70" s="222" t="s">
        <v>168</v>
      </c>
      <c r="AC70" s="222" t="s">
        <v>168</v>
      </c>
      <c r="AD70" s="222" t="s">
        <v>168</v>
      </c>
    </row>
    <row r="71">
      <c r="A71" s="198" t="s">
        <v>168</v>
      </c>
      <c r="B71" s="195" t="str">
        <f t="shared" si="1"/>
        <v/>
      </c>
      <c r="C71" s="199" t="s">
        <v>168</v>
      </c>
      <c r="D71" s="197" t="str">
        <f>'Nest Checks'!N75</f>
        <v/>
      </c>
      <c r="L71" s="144"/>
      <c r="M71" s="143"/>
      <c r="O71" s="222" t="s">
        <v>168</v>
      </c>
      <c r="P71" s="222" t="s">
        <v>168</v>
      </c>
      <c r="Q71" s="222" t="s">
        <v>168</v>
      </c>
      <c r="R71" s="222" t="s">
        <v>168</v>
      </c>
      <c r="S71" s="222" t="s">
        <v>168</v>
      </c>
      <c r="T71" s="222" t="s">
        <v>168</v>
      </c>
      <c r="U71" s="222" t="s">
        <v>168</v>
      </c>
      <c r="X71" s="222" t="s">
        <v>168</v>
      </c>
      <c r="Y71" s="222" t="s">
        <v>168</v>
      </c>
      <c r="Z71" s="222" t="s">
        <v>168</v>
      </c>
      <c r="AA71" s="222" t="s">
        <v>168</v>
      </c>
      <c r="AB71" s="222" t="s">
        <v>168</v>
      </c>
      <c r="AC71" s="222" t="s">
        <v>168</v>
      </c>
      <c r="AD71" s="222" t="s">
        <v>168</v>
      </c>
    </row>
    <row r="72">
      <c r="A72" s="198" t="s">
        <v>168</v>
      </c>
      <c r="B72" s="195" t="str">
        <f t="shared" si="1"/>
        <v/>
      </c>
      <c r="C72" s="199" t="s">
        <v>168</v>
      </c>
      <c r="D72" s="197" t="str">
        <f>'Nest Checks'!N76</f>
        <v/>
      </c>
      <c r="L72" s="144"/>
      <c r="M72" s="143"/>
      <c r="O72" s="222" t="s">
        <v>168</v>
      </c>
      <c r="P72" s="222" t="s">
        <v>168</v>
      </c>
      <c r="Q72" s="222" t="s">
        <v>168</v>
      </c>
      <c r="R72" s="222" t="s">
        <v>168</v>
      </c>
      <c r="S72" s="222" t="s">
        <v>168</v>
      </c>
      <c r="T72" s="222" t="s">
        <v>168</v>
      </c>
      <c r="U72" s="222" t="s">
        <v>168</v>
      </c>
      <c r="X72" s="222" t="s">
        <v>168</v>
      </c>
      <c r="Y72" s="222" t="s">
        <v>168</v>
      </c>
      <c r="Z72" s="222" t="s">
        <v>168</v>
      </c>
      <c r="AA72" s="222" t="s">
        <v>168</v>
      </c>
      <c r="AB72" s="222" t="s">
        <v>168</v>
      </c>
      <c r="AC72" s="222" t="s">
        <v>168</v>
      </c>
      <c r="AD72" s="222" t="s">
        <v>168</v>
      </c>
    </row>
    <row r="73">
      <c r="A73" s="198" t="s">
        <v>168</v>
      </c>
      <c r="B73" s="195" t="str">
        <f t="shared" si="1"/>
        <v/>
      </c>
      <c r="C73" s="199" t="s">
        <v>168</v>
      </c>
      <c r="D73" s="197" t="str">
        <f>'Nest Checks'!N77</f>
        <v/>
      </c>
      <c r="L73" s="144"/>
      <c r="M73" s="143"/>
      <c r="O73" s="222" t="s">
        <v>168</v>
      </c>
      <c r="P73" s="222" t="s">
        <v>168</v>
      </c>
      <c r="Q73" s="222" t="s">
        <v>168</v>
      </c>
      <c r="R73" s="222" t="s">
        <v>168</v>
      </c>
      <c r="S73" s="222" t="s">
        <v>168</v>
      </c>
      <c r="T73" s="222" t="s">
        <v>168</v>
      </c>
      <c r="U73" s="222" t="s">
        <v>168</v>
      </c>
      <c r="X73" s="222" t="s">
        <v>168</v>
      </c>
      <c r="Y73" s="222" t="s">
        <v>168</v>
      </c>
      <c r="Z73" s="222" t="s">
        <v>168</v>
      </c>
      <c r="AA73" s="222" t="s">
        <v>168</v>
      </c>
      <c r="AB73" s="222" t="s">
        <v>168</v>
      </c>
      <c r="AC73" s="222" t="s">
        <v>168</v>
      </c>
      <c r="AD73" s="222" t="s">
        <v>168</v>
      </c>
    </row>
    <row r="74">
      <c r="A74" s="198" t="s">
        <v>168</v>
      </c>
      <c r="B74" s="195" t="str">
        <f t="shared" si="1"/>
        <v/>
      </c>
      <c r="C74" s="199" t="s">
        <v>168</v>
      </c>
      <c r="D74" s="197" t="str">
        <f>'Nest Checks'!N78</f>
        <v/>
      </c>
      <c r="L74" s="144"/>
      <c r="M74" s="143"/>
      <c r="O74" s="222" t="s">
        <v>168</v>
      </c>
      <c r="P74" s="222" t="s">
        <v>168</v>
      </c>
      <c r="Q74" s="222" t="s">
        <v>168</v>
      </c>
      <c r="R74" s="222" t="s">
        <v>168</v>
      </c>
      <c r="S74" s="222" t="s">
        <v>168</v>
      </c>
      <c r="T74" s="222" t="s">
        <v>168</v>
      </c>
      <c r="U74" s="222" t="s">
        <v>168</v>
      </c>
      <c r="X74" s="222" t="s">
        <v>168</v>
      </c>
      <c r="Y74" s="222" t="s">
        <v>168</v>
      </c>
      <c r="Z74" s="222" t="s">
        <v>168</v>
      </c>
      <c r="AA74" s="222" t="s">
        <v>168</v>
      </c>
      <c r="AB74" s="222" t="s">
        <v>168</v>
      </c>
      <c r="AC74" s="222" t="s">
        <v>168</v>
      </c>
      <c r="AD74" s="222" t="s">
        <v>168</v>
      </c>
    </row>
    <row r="75">
      <c r="A75" s="198" t="s">
        <v>168</v>
      </c>
      <c r="B75" s="195" t="str">
        <f t="shared" si="1"/>
        <v/>
      </c>
      <c r="C75" s="199" t="s">
        <v>168</v>
      </c>
      <c r="D75" s="197" t="str">
        <f>'Nest Checks'!N79</f>
        <v/>
      </c>
      <c r="L75" s="144"/>
      <c r="M75" s="143"/>
      <c r="O75" s="222" t="s">
        <v>168</v>
      </c>
      <c r="P75" s="222" t="s">
        <v>168</v>
      </c>
      <c r="Q75" s="222" t="s">
        <v>168</v>
      </c>
      <c r="R75" s="222" t="s">
        <v>168</v>
      </c>
      <c r="S75" s="222" t="s">
        <v>168</v>
      </c>
      <c r="T75" s="222" t="s">
        <v>168</v>
      </c>
      <c r="U75" s="222" t="s">
        <v>168</v>
      </c>
      <c r="X75" s="222" t="s">
        <v>168</v>
      </c>
      <c r="Y75" s="222" t="s">
        <v>168</v>
      </c>
      <c r="Z75" s="222" t="s">
        <v>168</v>
      </c>
      <c r="AA75" s="222" t="s">
        <v>168</v>
      </c>
      <c r="AB75" s="222" t="s">
        <v>168</v>
      </c>
      <c r="AC75" s="222" t="s">
        <v>168</v>
      </c>
      <c r="AD75" s="222" t="s">
        <v>168</v>
      </c>
    </row>
    <row r="76">
      <c r="A76" s="198" t="s">
        <v>168</v>
      </c>
      <c r="B76" s="195" t="str">
        <f t="shared" si="1"/>
        <v/>
      </c>
      <c r="C76" s="199" t="s">
        <v>168</v>
      </c>
      <c r="D76" s="197" t="str">
        <f>'Nest Checks'!N80</f>
        <v/>
      </c>
      <c r="L76" s="144"/>
      <c r="M76" s="143"/>
      <c r="O76" s="222" t="s">
        <v>168</v>
      </c>
      <c r="P76" s="222" t="s">
        <v>168</v>
      </c>
      <c r="Q76" s="222" t="s">
        <v>168</v>
      </c>
      <c r="R76" s="222" t="s">
        <v>168</v>
      </c>
      <c r="S76" s="222" t="s">
        <v>168</v>
      </c>
      <c r="T76" s="222" t="s">
        <v>168</v>
      </c>
      <c r="U76" s="222" t="s">
        <v>168</v>
      </c>
      <c r="X76" s="222" t="s">
        <v>168</v>
      </c>
      <c r="Y76" s="222" t="s">
        <v>168</v>
      </c>
      <c r="Z76" s="222" t="s">
        <v>168</v>
      </c>
      <c r="AA76" s="222" t="s">
        <v>168</v>
      </c>
      <c r="AB76" s="222" t="s">
        <v>168</v>
      </c>
      <c r="AC76" s="222" t="s">
        <v>168</v>
      </c>
      <c r="AD76" s="222" t="s">
        <v>168</v>
      </c>
    </row>
    <row r="77">
      <c r="A77" s="198" t="s">
        <v>168</v>
      </c>
      <c r="B77" s="195" t="str">
        <f t="shared" si="1"/>
        <v/>
      </c>
      <c r="C77" s="199" t="s">
        <v>168</v>
      </c>
      <c r="D77" s="197" t="str">
        <f>'Nest Checks'!N81</f>
        <v/>
      </c>
      <c r="L77" s="144"/>
      <c r="M77" s="143"/>
      <c r="O77" s="222" t="s">
        <v>168</v>
      </c>
      <c r="P77" s="222" t="s">
        <v>168</v>
      </c>
      <c r="Q77" s="222" t="s">
        <v>168</v>
      </c>
      <c r="R77" s="222" t="s">
        <v>168</v>
      </c>
      <c r="S77" s="222" t="s">
        <v>168</v>
      </c>
      <c r="T77" s="222" t="s">
        <v>168</v>
      </c>
      <c r="U77" s="222" t="s">
        <v>168</v>
      </c>
      <c r="X77" s="222" t="s">
        <v>168</v>
      </c>
      <c r="Y77" s="222" t="s">
        <v>168</v>
      </c>
      <c r="Z77" s="222" t="s">
        <v>168</v>
      </c>
      <c r="AA77" s="222" t="s">
        <v>168</v>
      </c>
      <c r="AB77" s="222" t="s">
        <v>168</v>
      </c>
      <c r="AC77" s="222" t="s">
        <v>168</v>
      </c>
      <c r="AD77" s="222" t="s">
        <v>168</v>
      </c>
    </row>
    <row r="78">
      <c r="A78" s="198" t="s">
        <v>168</v>
      </c>
      <c r="B78" s="195" t="str">
        <f t="shared" si="1"/>
        <v/>
      </c>
      <c r="C78" s="199" t="s">
        <v>168</v>
      </c>
      <c r="D78" s="197" t="str">
        <f>'Nest Checks'!N82</f>
        <v/>
      </c>
      <c r="L78" s="144"/>
      <c r="M78" s="143"/>
      <c r="O78" s="222" t="s">
        <v>168</v>
      </c>
      <c r="P78" s="222" t="s">
        <v>168</v>
      </c>
      <c r="Q78" s="222" t="s">
        <v>168</v>
      </c>
      <c r="R78" s="222" t="s">
        <v>168</v>
      </c>
      <c r="S78" s="222" t="s">
        <v>168</v>
      </c>
      <c r="T78" s="222" t="s">
        <v>168</v>
      </c>
      <c r="U78" s="222" t="s">
        <v>168</v>
      </c>
      <c r="X78" s="222" t="s">
        <v>168</v>
      </c>
      <c r="Y78" s="222" t="s">
        <v>168</v>
      </c>
      <c r="Z78" s="222" t="s">
        <v>168</v>
      </c>
      <c r="AA78" s="222" t="s">
        <v>168</v>
      </c>
      <c r="AB78" s="222" t="s">
        <v>168</v>
      </c>
      <c r="AC78" s="222" t="s">
        <v>168</v>
      </c>
      <c r="AD78" s="222" t="s">
        <v>168</v>
      </c>
    </row>
    <row r="79">
      <c r="A79" s="198" t="s">
        <v>168</v>
      </c>
      <c r="B79" s="195" t="str">
        <f t="shared" si="1"/>
        <v/>
      </c>
      <c r="C79" s="199" t="s">
        <v>168</v>
      </c>
      <c r="D79" s="197" t="str">
        <f>'Nest Checks'!N83</f>
        <v/>
      </c>
      <c r="L79" s="144"/>
      <c r="M79" s="143"/>
      <c r="O79" s="222" t="s">
        <v>168</v>
      </c>
      <c r="P79" s="222" t="s">
        <v>168</v>
      </c>
      <c r="Q79" s="222" t="s">
        <v>168</v>
      </c>
      <c r="R79" s="222" t="s">
        <v>168</v>
      </c>
      <c r="S79" s="222" t="s">
        <v>168</v>
      </c>
      <c r="T79" s="222" t="s">
        <v>168</v>
      </c>
      <c r="U79" s="222" t="s">
        <v>168</v>
      </c>
      <c r="X79" s="222" t="s">
        <v>168</v>
      </c>
      <c r="Y79" s="222" t="s">
        <v>168</v>
      </c>
      <c r="Z79" s="222" t="s">
        <v>168</v>
      </c>
      <c r="AA79" s="222" t="s">
        <v>168</v>
      </c>
      <c r="AB79" s="222" t="s">
        <v>168</v>
      </c>
      <c r="AC79" s="222" t="s">
        <v>168</v>
      </c>
      <c r="AD79" s="222" t="s">
        <v>168</v>
      </c>
    </row>
    <row r="80">
      <c r="A80" s="198" t="s">
        <v>168</v>
      </c>
      <c r="B80" s="195" t="str">
        <f t="shared" si="1"/>
        <v/>
      </c>
      <c r="C80" s="199" t="s">
        <v>168</v>
      </c>
      <c r="D80" s="197" t="str">
        <f>'Nest Checks'!N84</f>
        <v/>
      </c>
      <c r="L80" s="144"/>
      <c r="M80" s="143"/>
      <c r="O80" s="222" t="s">
        <v>168</v>
      </c>
      <c r="P80" s="222" t="s">
        <v>168</v>
      </c>
      <c r="Q80" s="222" t="s">
        <v>168</v>
      </c>
      <c r="R80" s="222" t="s">
        <v>168</v>
      </c>
      <c r="S80" s="222" t="s">
        <v>168</v>
      </c>
      <c r="T80" s="222" t="s">
        <v>168</v>
      </c>
      <c r="U80" s="222" t="s">
        <v>168</v>
      </c>
      <c r="X80" s="222" t="s">
        <v>168</v>
      </c>
      <c r="Y80" s="222" t="s">
        <v>168</v>
      </c>
      <c r="Z80" s="222" t="s">
        <v>168</v>
      </c>
      <c r="AA80" s="222" t="s">
        <v>168</v>
      </c>
      <c r="AB80" s="222" t="s">
        <v>168</v>
      </c>
      <c r="AC80" s="222" t="s">
        <v>168</v>
      </c>
      <c r="AD80" s="222" t="s">
        <v>168</v>
      </c>
    </row>
    <row r="81">
      <c r="A81" s="198" t="s">
        <v>168</v>
      </c>
      <c r="B81" s="195" t="str">
        <f t="shared" si="1"/>
        <v/>
      </c>
      <c r="C81" s="199" t="s">
        <v>168</v>
      </c>
      <c r="D81" s="197" t="str">
        <f>'Nest Checks'!N85</f>
        <v/>
      </c>
      <c r="L81" s="144"/>
      <c r="M81" s="143"/>
      <c r="O81" s="222" t="s">
        <v>168</v>
      </c>
      <c r="P81" s="222" t="s">
        <v>168</v>
      </c>
      <c r="Q81" s="222" t="s">
        <v>168</v>
      </c>
      <c r="R81" s="222" t="s">
        <v>168</v>
      </c>
      <c r="S81" s="222" t="s">
        <v>168</v>
      </c>
      <c r="T81" s="222" t="s">
        <v>168</v>
      </c>
      <c r="U81" s="222" t="s">
        <v>168</v>
      </c>
      <c r="X81" s="222" t="s">
        <v>168</v>
      </c>
      <c r="Y81" s="222" t="s">
        <v>168</v>
      </c>
      <c r="Z81" s="222" t="s">
        <v>168</v>
      </c>
      <c r="AA81" s="222" t="s">
        <v>168</v>
      </c>
      <c r="AB81" s="222" t="s">
        <v>168</v>
      </c>
      <c r="AC81" s="222" t="s">
        <v>168</v>
      </c>
      <c r="AD81" s="222" t="s">
        <v>168</v>
      </c>
    </row>
    <row r="82">
      <c r="A82" s="198" t="s">
        <v>168</v>
      </c>
      <c r="B82" s="195" t="str">
        <f t="shared" si="1"/>
        <v/>
      </c>
      <c r="C82" s="199" t="s">
        <v>168</v>
      </c>
      <c r="D82" s="197" t="str">
        <f>'Nest Checks'!N86</f>
        <v/>
      </c>
      <c r="L82" s="144"/>
      <c r="M82" s="143"/>
      <c r="O82" s="222" t="s">
        <v>168</v>
      </c>
      <c r="P82" s="222" t="s">
        <v>168</v>
      </c>
      <c r="Q82" s="222" t="s">
        <v>168</v>
      </c>
      <c r="R82" s="222" t="s">
        <v>168</v>
      </c>
      <c r="S82" s="222" t="s">
        <v>168</v>
      </c>
      <c r="T82" s="222" t="s">
        <v>168</v>
      </c>
      <c r="U82" s="222" t="s">
        <v>168</v>
      </c>
      <c r="X82" s="222" t="s">
        <v>168</v>
      </c>
      <c r="Y82" s="222" t="s">
        <v>168</v>
      </c>
      <c r="Z82" s="222" t="s">
        <v>168</v>
      </c>
      <c r="AA82" s="222" t="s">
        <v>168</v>
      </c>
      <c r="AB82" s="222" t="s">
        <v>168</v>
      </c>
      <c r="AC82" s="222" t="s">
        <v>168</v>
      </c>
      <c r="AD82" s="222" t="s">
        <v>168</v>
      </c>
    </row>
    <row r="83">
      <c r="A83" s="198" t="s">
        <v>168</v>
      </c>
      <c r="B83" s="195" t="str">
        <f t="shared" si="1"/>
        <v/>
      </c>
      <c r="C83" s="199" t="s">
        <v>168</v>
      </c>
      <c r="D83" s="197" t="str">
        <f>'Nest Checks'!N87</f>
        <v/>
      </c>
      <c r="L83" s="144"/>
      <c r="M83" s="143"/>
      <c r="O83" s="222" t="s">
        <v>168</v>
      </c>
      <c r="P83" s="222" t="s">
        <v>168</v>
      </c>
      <c r="Q83" s="222" t="s">
        <v>168</v>
      </c>
      <c r="R83" s="222" t="s">
        <v>168</v>
      </c>
      <c r="S83" s="222" t="s">
        <v>168</v>
      </c>
      <c r="T83" s="222" t="s">
        <v>168</v>
      </c>
      <c r="U83" s="222" t="s">
        <v>168</v>
      </c>
      <c r="X83" s="222" t="s">
        <v>168</v>
      </c>
      <c r="Y83" s="222" t="s">
        <v>168</v>
      </c>
      <c r="Z83" s="222" t="s">
        <v>168</v>
      </c>
      <c r="AA83" s="222" t="s">
        <v>168</v>
      </c>
      <c r="AB83" s="222" t="s">
        <v>168</v>
      </c>
      <c r="AC83" s="222" t="s">
        <v>168</v>
      </c>
      <c r="AD83" s="222" t="s">
        <v>168</v>
      </c>
    </row>
    <row r="84">
      <c r="A84" s="198" t="s">
        <v>168</v>
      </c>
      <c r="B84" s="195" t="str">
        <f t="shared" si="1"/>
        <v/>
      </c>
      <c r="C84" s="199" t="s">
        <v>168</v>
      </c>
      <c r="D84" s="197" t="str">
        <f>'Nest Checks'!N88</f>
        <v/>
      </c>
      <c r="L84" s="144"/>
      <c r="M84" s="143"/>
      <c r="O84" s="222" t="s">
        <v>168</v>
      </c>
      <c r="P84" s="222" t="s">
        <v>168</v>
      </c>
      <c r="Q84" s="222" t="s">
        <v>168</v>
      </c>
      <c r="R84" s="222" t="s">
        <v>168</v>
      </c>
      <c r="S84" s="222" t="s">
        <v>168</v>
      </c>
      <c r="T84" s="222" t="s">
        <v>168</v>
      </c>
      <c r="U84" s="222" t="s">
        <v>168</v>
      </c>
      <c r="X84" s="222" t="s">
        <v>168</v>
      </c>
      <c r="Y84" s="222" t="s">
        <v>168</v>
      </c>
      <c r="Z84" s="222" t="s">
        <v>168</v>
      </c>
      <c r="AA84" s="222" t="s">
        <v>168</v>
      </c>
      <c r="AB84" s="222" t="s">
        <v>168</v>
      </c>
      <c r="AC84" s="222" t="s">
        <v>168</v>
      </c>
      <c r="AD84" s="222" t="s">
        <v>168</v>
      </c>
    </row>
    <row r="85">
      <c r="A85" s="198" t="s">
        <v>168</v>
      </c>
      <c r="B85" s="195" t="str">
        <f t="shared" si="1"/>
        <v/>
      </c>
      <c r="C85" s="199" t="s">
        <v>168</v>
      </c>
      <c r="D85" s="197" t="str">
        <f>'Nest Checks'!N89</f>
        <v/>
      </c>
      <c r="L85" s="144"/>
      <c r="M85" s="143"/>
      <c r="O85" s="222" t="s">
        <v>168</v>
      </c>
      <c r="P85" s="222" t="s">
        <v>168</v>
      </c>
      <c r="Q85" s="222" t="s">
        <v>168</v>
      </c>
      <c r="R85" s="222" t="s">
        <v>168</v>
      </c>
      <c r="S85" s="222" t="s">
        <v>168</v>
      </c>
      <c r="T85" s="222" t="s">
        <v>168</v>
      </c>
      <c r="U85" s="222" t="s">
        <v>168</v>
      </c>
      <c r="X85" s="222" t="s">
        <v>168</v>
      </c>
      <c r="Y85" s="222" t="s">
        <v>168</v>
      </c>
      <c r="Z85" s="222" t="s">
        <v>168</v>
      </c>
      <c r="AA85" s="222" t="s">
        <v>168</v>
      </c>
      <c r="AB85" s="222" t="s">
        <v>168</v>
      </c>
      <c r="AC85" s="222" t="s">
        <v>168</v>
      </c>
      <c r="AD85" s="222" t="s">
        <v>168</v>
      </c>
    </row>
    <row r="86">
      <c r="A86" s="198" t="s">
        <v>168</v>
      </c>
      <c r="B86" s="195" t="str">
        <f t="shared" si="1"/>
        <v/>
      </c>
      <c r="C86" s="199" t="s">
        <v>168</v>
      </c>
      <c r="D86" s="197" t="str">
        <f>'Nest Checks'!N90</f>
        <v/>
      </c>
      <c r="L86" s="144"/>
      <c r="M86" s="143"/>
      <c r="O86" s="222" t="s">
        <v>168</v>
      </c>
      <c r="P86" s="222" t="s">
        <v>168</v>
      </c>
      <c r="Q86" s="222" t="s">
        <v>168</v>
      </c>
      <c r="R86" s="222" t="s">
        <v>168</v>
      </c>
      <c r="S86" s="222" t="s">
        <v>168</v>
      </c>
      <c r="T86" s="222" t="s">
        <v>168</v>
      </c>
      <c r="U86" s="222" t="s">
        <v>168</v>
      </c>
      <c r="X86" s="222" t="s">
        <v>168</v>
      </c>
      <c r="Y86" s="222" t="s">
        <v>168</v>
      </c>
      <c r="Z86" s="222" t="s">
        <v>168</v>
      </c>
      <c r="AA86" s="222" t="s">
        <v>168</v>
      </c>
      <c r="AB86" s="222" t="s">
        <v>168</v>
      </c>
      <c r="AC86" s="222" t="s">
        <v>168</v>
      </c>
      <c r="AD86" s="222" t="s">
        <v>168</v>
      </c>
    </row>
    <row r="87">
      <c r="A87" s="198" t="s">
        <v>168</v>
      </c>
      <c r="B87" s="195" t="str">
        <f t="shared" si="1"/>
        <v/>
      </c>
      <c r="C87" s="199" t="s">
        <v>168</v>
      </c>
      <c r="D87" s="197" t="str">
        <f>'Nest Checks'!N91</f>
        <v/>
      </c>
      <c r="L87" s="144"/>
      <c r="M87" s="143"/>
      <c r="O87" s="222" t="s">
        <v>168</v>
      </c>
      <c r="P87" s="222" t="s">
        <v>168</v>
      </c>
      <c r="Q87" s="222" t="s">
        <v>168</v>
      </c>
      <c r="R87" s="222" t="s">
        <v>168</v>
      </c>
      <c r="S87" s="222" t="s">
        <v>168</v>
      </c>
      <c r="T87" s="222" t="s">
        <v>168</v>
      </c>
      <c r="U87" s="222" t="s">
        <v>168</v>
      </c>
      <c r="X87" s="222" t="s">
        <v>168</v>
      </c>
      <c r="Y87" s="222" t="s">
        <v>168</v>
      </c>
      <c r="Z87" s="222" t="s">
        <v>168</v>
      </c>
      <c r="AA87" s="222" t="s">
        <v>168</v>
      </c>
      <c r="AB87" s="222" t="s">
        <v>168</v>
      </c>
      <c r="AC87" s="222" t="s">
        <v>168</v>
      </c>
      <c r="AD87" s="222" t="s">
        <v>168</v>
      </c>
    </row>
    <row r="88">
      <c r="A88" s="198" t="s">
        <v>168</v>
      </c>
      <c r="B88" s="195" t="str">
        <f t="shared" si="1"/>
        <v/>
      </c>
      <c r="C88" s="199" t="s">
        <v>168</v>
      </c>
      <c r="D88" s="197" t="str">
        <f>'Nest Checks'!N92</f>
        <v/>
      </c>
      <c r="L88" s="144"/>
      <c r="M88" s="143"/>
      <c r="O88" s="222" t="s">
        <v>168</v>
      </c>
      <c r="P88" s="222" t="s">
        <v>168</v>
      </c>
      <c r="Q88" s="222" t="s">
        <v>168</v>
      </c>
      <c r="R88" s="222" t="s">
        <v>168</v>
      </c>
      <c r="S88" s="222" t="s">
        <v>168</v>
      </c>
      <c r="T88" s="222" t="s">
        <v>168</v>
      </c>
      <c r="U88" s="222" t="s">
        <v>168</v>
      </c>
      <c r="X88" s="222" t="s">
        <v>168</v>
      </c>
      <c r="Y88" s="222" t="s">
        <v>168</v>
      </c>
      <c r="Z88" s="222" t="s">
        <v>168</v>
      </c>
      <c r="AA88" s="222" t="s">
        <v>168</v>
      </c>
      <c r="AB88" s="222" t="s">
        <v>168</v>
      </c>
      <c r="AC88" s="222" t="s">
        <v>168</v>
      </c>
      <c r="AD88" s="222" t="s">
        <v>168</v>
      </c>
    </row>
    <row r="89">
      <c r="A89" s="198" t="s">
        <v>168</v>
      </c>
      <c r="B89" s="195" t="str">
        <f t="shared" si="1"/>
        <v/>
      </c>
      <c r="C89" s="199" t="s">
        <v>168</v>
      </c>
      <c r="D89" s="197" t="str">
        <f>'Nest Checks'!N93</f>
        <v/>
      </c>
      <c r="L89" s="144"/>
      <c r="M89" s="143"/>
      <c r="O89" s="222" t="s">
        <v>168</v>
      </c>
      <c r="P89" s="222" t="s">
        <v>168</v>
      </c>
      <c r="Q89" s="222" t="s">
        <v>168</v>
      </c>
      <c r="R89" s="222" t="s">
        <v>168</v>
      </c>
      <c r="S89" s="222" t="s">
        <v>168</v>
      </c>
      <c r="T89" s="222" t="s">
        <v>168</v>
      </c>
      <c r="U89" s="222" t="s">
        <v>168</v>
      </c>
      <c r="X89" s="222" t="s">
        <v>168</v>
      </c>
      <c r="Y89" s="222" t="s">
        <v>168</v>
      </c>
      <c r="Z89" s="222" t="s">
        <v>168</v>
      </c>
      <c r="AA89" s="222" t="s">
        <v>168</v>
      </c>
      <c r="AB89" s="222" t="s">
        <v>168</v>
      </c>
      <c r="AC89" s="222" t="s">
        <v>168</v>
      </c>
      <c r="AD89" s="222" t="s">
        <v>168</v>
      </c>
    </row>
    <row r="90">
      <c r="A90" s="198" t="s">
        <v>168</v>
      </c>
      <c r="B90" s="195" t="str">
        <f t="shared" si="1"/>
        <v/>
      </c>
      <c r="C90" s="199" t="s">
        <v>168</v>
      </c>
      <c r="D90" s="197" t="str">
        <f>'Nest Checks'!N94</f>
        <v/>
      </c>
      <c r="L90" s="144"/>
      <c r="M90" s="143"/>
      <c r="O90" s="222" t="s">
        <v>168</v>
      </c>
      <c r="P90" s="222" t="s">
        <v>168</v>
      </c>
      <c r="Q90" s="222" t="s">
        <v>168</v>
      </c>
      <c r="R90" s="222" t="s">
        <v>168</v>
      </c>
      <c r="S90" s="222" t="s">
        <v>168</v>
      </c>
      <c r="T90" s="222" t="s">
        <v>168</v>
      </c>
      <c r="U90" s="222" t="s">
        <v>168</v>
      </c>
      <c r="X90" s="222" t="s">
        <v>168</v>
      </c>
      <c r="Y90" s="222" t="s">
        <v>168</v>
      </c>
      <c r="Z90" s="222" t="s">
        <v>168</v>
      </c>
      <c r="AA90" s="222" t="s">
        <v>168</v>
      </c>
      <c r="AB90" s="222" t="s">
        <v>168</v>
      </c>
      <c r="AC90" s="222" t="s">
        <v>168</v>
      </c>
      <c r="AD90" s="222" t="s">
        <v>168</v>
      </c>
    </row>
    <row r="91">
      <c r="A91" s="198" t="s">
        <v>168</v>
      </c>
      <c r="B91" s="195" t="str">
        <f t="shared" si="1"/>
        <v/>
      </c>
      <c r="C91" s="199" t="s">
        <v>168</v>
      </c>
      <c r="D91" s="197" t="str">
        <f>'Nest Checks'!N95</f>
        <v/>
      </c>
      <c r="L91" s="144"/>
      <c r="M91" s="143"/>
      <c r="O91" s="222" t="s">
        <v>168</v>
      </c>
      <c r="P91" s="222" t="s">
        <v>168</v>
      </c>
      <c r="Q91" s="222" t="s">
        <v>168</v>
      </c>
      <c r="R91" s="222" t="s">
        <v>168</v>
      </c>
      <c r="S91" s="222" t="s">
        <v>168</v>
      </c>
      <c r="T91" s="222" t="s">
        <v>168</v>
      </c>
      <c r="U91" s="222" t="s">
        <v>168</v>
      </c>
      <c r="X91" s="222" t="s">
        <v>168</v>
      </c>
      <c r="Y91" s="222" t="s">
        <v>168</v>
      </c>
      <c r="Z91" s="222" t="s">
        <v>168</v>
      </c>
      <c r="AA91" s="222" t="s">
        <v>168</v>
      </c>
      <c r="AB91" s="222" t="s">
        <v>168</v>
      </c>
      <c r="AC91" s="222" t="s">
        <v>168</v>
      </c>
      <c r="AD91" s="222" t="s">
        <v>168</v>
      </c>
    </row>
    <row r="92">
      <c r="A92" s="198" t="s">
        <v>168</v>
      </c>
      <c r="B92" s="195" t="str">
        <f t="shared" si="1"/>
        <v/>
      </c>
      <c r="C92" s="199" t="s">
        <v>168</v>
      </c>
      <c r="D92" s="197" t="str">
        <f>'Nest Checks'!N96</f>
        <v/>
      </c>
      <c r="L92" s="144"/>
      <c r="M92" s="143"/>
      <c r="O92" s="222" t="s">
        <v>168</v>
      </c>
      <c r="P92" s="222" t="s">
        <v>168</v>
      </c>
      <c r="Q92" s="222" t="s">
        <v>168</v>
      </c>
      <c r="R92" s="222" t="s">
        <v>168</v>
      </c>
      <c r="S92" s="222" t="s">
        <v>168</v>
      </c>
      <c r="T92" s="222" t="s">
        <v>168</v>
      </c>
      <c r="U92" s="222" t="s">
        <v>168</v>
      </c>
      <c r="X92" s="222" t="s">
        <v>168</v>
      </c>
      <c r="Y92" s="222" t="s">
        <v>168</v>
      </c>
      <c r="Z92" s="222" t="s">
        <v>168</v>
      </c>
      <c r="AA92" s="222" t="s">
        <v>168</v>
      </c>
      <c r="AB92" s="222" t="s">
        <v>168</v>
      </c>
      <c r="AC92" s="222" t="s">
        <v>168</v>
      </c>
      <c r="AD92" s="222" t="s">
        <v>168</v>
      </c>
    </row>
    <row r="93">
      <c r="A93" s="198" t="s">
        <v>168</v>
      </c>
      <c r="B93" s="195" t="str">
        <f t="shared" si="1"/>
        <v/>
      </c>
      <c r="C93" s="199" t="s">
        <v>168</v>
      </c>
      <c r="D93" s="197" t="str">
        <f>'Nest Checks'!N97</f>
        <v/>
      </c>
      <c r="L93" s="144"/>
      <c r="M93" s="143"/>
      <c r="O93" s="222" t="s">
        <v>168</v>
      </c>
      <c r="P93" s="222" t="s">
        <v>168</v>
      </c>
      <c r="Q93" s="222" t="s">
        <v>168</v>
      </c>
      <c r="R93" s="222" t="s">
        <v>168</v>
      </c>
      <c r="S93" s="222" t="s">
        <v>168</v>
      </c>
      <c r="T93" s="222" t="s">
        <v>168</v>
      </c>
      <c r="U93" s="222" t="s">
        <v>168</v>
      </c>
      <c r="X93" s="222" t="s">
        <v>168</v>
      </c>
      <c r="Y93" s="222" t="s">
        <v>168</v>
      </c>
      <c r="Z93" s="222" t="s">
        <v>168</v>
      </c>
      <c r="AA93" s="222" t="s">
        <v>168</v>
      </c>
      <c r="AB93" s="222" t="s">
        <v>168</v>
      </c>
      <c r="AC93" s="222" t="s">
        <v>168</v>
      </c>
      <c r="AD93" s="222" t="s">
        <v>168</v>
      </c>
    </row>
    <row r="94">
      <c r="A94" s="198" t="s">
        <v>168</v>
      </c>
      <c r="B94" s="195" t="str">
        <f t="shared" si="1"/>
        <v/>
      </c>
      <c r="C94" s="199" t="s">
        <v>168</v>
      </c>
      <c r="D94" s="197" t="str">
        <f>'Nest Checks'!N98</f>
        <v/>
      </c>
      <c r="L94" s="144"/>
      <c r="M94" s="143"/>
      <c r="O94" s="222" t="s">
        <v>168</v>
      </c>
      <c r="P94" s="222" t="s">
        <v>168</v>
      </c>
      <c r="Q94" s="222" t="s">
        <v>168</v>
      </c>
      <c r="R94" s="222" t="s">
        <v>168</v>
      </c>
      <c r="S94" s="222" t="s">
        <v>168</v>
      </c>
      <c r="T94" s="222" t="s">
        <v>168</v>
      </c>
      <c r="U94" s="222" t="s">
        <v>168</v>
      </c>
      <c r="X94" s="222" t="s">
        <v>168</v>
      </c>
      <c r="Y94" s="222" t="s">
        <v>168</v>
      </c>
      <c r="Z94" s="222" t="s">
        <v>168</v>
      </c>
      <c r="AA94" s="222" t="s">
        <v>168</v>
      </c>
      <c r="AB94" s="222" t="s">
        <v>168</v>
      </c>
      <c r="AC94" s="222" t="s">
        <v>168</v>
      </c>
      <c r="AD94" s="222" t="s">
        <v>168</v>
      </c>
    </row>
    <row r="95">
      <c r="A95" s="198" t="s">
        <v>168</v>
      </c>
      <c r="B95" s="195" t="str">
        <f t="shared" si="1"/>
        <v/>
      </c>
      <c r="C95" s="199" t="s">
        <v>168</v>
      </c>
      <c r="D95" s="197" t="str">
        <f>'Nest Checks'!N99</f>
        <v/>
      </c>
      <c r="L95" s="144"/>
      <c r="M95" s="143"/>
      <c r="O95" s="222" t="s">
        <v>168</v>
      </c>
      <c r="P95" s="222" t="s">
        <v>168</v>
      </c>
      <c r="Q95" s="222" t="s">
        <v>168</v>
      </c>
      <c r="R95" s="222" t="s">
        <v>168</v>
      </c>
      <c r="S95" s="222" t="s">
        <v>168</v>
      </c>
      <c r="T95" s="222" t="s">
        <v>168</v>
      </c>
      <c r="U95" s="222" t="s">
        <v>168</v>
      </c>
      <c r="X95" s="222" t="s">
        <v>168</v>
      </c>
      <c r="Y95" s="222" t="s">
        <v>168</v>
      </c>
      <c r="Z95" s="222" t="s">
        <v>168</v>
      </c>
      <c r="AA95" s="222" t="s">
        <v>168</v>
      </c>
      <c r="AB95" s="222" t="s">
        <v>168</v>
      </c>
      <c r="AC95" s="222" t="s">
        <v>168</v>
      </c>
      <c r="AD95" s="222" t="s">
        <v>168</v>
      </c>
    </row>
    <row r="96">
      <c r="A96" s="198" t="s">
        <v>168</v>
      </c>
      <c r="B96" s="195" t="str">
        <f t="shared" si="1"/>
        <v/>
      </c>
      <c r="C96" s="199" t="s">
        <v>168</v>
      </c>
      <c r="D96" s="197" t="str">
        <f>'Nest Checks'!N100</f>
        <v/>
      </c>
      <c r="L96" s="144"/>
      <c r="M96" s="143"/>
      <c r="O96" s="222" t="s">
        <v>168</v>
      </c>
      <c r="P96" s="222" t="s">
        <v>168</v>
      </c>
      <c r="Q96" s="222" t="s">
        <v>168</v>
      </c>
      <c r="R96" s="222" t="s">
        <v>168</v>
      </c>
      <c r="S96" s="222" t="s">
        <v>168</v>
      </c>
      <c r="T96" s="222" t="s">
        <v>168</v>
      </c>
      <c r="U96" s="222" t="s">
        <v>168</v>
      </c>
      <c r="X96" s="222" t="s">
        <v>168</v>
      </c>
      <c r="Y96" s="222" t="s">
        <v>168</v>
      </c>
      <c r="Z96" s="222" t="s">
        <v>168</v>
      </c>
      <c r="AA96" s="222" t="s">
        <v>168</v>
      </c>
      <c r="AB96" s="222" t="s">
        <v>168</v>
      </c>
      <c r="AC96" s="222" t="s">
        <v>168</v>
      </c>
      <c r="AD96" s="222" t="s">
        <v>168</v>
      </c>
    </row>
    <row r="97">
      <c r="A97" s="198" t="s">
        <v>168</v>
      </c>
      <c r="B97" s="195" t="str">
        <f t="shared" si="1"/>
        <v/>
      </c>
      <c r="C97" s="199" t="s">
        <v>168</v>
      </c>
      <c r="D97" s="197" t="str">
        <f>'Nest Checks'!N101</f>
        <v/>
      </c>
      <c r="L97" s="144"/>
      <c r="M97" s="143"/>
      <c r="O97" s="222" t="s">
        <v>168</v>
      </c>
      <c r="P97" s="222" t="s">
        <v>168</v>
      </c>
      <c r="Q97" s="222" t="s">
        <v>168</v>
      </c>
      <c r="R97" s="222" t="s">
        <v>168</v>
      </c>
      <c r="S97" s="222" t="s">
        <v>168</v>
      </c>
      <c r="T97" s="222" t="s">
        <v>168</v>
      </c>
      <c r="U97" s="222" t="s">
        <v>168</v>
      </c>
      <c r="X97" s="222" t="s">
        <v>168</v>
      </c>
      <c r="Y97" s="222" t="s">
        <v>168</v>
      </c>
      <c r="Z97" s="222" t="s">
        <v>168</v>
      </c>
      <c r="AA97" s="222" t="s">
        <v>168</v>
      </c>
      <c r="AB97" s="222" t="s">
        <v>168</v>
      </c>
      <c r="AC97" s="222" t="s">
        <v>168</v>
      </c>
      <c r="AD97" s="222" t="s">
        <v>168</v>
      </c>
    </row>
    <row r="98">
      <c r="A98" s="198" t="s">
        <v>168</v>
      </c>
      <c r="B98" s="195" t="str">
        <f t="shared" si="1"/>
        <v/>
      </c>
      <c r="C98" s="199" t="s">
        <v>168</v>
      </c>
      <c r="D98" s="197" t="str">
        <f>'Nest Checks'!N102</f>
        <v/>
      </c>
      <c r="L98" s="144"/>
      <c r="M98" s="143"/>
      <c r="O98" s="222" t="s">
        <v>168</v>
      </c>
      <c r="P98" s="222" t="s">
        <v>168</v>
      </c>
      <c r="Q98" s="222" t="s">
        <v>168</v>
      </c>
      <c r="R98" s="222" t="s">
        <v>168</v>
      </c>
      <c r="S98" s="222" t="s">
        <v>168</v>
      </c>
      <c r="T98" s="222" t="s">
        <v>168</v>
      </c>
      <c r="U98" s="222" t="s">
        <v>168</v>
      </c>
      <c r="X98" s="222" t="s">
        <v>168</v>
      </c>
      <c r="Y98" s="222" t="s">
        <v>168</v>
      </c>
      <c r="Z98" s="222" t="s">
        <v>168</v>
      </c>
      <c r="AA98" s="222" t="s">
        <v>168</v>
      </c>
      <c r="AB98" s="222" t="s">
        <v>168</v>
      </c>
      <c r="AC98" s="222" t="s">
        <v>168</v>
      </c>
      <c r="AD98" s="222" t="s">
        <v>168</v>
      </c>
    </row>
    <row r="99">
      <c r="A99" s="198" t="s">
        <v>168</v>
      </c>
      <c r="B99" s="195" t="str">
        <f t="shared" si="1"/>
        <v/>
      </c>
      <c r="C99" s="199" t="s">
        <v>168</v>
      </c>
      <c r="D99" s="197" t="str">
        <f>'Nest Checks'!N103</f>
        <v/>
      </c>
      <c r="L99" s="144"/>
      <c r="M99" s="143"/>
      <c r="O99" s="222" t="s">
        <v>168</v>
      </c>
      <c r="P99" s="222" t="s">
        <v>168</v>
      </c>
      <c r="Q99" s="222" t="s">
        <v>168</v>
      </c>
      <c r="R99" s="222" t="s">
        <v>168</v>
      </c>
      <c r="S99" s="222" t="s">
        <v>168</v>
      </c>
      <c r="T99" s="222" t="s">
        <v>168</v>
      </c>
      <c r="U99" s="222" t="s">
        <v>168</v>
      </c>
      <c r="X99" s="222" t="s">
        <v>168</v>
      </c>
      <c r="Y99" s="222" t="s">
        <v>168</v>
      </c>
      <c r="Z99" s="222" t="s">
        <v>168</v>
      </c>
      <c r="AA99" s="222" t="s">
        <v>168</v>
      </c>
      <c r="AB99" s="222" t="s">
        <v>168</v>
      </c>
      <c r="AC99" s="222" t="s">
        <v>168</v>
      </c>
      <c r="AD99" s="222" t="s">
        <v>168</v>
      </c>
    </row>
    <row r="100">
      <c r="A100" s="198" t="s">
        <v>168</v>
      </c>
      <c r="B100" s="195" t="str">
        <f t="shared" si="1"/>
        <v/>
      </c>
      <c r="C100" s="199" t="s">
        <v>168</v>
      </c>
      <c r="D100" s="197" t="str">
        <f>'Nest Checks'!N104</f>
        <v/>
      </c>
      <c r="L100" s="144"/>
      <c r="M100" s="143"/>
      <c r="O100" s="222" t="s">
        <v>168</v>
      </c>
      <c r="P100" s="222" t="s">
        <v>168</v>
      </c>
      <c r="Q100" s="222" t="s">
        <v>168</v>
      </c>
      <c r="R100" s="222" t="s">
        <v>168</v>
      </c>
      <c r="S100" s="222" t="s">
        <v>168</v>
      </c>
      <c r="T100" s="222" t="s">
        <v>168</v>
      </c>
      <c r="U100" s="222" t="s">
        <v>168</v>
      </c>
      <c r="X100" s="222" t="s">
        <v>168</v>
      </c>
      <c r="Y100" s="222" t="s">
        <v>168</v>
      </c>
      <c r="Z100" s="222" t="s">
        <v>168</v>
      </c>
      <c r="AA100" s="222" t="s">
        <v>168</v>
      </c>
      <c r="AB100" s="222" t="s">
        <v>168</v>
      </c>
      <c r="AC100" s="222" t="s">
        <v>168</v>
      </c>
      <c r="AD100" s="222" t="s">
        <v>168</v>
      </c>
    </row>
    <row r="101">
      <c r="A101" s="198" t="s">
        <v>168</v>
      </c>
      <c r="B101" s="195" t="str">
        <f t="shared" si="1"/>
        <v/>
      </c>
      <c r="C101" s="199" t="s">
        <v>168</v>
      </c>
      <c r="D101" s="197" t="str">
        <f>'Nest Checks'!N105</f>
        <v/>
      </c>
      <c r="L101" s="144"/>
      <c r="M101" s="143"/>
      <c r="O101" s="222" t="s">
        <v>168</v>
      </c>
      <c r="P101" s="222" t="s">
        <v>168</v>
      </c>
      <c r="Q101" s="222" t="s">
        <v>168</v>
      </c>
      <c r="R101" s="222" t="s">
        <v>168</v>
      </c>
      <c r="S101" s="222" t="s">
        <v>168</v>
      </c>
      <c r="T101" s="222" t="s">
        <v>168</v>
      </c>
      <c r="U101" s="222" t="s">
        <v>168</v>
      </c>
      <c r="X101" s="222" t="s">
        <v>168</v>
      </c>
      <c r="Y101" s="222" t="s">
        <v>168</v>
      </c>
      <c r="Z101" s="222" t="s">
        <v>168</v>
      </c>
      <c r="AA101" s="222" t="s">
        <v>168</v>
      </c>
      <c r="AB101" s="222" t="s">
        <v>168</v>
      </c>
      <c r="AC101" s="222" t="s">
        <v>168</v>
      </c>
      <c r="AD101" s="222" t="s">
        <v>168</v>
      </c>
    </row>
    <row r="102">
      <c r="A102" s="198" t="s">
        <v>168</v>
      </c>
      <c r="B102" s="195" t="str">
        <f t="shared" si="1"/>
        <v/>
      </c>
      <c r="C102" s="199" t="s">
        <v>168</v>
      </c>
      <c r="D102" s="197" t="str">
        <f>'Nest Checks'!N106</f>
        <v/>
      </c>
      <c r="L102" s="144"/>
      <c r="M102" s="143"/>
      <c r="O102" s="222" t="s">
        <v>168</v>
      </c>
      <c r="P102" s="222" t="s">
        <v>168</v>
      </c>
      <c r="Q102" s="222" t="s">
        <v>168</v>
      </c>
      <c r="R102" s="222" t="s">
        <v>168</v>
      </c>
      <c r="S102" s="222" t="s">
        <v>168</v>
      </c>
      <c r="T102" s="222" t="s">
        <v>168</v>
      </c>
      <c r="U102" s="222" t="s">
        <v>168</v>
      </c>
      <c r="X102" s="222" t="s">
        <v>168</v>
      </c>
      <c r="Y102" s="222" t="s">
        <v>168</v>
      </c>
      <c r="Z102" s="222" t="s">
        <v>168</v>
      </c>
      <c r="AA102" s="222" t="s">
        <v>168</v>
      </c>
      <c r="AB102" s="222" t="s">
        <v>168</v>
      </c>
      <c r="AC102" s="222" t="s">
        <v>168</v>
      </c>
      <c r="AD102" s="222" t="s">
        <v>168</v>
      </c>
    </row>
    <row r="103">
      <c r="A103" s="198" t="s">
        <v>168</v>
      </c>
      <c r="B103" s="195" t="str">
        <f t="shared" si="1"/>
        <v/>
      </c>
      <c r="C103" s="199" t="s">
        <v>168</v>
      </c>
      <c r="D103" s="197" t="str">
        <f>'Nest Checks'!N107</f>
        <v/>
      </c>
      <c r="L103" s="144"/>
      <c r="M103" s="143"/>
      <c r="O103" s="222" t="s">
        <v>168</v>
      </c>
      <c r="P103" s="222" t="s">
        <v>168</v>
      </c>
      <c r="Q103" s="222" t="s">
        <v>168</v>
      </c>
      <c r="R103" s="222" t="s">
        <v>168</v>
      </c>
      <c r="S103" s="222" t="s">
        <v>168</v>
      </c>
      <c r="T103" s="222" t="s">
        <v>168</v>
      </c>
      <c r="U103" s="222" t="s">
        <v>168</v>
      </c>
      <c r="X103" s="222" t="s">
        <v>168</v>
      </c>
      <c r="Y103" s="222" t="s">
        <v>168</v>
      </c>
      <c r="Z103" s="222" t="s">
        <v>168</v>
      </c>
      <c r="AA103" s="222" t="s">
        <v>168</v>
      </c>
      <c r="AB103" s="222" t="s">
        <v>168</v>
      </c>
      <c r="AC103" s="222" t="s">
        <v>168</v>
      </c>
      <c r="AD103" s="222" t="s">
        <v>168</v>
      </c>
    </row>
    <row r="104">
      <c r="A104" s="198" t="s">
        <v>168</v>
      </c>
      <c r="B104" s="195" t="str">
        <f t="shared" si="1"/>
        <v/>
      </c>
      <c r="C104" s="199" t="s">
        <v>168</v>
      </c>
      <c r="D104" s="197" t="str">
        <f>'Nest Checks'!N108</f>
        <v/>
      </c>
      <c r="L104" s="144"/>
      <c r="M104" s="143"/>
      <c r="O104" s="222" t="s">
        <v>168</v>
      </c>
      <c r="P104" s="222" t="s">
        <v>168</v>
      </c>
      <c r="Q104" s="222" t="s">
        <v>168</v>
      </c>
      <c r="R104" s="222" t="s">
        <v>168</v>
      </c>
      <c r="S104" s="222" t="s">
        <v>168</v>
      </c>
      <c r="T104" s="222" t="s">
        <v>168</v>
      </c>
      <c r="U104" s="222" t="s">
        <v>168</v>
      </c>
      <c r="X104" s="222" t="s">
        <v>168</v>
      </c>
      <c r="Y104" s="222" t="s">
        <v>168</v>
      </c>
      <c r="Z104" s="222" t="s">
        <v>168</v>
      </c>
      <c r="AA104" s="222" t="s">
        <v>168</v>
      </c>
      <c r="AB104" s="222" t="s">
        <v>168</v>
      </c>
      <c r="AC104" s="222" t="s">
        <v>168</v>
      </c>
      <c r="AD104" s="222" t="s">
        <v>168</v>
      </c>
    </row>
    <row r="105">
      <c r="A105" s="198" t="s">
        <v>168</v>
      </c>
      <c r="B105" s="195" t="str">
        <f t="shared" si="1"/>
        <v/>
      </c>
      <c r="C105" s="199" t="s">
        <v>168</v>
      </c>
      <c r="D105" s="197" t="str">
        <f>'Nest Checks'!N109</f>
        <v/>
      </c>
      <c r="L105" s="144"/>
      <c r="M105" s="143"/>
      <c r="O105" s="222" t="s">
        <v>168</v>
      </c>
      <c r="P105" s="222" t="s">
        <v>168</v>
      </c>
      <c r="Q105" s="222" t="s">
        <v>168</v>
      </c>
      <c r="R105" s="222" t="s">
        <v>168</v>
      </c>
      <c r="S105" s="222" t="s">
        <v>168</v>
      </c>
      <c r="T105" s="222" t="s">
        <v>168</v>
      </c>
      <c r="U105" s="222" t="s">
        <v>168</v>
      </c>
      <c r="X105" s="222" t="s">
        <v>168</v>
      </c>
      <c r="Y105" s="222" t="s">
        <v>168</v>
      </c>
      <c r="Z105" s="222" t="s">
        <v>168</v>
      </c>
      <c r="AA105" s="222" t="s">
        <v>168</v>
      </c>
      <c r="AB105" s="222" t="s">
        <v>168</v>
      </c>
      <c r="AC105" s="222" t="s">
        <v>168</v>
      </c>
      <c r="AD105" s="222" t="s">
        <v>168</v>
      </c>
    </row>
    <row r="106">
      <c r="A106" s="198" t="s">
        <v>168</v>
      </c>
      <c r="B106" s="195" t="str">
        <f t="shared" si="1"/>
        <v/>
      </c>
      <c r="C106" s="199" t="s">
        <v>168</v>
      </c>
      <c r="D106" s="197" t="str">
        <f>'Nest Checks'!N110</f>
        <v/>
      </c>
      <c r="L106" s="144"/>
      <c r="M106" s="143"/>
      <c r="O106" s="222" t="s">
        <v>168</v>
      </c>
      <c r="P106" s="222" t="s">
        <v>168</v>
      </c>
      <c r="Q106" s="222" t="s">
        <v>168</v>
      </c>
      <c r="R106" s="222" t="s">
        <v>168</v>
      </c>
      <c r="S106" s="222" t="s">
        <v>168</v>
      </c>
      <c r="T106" s="222" t="s">
        <v>168</v>
      </c>
      <c r="U106" s="222" t="s">
        <v>168</v>
      </c>
      <c r="X106" s="222" t="s">
        <v>168</v>
      </c>
      <c r="Y106" s="222" t="s">
        <v>168</v>
      </c>
      <c r="Z106" s="222" t="s">
        <v>168</v>
      </c>
      <c r="AA106" s="222" t="s">
        <v>168</v>
      </c>
      <c r="AB106" s="222" t="s">
        <v>168</v>
      </c>
      <c r="AC106" s="222" t="s">
        <v>168</v>
      </c>
      <c r="AD106" s="222" t="s">
        <v>168</v>
      </c>
    </row>
    <row r="107">
      <c r="A107" s="198" t="s">
        <v>168</v>
      </c>
      <c r="B107" s="195" t="str">
        <f t="shared" si="1"/>
        <v/>
      </c>
      <c r="C107" s="199" t="s">
        <v>168</v>
      </c>
      <c r="D107" s="197" t="str">
        <f>'Nest Checks'!N111</f>
        <v/>
      </c>
      <c r="L107" s="144"/>
      <c r="M107" s="143"/>
      <c r="O107" s="222" t="s">
        <v>168</v>
      </c>
      <c r="P107" s="222" t="s">
        <v>168</v>
      </c>
      <c r="Q107" s="222" t="s">
        <v>168</v>
      </c>
      <c r="R107" s="222" t="s">
        <v>168</v>
      </c>
      <c r="S107" s="222" t="s">
        <v>168</v>
      </c>
      <c r="T107" s="222" t="s">
        <v>168</v>
      </c>
      <c r="U107" s="222" t="s">
        <v>168</v>
      </c>
      <c r="X107" s="222" t="s">
        <v>168</v>
      </c>
      <c r="Y107" s="222" t="s">
        <v>168</v>
      </c>
      <c r="Z107" s="222" t="s">
        <v>168</v>
      </c>
      <c r="AA107" s="222" t="s">
        <v>168</v>
      </c>
      <c r="AB107" s="222" t="s">
        <v>168</v>
      </c>
      <c r="AC107" s="222" t="s">
        <v>168</v>
      </c>
      <c r="AD107" s="222" t="s">
        <v>168</v>
      </c>
    </row>
    <row r="108">
      <c r="A108" s="198" t="s">
        <v>168</v>
      </c>
      <c r="B108" s="195" t="str">
        <f t="shared" si="1"/>
        <v/>
      </c>
      <c r="C108" s="199" t="s">
        <v>168</v>
      </c>
      <c r="D108" s="197" t="str">
        <f>'Nest Checks'!N112</f>
        <v/>
      </c>
      <c r="L108" s="144"/>
      <c r="M108" s="143"/>
      <c r="O108" s="222" t="s">
        <v>168</v>
      </c>
      <c r="P108" s="222" t="s">
        <v>168</v>
      </c>
      <c r="Q108" s="222" t="s">
        <v>168</v>
      </c>
      <c r="R108" s="222" t="s">
        <v>168</v>
      </c>
      <c r="S108" s="222" t="s">
        <v>168</v>
      </c>
      <c r="T108" s="222" t="s">
        <v>168</v>
      </c>
      <c r="U108" s="222" t="s">
        <v>168</v>
      </c>
      <c r="X108" s="222" t="s">
        <v>168</v>
      </c>
      <c r="Y108" s="222" t="s">
        <v>168</v>
      </c>
      <c r="Z108" s="222" t="s">
        <v>168</v>
      </c>
      <c r="AA108" s="222" t="s">
        <v>168</v>
      </c>
      <c r="AB108" s="222" t="s">
        <v>168</v>
      </c>
      <c r="AC108" s="222" t="s">
        <v>168</v>
      </c>
      <c r="AD108" s="222" t="s">
        <v>168</v>
      </c>
    </row>
    <row r="109">
      <c r="A109" s="198" t="s">
        <v>168</v>
      </c>
      <c r="B109" s="195" t="str">
        <f t="shared" si="1"/>
        <v/>
      </c>
      <c r="C109" s="199" t="s">
        <v>168</v>
      </c>
      <c r="D109" s="197" t="str">
        <f>'Nest Checks'!N113</f>
        <v/>
      </c>
      <c r="L109" s="144"/>
      <c r="M109" s="143"/>
      <c r="O109" s="222"/>
      <c r="P109" s="222"/>
      <c r="Q109" s="222"/>
      <c r="R109" s="222"/>
      <c r="S109" s="222"/>
      <c r="T109" s="222"/>
      <c r="U109" s="222"/>
      <c r="X109" s="222"/>
      <c r="Y109" s="222"/>
      <c r="Z109" s="222"/>
      <c r="AA109" s="222"/>
      <c r="AB109" s="222"/>
      <c r="AC109" s="222"/>
      <c r="AD109" s="222"/>
    </row>
    <row r="110">
      <c r="A110" s="198" t="s">
        <v>168</v>
      </c>
      <c r="B110" s="195" t="str">
        <f t="shared" si="1"/>
        <v/>
      </c>
      <c r="C110" s="199" t="s">
        <v>168</v>
      </c>
      <c r="D110" s="197" t="str">
        <f>'Nest Checks'!N114</f>
        <v/>
      </c>
      <c r="L110" s="144"/>
      <c r="M110" s="143"/>
      <c r="O110" s="222"/>
      <c r="P110" s="222"/>
      <c r="Q110" s="222"/>
      <c r="R110" s="222"/>
      <c r="S110" s="222"/>
      <c r="T110" s="222"/>
      <c r="U110" s="222"/>
      <c r="X110" s="222"/>
      <c r="Y110" s="222"/>
      <c r="Z110" s="222"/>
      <c r="AA110" s="222"/>
      <c r="AB110" s="222"/>
      <c r="AC110" s="222"/>
      <c r="AD110" s="222"/>
    </row>
    <row r="111">
      <c r="A111" s="198" t="s">
        <v>168</v>
      </c>
      <c r="B111" s="195" t="str">
        <f t="shared" si="1"/>
        <v/>
      </c>
      <c r="C111" s="199" t="s">
        <v>168</v>
      </c>
      <c r="D111" s="197" t="str">
        <f>'Nest Checks'!N115</f>
        <v/>
      </c>
      <c r="L111" s="144"/>
      <c r="M111" s="143"/>
      <c r="O111" s="222"/>
      <c r="P111" s="222"/>
      <c r="Q111" s="222"/>
      <c r="R111" s="222"/>
      <c r="S111" s="222"/>
      <c r="T111" s="222"/>
      <c r="U111" s="222"/>
      <c r="X111" s="222"/>
      <c r="Y111" s="222"/>
      <c r="Z111" s="222"/>
      <c r="AA111" s="222"/>
      <c r="AB111" s="222"/>
      <c r="AC111" s="222"/>
      <c r="AD111" s="222"/>
    </row>
    <row r="112">
      <c r="A112" s="198" t="s">
        <v>168</v>
      </c>
      <c r="B112" s="195" t="str">
        <f t="shared" si="1"/>
        <v/>
      </c>
      <c r="C112" s="199" t="s">
        <v>168</v>
      </c>
      <c r="D112" s="197" t="str">
        <f>'Nest Checks'!N116</f>
        <v/>
      </c>
      <c r="L112" s="144"/>
      <c r="M112" s="143"/>
      <c r="O112" s="222"/>
      <c r="P112" s="222"/>
      <c r="Q112" s="222"/>
      <c r="R112" s="222"/>
      <c r="S112" s="222"/>
      <c r="T112" s="222"/>
      <c r="U112" s="222"/>
      <c r="X112" s="222"/>
      <c r="Y112" s="222"/>
      <c r="Z112" s="222"/>
      <c r="AA112" s="222"/>
      <c r="AB112" s="222"/>
      <c r="AC112" s="222"/>
      <c r="AD112" s="222"/>
    </row>
    <row r="113">
      <c r="A113" s="198" t="s">
        <v>168</v>
      </c>
      <c r="B113" s="195" t="str">
        <f t="shared" si="1"/>
        <v/>
      </c>
      <c r="C113" s="199" t="s">
        <v>168</v>
      </c>
      <c r="D113" s="197" t="str">
        <f>'Nest Checks'!N117</f>
        <v/>
      </c>
      <c r="L113" s="144"/>
      <c r="M113" s="143"/>
      <c r="O113" s="222"/>
      <c r="P113" s="222"/>
      <c r="Q113" s="222"/>
      <c r="R113" s="222"/>
      <c r="S113" s="222"/>
      <c r="T113" s="222"/>
      <c r="U113" s="222"/>
      <c r="X113" s="222"/>
      <c r="Y113" s="222"/>
      <c r="Z113" s="222"/>
      <c r="AA113" s="222"/>
      <c r="AB113" s="222"/>
      <c r="AC113" s="222"/>
      <c r="AD113" s="222"/>
    </row>
    <row r="114">
      <c r="A114" s="198" t="s">
        <v>168</v>
      </c>
      <c r="B114" s="195" t="str">
        <f t="shared" si="1"/>
        <v/>
      </c>
      <c r="C114" s="199" t="s">
        <v>168</v>
      </c>
      <c r="D114" s="197" t="str">
        <f>'Nest Checks'!N118</f>
        <v/>
      </c>
      <c r="L114" s="144"/>
      <c r="M114" s="143"/>
      <c r="O114" s="222"/>
      <c r="P114" s="222"/>
      <c r="Q114" s="222"/>
      <c r="R114" s="222"/>
      <c r="S114" s="222"/>
      <c r="T114" s="222"/>
      <c r="U114" s="222"/>
      <c r="X114" s="222"/>
      <c r="Y114" s="222"/>
      <c r="Z114" s="222"/>
      <c r="AA114" s="222"/>
      <c r="AB114" s="222"/>
      <c r="AC114" s="222"/>
      <c r="AD114" s="222"/>
    </row>
    <row r="115">
      <c r="A115" s="198" t="s">
        <v>168</v>
      </c>
      <c r="B115" s="195" t="str">
        <f t="shared" si="1"/>
        <v/>
      </c>
      <c r="C115" s="199" t="s">
        <v>168</v>
      </c>
      <c r="D115" s="197" t="str">
        <f>'Nest Checks'!N119</f>
        <v/>
      </c>
      <c r="L115" s="144"/>
      <c r="M115" s="143"/>
      <c r="O115" s="222"/>
      <c r="P115" s="222"/>
      <c r="Q115" s="222"/>
      <c r="R115" s="222"/>
      <c r="S115" s="222"/>
      <c r="T115" s="222"/>
      <c r="U115" s="222"/>
      <c r="X115" s="222"/>
      <c r="Y115" s="222"/>
      <c r="Z115" s="222"/>
      <c r="AA115" s="222"/>
      <c r="AB115" s="222"/>
      <c r="AC115" s="222"/>
      <c r="AD115" s="222"/>
    </row>
    <row r="116">
      <c r="A116" s="198" t="s">
        <v>168</v>
      </c>
      <c r="B116" s="195" t="str">
        <f t="shared" si="1"/>
        <v/>
      </c>
      <c r="C116" s="199" t="s">
        <v>168</v>
      </c>
      <c r="D116" s="197" t="str">
        <f>'Nest Checks'!N120</f>
        <v/>
      </c>
      <c r="L116" s="144"/>
      <c r="M116" s="143"/>
      <c r="O116" s="222"/>
      <c r="P116" s="222"/>
      <c r="Q116" s="222"/>
      <c r="R116" s="222"/>
      <c r="S116" s="222"/>
      <c r="T116" s="222"/>
      <c r="U116" s="222"/>
      <c r="X116" s="222"/>
      <c r="Y116" s="222"/>
      <c r="Z116" s="222"/>
      <c r="AA116" s="222"/>
      <c r="AB116" s="222"/>
      <c r="AC116" s="222"/>
      <c r="AD116" s="222"/>
    </row>
    <row r="117">
      <c r="A117" s="198" t="s">
        <v>168</v>
      </c>
      <c r="B117" s="195" t="str">
        <f t="shared" si="1"/>
        <v/>
      </c>
      <c r="C117" s="199" t="s">
        <v>168</v>
      </c>
      <c r="D117" s="197" t="str">
        <f>'Nest Checks'!N121</f>
        <v/>
      </c>
      <c r="L117" s="144"/>
      <c r="M117" s="143"/>
      <c r="O117" s="222"/>
      <c r="P117" s="222"/>
      <c r="Q117" s="222"/>
      <c r="R117" s="222"/>
      <c r="S117" s="222"/>
      <c r="T117" s="222"/>
      <c r="U117" s="222"/>
      <c r="X117" s="222"/>
      <c r="Y117" s="222"/>
      <c r="Z117" s="222"/>
      <c r="AA117" s="222"/>
      <c r="AB117" s="222"/>
      <c r="AC117" s="222"/>
      <c r="AD117" s="222"/>
    </row>
    <row r="118">
      <c r="A118" s="198" t="s">
        <v>168</v>
      </c>
      <c r="B118" s="195" t="str">
        <f t="shared" si="1"/>
        <v/>
      </c>
      <c r="C118" s="199" t="s">
        <v>168</v>
      </c>
      <c r="D118" s="197" t="str">
        <f>'Nest Checks'!N122</f>
        <v/>
      </c>
      <c r="L118" s="144"/>
      <c r="M118" s="143"/>
      <c r="O118" s="222"/>
      <c r="P118" s="222"/>
      <c r="Q118" s="222"/>
      <c r="R118" s="222"/>
      <c r="S118" s="222"/>
      <c r="T118" s="222"/>
      <c r="U118" s="222"/>
      <c r="X118" s="222"/>
      <c r="Y118" s="222"/>
      <c r="Z118" s="222"/>
      <c r="AA118" s="222"/>
      <c r="AB118" s="222"/>
      <c r="AC118" s="222"/>
      <c r="AD118" s="222"/>
    </row>
    <row r="119">
      <c r="A119" s="198" t="s">
        <v>168</v>
      </c>
      <c r="B119" s="195" t="str">
        <f t="shared" si="1"/>
        <v/>
      </c>
      <c r="C119" s="199" t="s">
        <v>168</v>
      </c>
      <c r="D119" s="197" t="str">
        <f>'Nest Checks'!N123</f>
        <v/>
      </c>
      <c r="L119" s="144"/>
      <c r="M119" s="143"/>
      <c r="O119" s="222"/>
      <c r="P119" s="222"/>
      <c r="Q119" s="222"/>
      <c r="R119" s="222"/>
      <c r="S119" s="222"/>
      <c r="T119" s="222"/>
      <c r="U119" s="222"/>
      <c r="X119" s="222"/>
      <c r="Y119" s="222"/>
      <c r="Z119" s="222"/>
      <c r="AA119" s="222"/>
      <c r="AB119" s="222"/>
      <c r="AC119" s="222"/>
      <c r="AD119" s="222"/>
    </row>
    <row r="120">
      <c r="A120" s="198" t="s">
        <v>168</v>
      </c>
      <c r="B120" s="195" t="str">
        <f t="shared" si="1"/>
        <v/>
      </c>
      <c r="C120" s="199" t="s">
        <v>168</v>
      </c>
      <c r="D120" s="197" t="str">
        <f>'Nest Checks'!N124</f>
        <v/>
      </c>
      <c r="L120" s="144"/>
      <c r="M120" s="143"/>
      <c r="O120" s="222"/>
      <c r="P120" s="222"/>
      <c r="Q120" s="222"/>
      <c r="R120" s="222"/>
      <c r="S120" s="222"/>
      <c r="T120" s="222"/>
      <c r="U120" s="222"/>
      <c r="X120" s="222"/>
      <c r="Y120" s="222"/>
      <c r="Z120" s="222"/>
      <c r="AA120" s="222"/>
      <c r="AB120" s="222"/>
      <c r="AC120" s="222"/>
      <c r="AD120" s="222"/>
    </row>
    <row r="121">
      <c r="A121" s="198" t="s">
        <v>168</v>
      </c>
      <c r="B121" s="195" t="str">
        <f t="shared" si="1"/>
        <v/>
      </c>
      <c r="C121" s="199" t="s">
        <v>168</v>
      </c>
      <c r="D121" s="197" t="str">
        <f>'Nest Checks'!N125</f>
        <v/>
      </c>
      <c r="L121" s="144"/>
      <c r="M121" s="143"/>
      <c r="O121" s="222"/>
      <c r="P121" s="222"/>
      <c r="Q121" s="222"/>
      <c r="R121" s="222"/>
      <c r="S121" s="222"/>
      <c r="T121" s="222"/>
      <c r="U121" s="222"/>
      <c r="X121" s="222"/>
      <c r="Y121" s="222"/>
      <c r="Z121" s="222"/>
      <c r="AA121" s="222"/>
      <c r="AB121" s="222"/>
      <c r="AC121" s="222"/>
      <c r="AD121" s="222"/>
    </row>
    <row r="122">
      <c r="A122" s="198" t="s">
        <v>168</v>
      </c>
      <c r="B122" s="195" t="str">
        <f t="shared" si="1"/>
        <v/>
      </c>
      <c r="C122" s="199" t="s">
        <v>168</v>
      </c>
      <c r="D122" s="197" t="str">
        <f>'Nest Checks'!N126</f>
        <v/>
      </c>
      <c r="L122" s="144"/>
      <c r="M122" s="143"/>
      <c r="O122" s="222"/>
      <c r="P122" s="222"/>
      <c r="Q122" s="222"/>
      <c r="R122" s="222"/>
      <c r="S122" s="222"/>
      <c r="T122" s="222"/>
      <c r="U122" s="222"/>
      <c r="X122" s="222"/>
      <c r="Y122" s="222"/>
      <c r="Z122" s="222"/>
      <c r="AA122" s="222"/>
      <c r="AB122" s="222"/>
      <c r="AC122" s="222"/>
      <c r="AD122" s="222"/>
    </row>
    <row r="123">
      <c r="A123" s="198" t="s">
        <v>168</v>
      </c>
      <c r="B123" s="195" t="str">
        <f t="shared" si="1"/>
        <v/>
      </c>
      <c r="C123" s="199" t="s">
        <v>168</v>
      </c>
      <c r="D123" s="197" t="str">
        <f>'Nest Checks'!N127</f>
        <v/>
      </c>
      <c r="L123" s="144"/>
      <c r="M123" s="143"/>
      <c r="O123" s="222"/>
      <c r="P123" s="222"/>
      <c r="Q123" s="222"/>
      <c r="R123" s="222"/>
      <c r="S123" s="222"/>
      <c r="T123" s="222"/>
      <c r="U123" s="222"/>
      <c r="X123" s="222"/>
      <c r="Y123" s="222"/>
      <c r="Z123" s="222"/>
      <c r="AA123" s="222"/>
      <c r="AB123" s="222"/>
      <c r="AC123" s="222"/>
      <c r="AD123" s="222"/>
    </row>
    <row r="124">
      <c r="A124" s="198" t="s">
        <v>168</v>
      </c>
      <c r="B124" s="195" t="str">
        <f t="shared" si="1"/>
        <v/>
      </c>
      <c r="C124" s="199" t="s">
        <v>168</v>
      </c>
      <c r="D124" s="197" t="str">
        <f>'Nest Checks'!N128</f>
        <v/>
      </c>
      <c r="L124" s="144"/>
      <c r="M124" s="143"/>
      <c r="O124" s="222"/>
      <c r="P124" s="222"/>
      <c r="Q124" s="222"/>
      <c r="R124" s="222"/>
      <c r="S124" s="222"/>
      <c r="T124" s="222"/>
      <c r="U124" s="222"/>
      <c r="X124" s="222"/>
      <c r="Y124" s="222"/>
      <c r="Z124" s="222"/>
      <c r="AA124" s="222"/>
      <c r="AB124" s="222"/>
      <c r="AC124" s="222"/>
      <c r="AD124" s="222"/>
    </row>
    <row r="125">
      <c r="A125" s="198" t="s">
        <v>168</v>
      </c>
      <c r="B125" s="195" t="str">
        <f t="shared" si="1"/>
        <v/>
      </c>
      <c r="C125" s="199" t="s">
        <v>168</v>
      </c>
      <c r="D125" s="197" t="str">
        <f>'Nest Checks'!N129</f>
        <v/>
      </c>
      <c r="L125" s="144"/>
      <c r="M125" s="143"/>
      <c r="O125" s="222"/>
      <c r="P125" s="222"/>
      <c r="Q125" s="222"/>
      <c r="R125" s="222"/>
      <c r="S125" s="222"/>
      <c r="T125" s="222"/>
      <c r="U125" s="222"/>
      <c r="X125" s="222"/>
      <c r="Y125" s="222"/>
      <c r="Z125" s="222"/>
      <c r="AA125" s="222"/>
      <c r="AB125" s="222"/>
      <c r="AC125" s="222"/>
      <c r="AD125" s="222"/>
    </row>
    <row r="126">
      <c r="A126" s="198" t="s">
        <v>168</v>
      </c>
      <c r="B126" s="195" t="str">
        <f t="shared" si="1"/>
        <v/>
      </c>
      <c r="C126" s="199" t="s">
        <v>168</v>
      </c>
      <c r="D126" s="197" t="str">
        <f>'Nest Checks'!N130</f>
        <v/>
      </c>
      <c r="L126" s="144"/>
      <c r="M126" s="143"/>
      <c r="O126" s="222"/>
      <c r="P126" s="222"/>
      <c r="Q126" s="222"/>
      <c r="R126" s="222"/>
      <c r="S126" s="222"/>
      <c r="T126" s="222"/>
      <c r="U126" s="222"/>
      <c r="X126" s="222"/>
      <c r="Y126" s="222"/>
      <c r="Z126" s="222"/>
      <c r="AA126" s="222"/>
      <c r="AB126" s="222"/>
      <c r="AC126" s="222"/>
      <c r="AD126" s="222"/>
    </row>
    <row r="127">
      <c r="A127" s="198" t="s">
        <v>168</v>
      </c>
      <c r="B127" s="195" t="str">
        <f t="shared" si="1"/>
        <v/>
      </c>
      <c r="C127" s="199" t="s">
        <v>168</v>
      </c>
      <c r="D127" s="197" t="str">
        <f>'Nest Checks'!N131</f>
        <v/>
      </c>
      <c r="L127" s="144"/>
      <c r="M127" s="143"/>
      <c r="O127" s="222"/>
      <c r="P127" s="222"/>
      <c r="Q127" s="222"/>
      <c r="R127" s="222"/>
      <c r="S127" s="222"/>
      <c r="T127" s="222"/>
      <c r="U127" s="222"/>
      <c r="X127" s="222"/>
      <c r="Y127" s="222"/>
      <c r="Z127" s="222"/>
      <c r="AA127" s="222"/>
      <c r="AB127" s="222"/>
      <c r="AC127" s="222"/>
      <c r="AD127" s="222"/>
    </row>
    <row r="128">
      <c r="A128" s="198" t="s">
        <v>168</v>
      </c>
      <c r="B128" s="195" t="str">
        <f t="shared" si="1"/>
        <v/>
      </c>
      <c r="C128" s="199" t="s">
        <v>168</v>
      </c>
      <c r="D128" s="197" t="str">
        <f>'Nest Checks'!N132</f>
        <v/>
      </c>
      <c r="L128" s="144"/>
      <c r="M128" s="143"/>
      <c r="O128" s="222"/>
      <c r="P128" s="222"/>
      <c r="Q128" s="222"/>
      <c r="R128" s="222"/>
      <c r="S128" s="222"/>
      <c r="T128" s="222"/>
      <c r="U128" s="222"/>
      <c r="X128" s="222"/>
      <c r="Y128" s="222"/>
      <c r="Z128" s="222"/>
      <c r="AA128" s="222"/>
      <c r="AB128" s="222"/>
      <c r="AC128" s="222"/>
      <c r="AD128" s="222"/>
    </row>
    <row r="129">
      <c r="A129" s="198" t="s">
        <v>168</v>
      </c>
      <c r="B129" s="195" t="str">
        <f t="shared" si="1"/>
        <v/>
      </c>
      <c r="C129" s="199" t="s">
        <v>168</v>
      </c>
      <c r="D129" s="197" t="str">
        <f>'Nest Checks'!N133</f>
        <v/>
      </c>
      <c r="L129" s="144"/>
      <c r="M129" s="143"/>
      <c r="O129" s="222"/>
      <c r="P129" s="222"/>
      <c r="Q129" s="222"/>
      <c r="R129" s="222"/>
      <c r="S129" s="222"/>
      <c r="T129" s="222"/>
      <c r="U129" s="222"/>
      <c r="X129" s="222"/>
      <c r="Y129" s="222"/>
      <c r="Z129" s="222"/>
      <c r="AA129" s="222"/>
      <c r="AB129" s="222"/>
      <c r="AC129" s="222"/>
      <c r="AD129" s="222"/>
    </row>
    <row r="130">
      <c r="A130" s="198" t="s">
        <v>168</v>
      </c>
      <c r="B130" s="195" t="str">
        <f t="shared" si="1"/>
        <v/>
      </c>
      <c r="C130" s="199" t="s">
        <v>168</v>
      </c>
      <c r="D130" s="197" t="str">
        <f>'Nest Checks'!N134</f>
        <v/>
      </c>
      <c r="L130" s="144"/>
      <c r="M130" s="143"/>
      <c r="O130" s="222"/>
      <c r="P130" s="222"/>
      <c r="Q130" s="222"/>
      <c r="R130" s="222"/>
      <c r="S130" s="222"/>
      <c r="T130" s="222"/>
      <c r="U130" s="222"/>
      <c r="X130" s="222"/>
      <c r="Y130" s="222"/>
      <c r="Z130" s="222"/>
      <c r="AA130" s="222"/>
      <c r="AB130" s="222"/>
      <c r="AC130" s="222"/>
      <c r="AD130" s="222"/>
    </row>
    <row r="131">
      <c r="A131" s="198" t="s">
        <v>168</v>
      </c>
      <c r="B131" s="195" t="str">
        <f t="shared" si="1"/>
        <v/>
      </c>
      <c r="C131" s="199" t="s">
        <v>168</v>
      </c>
      <c r="D131" s="197" t="str">
        <f>'Nest Checks'!N135</f>
        <v/>
      </c>
      <c r="L131" s="144"/>
      <c r="M131" s="143"/>
      <c r="O131" s="222"/>
      <c r="P131" s="222"/>
      <c r="Q131" s="222"/>
      <c r="R131" s="222"/>
      <c r="S131" s="222"/>
      <c r="T131" s="222"/>
      <c r="U131" s="222"/>
      <c r="X131" s="222"/>
      <c r="Y131" s="222"/>
      <c r="Z131" s="222"/>
      <c r="AA131" s="222"/>
      <c r="AB131" s="222"/>
      <c r="AC131" s="222"/>
      <c r="AD131" s="222"/>
    </row>
    <row r="132">
      <c r="A132" s="198" t="s">
        <v>168</v>
      </c>
      <c r="B132" s="195" t="str">
        <f t="shared" si="1"/>
        <v/>
      </c>
      <c r="C132" s="199" t="s">
        <v>168</v>
      </c>
      <c r="D132" s="197" t="str">
        <f>'Nest Checks'!N136</f>
        <v/>
      </c>
      <c r="L132" s="144"/>
      <c r="M132" s="143"/>
      <c r="O132" s="222"/>
      <c r="P132" s="222"/>
      <c r="Q132" s="222"/>
      <c r="R132" s="222"/>
      <c r="S132" s="222"/>
      <c r="T132" s="222"/>
      <c r="U132" s="222"/>
      <c r="X132" s="222"/>
      <c r="Y132" s="222"/>
      <c r="Z132" s="222"/>
      <c r="AA132" s="222"/>
      <c r="AB132" s="222"/>
      <c r="AC132" s="222"/>
      <c r="AD132" s="222"/>
    </row>
    <row r="133">
      <c r="A133" s="198" t="s">
        <v>168</v>
      </c>
      <c r="B133" s="195" t="str">
        <f t="shared" si="1"/>
        <v/>
      </c>
      <c r="C133" s="199" t="s">
        <v>168</v>
      </c>
      <c r="D133" s="197" t="str">
        <f>'Nest Checks'!N137</f>
        <v/>
      </c>
      <c r="L133" s="144"/>
      <c r="M133" s="143"/>
      <c r="O133" s="222"/>
      <c r="P133" s="222"/>
      <c r="Q133" s="222"/>
      <c r="R133" s="222"/>
      <c r="S133" s="222"/>
      <c r="T133" s="222"/>
      <c r="U133" s="222"/>
      <c r="X133" s="222"/>
      <c r="Y133" s="222"/>
      <c r="Z133" s="222"/>
      <c r="AA133" s="222"/>
      <c r="AB133" s="222"/>
      <c r="AC133" s="222"/>
      <c r="AD133" s="222"/>
    </row>
    <row r="134">
      <c r="A134" s="198" t="s">
        <v>168</v>
      </c>
      <c r="B134" s="195" t="str">
        <f t="shared" si="1"/>
        <v/>
      </c>
      <c r="C134" s="199" t="s">
        <v>168</v>
      </c>
      <c r="D134" s="197" t="str">
        <f>'Nest Checks'!N138</f>
        <v/>
      </c>
      <c r="L134" s="144"/>
      <c r="M134" s="143"/>
      <c r="O134" s="222"/>
      <c r="P134" s="222"/>
      <c r="Q134" s="222"/>
      <c r="R134" s="222"/>
      <c r="S134" s="222"/>
      <c r="T134" s="222"/>
      <c r="U134" s="222"/>
      <c r="X134" s="222"/>
      <c r="Y134" s="222"/>
      <c r="Z134" s="222"/>
      <c r="AA134" s="222"/>
      <c r="AB134" s="222"/>
      <c r="AC134" s="222"/>
      <c r="AD134" s="222"/>
    </row>
    <row r="135">
      <c r="A135" s="198" t="s">
        <v>168</v>
      </c>
      <c r="B135" s="195" t="str">
        <f t="shared" si="1"/>
        <v/>
      </c>
      <c r="C135" s="199" t="s">
        <v>168</v>
      </c>
      <c r="D135" s="197" t="str">
        <f>'Nest Checks'!N139</f>
        <v/>
      </c>
      <c r="L135" s="144"/>
      <c r="M135" s="143"/>
      <c r="O135" s="222"/>
      <c r="P135" s="222"/>
      <c r="Q135" s="222"/>
      <c r="R135" s="222"/>
      <c r="S135" s="222"/>
      <c r="T135" s="222"/>
      <c r="U135" s="222"/>
      <c r="X135" s="222"/>
      <c r="Y135" s="222"/>
      <c r="Z135" s="222"/>
      <c r="AA135" s="222"/>
      <c r="AB135" s="222"/>
      <c r="AC135" s="222"/>
      <c r="AD135" s="222"/>
    </row>
    <row r="136">
      <c r="A136" s="198" t="s">
        <v>168</v>
      </c>
      <c r="B136" s="195" t="str">
        <f t="shared" si="1"/>
        <v/>
      </c>
      <c r="C136" s="199" t="s">
        <v>168</v>
      </c>
      <c r="D136" s="197" t="str">
        <f>'Nest Checks'!N140</f>
        <v/>
      </c>
      <c r="L136" s="144"/>
      <c r="M136" s="143"/>
      <c r="O136" s="222"/>
      <c r="P136" s="222"/>
      <c r="Q136" s="222"/>
      <c r="R136" s="222"/>
      <c r="S136" s="222"/>
      <c r="T136" s="222"/>
      <c r="U136" s="222"/>
      <c r="X136" s="222"/>
      <c r="Y136" s="222"/>
      <c r="Z136" s="222"/>
      <c r="AA136" s="222"/>
      <c r="AB136" s="222"/>
      <c r="AC136" s="222"/>
      <c r="AD136" s="222"/>
    </row>
    <row r="137">
      <c r="A137" s="198" t="s">
        <v>168</v>
      </c>
      <c r="B137" s="195" t="str">
        <f t="shared" si="1"/>
        <v/>
      </c>
      <c r="C137" s="199" t="s">
        <v>168</v>
      </c>
      <c r="D137" s="197" t="str">
        <f>'Nest Checks'!N141</f>
        <v/>
      </c>
      <c r="L137" s="144"/>
      <c r="M137" s="143"/>
      <c r="O137" s="222"/>
      <c r="P137" s="222"/>
      <c r="Q137" s="222"/>
      <c r="R137" s="222"/>
      <c r="S137" s="222"/>
      <c r="T137" s="222"/>
      <c r="U137" s="222"/>
      <c r="X137" s="222"/>
      <c r="Y137" s="222"/>
      <c r="Z137" s="222"/>
      <c r="AA137" s="222"/>
      <c r="AB137" s="222"/>
      <c r="AC137" s="222"/>
      <c r="AD137" s="222"/>
    </row>
    <row r="138">
      <c r="A138" s="198" t="s">
        <v>168</v>
      </c>
      <c r="B138" s="195" t="str">
        <f t="shared" si="1"/>
        <v/>
      </c>
      <c r="C138" s="199" t="s">
        <v>168</v>
      </c>
      <c r="D138" s="197" t="str">
        <f>'Nest Checks'!N142</f>
        <v/>
      </c>
      <c r="L138" s="144"/>
      <c r="M138" s="143"/>
      <c r="O138" s="222"/>
      <c r="P138" s="222"/>
      <c r="Q138" s="222"/>
      <c r="R138" s="222"/>
      <c r="S138" s="222"/>
      <c r="T138" s="222"/>
      <c r="U138" s="222"/>
      <c r="X138" s="222"/>
      <c r="Y138" s="222"/>
      <c r="Z138" s="222"/>
      <c r="AA138" s="222"/>
      <c r="AB138" s="222"/>
      <c r="AC138" s="222"/>
      <c r="AD138" s="222"/>
    </row>
    <row r="139">
      <c r="A139" s="198" t="s">
        <v>168</v>
      </c>
      <c r="B139" s="195" t="str">
        <f t="shared" si="1"/>
        <v/>
      </c>
      <c r="C139" s="199" t="s">
        <v>168</v>
      </c>
      <c r="D139" s="197" t="str">
        <f>'Nest Checks'!N143</f>
        <v/>
      </c>
      <c r="L139" s="144"/>
      <c r="M139" s="143"/>
      <c r="O139" s="222"/>
      <c r="P139" s="222"/>
      <c r="Q139" s="222"/>
      <c r="R139" s="222"/>
      <c r="S139" s="222"/>
      <c r="T139" s="222"/>
      <c r="U139" s="222"/>
      <c r="X139" s="222"/>
      <c r="Y139" s="222"/>
      <c r="Z139" s="222"/>
      <c r="AA139" s="222"/>
      <c r="AB139" s="222"/>
      <c r="AC139" s="222"/>
      <c r="AD139" s="222"/>
    </row>
    <row r="140">
      <c r="A140" s="198" t="s">
        <v>168</v>
      </c>
      <c r="B140" s="195" t="str">
        <f t="shared" si="1"/>
        <v/>
      </c>
      <c r="C140" s="199" t="s">
        <v>168</v>
      </c>
      <c r="D140" s="197" t="str">
        <f>'Nest Checks'!N144</f>
        <v/>
      </c>
      <c r="L140" s="144"/>
      <c r="M140" s="143"/>
      <c r="O140" s="222"/>
      <c r="P140" s="222"/>
      <c r="Q140" s="222"/>
      <c r="R140" s="222"/>
      <c r="S140" s="222"/>
      <c r="T140" s="222"/>
      <c r="U140" s="222"/>
      <c r="X140" s="222"/>
      <c r="Y140" s="222"/>
      <c r="Z140" s="222"/>
      <c r="AA140" s="222"/>
      <c r="AB140" s="222"/>
      <c r="AC140" s="222"/>
      <c r="AD140" s="222"/>
    </row>
    <row r="141">
      <c r="A141" s="198" t="s">
        <v>168</v>
      </c>
      <c r="B141" s="195" t="str">
        <f t="shared" si="1"/>
        <v/>
      </c>
      <c r="C141" s="199" t="s">
        <v>168</v>
      </c>
      <c r="D141" s="197" t="str">
        <f>'Nest Checks'!N145</f>
        <v/>
      </c>
      <c r="L141" s="144"/>
      <c r="M141" s="143"/>
      <c r="O141" s="222"/>
      <c r="P141" s="222"/>
      <c r="Q141" s="222"/>
      <c r="R141" s="222"/>
      <c r="S141" s="222"/>
      <c r="T141" s="222"/>
      <c r="U141" s="222"/>
      <c r="X141" s="222"/>
      <c r="Y141" s="222"/>
      <c r="Z141" s="222"/>
      <c r="AA141" s="222"/>
      <c r="AB141" s="222"/>
      <c r="AC141" s="222"/>
      <c r="AD141" s="222"/>
    </row>
    <row r="142">
      <c r="A142" s="198" t="s">
        <v>168</v>
      </c>
      <c r="B142" s="195" t="str">
        <f t="shared" si="1"/>
        <v/>
      </c>
      <c r="C142" s="199" t="s">
        <v>168</v>
      </c>
      <c r="D142" s="197" t="str">
        <f>'Nest Checks'!N146</f>
        <v/>
      </c>
      <c r="L142" s="144"/>
      <c r="M142" s="143"/>
      <c r="O142" s="222"/>
      <c r="P142" s="222"/>
      <c r="Q142" s="222"/>
      <c r="R142" s="222"/>
      <c r="S142" s="222"/>
      <c r="T142" s="222"/>
      <c r="U142" s="222"/>
      <c r="X142" s="222"/>
      <c r="Y142" s="222"/>
      <c r="Z142" s="222"/>
      <c r="AA142" s="222"/>
      <c r="AB142" s="222"/>
      <c r="AC142" s="222"/>
      <c r="AD142" s="222"/>
    </row>
    <row r="143">
      <c r="A143" s="198" t="s">
        <v>168</v>
      </c>
      <c r="B143" s="195" t="str">
        <f t="shared" si="1"/>
        <v/>
      </c>
      <c r="C143" s="199" t="s">
        <v>168</v>
      </c>
      <c r="D143" s="197" t="str">
        <f>'Nest Checks'!N147</f>
        <v/>
      </c>
      <c r="E143" s="147"/>
      <c r="F143" s="147"/>
      <c r="G143" s="147"/>
      <c r="H143" s="147"/>
      <c r="I143" s="147"/>
      <c r="J143" s="147"/>
      <c r="K143" s="147"/>
      <c r="L143" s="76"/>
      <c r="M143" s="143"/>
      <c r="O143" s="222"/>
      <c r="P143" s="222"/>
      <c r="Q143" s="222"/>
      <c r="R143" s="222"/>
      <c r="S143" s="222"/>
      <c r="T143" s="222"/>
      <c r="U143" s="222"/>
      <c r="X143" s="222"/>
      <c r="Y143" s="222"/>
      <c r="Z143" s="222"/>
      <c r="AA143" s="222"/>
      <c r="AB143" s="222"/>
      <c r="AC143" s="222"/>
      <c r="AD143" s="222"/>
    </row>
    <row r="144">
      <c r="A144" s="199"/>
      <c r="B144" s="195" t="str">
        <f t="shared" si="1"/>
        <v/>
      </c>
      <c r="C144" s="199"/>
      <c r="D144" s="197" t="str">
        <f>'Nest Checks'!N148</f>
        <v/>
      </c>
      <c r="E144" s="145"/>
      <c r="F144" s="145"/>
      <c r="G144" s="145"/>
      <c r="H144" s="145"/>
      <c r="I144" s="145"/>
      <c r="J144" s="145"/>
      <c r="K144" s="145"/>
      <c r="L144" s="63"/>
      <c r="M144" s="143"/>
      <c r="O144" s="222"/>
      <c r="P144" s="222"/>
      <c r="Q144" s="222"/>
      <c r="R144" s="222"/>
      <c r="S144" s="222"/>
      <c r="T144" s="222"/>
      <c r="U144" s="222"/>
      <c r="X144" s="222"/>
      <c r="Y144" s="222"/>
      <c r="Z144" s="222"/>
      <c r="AA144" s="222"/>
      <c r="AB144" s="222"/>
      <c r="AC144" s="222"/>
      <c r="AD144" s="222"/>
    </row>
    <row r="145">
      <c r="A145" s="199"/>
      <c r="B145" s="195" t="str">
        <f t="shared" si="1"/>
        <v/>
      </c>
      <c r="C145" s="199"/>
      <c r="D145" s="197" t="str">
        <f>'Nest Checks'!N149</f>
        <v/>
      </c>
      <c r="L145" s="144"/>
      <c r="M145" s="143"/>
      <c r="O145" s="222"/>
      <c r="P145" s="222"/>
      <c r="Q145" s="222"/>
      <c r="R145" s="222"/>
      <c r="S145" s="222"/>
      <c r="T145" s="222"/>
      <c r="U145" s="222"/>
      <c r="X145" s="222"/>
      <c r="Y145" s="222"/>
      <c r="Z145" s="222"/>
      <c r="AA145" s="222"/>
      <c r="AB145" s="222"/>
      <c r="AC145" s="222"/>
      <c r="AD145" s="222"/>
    </row>
    <row r="146">
      <c r="A146" s="199"/>
      <c r="B146" s="195" t="str">
        <f t="shared" si="1"/>
        <v/>
      </c>
      <c r="C146" s="199"/>
      <c r="D146" s="197" t="str">
        <f>'Nest Checks'!N150</f>
        <v/>
      </c>
      <c r="L146" s="144"/>
      <c r="M146" s="143"/>
      <c r="O146" s="222"/>
      <c r="P146" s="222"/>
      <c r="Q146" s="222"/>
      <c r="R146" s="222"/>
      <c r="S146" s="222"/>
      <c r="T146" s="222"/>
      <c r="U146" s="222"/>
      <c r="X146" s="222"/>
      <c r="Y146" s="222"/>
      <c r="Z146" s="222"/>
      <c r="AA146" s="222"/>
      <c r="AB146" s="222"/>
      <c r="AC146" s="222"/>
      <c r="AD146" s="222"/>
    </row>
    <row r="147">
      <c r="A147" s="199"/>
      <c r="B147" s="195" t="str">
        <f t="shared" si="1"/>
        <v/>
      </c>
      <c r="C147" s="199"/>
      <c r="D147" s="197" t="str">
        <f>'Nest Checks'!N151</f>
        <v/>
      </c>
      <c r="O147" s="222"/>
      <c r="P147" s="222"/>
      <c r="Q147" s="222"/>
      <c r="R147" s="222"/>
      <c r="S147" s="222"/>
      <c r="T147" s="222"/>
      <c r="U147" s="222"/>
      <c r="X147" s="222"/>
      <c r="Y147" s="222"/>
      <c r="Z147" s="222"/>
      <c r="AA147" s="222"/>
      <c r="AB147" s="222"/>
      <c r="AC147" s="222"/>
      <c r="AD147" s="222"/>
    </row>
    <row r="148">
      <c r="A148" s="199"/>
      <c r="B148" s="195" t="str">
        <f t="shared" si="1"/>
        <v/>
      </c>
      <c r="C148" s="199"/>
      <c r="D148" s="197" t="str">
        <f>'Nest Checks'!N152</f>
        <v/>
      </c>
      <c r="O148" s="222"/>
      <c r="P148" s="222"/>
      <c r="Q148" s="222"/>
      <c r="R148" s="222"/>
      <c r="S148" s="222"/>
      <c r="T148" s="222"/>
      <c r="U148" s="222"/>
      <c r="X148" s="222"/>
      <c r="Y148" s="222"/>
      <c r="Z148" s="222"/>
      <c r="AA148" s="222"/>
      <c r="AB148" s="222"/>
      <c r="AC148" s="222"/>
      <c r="AD148" s="222"/>
    </row>
    <row r="149">
      <c r="A149" s="199"/>
      <c r="B149" s="195" t="str">
        <f t="shared" si="1"/>
        <v/>
      </c>
      <c r="C149" s="199"/>
      <c r="D149" s="197" t="str">
        <f>'Nest Checks'!N153</f>
        <v/>
      </c>
      <c r="O149" s="222"/>
      <c r="P149" s="222"/>
      <c r="Q149" s="222"/>
      <c r="R149" s="222"/>
      <c r="S149" s="222"/>
      <c r="T149" s="222"/>
      <c r="U149" s="222"/>
      <c r="X149" s="222"/>
      <c r="Y149" s="222"/>
      <c r="Z149" s="222"/>
      <c r="AA149" s="222"/>
      <c r="AB149" s="222"/>
      <c r="AC149" s="222"/>
      <c r="AD149" s="222"/>
    </row>
    <row r="150">
      <c r="A150" s="199"/>
      <c r="B150" s="195" t="str">
        <f t="shared" si="1"/>
        <v/>
      </c>
      <c r="C150" s="199"/>
      <c r="D150" s="197" t="str">
        <f>'Nest Checks'!N154</f>
        <v/>
      </c>
      <c r="O150" s="222"/>
      <c r="P150" s="222"/>
      <c r="Q150" s="222"/>
      <c r="R150" s="222"/>
      <c r="S150" s="222"/>
      <c r="T150" s="222"/>
      <c r="U150" s="222"/>
      <c r="X150" s="222"/>
      <c r="Y150" s="222"/>
      <c r="Z150" s="222"/>
      <c r="AA150" s="222"/>
      <c r="AB150" s="222"/>
      <c r="AC150" s="222"/>
      <c r="AD150" s="222"/>
    </row>
    <row r="151">
      <c r="A151" s="227"/>
      <c r="B151" s="195" t="str">
        <f t="shared" si="1"/>
        <v/>
      </c>
      <c r="C151" s="199"/>
      <c r="D151" s="197" t="str">
        <f>'Nest Checks'!N155</f>
        <v/>
      </c>
      <c r="O151" s="222"/>
      <c r="P151" s="222"/>
      <c r="Q151" s="222"/>
      <c r="R151" s="222"/>
      <c r="S151" s="222"/>
      <c r="T151" s="222"/>
      <c r="U151" s="222"/>
      <c r="X151" s="222"/>
      <c r="Y151" s="222"/>
      <c r="Z151" s="222"/>
      <c r="AA151" s="222"/>
      <c r="AB151" s="222"/>
      <c r="AC151" s="222"/>
      <c r="AD151" s="222"/>
    </row>
  </sheetData>
  <mergeCells count="1">
    <mergeCell ref="V3:W3"/>
  </mergeCells>
  <drawing r:id="rId1"/>
</worksheet>
</file>