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matterX\Downloads\Datasets\"/>
    </mc:Choice>
  </mc:AlternateContent>
  <xr:revisionPtr revIDLastSave="0" documentId="13_ncr:1_{CFE88064-2880-4AEC-8B33-5536133E8446}" xr6:coauthVersionLast="47" xr6:coauthVersionMax="47" xr10:uidLastSave="{00000000-0000-0000-0000-000000000000}"/>
  <bookViews>
    <workbookView xWindow="-120" yWindow="-120" windowWidth="20730" windowHeight="11160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K3" i="13"/>
  <c r="K4" i="13"/>
  <c r="K5" i="13"/>
  <c r="K6" i="13"/>
  <c r="K7" i="13"/>
  <c r="K8" i="13"/>
  <c r="K9" i="13"/>
  <c r="K10" i="13"/>
  <c r="K2" i="13"/>
  <c r="L2" i="3" a="1"/>
  <c r="L2" i="3" s="1"/>
  <c r="M2" i="3" s="1" a="1"/>
  <c r="M2" i="3" s="1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L3" i="9"/>
  <c r="K3" i="9"/>
  <c r="L2" i="9"/>
  <c r="K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<sst xmlns="http://schemas.openxmlformats.org/spreadsheetml/2006/main" count="589" uniqueCount="94">
  <si>
    <t>FirstName</t>
  </si>
  <si>
    <t>LastName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</si>
  <si>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</si>
  <si>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</si>
  <si>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</si>
  <si>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</si>
  <si>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</si>
  <si>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</si>
  <si>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</si>
  <si>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</si>
  <si>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</si>
  <si>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</si>
  <si>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</si>
  <si>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</si>
  <si>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</si>
  <si>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</si>
  <si>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</si>
  <si>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</si>
  <si>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</si>
  <si>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</si>
  <si>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</si>
  <si>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</si>
  <si>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</si>
  <si>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</si>
  <si>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</si>
  <si>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</si>
  <si>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</si>
  <si>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</si>
  <si>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</si>
  <si>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</si>
  <si>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</si>
  <si>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</si>
  <si>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</si>
  <si>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</si>
  <si>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</si>
  <si>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</si>
  <si>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</si>
  <si>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</si>
  <si>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</si>
  <si>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</si>
  <si>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</si>
  <si>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</si>
  <si>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</si>
  <si>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</si>
  <si>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</si>
  <si>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</si>
  <si>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</si>
  <si>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</si>
  <si>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</si>
  <si>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</si>
  <si>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</si>
  <si>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</si>
  <si>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</si>
  <si>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</si>
  <si>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</si>
  <si>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</si>
  <si>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IFS - on the other hand, IFS does not have value for false, which you always need to put a condition that should be met.</t>
  </si>
  <si>
    <t>IF - gives you the value if the condition is met or not, hence, true or false.</t>
  </si>
  <si>
    <t>pasted</t>
  </si>
  <si>
    <t>2nd instance</t>
  </si>
  <si>
    <t>1st instance</t>
  </si>
  <si>
    <t>30/8/2017</t>
  </si>
  <si>
    <t>22/4/2015</t>
  </si>
  <si>
    <t>Daniel</t>
  </si>
  <si>
    <t>Park</t>
  </si>
  <si>
    <t>Crystal</t>
  </si>
  <si>
    <t>Choi</t>
  </si>
  <si>
    <t>Jay</t>
  </si>
  <si>
    <t>Hong</t>
  </si>
  <si>
    <t>Johan</t>
  </si>
  <si>
    <t>Seong</t>
  </si>
  <si>
    <t>Warren</t>
  </si>
  <si>
    <t>Chae</t>
  </si>
  <si>
    <t>Eli</t>
  </si>
  <si>
    <t>Jang</t>
  </si>
  <si>
    <t>Jake</t>
  </si>
  <si>
    <t>Kim</t>
  </si>
  <si>
    <t>Mira</t>
  </si>
  <si>
    <t>Sera</t>
  </si>
  <si>
    <t>Shin</t>
  </si>
  <si>
    <t xml:space="preserve">  Chae</t>
  </si>
  <si>
    <t xml:space="preserve">    Jang</t>
  </si>
  <si>
    <t xml:space="preserve"> Kim</t>
  </si>
  <si>
    <t xml:space="preserve">  Choi</t>
  </si>
  <si>
    <t>Daniel.Park@DunderMifflin.com</t>
  </si>
  <si>
    <t>Crystal.Choi@DunderMifflin.com</t>
  </si>
  <si>
    <t>Jay.Hong@AOL.com</t>
  </si>
  <si>
    <t>Sera.Shin@DunderMifflin.com</t>
  </si>
  <si>
    <t>Johan.Seong@DunderMifflinCorporate.com</t>
  </si>
  <si>
    <t>Warren.Chae@DunderMifflin.com</t>
  </si>
  <si>
    <t>Kim.Mira@Yahoo.com</t>
  </si>
  <si>
    <t>Eli.Jang@gmail.com</t>
  </si>
  <si>
    <t>Jake.Kim@DunderMifflin.com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</si>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</sst>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li.Jang@gmail.com" TargetMode="External"/><Relationship Id="rId3" Type="http://schemas.openxmlformats.org/officeDocument/2006/relationships/hyperlink" Target="mailto:Jay.Hong@AOL.com" TargetMode="External"/><Relationship Id="rId7" Type="http://schemas.openxmlformats.org/officeDocument/2006/relationships/hyperlink" Target="mailto:Kim.Mira@Yahoo.com" TargetMode="External"/><Relationship Id="rId2" Type="http://schemas.openxmlformats.org/officeDocument/2006/relationships/hyperlink" Target="mailto:Crystal.Choi@DunderMifflin.com" TargetMode="External"/><Relationship Id="rId1" Type="http://schemas.openxmlformats.org/officeDocument/2006/relationships/hyperlink" Target="mailto:Daniel.Park@DunderMifflin.com" TargetMode="External"/><Relationship Id="rId6" Type="http://schemas.openxmlformats.org/officeDocument/2006/relationships/hyperlink" Target="mailto:Warren.Chae@DunderMifflin.com" TargetMode="External"/><Relationship Id="rId5" Type="http://schemas.openxmlformats.org/officeDocument/2006/relationships/hyperlink" Target="mailto:Johan.Seong@DunderMifflinCorporate.com" TargetMode="External"/><Relationship Id="rId4" Type="http://schemas.openxmlformats.org/officeDocument/2006/relationships/hyperlink" Target="mailto:Sera.Shin@DunderMifflin.com" TargetMode="External"/><Relationship Id="rId9" Type="http://schemas.openxmlformats.org/officeDocument/2006/relationships/hyperlink" Target="mailto:Jake.Kim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B2" sqref="B2:D10"/>
    </sheetView>
  </sheetViews>
  <sheetFormatPr defaultColWidth="13.7109375" defaultRowHeight="15" x14ac:dyDescent="0.25"/>
  <cols>
    <col min="1" max="1" width="10.7109375" bestFit="1" customWidth="1"/>
    <col min="4" max="4" width="15.85546875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93</v>
      </c>
      <c r="E1" t="s">
        <v>7</v>
      </c>
      <c r="F1" t="s">
        <v>8</v>
      </c>
      <c r="G1" t="s">
        <v>5</v>
      </c>
      <c r="H1" t="s">
        <v>6</v>
      </c>
      <c r="I1" t="s">
        <v>18</v>
      </c>
      <c r="J1" t="s">
        <v>19</v>
      </c>
      <c r="K1" s="3" t="s">
        <v>48</v>
      </c>
      <c r="L1" s="3" t="s">
        <v>49</v>
      </c>
    </row>
    <row r="2" spans="1:12" x14ac:dyDescent="0.25">
      <c r="A2">
        <v>1001</v>
      </c>
      <c r="B2" t="s">
        <v>63</v>
      </c>
      <c r="C2" t="s">
        <v>64</v>
      </c>
      <c r="D2" s="1" t="str" cm="1">
        <f t="array" ref="D2:D10">CONCATENATE(B2:B10, " ",C2:C10)</f>
        <v>Daniel Park</v>
      </c>
      <c r="E2">
        <v>30</v>
      </c>
      <c r="F2" t="s">
        <v>10</v>
      </c>
      <c r="G2" t="s">
        <v>9</v>
      </c>
      <c r="H2">
        <v>45000</v>
      </c>
      <c r="I2" s="1">
        <v>37197</v>
      </c>
      <c r="J2" s="1">
        <v>42253</v>
      </c>
      <c r="K2" s="4">
        <f>MAX(I2:I10)</f>
        <v>37933</v>
      </c>
      <c r="L2" s="4">
        <f>MIN(I2:I10)</f>
        <v>35040</v>
      </c>
    </row>
    <row r="3" spans="1:12" x14ac:dyDescent="0.25">
      <c r="A3">
        <v>1002</v>
      </c>
      <c r="B3" t="s">
        <v>65</v>
      </c>
      <c r="C3" t="s">
        <v>66</v>
      </c>
      <c r="D3" t="str">
        <v>Crystal Choi</v>
      </c>
      <c r="E3">
        <v>30</v>
      </c>
      <c r="F3" t="s">
        <v>12</v>
      </c>
      <c r="G3" t="s">
        <v>11</v>
      </c>
      <c r="H3">
        <v>36000</v>
      </c>
      <c r="I3" s="1">
        <v>36436</v>
      </c>
      <c r="J3" s="1">
        <v>42287</v>
      </c>
      <c r="K3" s="3">
        <f>MAX(H2:H10)</f>
        <v>65000</v>
      </c>
      <c r="L3" s="3">
        <f>MIN(H2:H10)</f>
        <v>36000</v>
      </c>
    </row>
    <row r="4" spans="1:12" x14ac:dyDescent="0.25">
      <c r="A4">
        <v>1003</v>
      </c>
      <c r="B4" t="s">
        <v>67</v>
      </c>
      <c r="C4" t="s">
        <v>68</v>
      </c>
      <c r="D4" t="str">
        <v>Jay Hong</v>
      </c>
      <c r="E4">
        <v>29</v>
      </c>
      <c r="F4" t="s">
        <v>10</v>
      </c>
      <c r="G4" t="s">
        <v>9</v>
      </c>
      <c r="H4">
        <v>63000</v>
      </c>
      <c r="I4" s="1">
        <v>36711</v>
      </c>
      <c r="J4" s="1">
        <v>42986</v>
      </c>
      <c r="K4" s="3"/>
      <c r="L4" s="3"/>
    </row>
    <row r="5" spans="1:12" x14ac:dyDescent="0.25">
      <c r="A5">
        <v>1004</v>
      </c>
      <c r="B5" t="s">
        <v>78</v>
      </c>
      <c r="C5" t="s">
        <v>79</v>
      </c>
      <c r="D5" t="str">
        <v>Sera Shin</v>
      </c>
      <c r="E5">
        <v>31</v>
      </c>
      <c r="F5" t="s">
        <v>12</v>
      </c>
      <c r="G5" t="s">
        <v>13</v>
      </c>
      <c r="H5">
        <v>47000</v>
      </c>
      <c r="I5" s="1">
        <v>36530</v>
      </c>
      <c r="J5" s="1">
        <v>42341</v>
      </c>
      <c r="K5" s="3"/>
      <c r="L5" s="3"/>
    </row>
    <row r="6" spans="1:12" x14ac:dyDescent="0.25">
      <c r="A6">
        <v>1005</v>
      </c>
      <c r="B6" t="s">
        <v>69</v>
      </c>
      <c r="C6" t="s">
        <v>70</v>
      </c>
      <c r="D6" t="str">
        <v>Johan Seong</v>
      </c>
      <c r="E6">
        <v>32</v>
      </c>
      <c r="F6" t="s">
        <v>10</v>
      </c>
      <c r="G6" t="s">
        <v>14</v>
      </c>
      <c r="H6">
        <v>50000</v>
      </c>
      <c r="I6" s="1">
        <v>37017</v>
      </c>
      <c r="J6" s="1">
        <v>42977</v>
      </c>
      <c r="K6" s="3"/>
      <c r="L6" s="3"/>
    </row>
    <row r="7" spans="1:12" x14ac:dyDescent="0.25">
      <c r="A7">
        <v>1006</v>
      </c>
      <c r="B7" t="s">
        <v>71</v>
      </c>
      <c r="C7" t="s">
        <v>72</v>
      </c>
      <c r="D7" t="str">
        <v>Warren Chae</v>
      </c>
      <c r="E7">
        <v>35</v>
      </c>
      <c r="F7" t="s">
        <v>10</v>
      </c>
      <c r="G7" t="s">
        <v>15</v>
      </c>
      <c r="H7">
        <v>65000</v>
      </c>
      <c r="I7" s="1">
        <v>35040</v>
      </c>
      <c r="J7" s="1">
        <v>41528</v>
      </c>
      <c r="K7" s="3"/>
      <c r="L7" s="3"/>
    </row>
    <row r="8" spans="1:12" x14ac:dyDescent="0.25">
      <c r="A8">
        <v>1007</v>
      </c>
      <c r="B8" t="s">
        <v>77</v>
      </c>
      <c r="C8" t="s">
        <v>76</v>
      </c>
      <c r="D8" t="str">
        <v>Mira Kim</v>
      </c>
      <c r="E8">
        <v>32</v>
      </c>
      <c r="F8" t="s">
        <v>12</v>
      </c>
      <c r="G8" t="s">
        <v>16</v>
      </c>
      <c r="H8">
        <v>41000</v>
      </c>
      <c r="I8" s="1">
        <v>37933</v>
      </c>
      <c r="J8" s="1">
        <v>41551</v>
      </c>
      <c r="K8" s="3"/>
      <c r="L8" s="3"/>
    </row>
    <row r="9" spans="1:12" x14ac:dyDescent="0.25">
      <c r="A9">
        <v>1008</v>
      </c>
      <c r="B9" t="s">
        <v>73</v>
      </c>
      <c r="C9" t="s">
        <v>74</v>
      </c>
      <c r="D9" t="str">
        <v>Eli Jang</v>
      </c>
      <c r="E9">
        <v>38</v>
      </c>
      <c r="F9" t="s">
        <v>10</v>
      </c>
      <c r="G9" t="s">
        <v>9</v>
      </c>
      <c r="H9">
        <v>48000</v>
      </c>
      <c r="I9" s="1">
        <v>37416</v>
      </c>
      <c r="J9" s="1">
        <v>42116</v>
      </c>
      <c r="K9" s="3"/>
      <c r="L9" s="3"/>
    </row>
    <row r="10" spans="1:12" x14ac:dyDescent="0.25">
      <c r="A10">
        <v>1009</v>
      </c>
      <c r="B10" t="s">
        <v>75</v>
      </c>
      <c r="C10" t="s">
        <v>76</v>
      </c>
      <c r="D10" t="str">
        <v>Jake Kim</v>
      </c>
      <c r="E10">
        <v>31</v>
      </c>
      <c r="F10" t="s">
        <v>10</v>
      </c>
      <c r="G10" t="s">
        <v>13</v>
      </c>
      <c r="H10">
        <v>42000</v>
      </c>
      <c r="I10" s="1">
        <v>37843</v>
      </c>
      <c r="J10" s="1">
        <v>40800</v>
      </c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6"/>
  <sheetViews>
    <sheetView workbookViewId="0">
      <selection activeCell="L1" sqref="L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17.42578125" bestFit="1" customWidth="1"/>
    <col min="11" max="11" width="18.85546875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50</v>
      </c>
      <c r="K1" s="3" t="s">
        <v>51</v>
      </c>
    </row>
    <row r="2" spans="1:11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1">
        <v>37197</v>
      </c>
      <c r="I2" s="1">
        <v>42253</v>
      </c>
      <c r="J2" s="3" t="str" cm="1">
        <f t="array" ref="J2:J10">IF(D2:D10 &gt; 30, "Old","Young")</f>
        <v>Young</v>
      </c>
      <c r="K2" s="3" t="str" cm="1">
        <f t="array" ref="K2:K10">_xlfn.IFS(F2:F10 = "Salesman","Sales:",F2:F10 = "Receptionist","Hotel",F2:F10 = "Accountant","Accounting",F2:F10 = "HR","Office",F2:F10 = "Regional Manager","Head",F2:F10="Supplier Relations","Logistics")</f>
        <v>Sales:</v>
      </c>
    </row>
    <row r="3" spans="1:11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1">
        <v>36436</v>
      </c>
      <c r="I3" s="1">
        <v>42287</v>
      </c>
      <c r="J3" s="3" t="str">
        <v>Young</v>
      </c>
      <c r="K3" s="3" t="str">
        <v>Hotel</v>
      </c>
    </row>
    <row r="4" spans="1:11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1">
        <v>36711</v>
      </c>
      <c r="I4" s="1">
        <v>42986</v>
      </c>
      <c r="J4" s="3" t="str">
        <v>Young</v>
      </c>
      <c r="K4" s="3" t="str">
        <v>Sales:</v>
      </c>
    </row>
    <row r="5" spans="1:11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1">
        <v>36530</v>
      </c>
      <c r="I5" s="1">
        <v>42341</v>
      </c>
      <c r="J5" s="3" t="str">
        <v>Old</v>
      </c>
      <c r="K5" s="3" t="str">
        <v>Accounting</v>
      </c>
    </row>
    <row r="6" spans="1:11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1">
        <v>37017</v>
      </c>
      <c r="I6" s="1">
        <v>42977</v>
      </c>
      <c r="J6" s="3" t="str">
        <v>Old</v>
      </c>
      <c r="K6" s="3" t="str">
        <v>Office</v>
      </c>
    </row>
    <row r="7" spans="1:11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1">
        <v>35040</v>
      </c>
      <c r="I7" s="1">
        <v>41528</v>
      </c>
      <c r="J7" s="3" t="str">
        <v>Old</v>
      </c>
      <c r="K7" s="3" t="str">
        <v>Head</v>
      </c>
    </row>
    <row r="8" spans="1:11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1">
        <v>37933</v>
      </c>
      <c r="I8" s="1">
        <v>41551</v>
      </c>
      <c r="J8" s="3" t="str">
        <v>Old</v>
      </c>
      <c r="K8" s="3" t="str">
        <v>Logistics</v>
      </c>
    </row>
    <row r="9" spans="1:11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1">
        <v>37416</v>
      </c>
      <c r="I9" s="1">
        <v>42116</v>
      </c>
      <c r="J9" s="3" t="str">
        <v>Old</v>
      </c>
      <c r="K9" s="3" t="str">
        <v>Sales:</v>
      </c>
    </row>
    <row r="10" spans="1:11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1">
        <v>37843</v>
      </c>
      <c r="I10" s="1">
        <v>40800</v>
      </c>
      <c r="J10" s="3" t="str">
        <v>Old</v>
      </c>
      <c r="K10" s="3" t="str">
        <v>Accounting</v>
      </c>
    </row>
    <row r="15" spans="1:11" x14ac:dyDescent="0.25">
      <c r="B15" t="s">
        <v>57</v>
      </c>
    </row>
    <row r="16" spans="1:11" x14ac:dyDescent="0.25">
      <c r="B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E17" sqref="E1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3</v>
      </c>
      <c r="K1" s="3"/>
      <c r="L1" s="3" t="s">
        <v>17</v>
      </c>
    </row>
    <row r="2" spans="1:12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1">
        <v>37197</v>
      </c>
      <c r="I2" s="1">
        <v>42253</v>
      </c>
      <c r="J2" s="3" cm="1">
        <f t="array" ref="J2:J10">LEN(C2:C10)</f>
        <v>4</v>
      </c>
      <c r="K2" s="3"/>
      <c r="L2" s="3"/>
    </row>
    <row r="3" spans="1:12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1">
        <v>36436</v>
      </c>
      <c r="I3" s="1">
        <v>42287</v>
      </c>
      <c r="J3" s="3">
        <v>4</v>
      </c>
      <c r="K3" s="3"/>
      <c r="L3" s="3"/>
    </row>
    <row r="4" spans="1:12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1">
        <v>36711</v>
      </c>
      <c r="I4" s="1">
        <v>42986</v>
      </c>
      <c r="J4" s="3">
        <v>4</v>
      </c>
      <c r="K4" s="3"/>
      <c r="L4" s="3"/>
    </row>
    <row r="5" spans="1:12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1">
        <v>36530</v>
      </c>
      <c r="I5" s="1">
        <v>42341</v>
      </c>
      <c r="J5" s="3">
        <v>4</v>
      </c>
      <c r="K5" s="3"/>
      <c r="L5" s="3"/>
    </row>
    <row r="6" spans="1:12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1">
        <v>37017</v>
      </c>
      <c r="I6" s="1">
        <v>42977</v>
      </c>
      <c r="J6" s="3">
        <v>5</v>
      </c>
      <c r="K6" s="3"/>
      <c r="L6" s="3"/>
    </row>
    <row r="7" spans="1:12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1">
        <v>35040</v>
      </c>
      <c r="I7" s="1">
        <v>41528</v>
      </c>
      <c r="J7" s="3">
        <v>4</v>
      </c>
      <c r="K7" s="3"/>
      <c r="L7" s="3"/>
    </row>
    <row r="8" spans="1:12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1">
        <v>37933</v>
      </c>
      <c r="I8" s="1">
        <v>41551</v>
      </c>
      <c r="J8" s="3">
        <v>3</v>
      </c>
      <c r="K8" s="3"/>
      <c r="L8" s="3"/>
    </row>
    <row r="9" spans="1:12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1">
        <v>37416</v>
      </c>
      <c r="I9" s="1">
        <v>42116</v>
      </c>
      <c r="J9" s="3">
        <v>4</v>
      </c>
      <c r="K9" s="3"/>
      <c r="L9" s="3"/>
    </row>
    <row r="10" spans="1:12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1">
        <v>37843</v>
      </c>
      <c r="I10" s="1">
        <v>40800</v>
      </c>
      <c r="J10" s="3">
        <v>3</v>
      </c>
      <c r="K10" s="3"/>
      <c r="L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abSelected="1" zoomScale="85" zoomScaleNormal="85" workbookViewId="0">
      <selection activeCell="J2" sqref="J2:J10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3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t="s">
        <v>20</v>
      </c>
      <c r="K1" s="3" t="s">
        <v>54</v>
      </c>
      <c r="L1" s="3" t="s">
        <v>55</v>
      </c>
      <c r="M1" s="3" t="s">
        <v>55</v>
      </c>
    </row>
    <row r="2" spans="1:13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2" t="s">
        <v>21</v>
      </c>
      <c r="I2" s="2" t="s">
        <v>29</v>
      </c>
      <c r="J2" s="6" t="s">
        <v>84</v>
      </c>
      <c r="K2" s="3" t="str" cm="1">
        <f t="array" ref="K2:K10">LEFT(B2:B10,3)</f>
        <v>Dan</v>
      </c>
      <c r="L2" s="3" t="str" cm="1">
        <f t="array" ref="L2:L10">RIGHT(A2:A10,2)</f>
        <v>01</v>
      </c>
      <c r="M2" s="3" t="str" cm="1">
        <f t="array" ref="M2:M10">RIGHT(H2:H10,4)</f>
        <v>2001</v>
      </c>
    </row>
    <row r="3" spans="1:13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2" t="s">
        <v>22</v>
      </c>
      <c r="I3" s="2" t="s">
        <v>30</v>
      </c>
      <c r="J3" s="6" t="s">
        <v>85</v>
      </c>
      <c r="K3" s="3" t="str">
        <v>Cry</v>
      </c>
      <c r="L3" s="3" t="str">
        <v>02</v>
      </c>
      <c r="M3" s="3" t="str">
        <v>1999</v>
      </c>
    </row>
    <row r="4" spans="1:13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2" t="s">
        <v>23</v>
      </c>
      <c r="I4" s="2" t="s">
        <v>31</v>
      </c>
      <c r="J4" s="6" t="s">
        <v>86</v>
      </c>
      <c r="K4" s="3" t="str">
        <v>Jay</v>
      </c>
      <c r="L4" s="3" t="str">
        <v>03</v>
      </c>
      <c r="M4" s="3" t="str">
        <v>2000</v>
      </c>
    </row>
    <row r="5" spans="1:13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2" t="s">
        <v>24</v>
      </c>
      <c r="I5" s="2" t="s">
        <v>32</v>
      </c>
      <c r="J5" s="6" t="s">
        <v>87</v>
      </c>
      <c r="K5" s="3" t="str">
        <v>Ser</v>
      </c>
      <c r="L5" s="3" t="str">
        <v>04</v>
      </c>
      <c r="M5" s="3" t="str">
        <v>2000</v>
      </c>
    </row>
    <row r="6" spans="1:13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2" t="s">
        <v>25</v>
      </c>
      <c r="I6" s="2" t="s">
        <v>33</v>
      </c>
      <c r="J6" s="6" t="s">
        <v>88</v>
      </c>
      <c r="K6" s="3" t="str">
        <v>Joh</v>
      </c>
      <c r="L6" s="3" t="str">
        <v>05</v>
      </c>
      <c r="M6" s="3" t="str">
        <v>2001</v>
      </c>
    </row>
    <row r="7" spans="1:13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2" t="s">
        <v>25</v>
      </c>
      <c r="I7" s="2" t="s">
        <v>34</v>
      </c>
      <c r="J7" s="6" t="s">
        <v>89</v>
      </c>
      <c r="K7" s="3" t="str">
        <v>War</v>
      </c>
      <c r="L7" s="3" t="str">
        <v>06</v>
      </c>
      <c r="M7" s="3" t="str">
        <v>2001</v>
      </c>
    </row>
    <row r="8" spans="1:13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2" t="s">
        <v>26</v>
      </c>
      <c r="I8" s="2" t="s">
        <v>34</v>
      </c>
      <c r="J8" s="6" t="s">
        <v>90</v>
      </c>
      <c r="K8" s="3" t="str">
        <v>Mir</v>
      </c>
      <c r="L8" s="3" t="str">
        <v>07</v>
      </c>
      <c r="M8" s="3" t="str">
        <v>2003</v>
      </c>
    </row>
    <row r="9" spans="1:13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2" t="s">
        <v>27</v>
      </c>
      <c r="I9" s="2" t="s">
        <v>35</v>
      </c>
      <c r="J9" s="6" t="s">
        <v>91</v>
      </c>
      <c r="K9" s="3" t="str">
        <v>Eli</v>
      </c>
      <c r="L9" s="3" t="str">
        <v>08</v>
      </c>
      <c r="M9" s="3" t="str">
        <v>2002</v>
      </c>
    </row>
    <row r="10" spans="1:13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2" t="s">
        <v>28</v>
      </c>
      <c r="I10" s="2" t="s">
        <v>35</v>
      </c>
      <c r="J10" s="6" t="s">
        <v>92</v>
      </c>
      <c r="K10" s="3" t="str">
        <v>Jak</v>
      </c>
      <c r="L10" s="3" t="str">
        <v>09</v>
      </c>
      <c r="M10" s="3" t="str">
        <v>2003</v>
      </c>
    </row>
  </sheetData>
  <hyperlinks>
    <hyperlink ref="J2" r:id="rId1" xr:uid="{ED4B7170-CB93-4FDA-9A29-4BCFA253C825}"/>
    <hyperlink ref="J3" r:id="rId2" xr:uid="{A43EE12D-0EE0-4FD3-99EF-7A62050BADE9}"/>
    <hyperlink ref="J4" r:id="rId3" xr:uid="{A2870C5E-8236-4A6F-A284-0BBB96359E62}"/>
    <hyperlink ref="J5" r:id="rId4" xr:uid="{30ECC371-F896-44AB-9266-B17E1FCA925D}"/>
    <hyperlink ref="J6" r:id="rId5" xr:uid="{BD2416F3-B7EE-4251-96EC-A80B2D0397E6}"/>
    <hyperlink ref="J7" r:id="rId6" xr:uid="{611DFA20-BB81-4789-B999-66DEF00831D5}"/>
    <hyperlink ref="J8" r:id="rId7" xr:uid="{60E5043D-A618-4DA8-9506-CF40D6E41B83}"/>
    <hyperlink ref="J9" r:id="rId8" xr:uid="{ACEB4D02-2573-427F-8B45-1995E3D502C0}"/>
    <hyperlink ref="J10" r:id="rId9" xr:uid="{19C7C2B0-D831-4DC1-A25F-C37A583F0D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G14" sqref="G1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1" width="13.7109375" style="3"/>
  </cols>
  <sheetData>
    <row r="1" spans="1:13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38</v>
      </c>
      <c r="L1" t="s">
        <v>58</v>
      </c>
    </row>
    <row r="2" spans="1:13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1">
        <v>37197</v>
      </c>
      <c r="I2" s="1">
        <v>42253</v>
      </c>
      <c r="J2" s="3" t="str" cm="1">
        <f t="array" ref="J2:J10">TEXT(H2:H10,"dd/mm/yyyy")</f>
        <v>02/11/2001</v>
      </c>
      <c r="K2" s="5"/>
      <c r="L2" s="3" t="str" cm="1">
        <f t="array" ref="L2:L10">TEXT(J2:J10,"dd/mm/yyyy")</f>
        <v>02/11/2001</v>
      </c>
      <c r="M2" s="3" t="str" cm="1">
        <f t="array" ref="M2:M10">RIGHT(_xlfn.ANCHORARRAY(L2),4)</f>
        <v>2001</v>
      </c>
    </row>
    <row r="3" spans="1:13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1">
        <v>36436</v>
      </c>
      <c r="I3" s="1">
        <v>42287</v>
      </c>
      <c r="J3" s="3" t="str">
        <v>03/10/1999</v>
      </c>
      <c r="K3" s="5"/>
      <c r="L3" s="3" t="str">
        <v>03/10/1999</v>
      </c>
      <c r="M3" s="3" t="str">
        <v>1999</v>
      </c>
    </row>
    <row r="4" spans="1:13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1">
        <v>36711</v>
      </c>
      <c r="I4" s="1">
        <v>42986</v>
      </c>
      <c r="J4" s="3" t="str">
        <v>04/07/2000</v>
      </c>
      <c r="K4" s="5"/>
      <c r="L4" s="3" t="str">
        <v>04/07/2000</v>
      </c>
      <c r="M4" s="3" t="str">
        <v>2000</v>
      </c>
    </row>
    <row r="5" spans="1:13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1">
        <v>36530</v>
      </c>
      <c r="I5" s="1">
        <v>42341</v>
      </c>
      <c r="J5" s="3" t="str">
        <v>05/01/2000</v>
      </c>
      <c r="K5" s="5"/>
      <c r="L5" s="3" t="str">
        <v>05/01/2000</v>
      </c>
      <c r="M5" s="3" t="str">
        <v>2000</v>
      </c>
    </row>
    <row r="6" spans="1:13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1">
        <v>37017</v>
      </c>
      <c r="I6" s="1">
        <v>42977</v>
      </c>
      <c r="J6" s="3" t="str">
        <v>06/05/2001</v>
      </c>
      <c r="K6" s="5"/>
      <c r="L6" s="3" t="str">
        <v>06/05/2001</v>
      </c>
      <c r="M6" s="3" t="str">
        <v>2001</v>
      </c>
    </row>
    <row r="7" spans="1:13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1">
        <v>35040</v>
      </c>
      <c r="I7" s="1">
        <v>41528</v>
      </c>
      <c r="J7" s="3" t="str">
        <v>07/12/1995</v>
      </c>
      <c r="K7" s="5"/>
      <c r="L7" s="3" t="str">
        <v>07/12/1995</v>
      </c>
      <c r="M7" s="3" t="str">
        <v>1995</v>
      </c>
    </row>
    <row r="8" spans="1:13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1">
        <v>37933</v>
      </c>
      <c r="I8" s="1">
        <v>41551</v>
      </c>
      <c r="J8" s="3" t="str">
        <v>08/11/2003</v>
      </c>
      <c r="K8" s="5"/>
      <c r="L8" s="3" t="str">
        <v>08/11/2003</v>
      </c>
      <c r="M8" s="3" t="str">
        <v>2003</v>
      </c>
    </row>
    <row r="9" spans="1:13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1">
        <v>37416</v>
      </c>
      <c r="I9" s="1">
        <v>42116</v>
      </c>
      <c r="J9" s="3" t="str">
        <v>09/06/2002</v>
      </c>
      <c r="K9" s="5"/>
      <c r="L9" s="3" t="str">
        <v>09/06/2002</v>
      </c>
      <c r="M9" s="3" t="str">
        <v>2002</v>
      </c>
    </row>
    <row r="10" spans="1:13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1">
        <v>37843</v>
      </c>
      <c r="I10" s="1">
        <v>40800</v>
      </c>
      <c r="J10" s="3" t="str">
        <v>10/08/2003</v>
      </c>
      <c r="K10" s="5"/>
      <c r="L10" s="3" t="str">
        <v>10/08/2003</v>
      </c>
      <c r="M10" s="3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N10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4" width="13.7109375" style="3"/>
  </cols>
  <sheetData>
    <row r="1" spans="1:11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36</v>
      </c>
      <c r="K1" s="3" t="s">
        <v>37</v>
      </c>
    </row>
    <row r="2" spans="1:11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1">
        <v>37197</v>
      </c>
      <c r="I2" s="1">
        <v>42253</v>
      </c>
      <c r="J2" s="3" t="str" cm="1">
        <f t="array" ref="J2:J10">TRIM(C2:C10)</f>
        <v>Park</v>
      </c>
    </row>
    <row r="3" spans="1:11" x14ac:dyDescent="0.25">
      <c r="A3">
        <v>1002</v>
      </c>
      <c r="B3" t="s">
        <v>65</v>
      </c>
      <c r="C3" t="s">
        <v>83</v>
      </c>
      <c r="D3">
        <v>30</v>
      </c>
      <c r="E3" t="s">
        <v>12</v>
      </c>
      <c r="F3" t="s">
        <v>11</v>
      </c>
      <c r="G3">
        <v>36000</v>
      </c>
      <c r="H3" s="1">
        <v>36436</v>
      </c>
      <c r="I3" s="1">
        <v>42287</v>
      </c>
      <c r="J3" s="3" t="str">
        <v>Choi</v>
      </c>
    </row>
    <row r="4" spans="1:11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1">
        <v>36711</v>
      </c>
      <c r="I4" s="1">
        <v>42986</v>
      </c>
      <c r="J4" s="3" t="str">
        <v>Hong</v>
      </c>
    </row>
    <row r="5" spans="1:11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1">
        <v>36530</v>
      </c>
      <c r="I5" s="1">
        <v>42341</v>
      </c>
      <c r="J5" s="3" t="str">
        <v>Shin</v>
      </c>
    </row>
    <row r="6" spans="1:11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1">
        <v>37017</v>
      </c>
      <c r="I6" s="1">
        <v>42977</v>
      </c>
      <c r="J6" s="3" t="str">
        <v>Seong</v>
      </c>
    </row>
    <row r="7" spans="1:11" x14ac:dyDescent="0.25">
      <c r="A7">
        <v>1006</v>
      </c>
      <c r="B7" t="s">
        <v>71</v>
      </c>
      <c r="C7" t="s">
        <v>80</v>
      </c>
      <c r="D7">
        <v>35</v>
      </c>
      <c r="E7" t="s">
        <v>10</v>
      </c>
      <c r="F7" t="s">
        <v>15</v>
      </c>
      <c r="G7">
        <v>65000</v>
      </c>
      <c r="H7" s="1">
        <v>35040</v>
      </c>
      <c r="I7" s="1">
        <v>41528</v>
      </c>
      <c r="J7" s="3" t="str">
        <v>Chae</v>
      </c>
    </row>
    <row r="8" spans="1:11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1">
        <v>37933</v>
      </c>
      <c r="I8" s="1">
        <v>41551</v>
      </c>
      <c r="J8" s="3" t="str">
        <v>Kim</v>
      </c>
    </row>
    <row r="9" spans="1:11" x14ac:dyDescent="0.25">
      <c r="A9">
        <v>1008</v>
      </c>
      <c r="B9" t="s">
        <v>73</v>
      </c>
      <c r="C9" t="s">
        <v>81</v>
      </c>
      <c r="D9">
        <v>38</v>
      </c>
      <c r="E9" t="s">
        <v>10</v>
      </c>
      <c r="F9" t="s">
        <v>9</v>
      </c>
      <c r="G9">
        <v>48000</v>
      </c>
      <c r="H9" s="1">
        <v>37416</v>
      </c>
      <c r="I9" s="1">
        <v>42116</v>
      </c>
      <c r="J9" s="3" t="str">
        <v>Jang</v>
      </c>
    </row>
    <row r="10" spans="1:11" x14ac:dyDescent="0.25">
      <c r="A10">
        <v>1009</v>
      </c>
      <c r="B10" t="s">
        <v>75</v>
      </c>
      <c r="C10" t="s">
        <v>82</v>
      </c>
      <c r="D10">
        <v>31</v>
      </c>
      <c r="E10" t="s">
        <v>10</v>
      </c>
      <c r="F10" t="s">
        <v>13</v>
      </c>
      <c r="G10">
        <v>42000</v>
      </c>
      <c r="H10" s="1">
        <v>37843</v>
      </c>
      <c r="I10" s="1">
        <v>40800</v>
      </c>
      <c r="J10" s="3" t="str">
        <v>Kim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K1" sqref="K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style="3" bestFit="1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2</v>
      </c>
    </row>
    <row r="2" spans="1:10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1">
        <v>37197</v>
      </c>
      <c r="I2" s="1">
        <v>42253</v>
      </c>
      <c r="J2" s="3" t="str" cm="1">
        <f t="array" ref="J2:J10">CONCATENATE(B2:B10," ",C2:C10)</f>
        <v>Daniel Park</v>
      </c>
    </row>
    <row r="3" spans="1:10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1">
        <v>36436</v>
      </c>
      <c r="I3" s="1">
        <v>42287</v>
      </c>
      <c r="J3" s="3" t="str">
        <v>Crystal Choi</v>
      </c>
    </row>
    <row r="4" spans="1:10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1">
        <v>36711</v>
      </c>
      <c r="I4" s="1">
        <v>42986</v>
      </c>
      <c r="J4" s="3" t="str">
        <v>Jay Hong</v>
      </c>
    </row>
    <row r="5" spans="1:10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1">
        <v>36530</v>
      </c>
      <c r="I5" s="1">
        <v>42341</v>
      </c>
      <c r="J5" s="3" t="str">
        <v>Sera Shin</v>
      </c>
    </row>
    <row r="6" spans="1:10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1">
        <v>37017</v>
      </c>
      <c r="I6" s="1">
        <v>42977</v>
      </c>
      <c r="J6" s="3" t="str">
        <v>Johan Seong</v>
      </c>
    </row>
    <row r="7" spans="1:10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1">
        <v>35040</v>
      </c>
      <c r="I7" s="1">
        <v>41528</v>
      </c>
      <c r="J7" s="3" t="str">
        <v>Warren Chae</v>
      </c>
    </row>
    <row r="8" spans="1:10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1">
        <v>37933</v>
      </c>
      <c r="I8" s="1">
        <v>41551</v>
      </c>
      <c r="J8" s="3" t="str">
        <v>Mira Kim</v>
      </c>
    </row>
    <row r="9" spans="1:10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1">
        <v>37416</v>
      </c>
      <c r="I9" s="1">
        <v>42116</v>
      </c>
      <c r="J9" s="3" t="str">
        <v>Eli Jang</v>
      </c>
    </row>
    <row r="10" spans="1:10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1">
        <v>37843</v>
      </c>
      <c r="I10" s="1">
        <v>40800</v>
      </c>
      <c r="J10" s="3" t="str">
        <v>Jake Kim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1" sqref="M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3.7109375" style="3"/>
    <col min="11" max="11" width="13.7109375" style="3" customWidth="1"/>
    <col min="12" max="12" width="13.7109375" style="3"/>
  </cols>
  <sheetData>
    <row r="1" spans="1:12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39</v>
      </c>
      <c r="K1" s="3" t="s">
        <v>40</v>
      </c>
      <c r="L1" s="3" t="s">
        <v>41</v>
      </c>
    </row>
    <row r="2" spans="1:12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2" t="s">
        <v>21</v>
      </c>
      <c r="I2" s="2" t="s">
        <v>29</v>
      </c>
      <c r="J2" s="3" t="str" cm="1">
        <f t="array" ref="J2:J10">SUBSTITUTE(H2:H10,"/","-",1)</f>
        <v>11-2/2001</v>
      </c>
      <c r="K2" s="3" t="str" cm="1">
        <f t="array" ref="K2:K10">SUBSTITUTE(H2:H10,"/","-",2)</f>
        <v>11/2-2001</v>
      </c>
      <c r="L2" s="3" t="str" cm="1">
        <f t="array" ref="L2:L10">SUBSTITUTE(H2:H10,"-","/")</f>
        <v>11/2/2001</v>
      </c>
    </row>
    <row r="3" spans="1:12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2" t="s">
        <v>22</v>
      </c>
      <c r="I3" s="2" t="s">
        <v>30</v>
      </c>
      <c r="J3" s="3" t="str">
        <v>10-3/1999</v>
      </c>
      <c r="K3" s="3" t="str">
        <v>10/3-1999</v>
      </c>
      <c r="L3" s="3" t="str">
        <v>10/3/1999</v>
      </c>
    </row>
    <row r="4" spans="1:12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2" t="s">
        <v>23</v>
      </c>
      <c r="I4" s="2" t="s">
        <v>31</v>
      </c>
      <c r="J4" s="3" t="str">
        <v>7-4/2000</v>
      </c>
      <c r="K4" s="3" t="str">
        <v>7/4-2000</v>
      </c>
      <c r="L4" s="3" t="str">
        <v>7/4/2000</v>
      </c>
    </row>
    <row r="5" spans="1:12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2" t="s">
        <v>24</v>
      </c>
      <c r="I5" s="2" t="s">
        <v>32</v>
      </c>
      <c r="J5" s="3" t="str">
        <v>1-5/2000</v>
      </c>
      <c r="K5" s="3" t="str">
        <v>1/5-2000</v>
      </c>
      <c r="L5" s="3" t="str">
        <v>1/5/2000</v>
      </c>
    </row>
    <row r="6" spans="1:12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2" t="s">
        <v>25</v>
      </c>
      <c r="I6" s="2" t="s">
        <v>33</v>
      </c>
      <c r="J6" s="3" t="str">
        <v>5-6/2001</v>
      </c>
      <c r="K6" s="3" t="str">
        <v>5/6-2001</v>
      </c>
      <c r="L6" s="3" t="str">
        <v>5/6/2001</v>
      </c>
    </row>
    <row r="7" spans="1:12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2" t="s">
        <v>25</v>
      </c>
      <c r="I7" s="2" t="s">
        <v>34</v>
      </c>
      <c r="J7" s="3" t="str">
        <v>5-6/2001</v>
      </c>
      <c r="K7" s="3" t="str">
        <v>5/6-2001</v>
      </c>
      <c r="L7" s="3" t="str">
        <v>5/6/2001</v>
      </c>
    </row>
    <row r="8" spans="1:12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2" t="s">
        <v>26</v>
      </c>
      <c r="I8" s="2" t="s">
        <v>34</v>
      </c>
      <c r="J8" s="3" t="str">
        <v>11-8/2003</v>
      </c>
      <c r="K8" s="3" t="str">
        <v>11/8-2003</v>
      </c>
      <c r="L8" s="3" t="str">
        <v>11/8/2003</v>
      </c>
    </row>
    <row r="9" spans="1:12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2" t="s">
        <v>27</v>
      </c>
      <c r="I9" s="2" t="s">
        <v>35</v>
      </c>
      <c r="J9" s="3" t="str">
        <v>6-9/2002</v>
      </c>
      <c r="K9" s="3" t="str">
        <v>6/9-2002</v>
      </c>
      <c r="L9" s="3" t="str">
        <v>6/9/2002</v>
      </c>
    </row>
    <row r="10" spans="1:12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2" t="s">
        <v>28</v>
      </c>
      <c r="I10" s="2" t="s">
        <v>35</v>
      </c>
      <c r="J10" s="3" t="str">
        <v>8-10/2003</v>
      </c>
      <c r="K10" s="3" t="str">
        <v>8/10-2003</v>
      </c>
      <c r="L10" s="3" t="str">
        <v>8/10/2003</v>
      </c>
    </row>
    <row r="12" spans="1:12" x14ac:dyDescent="0.25">
      <c r="H12" s="2"/>
      <c r="I12" s="2"/>
    </row>
    <row r="13" spans="1:12" x14ac:dyDescent="0.25">
      <c r="H13" s="2"/>
      <c r="I13" s="2"/>
      <c r="J13" s="3" t="s">
        <v>60</v>
      </c>
      <c r="K13" s="3" t="s">
        <v>59</v>
      </c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1" sqref="M1"/>
    </sheetView>
  </sheetViews>
  <sheetFormatPr defaultColWidth="13" defaultRowHeight="15" x14ac:dyDescent="0.25"/>
  <cols>
    <col min="10" max="12" width="13" style="3"/>
  </cols>
  <sheetData>
    <row r="1" spans="1:12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42</v>
      </c>
      <c r="K1" s="3" t="s">
        <v>43</v>
      </c>
      <c r="L1" s="3" t="s">
        <v>44</v>
      </c>
    </row>
    <row r="2" spans="1:12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1">
        <v>37197</v>
      </c>
      <c r="I2" s="1">
        <v>42253</v>
      </c>
      <c r="J2" s="3">
        <f>SUM(G2:G10)</f>
        <v>437000</v>
      </c>
      <c r="K2" s="3">
        <f>SUMIF(G2:G10,"&gt;50000")</f>
        <v>128000</v>
      </c>
      <c r="L2" s="3">
        <f>SUMIFS(G2:G10,E2:E10,"Female",D2:D10,"&gt;30")</f>
        <v>88000</v>
      </c>
    </row>
    <row r="3" spans="1:12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M1" sqref="M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2" width="13.7109375" style="3"/>
  </cols>
  <sheetData>
    <row r="1" spans="1:12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45</v>
      </c>
      <c r="K1" s="3" t="s">
        <v>46</v>
      </c>
      <c r="L1" s="3" t="s">
        <v>47</v>
      </c>
    </row>
    <row r="2" spans="1:12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1">
        <v>37197</v>
      </c>
      <c r="I2" s="1">
        <v>42253</v>
      </c>
      <c r="J2" s="3">
        <f>COUNT(G2:G10)</f>
        <v>9</v>
      </c>
      <c r="K2" s="3">
        <f>COUNTIF(G2:G10,"&gt;45000")</f>
        <v>5</v>
      </c>
      <c r="L2" s="3">
        <f>COUNTIFS(A2:A10,"&gt;1005",E2:E10,"Male")</f>
        <v>3</v>
      </c>
    </row>
    <row r="3" spans="1:12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N1" sqref="N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0.28515625" style="3" customWidth="1"/>
    <col min="11" max="11" width="14.7109375" style="3" bestFit="1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5</v>
      </c>
      <c r="G1" t="s">
        <v>6</v>
      </c>
      <c r="H1" t="s">
        <v>18</v>
      </c>
      <c r="I1" t="s">
        <v>19</v>
      </c>
      <c r="J1" s="3" t="s">
        <v>52</v>
      </c>
      <c r="K1" s="3" t="s">
        <v>53</v>
      </c>
    </row>
    <row r="2" spans="1:11" x14ac:dyDescent="0.25">
      <c r="A2">
        <v>1001</v>
      </c>
      <c r="B2" t="s">
        <v>63</v>
      </c>
      <c r="C2" t="s">
        <v>64</v>
      </c>
      <c r="D2">
        <v>30</v>
      </c>
      <c r="E2" t="s">
        <v>10</v>
      </c>
      <c r="F2" t="s">
        <v>9</v>
      </c>
      <c r="G2">
        <v>45000</v>
      </c>
      <c r="H2" s="2" t="s">
        <v>21</v>
      </c>
      <c r="I2" s="2" t="s">
        <v>29</v>
      </c>
      <c r="J2" s="3">
        <f>_xlfn.DAYS(I2,H2)</f>
        <v>5231</v>
      </c>
      <c r="K2" s="3">
        <f>NETWORKDAYS(H2,I2)</f>
        <v>3737</v>
      </c>
    </row>
    <row r="3" spans="1:11" x14ac:dyDescent="0.25">
      <c r="A3">
        <v>1002</v>
      </c>
      <c r="B3" t="s">
        <v>65</v>
      </c>
      <c r="C3" t="s">
        <v>66</v>
      </c>
      <c r="D3">
        <v>30</v>
      </c>
      <c r="E3" t="s">
        <v>12</v>
      </c>
      <c r="F3" t="s">
        <v>11</v>
      </c>
      <c r="G3">
        <v>36000</v>
      </c>
      <c r="H3" s="2" t="s">
        <v>22</v>
      </c>
      <c r="I3" s="2" t="s">
        <v>30</v>
      </c>
      <c r="J3" s="3">
        <f t="shared" ref="J3:J10" si="0">_xlfn.DAYS(I3,H3)</f>
        <v>6058</v>
      </c>
      <c r="K3" s="3">
        <f t="shared" ref="K3:K10" si="1">NETWORKDAYS(H3,I3)</f>
        <v>4328</v>
      </c>
    </row>
    <row r="4" spans="1:11" x14ac:dyDescent="0.25">
      <c r="A4">
        <v>1003</v>
      </c>
      <c r="B4" t="s">
        <v>67</v>
      </c>
      <c r="C4" t="s">
        <v>68</v>
      </c>
      <c r="D4">
        <v>29</v>
      </c>
      <c r="E4" t="s">
        <v>10</v>
      </c>
      <c r="F4" t="s">
        <v>9</v>
      </c>
      <c r="G4">
        <v>63000</v>
      </c>
      <c r="H4" s="2" t="s">
        <v>23</v>
      </c>
      <c r="I4" s="2" t="s">
        <v>31</v>
      </c>
      <c r="J4" s="3">
        <f t="shared" si="0"/>
        <v>6333</v>
      </c>
      <c r="K4" s="3">
        <f t="shared" si="1"/>
        <v>4524</v>
      </c>
    </row>
    <row r="5" spans="1:11" x14ac:dyDescent="0.25">
      <c r="A5">
        <v>1004</v>
      </c>
      <c r="B5" t="s">
        <v>78</v>
      </c>
      <c r="C5" t="s">
        <v>79</v>
      </c>
      <c r="D5">
        <v>31</v>
      </c>
      <c r="E5" t="s">
        <v>12</v>
      </c>
      <c r="F5" t="s">
        <v>13</v>
      </c>
      <c r="G5">
        <v>47000</v>
      </c>
      <c r="H5" s="2" t="s">
        <v>24</v>
      </c>
      <c r="I5" s="2" t="s">
        <v>32</v>
      </c>
      <c r="J5" s="3">
        <f t="shared" si="0"/>
        <v>5428</v>
      </c>
      <c r="K5" s="3">
        <f t="shared" si="1"/>
        <v>3879</v>
      </c>
    </row>
    <row r="6" spans="1:11" x14ac:dyDescent="0.25">
      <c r="A6">
        <v>1005</v>
      </c>
      <c r="B6" t="s">
        <v>69</v>
      </c>
      <c r="C6" t="s">
        <v>70</v>
      </c>
      <c r="D6">
        <v>32</v>
      </c>
      <c r="E6" t="s">
        <v>10</v>
      </c>
      <c r="F6" t="s">
        <v>14</v>
      </c>
      <c r="G6">
        <v>50000</v>
      </c>
      <c r="H6" s="2" t="s">
        <v>25</v>
      </c>
      <c r="I6" s="2" t="s">
        <v>61</v>
      </c>
      <c r="J6" s="3">
        <f t="shared" si="0"/>
        <v>5930</v>
      </c>
      <c r="K6" s="3">
        <f t="shared" si="1"/>
        <v>4237</v>
      </c>
    </row>
    <row r="7" spans="1:11" x14ac:dyDescent="0.25">
      <c r="A7">
        <v>1006</v>
      </c>
      <c r="B7" t="s">
        <v>71</v>
      </c>
      <c r="C7" t="s">
        <v>72</v>
      </c>
      <c r="D7">
        <v>35</v>
      </c>
      <c r="E7" t="s">
        <v>10</v>
      </c>
      <c r="F7" t="s">
        <v>15</v>
      </c>
      <c r="G7">
        <v>65000</v>
      </c>
      <c r="H7" s="2" t="s">
        <v>25</v>
      </c>
      <c r="I7" s="2" t="s">
        <v>34</v>
      </c>
      <c r="J7" s="3">
        <f t="shared" si="0"/>
        <v>4540</v>
      </c>
      <c r="K7" s="3">
        <f t="shared" si="1"/>
        <v>3244</v>
      </c>
    </row>
    <row r="8" spans="1:11" x14ac:dyDescent="0.25">
      <c r="A8">
        <v>1007</v>
      </c>
      <c r="B8" t="s">
        <v>77</v>
      </c>
      <c r="C8" t="s">
        <v>76</v>
      </c>
      <c r="D8">
        <v>32</v>
      </c>
      <c r="E8" t="s">
        <v>12</v>
      </c>
      <c r="F8" t="s">
        <v>16</v>
      </c>
      <c r="G8">
        <v>41000</v>
      </c>
      <c r="H8" s="2" t="s">
        <v>26</v>
      </c>
      <c r="I8" s="2" t="s">
        <v>34</v>
      </c>
      <c r="J8" s="3">
        <f t="shared" si="0"/>
        <v>3743</v>
      </c>
      <c r="K8" s="3">
        <f t="shared" si="1"/>
        <v>2675</v>
      </c>
    </row>
    <row r="9" spans="1:11" x14ac:dyDescent="0.25">
      <c r="A9">
        <v>1008</v>
      </c>
      <c r="B9" t="s">
        <v>73</v>
      </c>
      <c r="C9" t="s">
        <v>74</v>
      </c>
      <c r="D9">
        <v>38</v>
      </c>
      <c r="E9" t="s">
        <v>10</v>
      </c>
      <c r="F9" t="s">
        <v>9</v>
      </c>
      <c r="G9">
        <v>48000</v>
      </c>
      <c r="H9" s="2" t="s">
        <v>27</v>
      </c>
      <c r="I9" s="2" t="s">
        <v>62</v>
      </c>
      <c r="J9" s="3">
        <f t="shared" si="0"/>
        <v>4611</v>
      </c>
      <c r="K9" s="3">
        <f t="shared" si="1"/>
        <v>3294</v>
      </c>
    </row>
    <row r="10" spans="1:11" x14ac:dyDescent="0.25">
      <c r="A10">
        <v>1009</v>
      </c>
      <c r="B10" t="s">
        <v>75</v>
      </c>
      <c r="C10" t="s">
        <v>76</v>
      </c>
      <c r="D10">
        <v>31</v>
      </c>
      <c r="E10" t="s">
        <v>10</v>
      </c>
      <c r="F10" t="s">
        <v>13</v>
      </c>
      <c r="G10">
        <v>42000</v>
      </c>
      <c r="H10" s="2" t="s">
        <v>28</v>
      </c>
      <c r="I10" s="2" t="s">
        <v>62</v>
      </c>
      <c r="J10" s="3">
        <f t="shared" si="0"/>
        <v>4214</v>
      </c>
      <c r="K10" s="3">
        <f t="shared" si="1"/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AntimatterX</cp:lastModifiedBy>
  <dcterms:created xsi:type="dcterms:W3CDTF">2021-12-16T14:18:34Z</dcterms:created>
  <dcterms:modified xsi:type="dcterms:W3CDTF">2023-11-15T07:10:01Z</dcterms:modified>
</cp:coreProperties>
</file>