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30720" windowHeight="9384" tabRatio="843" firstSheet="6" activeTab="20"/>
  </bookViews>
  <sheets>
    <sheet name="Sheet1" sheetId="34" state="hidden" r:id="rId1"/>
    <sheet name="Sheet1 (2)" sheetId="35" state="hidden" r:id="rId2"/>
    <sheet name="Sheet2" sheetId="36" state="hidden" r:id="rId3"/>
    <sheet name="Sheet3" sheetId="37" state="hidden" r:id="rId4"/>
    <sheet name="Sheet3 (2)" sheetId="39" state="hidden" r:id="rId5"/>
    <sheet name="Sheet2 + warm up period" sheetId="38" state="hidden" r:id="rId6"/>
    <sheet name="Sim Runs (2)" sheetId="33" r:id="rId7"/>
    <sheet name="Sim Runs" sheetId="29" state="hidden" r:id="rId8"/>
    <sheet name="Output" sheetId="27" r:id="rId9"/>
    <sheet name="Interface" sheetId="20" state="hidden" r:id="rId10"/>
    <sheet name="Zone1" sheetId="1" state="hidden" r:id="rId11"/>
    <sheet name="Resus" sheetId="21" r:id="rId12"/>
    <sheet name="ZONE (1) MAJOR" sheetId="23" r:id="rId13"/>
    <sheet name="Zone2" sheetId="2" state="hidden" r:id="rId14"/>
    <sheet name="AMAU" sheetId="31" r:id="rId15"/>
    <sheet name="Minor" sheetId="22" r:id="rId16"/>
    <sheet name="Zone3" sheetId="3" state="hidden" r:id="rId17"/>
    <sheet name="Discharge Waiting Time" sheetId="17" r:id="rId18"/>
    <sheet name="Other Processes Timing" sheetId="18" r:id="rId19"/>
    <sheet name="Resources" sheetId="4" r:id="rId20"/>
    <sheet name="Resources_AMAU" sheetId="30" r:id="rId21"/>
    <sheet name="Scans, Imaging and Tests" sheetId="28" r:id="rId22"/>
    <sheet name="Routes Patient Arrival" sheetId="11" r:id="rId23"/>
    <sheet name="Routes Triage" sheetId="10" r:id="rId24"/>
    <sheet name="Routes RAT" sheetId="9" state="hidden" r:id="rId25"/>
    <sheet name="Routes RESUS" sheetId="24" r:id="rId26"/>
    <sheet name="Routes Zone1" sheetId="6" state="hidden" r:id="rId27"/>
    <sheet name="Routes Zone (1) Major" sheetId="25" r:id="rId28"/>
    <sheet name="Routes Zone2" sheetId="7" state="hidden" r:id="rId29"/>
    <sheet name="Routes Minor" sheetId="26" r:id="rId30"/>
    <sheet name="Routes Zone3" sheetId="8" state="hidden" r:id="rId31"/>
    <sheet name="Routes AMAU" sheetId="32" r:id="rId32"/>
    <sheet name="Routes Discharge" sheetId="16" r:id="rId33"/>
  </sheets>
  <definedNames>
    <definedName name="Prob" localSheetId="14">#REF!</definedName>
    <definedName name="Prob" localSheetId="15">#REF!</definedName>
    <definedName name="Prob" localSheetId="20">#REF!</definedName>
    <definedName name="Prob" localSheetId="11">#REF!</definedName>
    <definedName name="Prob" localSheetId="31">#REF!</definedName>
    <definedName name="Prob" localSheetId="29">#REF!</definedName>
    <definedName name="Prob" localSheetId="25">#REF!</definedName>
    <definedName name="Prob" localSheetId="27">#REF!</definedName>
    <definedName name="Prob" localSheetId="21">#REF!</definedName>
    <definedName name="Prob" localSheetId="1">#REF!</definedName>
    <definedName name="Prob" localSheetId="6">#REF!</definedName>
    <definedName name="Prob" localSheetId="12">#REF!</definedName>
    <definedName name="Prob">#REF!</definedName>
    <definedName name="Scans_Imaging_Tests_Routes" localSheetId="14">#REF!</definedName>
    <definedName name="Scans_Imaging_Tests_Routes" localSheetId="20">#REF!</definedName>
    <definedName name="Scans_Imaging_Tests_Routes" localSheetId="31">#REF!</definedName>
    <definedName name="Scans_Imaging_Tests_Routes" localSheetId="1">#REF!</definedName>
    <definedName name="Scans_Imaging_Tests_Routes" localSheetId="6">#REF!</definedName>
    <definedName name="Scans_Imaging_Tests_Routes">#REF!</definedName>
    <definedName name="Values" localSheetId="14">#REF!</definedName>
    <definedName name="Values" localSheetId="15">#REF!</definedName>
    <definedName name="Values" localSheetId="20">#REF!</definedName>
    <definedName name="Values" localSheetId="11">#REF!</definedName>
    <definedName name="Values" localSheetId="31">#REF!</definedName>
    <definedName name="Values" localSheetId="29">#REF!</definedName>
    <definedName name="Values" localSheetId="25">#REF!</definedName>
    <definedName name="Values" localSheetId="27">#REF!</definedName>
    <definedName name="Values" localSheetId="21">#REF!</definedName>
    <definedName name="Values" localSheetId="1">#REF!</definedName>
    <definedName name="Values" localSheetId="6">#REF!</definedName>
    <definedName name="Values" localSheetId="12">#REF!</definedName>
    <definedName name="Values">#REF!</definedName>
  </definedNames>
  <calcPr calcId="152511"/>
</workbook>
</file>

<file path=xl/calcChain.xml><?xml version="1.0" encoding="utf-8"?>
<calcChain xmlns="http://schemas.openxmlformats.org/spreadsheetml/2006/main">
  <c r="M13" i="33" l="1"/>
  <c r="N13" i="33"/>
  <c r="P9" i="33" l="1"/>
  <c r="O9" i="33"/>
  <c r="O2" i="33" l="1"/>
  <c r="O3" i="33"/>
  <c r="O4" i="33"/>
  <c r="O5" i="33"/>
  <c r="O6" i="33"/>
  <c r="O7" i="33"/>
  <c r="O1" i="33"/>
  <c r="O13" i="33" s="1"/>
  <c r="P1" i="33"/>
  <c r="P13" i="33" s="1"/>
  <c r="P6" i="33" l="1"/>
  <c r="P7" i="33"/>
  <c r="AL11" i="27"/>
  <c r="AK11" i="27"/>
  <c r="AJ11" i="27"/>
  <c r="AI11" i="27"/>
  <c r="AH11" i="27"/>
  <c r="AG11" i="27"/>
  <c r="AF11" i="27"/>
  <c r="AE11" i="27"/>
  <c r="AD11" i="27"/>
  <c r="AC11" i="27"/>
  <c r="AB11" i="27"/>
  <c r="AA11" i="27"/>
  <c r="Z11" i="27"/>
  <c r="AQ8" i="27" l="1"/>
  <c r="AQ7" i="27"/>
  <c r="AQ9" i="27"/>
  <c r="AV9" i="27"/>
  <c r="AV7" i="27"/>
  <c r="AV8" i="27"/>
  <c r="AS4" i="27" l="1"/>
  <c r="AS9" i="27" s="1"/>
  <c r="AT4" i="27"/>
  <c r="AT9" i="27" s="1"/>
  <c r="AU4" i="27"/>
  <c r="AU9" i="27" s="1"/>
  <c r="AR4" i="27"/>
  <c r="AR9" i="27" s="1"/>
  <c r="AP4" i="27"/>
  <c r="AP9" i="27" s="1"/>
  <c r="AO4" i="27"/>
  <c r="AO9" i="27" s="1"/>
  <c r="AO3" i="27"/>
  <c r="AO8" i="27" s="1"/>
  <c r="AP3" i="27"/>
  <c r="AP8" i="27" s="1"/>
  <c r="AR3" i="27"/>
  <c r="AR8" i="27" s="1"/>
  <c r="AS3" i="27"/>
  <c r="AS8" i="27" s="1"/>
  <c r="AT3" i="27"/>
  <c r="AT8" i="27" s="1"/>
  <c r="AU3" i="27"/>
  <c r="AU8" i="27" s="1"/>
  <c r="AS2" i="27"/>
  <c r="AS7" i="27" s="1"/>
  <c r="AT2" i="27"/>
  <c r="AT7" i="27" s="1"/>
  <c r="AU2" i="27"/>
  <c r="AU7" i="27" s="1"/>
  <c r="AR2" i="27"/>
  <c r="AR7" i="27" s="1"/>
  <c r="AP2" i="27"/>
  <c r="AP7" i="27" s="1"/>
  <c r="AO2" i="27"/>
  <c r="AO7" i="27" s="1"/>
  <c r="AX8" i="27" l="1"/>
  <c r="AY8" i="27" s="1"/>
  <c r="AX7" i="27"/>
  <c r="AY7" i="27" s="1"/>
  <c r="AX9" i="27"/>
  <c r="AY9" i="27" s="1"/>
  <c r="L8" i="27"/>
  <c r="M8" i="27" s="1"/>
  <c r="L9" i="27"/>
  <c r="M9" i="27" s="1"/>
  <c r="L7" i="27"/>
  <c r="M7" i="27" s="1"/>
  <c r="P5" i="33" l="1"/>
  <c r="P4" i="33" l="1"/>
  <c r="P3" i="33" l="1"/>
  <c r="U17" i="27" l="1"/>
  <c r="U18" i="27" s="1"/>
  <c r="P17" i="27"/>
  <c r="P18" i="27" s="1"/>
  <c r="K17" i="27"/>
  <c r="K18" i="27" s="1"/>
  <c r="V6" i="27" l="1"/>
  <c r="W6" i="27" s="1"/>
  <c r="V13" i="27" l="1"/>
  <c r="W13" i="27" s="1"/>
  <c r="V12" i="27"/>
  <c r="W12" i="27" s="1"/>
  <c r="V11" i="27"/>
  <c r="W11" i="27" s="1"/>
  <c r="V5" i="27"/>
  <c r="W5" i="27" s="1"/>
  <c r="V4" i="27"/>
  <c r="W4" i="27" s="1"/>
  <c r="V3" i="27"/>
  <c r="W3" i="27" s="1"/>
  <c r="V2" i="27"/>
  <c r="Q4" i="27"/>
  <c r="R4" i="27" s="1"/>
  <c r="Q5" i="27"/>
  <c r="R5" i="27" s="1"/>
  <c r="Q10" i="27"/>
  <c r="R10" i="27" s="1"/>
  <c r="Q11" i="27"/>
  <c r="R11" i="27" s="1"/>
  <c r="Q12" i="27"/>
  <c r="R12" i="27" s="1"/>
  <c r="Q13" i="27"/>
  <c r="R13" i="27" s="1"/>
  <c r="Q14" i="27"/>
  <c r="R14" i="27" s="1"/>
  <c r="L4" i="27"/>
  <c r="M4" i="27" s="1"/>
  <c r="L5" i="27"/>
  <c r="M5" i="27" s="1"/>
  <c r="L6" i="27"/>
  <c r="M6" i="27" s="1"/>
  <c r="L11" i="27"/>
  <c r="M11" i="27" s="1"/>
  <c r="L12" i="27"/>
  <c r="M12" i="27" s="1"/>
  <c r="L13" i="27"/>
  <c r="M13" i="27" s="1"/>
  <c r="L14" i="27"/>
  <c r="M14" i="27" s="1"/>
  <c r="Q3" i="27"/>
  <c r="R3" i="27" s="1"/>
  <c r="Q2" i="27"/>
  <c r="R2" i="27" l="1"/>
  <c r="R17" i="27" s="1"/>
  <c r="R18" i="27" s="1"/>
  <c r="Q17" i="27"/>
  <c r="Q18" i="27" s="1"/>
  <c r="W2" i="27"/>
  <c r="W17" i="27" s="1"/>
  <c r="W18" i="27" s="1"/>
  <c r="V17" i="27"/>
  <c r="V18" i="27" s="1"/>
  <c r="L3" i="27"/>
  <c r="M3" i="27" s="1"/>
  <c r="L2" i="27"/>
  <c r="M2" i="27" l="1"/>
  <c r="M17" i="27" s="1"/>
  <c r="M18" i="27" s="1"/>
  <c r="L17" i="27"/>
  <c r="L18" i="27" s="1"/>
  <c r="H13" i="33"/>
  <c r="P2" i="33"/>
  <c r="P17" i="33" s="1"/>
  <c r="P19" i="33" s="1"/>
  <c r="B13" i="33" l="1"/>
  <c r="C13" i="33"/>
  <c r="D13" i="33"/>
  <c r="E13" i="33"/>
  <c r="F13" i="33"/>
  <c r="G13" i="33"/>
  <c r="I13" i="33"/>
  <c r="J13" i="33"/>
  <c r="K13" i="33"/>
  <c r="L13" i="33"/>
  <c r="M18" i="33" l="1"/>
  <c r="N2" i="38"/>
  <c r="N292" i="38" l="1"/>
  <c r="N291" i="38"/>
  <c r="N301" i="38" s="1"/>
  <c r="M301" i="38"/>
  <c r="L301" i="38"/>
  <c r="K301" i="38"/>
  <c r="J301" i="38"/>
  <c r="I301" i="38"/>
  <c r="H301" i="38"/>
  <c r="G301" i="38"/>
  <c r="F301" i="38"/>
  <c r="E301" i="38"/>
  <c r="D301" i="38"/>
  <c r="C301" i="38"/>
  <c r="B301" i="38"/>
  <c r="N283" i="38" l="1"/>
  <c r="N282" i="38"/>
  <c r="N281" i="38"/>
  <c r="N289" i="38" s="1"/>
  <c r="N280" i="38"/>
  <c r="N279" i="38"/>
  <c r="M289" i="38"/>
  <c r="L289" i="38"/>
  <c r="K289" i="38"/>
  <c r="J289" i="38"/>
  <c r="I289" i="38"/>
  <c r="H289" i="38"/>
  <c r="G289" i="38"/>
  <c r="F289" i="38"/>
  <c r="E289" i="38"/>
  <c r="D289" i="38"/>
  <c r="C289" i="38"/>
  <c r="B289" i="38"/>
  <c r="N277" i="38"/>
  <c r="M277" i="38"/>
  <c r="L277" i="38"/>
  <c r="K277" i="38"/>
  <c r="J277" i="38"/>
  <c r="I277" i="38"/>
  <c r="H277" i="38"/>
  <c r="G277" i="38"/>
  <c r="F277" i="38"/>
  <c r="E277" i="38"/>
  <c r="D277" i="38"/>
  <c r="C277" i="38"/>
  <c r="B277" i="38"/>
  <c r="N271" i="38"/>
  <c r="N270" i="38"/>
  <c r="N269" i="38"/>
  <c r="N268" i="38"/>
  <c r="N267" i="38"/>
  <c r="N259" i="38"/>
  <c r="N258" i="38"/>
  <c r="N257" i="38"/>
  <c r="N256" i="38"/>
  <c r="N255" i="38"/>
  <c r="M265" i="38"/>
  <c r="L265" i="38"/>
  <c r="K265" i="38"/>
  <c r="J265" i="38"/>
  <c r="I265" i="38"/>
  <c r="H265" i="38"/>
  <c r="G265" i="38"/>
  <c r="F265" i="38"/>
  <c r="E265" i="38"/>
  <c r="D265" i="38"/>
  <c r="C265" i="38"/>
  <c r="B265" i="38"/>
  <c r="N265" i="38" l="1"/>
  <c r="N112" i="38" l="1"/>
  <c r="N113" i="38"/>
  <c r="N114" i="38"/>
  <c r="N115" i="38"/>
  <c r="N37" i="38" l="1"/>
  <c r="N36" i="38"/>
  <c r="N35" i="38"/>
  <c r="N34" i="38"/>
  <c r="N33" i="38"/>
  <c r="N32" i="38"/>
  <c r="N31" i="38"/>
  <c r="N30" i="38"/>
  <c r="N29" i="38"/>
  <c r="N28" i="38"/>
  <c r="M253" i="38" l="1"/>
  <c r="L253" i="38"/>
  <c r="K253" i="38"/>
  <c r="J253" i="38"/>
  <c r="I253" i="38"/>
  <c r="H253" i="38"/>
  <c r="G253" i="38"/>
  <c r="F253" i="38"/>
  <c r="E253" i="38"/>
  <c r="D253" i="38"/>
  <c r="C253" i="38"/>
  <c r="B253" i="38"/>
  <c r="N252" i="38"/>
  <c r="N251" i="38"/>
  <c r="N250" i="38"/>
  <c r="N249" i="38"/>
  <c r="N248" i="38"/>
  <c r="N247" i="38"/>
  <c r="N246" i="38"/>
  <c r="N245" i="38"/>
  <c r="N244" i="38"/>
  <c r="N243" i="38"/>
  <c r="N253" i="38" s="1"/>
  <c r="N8" i="38"/>
  <c r="N7" i="38"/>
  <c r="N6" i="38"/>
  <c r="N5" i="38"/>
  <c r="N4" i="38"/>
  <c r="N240" i="38" l="1"/>
  <c r="N239" i="38"/>
  <c r="N238" i="38"/>
  <c r="N237" i="38"/>
  <c r="N236" i="38"/>
  <c r="N235" i="38"/>
  <c r="N234" i="38"/>
  <c r="N233" i="38"/>
  <c r="N232" i="38"/>
  <c r="N231" i="38"/>
  <c r="N132" i="38"/>
  <c r="N131" i="38"/>
  <c r="N130" i="38"/>
  <c r="N129" i="38"/>
  <c r="N128" i="38"/>
  <c r="N127" i="38"/>
  <c r="N126" i="38"/>
  <c r="N125" i="38"/>
  <c r="N124" i="38"/>
  <c r="N25" i="38"/>
  <c r="N24" i="38"/>
  <c r="N23" i="38"/>
  <c r="N22" i="38"/>
  <c r="N21" i="38"/>
  <c r="N20" i="38"/>
  <c r="N19" i="38"/>
  <c r="N18" i="38"/>
  <c r="N17" i="38"/>
  <c r="N16" i="38"/>
  <c r="N81" i="38"/>
  <c r="N82" i="38"/>
  <c r="N83" i="38"/>
  <c r="N84" i="38"/>
  <c r="N85" i="38"/>
  <c r="N77" i="38"/>
  <c r="N78" i="38"/>
  <c r="N79" i="38"/>
  <c r="N80" i="38"/>
  <c r="N76" i="38"/>
  <c r="N88" i="38"/>
  <c r="N89" i="38"/>
  <c r="N90" i="38"/>
  <c r="N91" i="38"/>
  <c r="N92" i="38"/>
  <c r="N93" i="38"/>
  <c r="M241" i="38" l="1"/>
  <c r="L241" i="38"/>
  <c r="K241" i="38"/>
  <c r="J241" i="38"/>
  <c r="I241" i="38"/>
  <c r="H241" i="38"/>
  <c r="G241" i="38"/>
  <c r="F241" i="38"/>
  <c r="E241" i="38"/>
  <c r="D241" i="38"/>
  <c r="C241" i="38"/>
  <c r="B241" i="38"/>
  <c r="N241" i="38"/>
  <c r="N134" i="38" l="1"/>
  <c r="AA16" i="39"/>
  <c r="Y16" i="39"/>
  <c r="W16" i="39"/>
  <c r="U16" i="39"/>
  <c r="S16" i="39"/>
  <c r="Q16" i="39"/>
  <c r="O16" i="39"/>
  <c r="M16" i="39"/>
  <c r="K16" i="39"/>
  <c r="I16" i="39"/>
  <c r="G16" i="39"/>
  <c r="E16" i="39"/>
  <c r="AA15" i="39"/>
  <c r="Y15" i="39"/>
  <c r="W15" i="39"/>
  <c r="U15" i="39"/>
  <c r="S15" i="39"/>
  <c r="Q15" i="39"/>
  <c r="O15" i="39"/>
  <c r="M15" i="39"/>
  <c r="K15" i="39"/>
  <c r="I15" i="39"/>
  <c r="G15" i="39"/>
  <c r="E15" i="39"/>
  <c r="AA14" i="39"/>
  <c r="Y14" i="39"/>
  <c r="W14" i="39"/>
  <c r="U14" i="39"/>
  <c r="S14" i="39"/>
  <c r="Q14" i="39"/>
  <c r="O14" i="39"/>
  <c r="M14" i="39"/>
  <c r="K14" i="39"/>
  <c r="I14" i="39"/>
  <c r="G14" i="39"/>
  <c r="AA13" i="39"/>
  <c r="Y13" i="39"/>
  <c r="W13" i="39"/>
  <c r="U13" i="39"/>
  <c r="S13" i="39"/>
  <c r="Q13" i="39"/>
  <c r="O13" i="39"/>
  <c r="M13" i="39"/>
  <c r="K13" i="39"/>
  <c r="I13" i="39"/>
  <c r="G13" i="39"/>
  <c r="E13" i="39"/>
  <c r="AA12" i="39"/>
  <c r="Y12" i="39"/>
  <c r="W12" i="39"/>
  <c r="U12" i="39"/>
  <c r="S12" i="39"/>
  <c r="Q12" i="39"/>
  <c r="O12" i="39"/>
  <c r="M12" i="39"/>
  <c r="K12" i="39"/>
  <c r="I12" i="39"/>
  <c r="G12" i="39"/>
  <c r="E12" i="39"/>
  <c r="AA11" i="39"/>
  <c r="Y11" i="39"/>
  <c r="W11" i="39"/>
  <c r="U11" i="39"/>
  <c r="S11" i="39"/>
  <c r="Q11" i="39"/>
  <c r="O11" i="39"/>
  <c r="M11" i="39"/>
  <c r="K11" i="39"/>
  <c r="I11" i="39"/>
  <c r="G11" i="39"/>
  <c r="E11" i="39"/>
  <c r="AA10" i="39"/>
  <c r="Y10" i="39"/>
  <c r="W10" i="39"/>
  <c r="U10" i="39"/>
  <c r="S10" i="39"/>
  <c r="Q10" i="39"/>
  <c r="O10" i="39"/>
  <c r="M10" i="39"/>
  <c r="K10" i="39"/>
  <c r="I10" i="39"/>
  <c r="G10" i="39"/>
  <c r="E10" i="39"/>
  <c r="AA9" i="39"/>
  <c r="Y9" i="39"/>
  <c r="W9" i="39"/>
  <c r="U9" i="39"/>
  <c r="S9" i="39"/>
  <c r="Q9" i="39"/>
  <c r="O9" i="39"/>
  <c r="M9" i="39"/>
  <c r="K9" i="39"/>
  <c r="I9" i="39"/>
  <c r="G9" i="39"/>
  <c r="E9" i="39"/>
  <c r="AA8" i="39"/>
  <c r="Y8" i="39"/>
  <c r="W8" i="39"/>
  <c r="U8" i="39"/>
  <c r="S8" i="39"/>
  <c r="Q8" i="39"/>
  <c r="O8" i="39"/>
  <c r="M8" i="39"/>
  <c r="K8" i="39"/>
  <c r="I8" i="39"/>
  <c r="G8" i="39"/>
  <c r="E8" i="39"/>
  <c r="AA7" i="39"/>
  <c r="Y7" i="39"/>
  <c r="W7" i="39"/>
  <c r="U7" i="39"/>
  <c r="S7" i="39"/>
  <c r="Q7" i="39"/>
  <c r="O7" i="39"/>
  <c r="M7" i="39"/>
  <c r="K7" i="39"/>
  <c r="I7" i="39"/>
  <c r="G7" i="39"/>
  <c r="E7" i="39"/>
  <c r="AA6" i="39"/>
  <c r="Y6" i="39"/>
  <c r="W6" i="39"/>
  <c r="U6" i="39"/>
  <c r="S6" i="39"/>
  <c r="Q6" i="39"/>
  <c r="O6" i="39"/>
  <c r="M6" i="39"/>
  <c r="K6" i="39"/>
  <c r="I6" i="39"/>
  <c r="G6" i="39"/>
  <c r="E6" i="39"/>
  <c r="AA5" i="39"/>
  <c r="Y5" i="39"/>
  <c r="W5" i="39"/>
  <c r="U5" i="39"/>
  <c r="S5" i="39"/>
  <c r="Q5" i="39"/>
  <c r="O5" i="39"/>
  <c r="M5" i="39"/>
  <c r="K5" i="39"/>
  <c r="I5" i="39"/>
  <c r="G5" i="39"/>
  <c r="E5" i="39"/>
  <c r="AA4" i="39"/>
  <c r="Y4" i="39"/>
  <c r="W4" i="39"/>
  <c r="U4" i="39"/>
  <c r="S4" i="39"/>
  <c r="Q4" i="39"/>
  <c r="O4" i="39"/>
  <c r="M4" i="39"/>
  <c r="K4" i="39"/>
  <c r="I4" i="39"/>
  <c r="G4" i="39"/>
  <c r="E4" i="39"/>
  <c r="M230" i="38"/>
  <c r="L230" i="38"/>
  <c r="K230" i="38"/>
  <c r="J230" i="38"/>
  <c r="I230" i="38"/>
  <c r="H230" i="38"/>
  <c r="G230" i="38"/>
  <c r="F230" i="38"/>
  <c r="E230" i="38"/>
  <c r="D230" i="38"/>
  <c r="C230" i="38"/>
  <c r="B230" i="38"/>
  <c r="N229" i="38"/>
  <c r="N228" i="38"/>
  <c r="N227" i="38"/>
  <c r="N226" i="38"/>
  <c r="N225" i="38"/>
  <c r="N224" i="38"/>
  <c r="N223" i="38"/>
  <c r="N222" i="38"/>
  <c r="N221" i="38"/>
  <c r="N220" i="38"/>
  <c r="N230" i="38" s="1"/>
  <c r="M218" i="38"/>
  <c r="L218" i="38"/>
  <c r="K218" i="38"/>
  <c r="J218" i="38"/>
  <c r="I218" i="38"/>
  <c r="H218" i="38"/>
  <c r="G218" i="38"/>
  <c r="F218" i="38"/>
  <c r="E218" i="38"/>
  <c r="D218" i="38"/>
  <c r="C218" i="38"/>
  <c r="B218" i="38"/>
  <c r="N217" i="38"/>
  <c r="N216" i="38"/>
  <c r="N215" i="38"/>
  <c r="N214" i="38"/>
  <c r="N213" i="38"/>
  <c r="N212" i="38"/>
  <c r="N211" i="38"/>
  <c r="N210" i="38"/>
  <c r="N209" i="38"/>
  <c r="N208" i="38"/>
  <c r="N218" i="38" s="1"/>
  <c r="M206" i="38"/>
  <c r="L206" i="38"/>
  <c r="K206" i="38"/>
  <c r="J206" i="38"/>
  <c r="I206" i="38"/>
  <c r="H206" i="38"/>
  <c r="G206" i="38"/>
  <c r="F206" i="38"/>
  <c r="E206" i="38"/>
  <c r="D206" i="38"/>
  <c r="C206" i="38"/>
  <c r="B206" i="38"/>
  <c r="N205" i="38"/>
  <c r="N204" i="38"/>
  <c r="N203" i="38"/>
  <c r="N202" i="38"/>
  <c r="N201" i="38"/>
  <c r="N200" i="38"/>
  <c r="N199" i="38"/>
  <c r="N198" i="38"/>
  <c r="N197" i="38"/>
  <c r="N196" i="38"/>
  <c r="N206" i="38" s="1"/>
  <c r="M194" i="38"/>
  <c r="L194" i="38"/>
  <c r="K194" i="38"/>
  <c r="J194" i="38"/>
  <c r="I194" i="38"/>
  <c r="H194" i="38"/>
  <c r="G194" i="38"/>
  <c r="F194" i="38"/>
  <c r="E194" i="38"/>
  <c r="D194" i="38"/>
  <c r="C194" i="38"/>
  <c r="B194" i="38"/>
  <c r="N193" i="38"/>
  <c r="N192" i="38"/>
  <c r="N191" i="38"/>
  <c r="N190" i="38"/>
  <c r="N189" i="38"/>
  <c r="N188" i="38"/>
  <c r="N187" i="38"/>
  <c r="N186" i="38"/>
  <c r="N185" i="38"/>
  <c r="N184" i="38"/>
  <c r="N194" i="38" s="1"/>
  <c r="M182" i="38"/>
  <c r="L182" i="38"/>
  <c r="K182" i="38"/>
  <c r="J182" i="38"/>
  <c r="I182" i="38"/>
  <c r="H182" i="38"/>
  <c r="G182" i="38"/>
  <c r="F182" i="38"/>
  <c r="E182" i="38"/>
  <c r="D182" i="38"/>
  <c r="C182" i="38"/>
  <c r="B182" i="38"/>
  <c r="N181" i="38"/>
  <c r="N180" i="38"/>
  <c r="N179" i="38"/>
  <c r="N178" i="38"/>
  <c r="N177" i="38"/>
  <c r="N176" i="38"/>
  <c r="N175" i="38"/>
  <c r="N174" i="38"/>
  <c r="N173" i="38"/>
  <c r="N172" i="38"/>
  <c r="N182" i="38" s="1"/>
  <c r="M170" i="38"/>
  <c r="L170" i="38"/>
  <c r="K170" i="38"/>
  <c r="J170" i="38"/>
  <c r="I170" i="38"/>
  <c r="H170" i="38"/>
  <c r="G170" i="38"/>
  <c r="F170" i="38"/>
  <c r="E170" i="38"/>
  <c r="D170" i="38"/>
  <c r="C170" i="38"/>
  <c r="B170" i="38"/>
  <c r="N169" i="38"/>
  <c r="N168" i="38"/>
  <c r="N167" i="38"/>
  <c r="N166" i="38"/>
  <c r="N165" i="38"/>
  <c r="N164" i="38"/>
  <c r="N163" i="38"/>
  <c r="N162" i="38"/>
  <c r="N161" i="38"/>
  <c r="N160" i="38"/>
  <c r="N170" i="38" s="1"/>
  <c r="M158" i="38"/>
  <c r="L158" i="38"/>
  <c r="K158" i="38"/>
  <c r="J158" i="38"/>
  <c r="I158" i="38"/>
  <c r="H158" i="38"/>
  <c r="G158" i="38"/>
  <c r="F158" i="38"/>
  <c r="E158" i="38"/>
  <c r="D158" i="38"/>
  <c r="C158" i="38"/>
  <c r="B158" i="38"/>
  <c r="N157" i="38"/>
  <c r="N156" i="38"/>
  <c r="N155" i="38"/>
  <c r="N154" i="38"/>
  <c r="N153" i="38"/>
  <c r="N152" i="38"/>
  <c r="N151" i="38"/>
  <c r="N150" i="38"/>
  <c r="N149" i="38"/>
  <c r="N148" i="38"/>
  <c r="N158" i="38" s="1"/>
  <c r="M146" i="38"/>
  <c r="L146" i="38"/>
  <c r="K146" i="38"/>
  <c r="J146" i="38"/>
  <c r="I146" i="38"/>
  <c r="H146" i="38"/>
  <c r="G146" i="38"/>
  <c r="F146" i="38"/>
  <c r="E146" i="38"/>
  <c r="D146" i="38"/>
  <c r="C146" i="38"/>
  <c r="B146" i="38"/>
  <c r="N145" i="38"/>
  <c r="N144" i="38"/>
  <c r="N143" i="38"/>
  <c r="N142" i="38"/>
  <c r="N141" i="38"/>
  <c r="N140" i="38"/>
  <c r="N139" i="38"/>
  <c r="N138" i="38"/>
  <c r="N137" i="38"/>
  <c r="N136" i="38"/>
  <c r="N146" i="38" s="1"/>
  <c r="M134" i="38"/>
  <c r="L134" i="38"/>
  <c r="K134" i="38"/>
  <c r="J134" i="38"/>
  <c r="I134" i="38"/>
  <c r="H134" i="38"/>
  <c r="G134" i="38"/>
  <c r="F134" i="38"/>
  <c r="E134" i="38"/>
  <c r="D134" i="38"/>
  <c r="C134" i="38"/>
  <c r="B134" i="38"/>
  <c r="M122" i="38"/>
  <c r="L122" i="38"/>
  <c r="K122" i="38"/>
  <c r="J122" i="38"/>
  <c r="I122" i="38"/>
  <c r="H122" i="38"/>
  <c r="G122" i="38"/>
  <c r="F122" i="38"/>
  <c r="E122" i="38"/>
  <c r="D122" i="38"/>
  <c r="C122" i="38"/>
  <c r="B122" i="38"/>
  <c r="N121" i="38"/>
  <c r="N120" i="38"/>
  <c r="N119" i="38"/>
  <c r="N118" i="38"/>
  <c r="N117" i="38"/>
  <c r="N116" i="38"/>
  <c r="N122" i="38"/>
  <c r="M110" i="38"/>
  <c r="L110" i="38"/>
  <c r="K110" i="38"/>
  <c r="J110" i="38"/>
  <c r="I110" i="38"/>
  <c r="H110" i="38"/>
  <c r="G110" i="38"/>
  <c r="F110" i="38"/>
  <c r="E110" i="38"/>
  <c r="D110" i="38"/>
  <c r="C110" i="38"/>
  <c r="B110" i="38"/>
  <c r="N109" i="38"/>
  <c r="N108" i="38"/>
  <c r="N107" i="38"/>
  <c r="N106" i="38"/>
  <c r="N105" i="38"/>
  <c r="N104" i="38"/>
  <c r="N103" i="38"/>
  <c r="N102" i="38"/>
  <c r="N101" i="38"/>
  <c r="N100" i="38"/>
  <c r="M98" i="38"/>
  <c r="L98" i="38"/>
  <c r="K98" i="38"/>
  <c r="J98" i="38"/>
  <c r="I98" i="38"/>
  <c r="H98" i="38"/>
  <c r="G98" i="38"/>
  <c r="F98" i="38"/>
  <c r="E98" i="38"/>
  <c r="D98" i="38"/>
  <c r="C98" i="38"/>
  <c r="B98" i="38"/>
  <c r="N98" i="38"/>
  <c r="M86" i="38"/>
  <c r="L86" i="38"/>
  <c r="K86" i="38"/>
  <c r="J86" i="38"/>
  <c r="I86" i="38"/>
  <c r="H86" i="38"/>
  <c r="G86" i="38"/>
  <c r="F86" i="38"/>
  <c r="E86" i="38"/>
  <c r="D86" i="38"/>
  <c r="C86" i="38"/>
  <c r="B86" i="38"/>
  <c r="N86" i="38"/>
  <c r="M74" i="38"/>
  <c r="L74" i="38"/>
  <c r="K74" i="38"/>
  <c r="J74" i="38"/>
  <c r="I74" i="38"/>
  <c r="H74" i="38"/>
  <c r="G74" i="38"/>
  <c r="F74" i="38"/>
  <c r="E74" i="38"/>
  <c r="D74" i="38"/>
  <c r="C74" i="38"/>
  <c r="B74" i="38"/>
  <c r="N73" i="38"/>
  <c r="N72" i="38"/>
  <c r="N71" i="38"/>
  <c r="N70" i="38"/>
  <c r="N69" i="38"/>
  <c r="N68" i="38"/>
  <c r="N67" i="38"/>
  <c r="N66" i="38"/>
  <c r="N65" i="38"/>
  <c r="N64" i="38"/>
  <c r="N74" i="38" s="1"/>
  <c r="M62" i="38"/>
  <c r="L62" i="38"/>
  <c r="K62" i="38"/>
  <c r="J62" i="38"/>
  <c r="I62" i="38"/>
  <c r="H62" i="38"/>
  <c r="G62" i="38"/>
  <c r="F62" i="38"/>
  <c r="E62" i="38"/>
  <c r="D62" i="38"/>
  <c r="C62" i="38"/>
  <c r="B62" i="38"/>
  <c r="N61" i="38"/>
  <c r="N60" i="38"/>
  <c r="N59" i="38"/>
  <c r="N58" i="38"/>
  <c r="N57" i="38"/>
  <c r="N56" i="38"/>
  <c r="N55" i="38"/>
  <c r="N54" i="38"/>
  <c r="N53" i="38"/>
  <c r="N52" i="38"/>
  <c r="M50" i="38"/>
  <c r="L50" i="38"/>
  <c r="K50" i="38"/>
  <c r="J50" i="38"/>
  <c r="I50" i="38"/>
  <c r="H50" i="38"/>
  <c r="G50" i="38"/>
  <c r="F50" i="38"/>
  <c r="E50" i="38"/>
  <c r="D50" i="38"/>
  <c r="C50" i="38"/>
  <c r="B50" i="38"/>
  <c r="N49" i="38"/>
  <c r="N48" i="38"/>
  <c r="N47" i="38"/>
  <c r="N46" i="38"/>
  <c r="N45" i="38"/>
  <c r="N44" i="38"/>
  <c r="N43" i="38"/>
  <c r="N42" i="38"/>
  <c r="N41" i="38"/>
  <c r="N40" i="38"/>
  <c r="M38" i="38"/>
  <c r="L38" i="38"/>
  <c r="K38" i="38"/>
  <c r="J38" i="38"/>
  <c r="I38" i="38"/>
  <c r="H38" i="38"/>
  <c r="G38" i="38"/>
  <c r="F38" i="38"/>
  <c r="E38" i="38"/>
  <c r="D38" i="38"/>
  <c r="C38" i="38"/>
  <c r="B38" i="38"/>
  <c r="N38" i="38"/>
  <c r="M26" i="38"/>
  <c r="L26" i="38"/>
  <c r="K26" i="38"/>
  <c r="J26" i="38"/>
  <c r="I26" i="38"/>
  <c r="H26" i="38"/>
  <c r="G26" i="38"/>
  <c r="F26" i="38"/>
  <c r="E26" i="38"/>
  <c r="D26" i="38"/>
  <c r="C26" i="38"/>
  <c r="B26" i="38"/>
  <c r="N26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N14" i="38"/>
  <c r="M2" i="38"/>
  <c r="AO4" i="37"/>
  <c r="AQ4" i="37"/>
  <c r="AS4" i="37"/>
  <c r="AU4" i="37"/>
  <c r="AW4" i="37"/>
  <c r="AY4" i="37"/>
  <c r="N110" i="38" l="1"/>
  <c r="N62" i="38"/>
  <c r="N50" i="38"/>
  <c r="N218" i="36"/>
  <c r="N230" i="36"/>
  <c r="M230" i="36"/>
  <c r="L230" i="36"/>
  <c r="K230" i="36"/>
  <c r="J230" i="36"/>
  <c r="I230" i="36"/>
  <c r="H230" i="36"/>
  <c r="G230" i="36"/>
  <c r="F230" i="36"/>
  <c r="E230" i="36"/>
  <c r="D230" i="36"/>
  <c r="C230" i="36"/>
  <c r="B230" i="36"/>
  <c r="M218" i="36"/>
  <c r="L218" i="36"/>
  <c r="K218" i="36"/>
  <c r="J218" i="36"/>
  <c r="I218" i="36"/>
  <c r="H218" i="36"/>
  <c r="G218" i="36"/>
  <c r="F218" i="36"/>
  <c r="E218" i="36"/>
  <c r="D218" i="36"/>
  <c r="C218" i="36"/>
  <c r="B218" i="36"/>
  <c r="AK16" i="37"/>
  <c r="AW16" i="37"/>
  <c r="AU16" i="37"/>
  <c r="AW15" i="37"/>
  <c r="AU15" i="37"/>
  <c r="AW14" i="37"/>
  <c r="AU14" i="37"/>
  <c r="AW13" i="37"/>
  <c r="AU13" i="37"/>
  <c r="AW12" i="37"/>
  <c r="AU12" i="37"/>
  <c r="AW11" i="37"/>
  <c r="AU11" i="37"/>
  <c r="AW10" i="37"/>
  <c r="AU10" i="37"/>
  <c r="AW9" i="37"/>
  <c r="AU9" i="37"/>
  <c r="AW8" i="37"/>
  <c r="AU8" i="37"/>
  <c r="AW7" i="37"/>
  <c r="AU7" i="37"/>
  <c r="AW6" i="37"/>
  <c r="AU6" i="37"/>
  <c r="AW5" i="37"/>
  <c r="AU5" i="37"/>
  <c r="AS16" i="37"/>
  <c r="AQ16" i="37"/>
  <c r="AS15" i="37"/>
  <c r="AQ15" i="37"/>
  <c r="AS14" i="37"/>
  <c r="AQ14" i="37"/>
  <c r="AS13" i="37"/>
  <c r="AQ13" i="37"/>
  <c r="AS12" i="37"/>
  <c r="AQ12" i="37"/>
  <c r="AS11" i="37"/>
  <c r="AQ11" i="37"/>
  <c r="AS10" i="37"/>
  <c r="AQ10" i="37"/>
  <c r="AS9" i="37"/>
  <c r="AQ9" i="37"/>
  <c r="AS8" i="37"/>
  <c r="AQ8" i="37"/>
  <c r="AS7" i="37"/>
  <c r="AQ7" i="37"/>
  <c r="AS6" i="37"/>
  <c r="AQ6" i="37"/>
  <c r="AS5" i="37"/>
  <c r="AQ5" i="37"/>
  <c r="AO16" i="37"/>
  <c r="AM16" i="37"/>
  <c r="AO15" i="37"/>
  <c r="AM15" i="37"/>
  <c r="AO14" i="37"/>
  <c r="AM14" i="37"/>
  <c r="AO13" i="37"/>
  <c r="AM13" i="37"/>
  <c r="AO12" i="37"/>
  <c r="AM12" i="37"/>
  <c r="AO11" i="37"/>
  <c r="AM11" i="37"/>
  <c r="AO10" i="37"/>
  <c r="AM10" i="37"/>
  <c r="AO9" i="37"/>
  <c r="AM9" i="37"/>
  <c r="AO8" i="37"/>
  <c r="AM8" i="37"/>
  <c r="AO7" i="37"/>
  <c r="AM7" i="37"/>
  <c r="AO6" i="37"/>
  <c r="AM6" i="37"/>
  <c r="AO5" i="37"/>
  <c r="AM5" i="37"/>
  <c r="AM4" i="37"/>
  <c r="AY16" i="37"/>
  <c r="AY15" i="37"/>
  <c r="AY14" i="37"/>
  <c r="AY13" i="37"/>
  <c r="AY12" i="37"/>
  <c r="AY11" i="37"/>
  <c r="AY10" i="37"/>
  <c r="AY9" i="37"/>
  <c r="AY8" i="37"/>
  <c r="AY7" i="37"/>
  <c r="AY6" i="37"/>
  <c r="AY5" i="37"/>
  <c r="AK15" i="37"/>
  <c r="AK14" i="37"/>
  <c r="AK13" i="37"/>
  <c r="AK12" i="37"/>
  <c r="AK11" i="37"/>
  <c r="AK10" i="37"/>
  <c r="AK9" i="37"/>
  <c r="AK8" i="37"/>
  <c r="AK7" i="37"/>
  <c r="AK6" i="37"/>
  <c r="AK5" i="37"/>
  <c r="AK4" i="37"/>
  <c r="N206" i="36"/>
  <c r="M206" i="36"/>
  <c r="L206" i="36"/>
  <c r="K206" i="36"/>
  <c r="J206" i="36"/>
  <c r="I206" i="36"/>
  <c r="H206" i="36"/>
  <c r="G206" i="36"/>
  <c r="F206" i="36"/>
  <c r="E206" i="36"/>
  <c r="D206" i="36"/>
  <c r="C206" i="36"/>
  <c r="B206" i="36"/>
  <c r="N194" i="36" l="1"/>
  <c r="M194" i="36"/>
  <c r="L194" i="36"/>
  <c r="K194" i="36"/>
  <c r="J194" i="36"/>
  <c r="I194" i="36"/>
  <c r="H194" i="36"/>
  <c r="G194" i="36"/>
  <c r="F194" i="36"/>
  <c r="E194" i="36"/>
  <c r="D194" i="36"/>
  <c r="C194" i="36"/>
  <c r="B194" i="36"/>
  <c r="AI16" i="37"/>
  <c r="AI15" i="37"/>
  <c r="AI14" i="37"/>
  <c r="AI13" i="37"/>
  <c r="AI12" i="37"/>
  <c r="AI11" i="37"/>
  <c r="AI10" i="37"/>
  <c r="AI9" i="37"/>
  <c r="AI8" i="37"/>
  <c r="AI7" i="37"/>
  <c r="AI6" i="37"/>
  <c r="AI5" i="37"/>
  <c r="AI4" i="37"/>
  <c r="N158" i="36" l="1"/>
  <c r="N182" i="36"/>
  <c r="AE4" i="37"/>
  <c r="AG4" i="37"/>
  <c r="AE5" i="37"/>
  <c r="AE6" i="37"/>
  <c r="AE7" i="37"/>
  <c r="AE8" i="37"/>
  <c r="AE9" i="37"/>
  <c r="AE10" i="37"/>
  <c r="AE11" i="37"/>
  <c r="AE12" i="37"/>
  <c r="AE13" i="37"/>
  <c r="AE14" i="37"/>
  <c r="AE15" i="37"/>
  <c r="AE16" i="37"/>
  <c r="N170" i="36"/>
  <c r="M182" i="36"/>
  <c r="L182" i="36"/>
  <c r="K182" i="36"/>
  <c r="J182" i="36"/>
  <c r="I182" i="36"/>
  <c r="H182" i="36"/>
  <c r="G182" i="36"/>
  <c r="F182" i="36"/>
  <c r="E182" i="36"/>
  <c r="D182" i="36"/>
  <c r="C182" i="36"/>
  <c r="B182" i="36"/>
  <c r="M170" i="36"/>
  <c r="L170" i="36"/>
  <c r="K170" i="36"/>
  <c r="J170" i="36"/>
  <c r="I170" i="36"/>
  <c r="H170" i="36"/>
  <c r="G170" i="36"/>
  <c r="F170" i="36"/>
  <c r="E170" i="36"/>
  <c r="D170" i="36"/>
  <c r="C170" i="36"/>
  <c r="B170" i="36"/>
  <c r="M158" i="36"/>
  <c r="L158" i="36"/>
  <c r="K158" i="36"/>
  <c r="J158" i="36"/>
  <c r="I158" i="36"/>
  <c r="H158" i="36"/>
  <c r="G158" i="36"/>
  <c r="F158" i="36"/>
  <c r="E158" i="36"/>
  <c r="D158" i="36"/>
  <c r="C158" i="36"/>
  <c r="B158" i="36"/>
  <c r="N146" i="36"/>
  <c r="M146" i="36"/>
  <c r="L146" i="36"/>
  <c r="K146" i="36"/>
  <c r="J146" i="36"/>
  <c r="I146" i="36"/>
  <c r="H146" i="36"/>
  <c r="G146" i="36"/>
  <c r="F146" i="36"/>
  <c r="E146" i="36"/>
  <c r="D146" i="36"/>
  <c r="C146" i="36"/>
  <c r="B146" i="36"/>
  <c r="N134" i="36"/>
  <c r="M134" i="36"/>
  <c r="L134" i="36"/>
  <c r="K134" i="36"/>
  <c r="J134" i="36"/>
  <c r="I134" i="36"/>
  <c r="H134" i="36"/>
  <c r="G134" i="36"/>
  <c r="F134" i="36"/>
  <c r="E134" i="36"/>
  <c r="D134" i="36"/>
  <c r="C134" i="36"/>
  <c r="B134" i="36"/>
  <c r="W4" i="37"/>
  <c r="Y4" i="37"/>
  <c r="AA4" i="37"/>
  <c r="AC4" i="37"/>
  <c r="N122" i="36"/>
  <c r="M122" i="36"/>
  <c r="L122" i="36"/>
  <c r="K122" i="36"/>
  <c r="J122" i="36"/>
  <c r="I122" i="36"/>
  <c r="H122" i="36"/>
  <c r="G122" i="36"/>
  <c r="F122" i="36"/>
  <c r="E122" i="36"/>
  <c r="D122" i="36"/>
  <c r="C122" i="36"/>
  <c r="B122" i="36"/>
  <c r="N110" i="36"/>
  <c r="M110" i="36"/>
  <c r="L110" i="36"/>
  <c r="K110" i="36"/>
  <c r="J110" i="36"/>
  <c r="I110" i="36"/>
  <c r="H110" i="36"/>
  <c r="G110" i="36"/>
  <c r="F110" i="36"/>
  <c r="E110" i="36"/>
  <c r="D110" i="36"/>
  <c r="C110" i="36"/>
  <c r="B110" i="36"/>
  <c r="E5" i="37"/>
  <c r="E6" i="37"/>
  <c r="E7" i="37"/>
  <c r="E8" i="37"/>
  <c r="E9" i="37"/>
  <c r="E10" i="37"/>
  <c r="E11" i="37"/>
  <c r="E12" i="37"/>
  <c r="E13" i="37"/>
  <c r="E15" i="37"/>
  <c r="E16" i="37"/>
  <c r="E4" i="37"/>
  <c r="N97" i="36"/>
  <c r="N96" i="36"/>
  <c r="N95" i="36"/>
  <c r="N94" i="36"/>
  <c r="N93" i="36"/>
  <c r="N92" i="36"/>
  <c r="N91" i="36"/>
  <c r="N90" i="36"/>
  <c r="N89" i="36"/>
  <c r="N88" i="36"/>
  <c r="M98" i="36"/>
  <c r="L98" i="36"/>
  <c r="K98" i="36"/>
  <c r="J98" i="36"/>
  <c r="I98" i="36"/>
  <c r="H98" i="36"/>
  <c r="G98" i="36"/>
  <c r="F98" i="36"/>
  <c r="E98" i="36"/>
  <c r="D98" i="36"/>
  <c r="C98" i="36"/>
  <c r="B98" i="36"/>
  <c r="N86" i="36"/>
  <c r="Q13" i="37"/>
  <c r="AG16" i="37"/>
  <c r="AG15" i="37"/>
  <c r="AG14" i="37"/>
  <c r="AG13" i="37"/>
  <c r="AG12" i="37"/>
  <c r="AG11" i="37"/>
  <c r="AG10" i="37"/>
  <c r="AG9" i="37"/>
  <c r="AG8" i="37"/>
  <c r="AG7" i="37"/>
  <c r="AG6" i="37"/>
  <c r="AG5" i="37"/>
  <c r="AC16" i="37"/>
  <c r="AC15" i="37"/>
  <c r="AC14" i="37"/>
  <c r="AC13" i="37"/>
  <c r="AC12" i="37"/>
  <c r="AC11" i="37"/>
  <c r="AC10" i="37"/>
  <c r="AC9" i="37"/>
  <c r="AC8" i="37"/>
  <c r="AC7" i="37"/>
  <c r="AC6" i="37"/>
  <c r="AC5" i="37"/>
  <c r="AA16" i="37"/>
  <c r="AA15" i="37"/>
  <c r="AA14" i="37"/>
  <c r="AA13" i="37"/>
  <c r="AA12" i="37"/>
  <c r="AA11" i="37"/>
  <c r="AA10" i="37"/>
  <c r="AA9" i="37"/>
  <c r="AA8" i="37"/>
  <c r="AA7" i="37"/>
  <c r="AA6" i="37"/>
  <c r="AA5" i="37"/>
  <c r="Y16" i="37"/>
  <c r="Y15" i="37"/>
  <c r="Y14" i="37"/>
  <c r="Y13" i="37"/>
  <c r="Y12" i="37"/>
  <c r="Y11" i="37"/>
  <c r="Y10" i="37"/>
  <c r="Y9" i="37"/>
  <c r="Y8" i="37"/>
  <c r="Y7" i="37"/>
  <c r="Y6" i="37"/>
  <c r="Y5" i="37"/>
  <c r="W16" i="37"/>
  <c r="W15" i="37"/>
  <c r="W14" i="37"/>
  <c r="W13" i="37"/>
  <c r="W12" i="37"/>
  <c r="W11" i="37"/>
  <c r="W10" i="37"/>
  <c r="W9" i="37"/>
  <c r="W8" i="37"/>
  <c r="W7" i="37"/>
  <c r="W6" i="37"/>
  <c r="W5" i="37"/>
  <c r="U16" i="37"/>
  <c r="U15" i="37"/>
  <c r="U14" i="37"/>
  <c r="U13" i="37"/>
  <c r="U12" i="37"/>
  <c r="U11" i="37"/>
  <c r="U10" i="37"/>
  <c r="U9" i="37"/>
  <c r="U8" i="37"/>
  <c r="U7" i="37"/>
  <c r="U6" i="37"/>
  <c r="U5" i="37"/>
  <c r="U4" i="37"/>
  <c r="S16" i="37"/>
  <c r="S15" i="37"/>
  <c r="S14" i="37"/>
  <c r="S13" i="37"/>
  <c r="S12" i="37"/>
  <c r="S11" i="37"/>
  <c r="S10" i="37"/>
  <c r="S9" i="37"/>
  <c r="S8" i="37"/>
  <c r="S7" i="37"/>
  <c r="S6" i="37"/>
  <c r="S5" i="37"/>
  <c r="S4" i="37"/>
  <c r="O16" i="37"/>
  <c r="O15" i="37"/>
  <c r="O14" i="37"/>
  <c r="O13" i="37"/>
  <c r="O12" i="37"/>
  <c r="O11" i="37"/>
  <c r="O10" i="37"/>
  <c r="O9" i="37"/>
  <c r="O8" i="37"/>
  <c r="O7" i="37"/>
  <c r="O6" i="37"/>
  <c r="O5" i="37"/>
  <c r="O4" i="37"/>
  <c r="M16" i="37"/>
  <c r="M15" i="37"/>
  <c r="M14" i="37"/>
  <c r="M13" i="37"/>
  <c r="M12" i="37"/>
  <c r="M11" i="37"/>
  <c r="M10" i="37"/>
  <c r="M9" i="37"/>
  <c r="M8" i="37"/>
  <c r="M7" i="37"/>
  <c r="M6" i="37"/>
  <c r="M5" i="37"/>
  <c r="M4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Q16" i="37"/>
  <c r="Q15" i="37"/>
  <c r="Q14" i="37"/>
  <c r="Q12" i="37"/>
  <c r="Q11" i="37"/>
  <c r="Q10" i="37"/>
  <c r="Q9" i="37"/>
  <c r="Q8" i="37"/>
  <c r="Q7" i="37"/>
  <c r="Q6" i="37"/>
  <c r="Q5" i="37"/>
  <c r="Q4" i="37"/>
  <c r="G5" i="37"/>
  <c r="G6" i="37"/>
  <c r="G7" i="37"/>
  <c r="G8" i="37"/>
  <c r="G9" i="37"/>
  <c r="G10" i="37"/>
  <c r="G11" i="37"/>
  <c r="G12" i="37"/>
  <c r="G13" i="37"/>
  <c r="G14" i="37"/>
  <c r="G15" i="37"/>
  <c r="G16" i="37"/>
  <c r="G4" i="37"/>
  <c r="M86" i="36"/>
  <c r="L86" i="36"/>
  <c r="K86" i="36"/>
  <c r="J86" i="36"/>
  <c r="I86" i="36"/>
  <c r="H86" i="36"/>
  <c r="G86" i="36"/>
  <c r="F86" i="36"/>
  <c r="E86" i="36"/>
  <c r="D86" i="36"/>
  <c r="C86" i="36"/>
  <c r="B86" i="36"/>
  <c r="M2" i="36"/>
  <c r="N98" i="36" l="1"/>
  <c r="M74" i="36" l="1"/>
  <c r="L74" i="36"/>
  <c r="K74" i="36"/>
  <c r="J74" i="36"/>
  <c r="I74" i="36"/>
  <c r="H74" i="36"/>
  <c r="G74" i="36"/>
  <c r="F74" i="36"/>
  <c r="E74" i="36"/>
  <c r="D74" i="36"/>
  <c r="C74" i="36"/>
  <c r="B74" i="36"/>
  <c r="N74" i="36"/>
  <c r="N61" i="36"/>
  <c r="N60" i="36"/>
  <c r="N59" i="36"/>
  <c r="N58" i="36"/>
  <c r="N57" i="36"/>
  <c r="N56" i="36"/>
  <c r="N55" i="36"/>
  <c r="N54" i="36"/>
  <c r="N53" i="36"/>
  <c r="N52" i="36"/>
  <c r="M62" i="36"/>
  <c r="L62" i="36"/>
  <c r="K62" i="36"/>
  <c r="J62" i="36"/>
  <c r="I62" i="36"/>
  <c r="H62" i="36"/>
  <c r="G62" i="36"/>
  <c r="F62" i="36"/>
  <c r="E62" i="36"/>
  <c r="D62" i="36"/>
  <c r="C62" i="36"/>
  <c r="B62" i="36"/>
  <c r="M50" i="36"/>
  <c r="L50" i="36"/>
  <c r="K50" i="36"/>
  <c r="J50" i="36"/>
  <c r="I50" i="36"/>
  <c r="H50" i="36"/>
  <c r="G50" i="36"/>
  <c r="F50" i="36"/>
  <c r="E50" i="36"/>
  <c r="D50" i="36"/>
  <c r="C50" i="36"/>
  <c r="B50" i="36"/>
  <c r="N49" i="36"/>
  <c r="N48" i="36"/>
  <c r="N47" i="36"/>
  <c r="N46" i="36"/>
  <c r="N45" i="36"/>
  <c r="N44" i="36"/>
  <c r="N43" i="36"/>
  <c r="N42" i="36"/>
  <c r="N41" i="36"/>
  <c r="N40" i="36"/>
  <c r="N37" i="36"/>
  <c r="N36" i="36"/>
  <c r="N35" i="36"/>
  <c r="N34" i="36"/>
  <c r="N33" i="36"/>
  <c r="N32" i="36"/>
  <c r="N31" i="36"/>
  <c r="N30" i="36"/>
  <c r="N29" i="36"/>
  <c r="N28" i="36"/>
  <c r="M38" i="36"/>
  <c r="L38" i="36"/>
  <c r="K38" i="36"/>
  <c r="J38" i="36"/>
  <c r="I38" i="36"/>
  <c r="H38" i="36"/>
  <c r="G38" i="36"/>
  <c r="F38" i="36"/>
  <c r="E38" i="36"/>
  <c r="D38" i="36"/>
  <c r="C38" i="36"/>
  <c r="B38" i="36"/>
  <c r="M26" i="36"/>
  <c r="L26" i="36"/>
  <c r="K26" i="36"/>
  <c r="J26" i="36"/>
  <c r="I26" i="36"/>
  <c r="H26" i="36"/>
  <c r="G26" i="36"/>
  <c r="F26" i="36"/>
  <c r="E26" i="36"/>
  <c r="D26" i="36"/>
  <c r="C26" i="36"/>
  <c r="B26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N25" i="36"/>
  <c r="N24" i="36"/>
  <c r="N23" i="36"/>
  <c r="N22" i="36"/>
  <c r="N21" i="36"/>
  <c r="N20" i="36"/>
  <c r="N19" i="36"/>
  <c r="N18" i="36"/>
  <c r="N26" i="36" s="1"/>
  <c r="N17" i="36"/>
  <c r="N16" i="36"/>
  <c r="N13" i="36"/>
  <c r="N12" i="36"/>
  <c r="N11" i="36"/>
  <c r="N10" i="36"/>
  <c r="N9" i="36"/>
  <c r="N8" i="36"/>
  <c r="N7" i="36"/>
  <c r="N6" i="36"/>
  <c r="N5" i="36"/>
  <c r="N4" i="36"/>
  <c r="K17" i="33"/>
  <c r="K19" i="33" s="1"/>
  <c r="D15" i="17"/>
  <c r="N38" i="36" l="1"/>
  <c r="N50" i="36"/>
  <c r="N14" i="36"/>
  <c r="O17" i="33"/>
  <c r="O19" i="33" s="1"/>
  <c r="N62" i="36"/>
  <c r="L15" i="17"/>
  <c r="K15" i="17"/>
  <c r="J15" i="17"/>
  <c r="C15" i="17"/>
  <c r="B15" i="17"/>
  <c r="AA8" i="35" l="1"/>
  <c r="AA7" i="35"/>
  <c r="AA6" i="35"/>
  <c r="AA2" i="35"/>
  <c r="AA65" i="35"/>
  <c r="AA64" i="35"/>
  <c r="T64" i="35"/>
  <c r="S64" i="35"/>
  <c r="R64" i="35"/>
  <c r="Q64" i="35"/>
  <c r="P64" i="35"/>
  <c r="O64" i="35"/>
  <c r="N64" i="35"/>
  <c r="M64" i="35"/>
  <c r="L64" i="35"/>
  <c r="K64" i="35"/>
  <c r="J64" i="35"/>
  <c r="I64" i="35"/>
  <c r="H64" i="35"/>
  <c r="G64" i="35"/>
  <c r="F64" i="35"/>
  <c r="E64" i="35"/>
  <c r="D64" i="35"/>
  <c r="C64" i="35"/>
  <c r="B64" i="35"/>
  <c r="AA63" i="35"/>
  <c r="AA59" i="35"/>
  <c r="AA57" i="35"/>
  <c r="AA56" i="35"/>
  <c r="T56" i="35"/>
  <c r="S56" i="35"/>
  <c r="R56" i="35"/>
  <c r="Q56" i="35"/>
  <c r="P56" i="35"/>
  <c r="O56" i="35"/>
  <c r="N56" i="35"/>
  <c r="M56" i="35"/>
  <c r="L56" i="35"/>
  <c r="K56" i="35"/>
  <c r="J56" i="35"/>
  <c r="I56" i="35"/>
  <c r="H56" i="35"/>
  <c r="G56" i="35"/>
  <c r="F56" i="35"/>
  <c r="E56" i="35"/>
  <c r="D56" i="35"/>
  <c r="C56" i="35"/>
  <c r="B56" i="35"/>
  <c r="AA55" i="35"/>
  <c r="AA51" i="35"/>
  <c r="AA49" i="35"/>
  <c r="AA48" i="35"/>
  <c r="T48" i="35"/>
  <c r="S48" i="35"/>
  <c r="R48" i="35"/>
  <c r="Q48" i="35"/>
  <c r="P48" i="35"/>
  <c r="O48" i="35"/>
  <c r="N48" i="35"/>
  <c r="M48" i="35"/>
  <c r="L48" i="35"/>
  <c r="K48" i="35"/>
  <c r="J48" i="35"/>
  <c r="I48" i="35"/>
  <c r="H48" i="35"/>
  <c r="G48" i="35"/>
  <c r="F48" i="35"/>
  <c r="E48" i="35"/>
  <c r="D48" i="35"/>
  <c r="C48" i="35"/>
  <c r="B48" i="35"/>
  <c r="AA47" i="35"/>
  <c r="AA43" i="35"/>
  <c r="AA41" i="35"/>
  <c r="AA40" i="35"/>
  <c r="T40" i="35"/>
  <c r="S40" i="35"/>
  <c r="R40" i="35"/>
  <c r="Q40" i="35"/>
  <c r="P40" i="35"/>
  <c r="O40" i="35"/>
  <c r="N40" i="35"/>
  <c r="M40" i="35"/>
  <c r="L40" i="35"/>
  <c r="K40" i="35"/>
  <c r="J40" i="35"/>
  <c r="I40" i="35"/>
  <c r="H40" i="35"/>
  <c r="G40" i="35"/>
  <c r="F40" i="35"/>
  <c r="E40" i="35"/>
  <c r="D40" i="35"/>
  <c r="C40" i="35"/>
  <c r="B40" i="35"/>
  <c r="AA39" i="35"/>
  <c r="AA35" i="35"/>
  <c r="AA33" i="35"/>
  <c r="AA32" i="35"/>
  <c r="T32" i="35"/>
  <c r="S32" i="35"/>
  <c r="R32" i="35"/>
  <c r="Q32" i="35"/>
  <c r="P32" i="35"/>
  <c r="O32" i="35"/>
  <c r="N32" i="35"/>
  <c r="M32" i="35"/>
  <c r="L32" i="35"/>
  <c r="K32" i="35"/>
  <c r="J32" i="35"/>
  <c r="I32" i="35"/>
  <c r="H32" i="35"/>
  <c r="G32" i="35"/>
  <c r="F32" i="35"/>
  <c r="E32" i="35"/>
  <c r="D32" i="35"/>
  <c r="C32" i="35"/>
  <c r="B32" i="35"/>
  <c r="AA31" i="35"/>
  <c r="AA27" i="35"/>
  <c r="AA25" i="35"/>
  <c r="AA24" i="35"/>
  <c r="T24" i="35"/>
  <c r="S24" i="35"/>
  <c r="R24" i="35"/>
  <c r="Q24" i="35"/>
  <c r="P24" i="35"/>
  <c r="O24" i="35"/>
  <c r="N24" i="35"/>
  <c r="M24" i="35"/>
  <c r="L24" i="35"/>
  <c r="K24" i="35"/>
  <c r="J24" i="35"/>
  <c r="I24" i="35"/>
  <c r="H24" i="35"/>
  <c r="G24" i="35"/>
  <c r="F24" i="35"/>
  <c r="E24" i="35"/>
  <c r="D24" i="35"/>
  <c r="C24" i="35"/>
  <c r="B24" i="35"/>
  <c r="AA23" i="35"/>
  <c r="AA19" i="35"/>
  <c r="AA17" i="35"/>
  <c r="AA16" i="35"/>
  <c r="T16" i="35"/>
  <c r="S16" i="35"/>
  <c r="R16" i="35"/>
  <c r="Q16" i="35"/>
  <c r="P16" i="35"/>
  <c r="O16" i="35"/>
  <c r="N16" i="35"/>
  <c r="M16" i="35"/>
  <c r="L16" i="35"/>
  <c r="K16" i="35"/>
  <c r="J16" i="35"/>
  <c r="I16" i="35"/>
  <c r="H16" i="35"/>
  <c r="G16" i="35"/>
  <c r="F16" i="35"/>
  <c r="E16" i="35"/>
  <c r="D16" i="35"/>
  <c r="C16" i="35"/>
  <c r="B16" i="35"/>
  <c r="AA15" i="35"/>
  <c r="AA11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T64" i="34"/>
  <c r="S64" i="34"/>
  <c r="R64" i="34"/>
  <c r="Q64" i="34"/>
  <c r="P64" i="34"/>
  <c r="O64" i="34"/>
  <c r="N64" i="34"/>
  <c r="M64" i="34"/>
  <c r="L64" i="34"/>
  <c r="K64" i="34"/>
  <c r="J64" i="34"/>
  <c r="I64" i="34"/>
  <c r="H64" i="34"/>
  <c r="G64" i="34"/>
  <c r="F64" i="34"/>
  <c r="E64" i="34"/>
  <c r="D64" i="34"/>
  <c r="C64" i="34"/>
  <c r="B64" i="34"/>
  <c r="T56" i="34"/>
  <c r="S56" i="34"/>
  <c r="R56" i="34"/>
  <c r="Q56" i="34"/>
  <c r="P56" i="34"/>
  <c r="O56" i="34"/>
  <c r="N56" i="34"/>
  <c r="M56" i="34"/>
  <c r="L56" i="34"/>
  <c r="K56" i="34"/>
  <c r="J56" i="34"/>
  <c r="I56" i="34"/>
  <c r="H56" i="34"/>
  <c r="G56" i="34"/>
  <c r="F56" i="34"/>
  <c r="E56" i="34"/>
  <c r="D56" i="34"/>
  <c r="C56" i="34"/>
  <c r="B56" i="34"/>
  <c r="T48" i="34"/>
  <c r="S48" i="34"/>
  <c r="R48" i="34"/>
  <c r="Q48" i="34"/>
  <c r="P48" i="34"/>
  <c r="O48" i="34"/>
  <c r="N48" i="34"/>
  <c r="M48" i="34"/>
  <c r="L48" i="34"/>
  <c r="K48" i="34"/>
  <c r="J48" i="34"/>
  <c r="I48" i="34"/>
  <c r="H48" i="34"/>
  <c r="G48" i="34"/>
  <c r="F48" i="34"/>
  <c r="E48" i="34"/>
  <c r="D48" i="34"/>
  <c r="C48" i="34"/>
  <c r="B48" i="34"/>
  <c r="T40" i="34"/>
  <c r="S40" i="34"/>
  <c r="R40" i="34"/>
  <c r="Q40" i="34"/>
  <c r="P40" i="34"/>
  <c r="O40" i="34"/>
  <c r="N40" i="34"/>
  <c r="M40" i="34"/>
  <c r="L40" i="34"/>
  <c r="K40" i="34"/>
  <c r="J40" i="34"/>
  <c r="I40" i="34"/>
  <c r="H40" i="34"/>
  <c r="G40" i="34"/>
  <c r="F40" i="34"/>
  <c r="E40" i="34"/>
  <c r="D40" i="34"/>
  <c r="C40" i="34"/>
  <c r="B40" i="34"/>
  <c r="T32" i="34"/>
  <c r="S32" i="34"/>
  <c r="R32" i="34"/>
  <c r="Q32" i="34"/>
  <c r="P32" i="34"/>
  <c r="O32" i="34"/>
  <c r="N32" i="34"/>
  <c r="M32" i="34"/>
  <c r="L32" i="34"/>
  <c r="K32" i="34"/>
  <c r="J32" i="34"/>
  <c r="I32" i="34"/>
  <c r="H32" i="34"/>
  <c r="G32" i="34"/>
  <c r="F32" i="34"/>
  <c r="E32" i="34"/>
  <c r="D32" i="34"/>
  <c r="C32" i="34"/>
  <c r="B32" i="34"/>
  <c r="T24" i="34"/>
  <c r="S24" i="34"/>
  <c r="R24" i="34"/>
  <c r="Q24" i="34"/>
  <c r="P24" i="34"/>
  <c r="O24" i="34"/>
  <c r="N24" i="34"/>
  <c r="M24" i="34"/>
  <c r="L24" i="34"/>
  <c r="K24" i="34"/>
  <c r="J24" i="34"/>
  <c r="I24" i="34"/>
  <c r="H24" i="34"/>
  <c r="G24" i="34"/>
  <c r="F24" i="34"/>
  <c r="E24" i="34"/>
  <c r="D24" i="34"/>
  <c r="C24" i="34"/>
  <c r="B24" i="34"/>
  <c r="T16" i="34"/>
  <c r="S16" i="34"/>
  <c r="R16" i="34"/>
  <c r="Q16" i="34"/>
  <c r="P16" i="34"/>
  <c r="O16" i="34"/>
  <c r="N16" i="34"/>
  <c r="M16" i="34"/>
  <c r="L16" i="34"/>
  <c r="K16" i="34"/>
  <c r="J16" i="34"/>
  <c r="I16" i="34"/>
  <c r="H16" i="34"/>
  <c r="G16" i="34"/>
  <c r="F16" i="34"/>
  <c r="E16" i="34"/>
  <c r="D16" i="34"/>
  <c r="C16" i="34"/>
  <c r="B16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AA65" i="34"/>
  <c r="AA64" i="34"/>
  <c r="AA63" i="34"/>
  <c r="AA59" i="34"/>
  <c r="AA57" i="34"/>
  <c r="AA56" i="34"/>
  <c r="AA55" i="34"/>
  <c r="AA51" i="34"/>
  <c r="AA49" i="34"/>
  <c r="AA48" i="34"/>
  <c r="AA47" i="34"/>
  <c r="AA43" i="34"/>
  <c r="AA41" i="34"/>
  <c r="AA40" i="34"/>
  <c r="AA39" i="34"/>
  <c r="AA35" i="34"/>
  <c r="AA33" i="34"/>
  <c r="AA32" i="34"/>
  <c r="AA31" i="34"/>
  <c r="AA27" i="34"/>
  <c r="AA25" i="34"/>
  <c r="AA24" i="34"/>
  <c r="AA23" i="34"/>
  <c r="AA19" i="34"/>
  <c r="AA17" i="34"/>
  <c r="AA16" i="34"/>
  <c r="AA15" i="34"/>
  <c r="AA11" i="34"/>
  <c r="AA8" i="34"/>
  <c r="AA7" i="34"/>
  <c r="AA6" i="34"/>
  <c r="AA2" i="34"/>
  <c r="M19" i="23"/>
  <c r="M20" i="23"/>
  <c r="M21" i="23"/>
  <c r="J17" i="33" l="1"/>
  <c r="J19" i="33" s="1"/>
  <c r="I17" i="33"/>
  <c r="I19" i="33" s="1"/>
  <c r="H17" i="33"/>
  <c r="H19" i="33" s="1"/>
  <c r="G17" i="33"/>
  <c r="G19" i="33" s="1"/>
  <c r="F17" i="33"/>
  <c r="F19" i="33" s="1"/>
  <c r="E17" i="33"/>
  <c r="E19" i="33" s="1"/>
  <c r="D17" i="33"/>
  <c r="D19" i="33" s="1"/>
  <c r="C17" i="33"/>
  <c r="C19" i="33" s="1"/>
  <c r="B17" i="33"/>
  <c r="B19" i="33" s="1"/>
  <c r="K13" i="29" l="1"/>
  <c r="C13" i="29"/>
  <c r="D13" i="29"/>
  <c r="E13" i="29"/>
  <c r="F13" i="29"/>
  <c r="G13" i="29"/>
  <c r="H13" i="29"/>
  <c r="I13" i="29"/>
  <c r="J13" i="29"/>
  <c r="B13" i="29"/>
  <c r="I24" i="32" l="1"/>
  <c r="F24" i="32"/>
  <c r="B24" i="32"/>
  <c r="G8" i="27" l="1"/>
  <c r="G7" i="27"/>
  <c r="G6" i="27"/>
  <c r="G2" i="27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K3" i="8"/>
  <c r="H3" i="8"/>
  <c r="E3" i="8"/>
  <c r="B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K3" i="7"/>
  <c r="H3" i="7"/>
  <c r="E3" i="7"/>
  <c r="B3" i="7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3" i="6"/>
  <c r="F24" i="26"/>
  <c r="B24" i="26"/>
  <c r="I24" i="25"/>
  <c r="F24" i="25"/>
  <c r="B24" i="25"/>
  <c r="I24" i="24"/>
  <c r="E24" i="24"/>
  <c r="B24" i="24"/>
  <c r="B15" i="2"/>
  <c r="B14" i="2"/>
  <c r="F11" i="2"/>
  <c r="G11" i="2"/>
  <c r="H11" i="2"/>
  <c r="I11" i="2"/>
  <c r="J11" i="2"/>
  <c r="G10" i="2"/>
  <c r="H10" i="2"/>
  <c r="I10" i="2"/>
  <c r="J10" i="2"/>
  <c r="F10" i="2"/>
  <c r="B11" i="2"/>
  <c r="C11" i="2"/>
  <c r="D11" i="2"/>
  <c r="C10" i="2"/>
  <c r="D10" i="2"/>
  <c r="B10" i="2"/>
  <c r="F4" i="2"/>
  <c r="G4" i="2"/>
  <c r="H4" i="2"/>
  <c r="I4" i="2"/>
  <c r="J4" i="2"/>
  <c r="F5" i="2"/>
  <c r="G5" i="2"/>
  <c r="H5" i="2"/>
  <c r="I5" i="2"/>
  <c r="J5" i="2"/>
  <c r="F6" i="2"/>
  <c r="G6" i="2"/>
  <c r="H6" i="2"/>
  <c r="I6" i="2"/>
  <c r="J6" i="2"/>
  <c r="F7" i="2"/>
  <c r="G7" i="2"/>
  <c r="H7" i="2"/>
  <c r="I7" i="2"/>
  <c r="J7" i="2"/>
  <c r="F8" i="2"/>
  <c r="G8" i="2"/>
  <c r="H8" i="2"/>
  <c r="I8" i="2"/>
  <c r="J8" i="2"/>
  <c r="G3" i="2"/>
  <c r="H3" i="2"/>
  <c r="I3" i="2"/>
  <c r="J3" i="2"/>
  <c r="F3" i="2"/>
  <c r="B4" i="2"/>
  <c r="C4" i="2"/>
  <c r="D4" i="2"/>
  <c r="B5" i="2"/>
  <c r="C5" i="2"/>
  <c r="D5" i="2"/>
  <c r="B6" i="2"/>
  <c r="C6" i="2"/>
  <c r="D6" i="2"/>
  <c r="B7" i="2"/>
  <c r="C7" i="2"/>
  <c r="D7" i="2"/>
  <c r="B8" i="2"/>
  <c r="C8" i="2"/>
  <c r="D8" i="2"/>
  <c r="C3" i="2"/>
  <c r="D3" i="2"/>
  <c r="B3" i="2"/>
  <c r="G2" i="2"/>
  <c r="H2" i="2"/>
  <c r="I2" i="2"/>
  <c r="J2" i="2"/>
  <c r="F2" i="2"/>
  <c r="C2" i="2"/>
  <c r="D2" i="2"/>
  <c r="B2" i="2"/>
  <c r="B14" i="3"/>
  <c r="F11" i="3"/>
  <c r="G11" i="3"/>
  <c r="H11" i="3"/>
  <c r="I11" i="3"/>
  <c r="J11" i="3"/>
  <c r="G10" i="3"/>
  <c r="H10" i="3"/>
  <c r="I10" i="3"/>
  <c r="J10" i="3"/>
  <c r="F10" i="3"/>
  <c r="B11" i="3"/>
  <c r="C11" i="3"/>
  <c r="D11" i="3"/>
  <c r="C10" i="3"/>
  <c r="D10" i="3"/>
  <c r="B10" i="3"/>
  <c r="F4" i="3"/>
  <c r="G4" i="3"/>
  <c r="H4" i="3"/>
  <c r="I4" i="3"/>
  <c r="J4" i="3"/>
  <c r="F5" i="3"/>
  <c r="G5" i="3"/>
  <c r="H5" i="3"/>
  <c r="I5" i="3"/>
  <c r="J5" i="3"/>
  <c r="F6" i="3"/>
  <c r="G6" i="3"/>
  <c r="H6" i="3"/>
  <c r="I6" i="3"/>
  <c r="J6" i="3"/>
  <c r="F7" i="3"/>
  <c r="G7" i="3"/>
  <c r="H7" i="3"/>
  <c r="I7" i="3"/>
  <c r="J7" i="3"/>
  <c r="F8" i="3"/>
  <c r="G8" i="3"/>
  <c r="H8" i="3"/>
  <c r="I8" i="3"/>
  <c r="J8" i="3"/>
  <c r="G3" i="3"/>
  <c r="H3" i="3"/>
  <c r="I3" i="3"/>
  <c r="J3" i="3"/>
  <c r="F3" i="3"/>
  <c r="B4" i="3"/>
  <c r="C4" i="3"/>
  <c r="D4" i="3"/>
  <c r="B5" i="3"/>
  <c r="C5" i="3"/>
  <c r="D5" i="3"/>
  <c r="B6" i="3"/>
  <c r="C6" i="3"/>
  <c r="D6" i="3"/>
  <c r="B7" i="3"/>
  <c r="C7" i="3"/>
  <c r="D7" i="3"/>
  <c r="B8" i="3"/>
  <c r="C8" i="3"/>
  <c r="D8" i="3"/>
  <c r="C3" i="3"/>
  <c r="D3" i="3"/>
  <c r="B3" i="3"/>
  <c r="G2" i="3"/>
  <c r="H2" i="3"/>
  <c r="I2" i="3"/>
  <c r="J2" i="3"/>
  <c r="F2" i="3"/>
  <c r="E3" i="3"/>
  <c r="E4" i="3"/>
  <c r="E5" i="3"/>
  <c r="E6" i="3"/>
  <c r="E7" i="3"/>
  <c r="E8" i="3"/>
  <c r="E9" i="3"/>
  <c r="E10" i="3"/>
  <c r="E11" i="3"/>
  <c r="E12" i="3"/>
  <c r="E2" i="3"/>
  <c r="C2" i="3"/>
  <c r="D2" i="3"/>
  <c r="B2" i="3"/>
  <c r="A2" i="3"/>
  <c r="G1" i="3"/>
  <c r="H1" i="3"/>
  <c r="I1" i="3"/>
  <c r="J1" i="3"/>
  <c r="F1" i="3"/>
  <c r="E1" i="3"/>
  <c r="B1" i="3"/>
  <c r="C1" i="3"/>
  <c r="D1" i="3"/>
  <c r="A1" i="3"/>
  <c r="C12" i="1"/>
  <c r="D12" i="1"/>
  <c r="E12" i="1"/>
  <c r="F12" i="1"/>
  <c r="G12" i="1"/>
  <c r="H12" i="1"/>
  <c r="I12" i="1"/>
  <c r="J12" i="1"/>
  <c r="B12" i="1"/>
  <c r="C11" i="1"/>
  <c r="D11" i="1"/>
  <c r="E11" i="1"/>
  <c r="F11" i="1"/>
  <c r="G11" i="1"/>
  <c r="H11" i="1"/>
  <c r="I11" i="1"/>
  <c r="J11" i="1"/>
  <c r="B11" i="1"/>
  <c r="C10" i="1"/>
  <c r="D10" i="1"/>
  <c r="E10" i="1"/>
  <c r="F10" i="1"/>
  <c r="G10" i="1"/>
  <c r="H10" i="1"/>
  <c r="I10" i="1"/>
  <c r="J10" i="1"/>
  <c r="B10" i="1"/>
  <c r="C9" i="1"/>
  <c r="D9" i="1"/>
  <c r="E9" i="1"/>
  <c r="F9" i="1"/>
  <c r="G9" i="1"/>
  <c r="H9" i="1"/>
  <c r="I9" i="1"/>
  <c r="J9" i="1"/>
  <c r="B9" i="1"/>
  <c r="J4" i="1"/>
  <c r="J5" i="1"/>
  <c r="J6" i="1"/>
  <c r="J7" i="1"/>
  <c r="J8" i="1"/>
  <c r="I4" i="1"/>
  <c r="I5" i="1"/>
  <c r="I6" i="1"/>
  <c r="I7" i="1"/>
  <c r="I8" i="1"/>
  <c r="H4" i="1"/>
  <c r="H5" i="1"/>
  <c r="H6" i="1"/>
  <c r="H7" i="1"/>
  <c r="H8" i="1"/>
  <c r="G4" i="1"/>
  <c r="G5" i="1"/>
  <c r="G6" i="1"/>
  <c r="G7" i="1"/>
  <c r="G8" i="1"/>
  <c r="F4" i="1"/>
  <c r="F5" i="1"/>
  <c r="F6" i="1"/>
  <c r="F7" i="1"/>
  <c r="F8" i="1"/>
  <c r="E4" i="1"/>
  <c r="E5" i="1"/>
  <c r="E6" i="1"/>
  <c r="E7" i="1"/>
  <c r="E8" i="1"/>
  <c r="D4" i="1"/>
  <c r="D5" i="1"/>
  <c r="D6" i="1"/>
  <c r="D7" i="1"/>
  <c r="D8" i="1"/>
  <c r="C4" i="1"/>
  <c r="C5" i="1"/>
  <c r="C6" i="1"/>
  <c r="C7" i="1"/>
  <c r="C8" i="1"/>
  <c r="B4" i="1"/>
  <c r="B5" i="1"/>
  <c r="B6" i="1"/>
  <c r="B7" i="1"/>
  <c r="B8" i="1"/>
  <c r="C3" i="1"/>
  <c r="D3" i="1"/>
  <c r="E3" i="1"/>
  <c r="F3" i="1"/>
  <c r="G3" i="1"/>
  <c r="H3" i="1"/>
  <c r="I3" i="1"/>
  <c r="J3" i="1"/>
  <c r="B3" i="1"/>
  <c r="C2" i="1"/>
  <c r="D2" i="1"/>
  <c r="E2" i="1"/>
  <c r="F2" i="1"/>
  <c r="G2" i="1"/>
  <c r="H2" i="1"/>
  <c r="I2" i="1"/>
  <c r="J2" i="1"/>
  <c r="B2" i="1"/>
  <c r="B14" i="1"/>
  <c r="A14" i="1"/>
  <c r="A12" i="1"/>
  <c r="A11" i="1"/>
  <c r="A10" i="1"/>
  <c r="A9" i="1"/>
  <c r="A4" i="1"/>
  <c r="A5" i="1"/>
  <c r="A6" i="1"/>
  <c r="A7" i="1"/>
  <c r="A8" i="1"/>
  <c r="A3" i="1"/>
  <c r="A2" i="1"/>
  <c r="B1" i="1"/>
  <c r="C1" i="1"/>
  <c r="D1" i="1"/>
  <c r="E1" i="1"/>
  <c r="F1" i="1"/>
  <c r="G1" i="1"/>
  <c r="H1" i="1"/>
  <c r="I1" i="1"/>
  <c r="J1" i="1"/>
  <c r="A1" i="1"/>
  <c r="E24" i="9"/>
  <c r="E24" i="16"/>
  <c r="B24" i="16"/>
  <c r="H24" i="11"/>
  <c r="E24" i="11"/>
  <c r="B24" i="11"/>
  <c r="B24" i="10"/>
  <c r="H24" i="9"/>
  <c r="B24" i="9"/>
  <c r="K24" i="7" l="1"/>
  <c r="K24" i="8"/>
  <c r="E24" i="6"/>
  <c r="B24" i="6"/>
  <c r="B24" i="7"/>
  <c r="E24" i="7"/>
  <c r="H24" i="7"/>
  <c r="B24" i="8"/>
  <c r="E24" i="8"/>
  <c r="H24" i="8"/>
  <c r="K24" i="6"/>
  <c r="N24" i="6"/>
  <c r="H24" i="6"/>
</calcChain>
</file>

<file path=xl/sharedStrings.xml><?xml version="1.0" encoding="utf-8"?>
<sst xmlns="http://schemas.openxmlformats.org/spreadsheetml/2006/main" count="1913" uniqueCount="276">
  <si>
    <t>Resources/Process</t>
  </si>
  <si>
    <t>Time</t>
  </si>
  <si>
    <t>Registrar</t>
  </si>
  <si>
    <t>SHO</t>
  </si>
  <si>
    <t>Consultant</t>
  </si>
  <si>
    <t>Nurses</t>
  </si>
  <si>
    <t>Porters</t>
  </si>
  <si>
    <t>Cleaners</t>
  </si>
  <si>
    <t>Trolly</t>
  </si>
  <si>
    <t>Wheelchair</t>
  </si>
  <si>
    <t>Portable Xray</t>
  </si>
  <si>
    <t>Patient Pass</t>
  </si>
  <si>
    <t>Cubicle</t>
  </si>
  <si>
    <t>Preparation</t>
  </si>
  <si>
    <t>Diagnose</t>
  </si>
  <si>
    <t>Res</t>
  </si>
  <si>
    <t>Consult</t>
  </si>
  <si>
    <t>Treat</t>
  </si>
  <si>
    <t>Clean</t>
  </si>
  <si>
    <t>Exit</t>
  </si>
  <si>
    <t>Zone Capacity:</t>
  </si>
  <si>
    <t>Examination</t>
  </si>
  <si>
    <t>Overflow Spaces</t>
  </si>
  <si>
    <t>6 bays + 4 seats</t>
  </si>
  <si>
    <t>Capacity</t>
  </si>
  <si>
    <t>Reg Staff</t>
  </si>
  <si>
    <t>Router Name:</t>
  </si>
  <si>
    <t>Value</t>
  </si>
  <si>
    <t>Distribution</t>
  </si>
  <si>
    <t>prep_2_diagnose_res</t>
  </si>
  <si>
    <t>diag_res_2_scn_noscn</t>
  </si>
  <si>
    <t>consult_2_trt_notrt</t>
  </si>
  <si>
    <t>Norml_2_scn_noscn</t>
  </si>
  <si>
    <t>Nrml_2_scn_noscn</t>
  </si>
  <si>
    <t>RATCore_2_NoXray_Xray</t>
  </si>
  <si>
    <t>RAT_2_Out</t>
  </si>
  <si>
    <t>Should be 100</t>
  </si>
  <si>
    <t>TriageCore_2_Out</t>
  </si>
  <si>
    <t>arrive_2_Amb_WI</t>
  </si>
  <si>
    <t>Amb_2_Zones_reg</t>
  </si>
  <si>
    <t>diag_2_discharge_normal</t>
  </si>
  <si>
    <t>z1_2_z2_z3_discharge</t>
  </si>
  <si>
    <t>Intrviw_2_trt_norml_discharge</t>
  </si>
  <si>
    <t>z2_2_z3_discharge</t>
  </si>
  <si>
    <t>intrvw_2_Trt_nrml_dischrg_z2</t>
  </si>
  <si>
    <t>z3_2_z2_discharge</t>
  </si>
  <si>
    <t>to_dschrg_out</t>
  </si>
  <si>
    <t>cnslt_2_trt_notrt</t>
  </si>
  <si>
    <t>Process</t>
  </si>
  <si>
    <t>Waiting Time</t>
  </si>
  <si>
    <t>Wait in CDU</t>
  </si>
  <si>
    <t>Wait in CPEU</t>
  </si>
  <si>
    <t>Wait in CCU</t>
  </si>
  <si>
    <t>Z1</t>
  </si>
  <si>
    <t>Z2</t>
  </si>
  <si>
    <t>Z3</t>
  </si>
  <si>
    <t>RAT</t>
  </si>
  <si>
    <t>Discharge</t>
  </si>
  <si>
    <t>Wait for Home</t>
  </si>
  <si>
    <t>Wait for Admit</t>
  </si>
  <si>
    <t>Wait for Transfer</t>
  </si>
  <si>
    <t>Wait for Die</t>
  </si>
  <si>
    <t>Wait for GP</t>
  </si>
  <si>
    <t>Registration</t>
  </si>
  <si>
    <t>Triage</t>
  </si>
  <si>
    <t>XRay</t>
  </si>
  <si>
    <t>RAT Staff</t>
  </si>
  <si>
    <t>assess_2_trt_notrt</t>
  </si>
  <si>
    <t>Resource Utilisation</t>
  </si>
  <si>
    <t>Place Utilisation</t>
  </si>
  <si>
    <t>Nurse</t>
  </si>
  <si>
    <t>Admin</t>
  </si>
  <si>
    <t>Patient</t>
  </si>
  <si>
    <t>PET/LOS &lt;= 6Hours</t>
  </si>
  <si>
    <t>PET/LOS &lt;= 9Hours</t>
  </si>
  <si>
    <t>Number of Steps</t>
  </si>
  <si>
    <t>Avg Waiting Time</t>
  </si>
  <si>
    <t>Avg Waiting To Triage</t>
  </si>
  <si>
    <t>Avg Waiting To Doctor</t>
  </si>
  <si>
    <t>Interview</t>
  </si>
  <si>
    <t>AVG PET/LOS (Min)</t>
  </si>
  <si>
    <t>CDU</t>
  </si>
  <si>
    <t>dschrg_in_2_CDU_othrs</t>
  </si>
  <si>
    <t>RES</t>
  </si>
  <si>
    <t>MAJOR</t>
  </si>
  <si>
    <t>MINOR</t>
  </si>
  <si>
    <t>Resources / Shift</t>
  </si>
  <si>
    <t>Amb_2_Zones_discharge</t>
  </si>
  <si>
    <t>Major Admited &amp; Treatment Rooms</t>
  </si>
  <si>
    <t>Home</t>
  </si>
  <si>
    <t>Admit</t>
  </si>
  <si>
    <t>Transfer</t>
  </si>
  <si>
    <t>GP</t>
  </si>
  <si>
    <t>conslt_2_trt_nrml</t>
  </si>
  <si>
    <t>Resus</t>
  </si>
  <si>
    <t>Z1 Major</t>
  </si>
  <si>
    <t>Minor</t>
  </si>
  <si>
    <t>diag_2_z2_z3_normal</t>
  </si>
  <si>
    <t>conslt_2_trt_specialityTeam</t>
  </si>
  <si>
    <t>Treatment</t>
  </si>
  <si>
    <t>Speciality Team</t>
  </si>
  <si>
    <t>Intrviw_2_trt_normal_ST_discharg</t>
  </si>
  <si>
    <t>Normal</t>
  </si>
  <si>
    <t>AMAU</t>
  </si>
  <si>
    <t>DNW</t>
  </si>
  <si>
    <t>min</t>
  </si>
  <si>
    <t>max</t>
  </si>
  <si>
    <t>most likely</t>
  </si>
  <si>
    <t>Most likely</t>
  </si>
  <si>
    <t>Most Likely</t>
  </si>
  <si>
    <t>Mortury</t>
  </si>
  <si>
    <t>Blood Test</t>
  </si>
  <si>
    <t>ECG</t>
  </si>
  <si>
    <t>MRI</t>
  </si>
  <si>
    <t>CT</t>
  </si>
  <si>
    <t>US</t>
  </si>
  <si>
    <t>Radiography (xray)</t>
  </si>
  <si>
    <t>Xray</t>
  </si>
  <si>
    <t>Radiography</t>
  </si>
  <si>
    <t>?CT</t>
  </si>
  <si>
    <t>?MRI</t>
  </si>
  <si>
    <t>?US</t>
  </si>
  <si>
    <t>Days</t>
  </si>
  <si>
    <t>z2_2_z3_discharge_admit</t>
  </si>
  <si>
    <t>Los (All)</t>
  </si>
  <si>
    <t>LOS_Admitted</t>
  </si>
  <si>
    <t>LOS_Non-admitted</t>
  </si>
  <si>
    <t>%&lt;=6hrs (All)</t>
  </si>
  <si>
    <t>%&lt;=9hrs (All)</t>
  </si>
  <si>
    <t>%&lt;=6hrs (non-admitted)</t>
  </si>
  <si>
    <t>%&lt;=9hrs (non-admitted)</t>
  </si>
  <si>
    <t>%treated</t>
  </si>
  <si>
    <t>%admitted</t>
  </si>
  <si>
    <t>%%DNW</t>
  </si>
  <si>
    <t>Cat 1</t>
  </si>
  <si>
    <t>Cat 2</t>
  </si>
  <si>
    <t>Cat 3</t>
  </si>
  <si>
    <t>Cat 4</t>
  </si>
  <si>
    <t>Cat 5</t>
  </si>
  <si>
    <t>From Data</t>
  </si>
  <si>
    <t>AMAU_2_SSU_discharge_admit</t>
  </si>
  <si>
    <t>From Data of ED + AMAU</t>
  </si>
  <si>
    <t>PET (All-Non)</t>
  </si>
  <si>
    <t>PET (Adm-Non)</t>
  </si>
  <si>
    <t>PET (Disch.-Non)</t>
  </si>
  <si>
    <t>PET (All-MED)</t>
  </si>
  <si>
    <t>PET (Adm-Med)</t>
  </si>
  <si>
    <t>PET (Disch.-Med)</t>
  </si>
  <si>
    <t>PET (All-AMAU)</t>
  </si>
  <si>
    <t>PET (Adm-AMAU)</t>
  </si>
  <si>
    <t>PET (Disch.-AMAU)</t>
  </si>
  <si>
    <t>Waiting Time for ED</t>
  </si>
  <si>
    <t>Waiting Time for AMAU</t>
  </si>
  <si>
    <t>% Med in AMAU</t>
  </si>
  <si>
    <t>Utilisation of MSSU</t>
  </si>
  <si>
    <t>DNW in AMAU</t>
  </si>
  <si>
    <t>1'</t>
  </si>
  <si>
    <t>Patients in AMAU</t>
  </si>
  <si>
    <t>Medical Patients</t>
  </si>
  <si>
    <t>Patients in SSU</t>
  </si>
  <si>
    <t>Scenario</t>
  </si>
  <si>
    <t>Actual</t>
  </si>
  <si>
    <t>Sc. 1</t>
  </si>
  <si>
    <t>Sc. 2</t>
  </si>
  <si>
    <t>Sc. 3</t>
  </si>
  <si>
    <t>Sc. 4</t>
  </si>
  <si>
    <t>Sc. 5</t>
  </si>
  <si>
    <t>Sc. 6</t>
  </si>
  <si>
    <t>Sc. 7</t>
  </si>
  <si>
    <t>Sc. 8</t>
  </si>
  <si>
    <t>Sc. 9</t>
  </si>
  <si>
    <t>Sc. 10</t>
  </si>
  <si>
    <t>Sc. 11</t>
  </si>
  <si>
    <t>Base</t>
  </si>
  <si>
    <t>LOS in SSU = 2 days</t>
  </si>
  <si>
    <t>Average</t>
  </si>
  <si>
    <t>Sc. 12</t>
  </si>
  <si>
    <t>AMAU opens 24 hrs except weekends &amp; holidays + LOS in SSU = 2 days</t>
  </si>
  <si>
    <t>AMAU opens 24 hrs except weekends &amp; holidays</t>
  </si>
  <si>
    <t>Sc. 13</t>
  </si>
  <si>
    <t>Sc. 14</t>
  </si>
  <si>
    <t>AMAU capacity = 18</t>
  </si>
  <si>
    <t>Sc. 15</t>
  </si>
  <si>
    <t>SSU capacity = 24</t>
  </si>
  <si>
    <t>AMAU opens 24 hrs except weekends &amp; holidays + SSU Cap. = 24</t>
  </si>
  <si>
    <t>KPI</t>
  </si>
  <si>
    <t>Baseline</t>
  </si>
  <si>
    <t>O/P</t>
  </si>
  <si>
    <t>%</t>
  </si>
  <si>
    <t>NA</t>
  </si>
  <si>
    <t>AMAU opens 24 hrs except weekends &amp; holidays + AMAU Cap. = 18</t>
  </si>
  <si>
    <t>AMAU Cap. = 18 + LOS in SSU = 2 days</t>
  </si>
  <si>
    <t>AMAU Cap. = 18 + SSU Cap = 24</t>
  </si>
  <si>
    <t>LOS in SSU = 2 days + SSU Cap = 24</t>
  </si>
  <si>
    <t>AMAU opens 24 hrs except weekends &amp; holidays + AMAU Cap. = 18 + LOS in SSU = 2 days</t>
  </si>
  <si>
    <t>AMAU opens 24 hrs except weekends &amp; holidays + AMAU Cap. = 18 + SSU Cap = 24</t>
  </si>
  <si>
    <t>AMAU Cap. = 18 + LOS in SSU = 2 d + SSU Cap = 24</t>
  </si>
  <si>
    <t>AMAU opens 24 hrs except weekends &amp; holidays + AMAU Cap. = 18 + LOS in SSU = 2 d + SSU Cap = 24</t>
  </si>
  <si>
    <t>Sc. 1, LOS in SSU = 2 days</t>
  </si>
  <si>
    <t>Sc. 7, AMAU opens 24 hrs except weekends &amp; holidays + AMAU Cap. = 18</t>
  </si>
  <si>
    <t>Sc. 8, AMAU Cap. = 18 + LOS in SSU = 2 days</t>
  </si>
  <si>
    <t>Sc. 9, AMAU Cap. = 18 + SSU Cap = 24</t>
  </si>
  <si>
    <t>Sc. 10, LOS in SSU = 2 days + SSU Cap = 24</t>
  </si>
  <si>
    <t>Sc. 11, AMAU opens 24 hrs except weekends &amp; holidays + AMAU Cap. = 18 + LOS in SSU = 2 days</t>
  </si>
  <si>
    <t>Sc. 12, AMAU opens 24 hrs except weekends &amp; holidays + AMAU Cap. = 18 + SSU Cap = 24</t>
  </si>
  <si>
    <t>Sc. 13, AMAU Cap. = 18 + LOS in SSU = 2 d + SSU Cap = 24</t>
  </si>
  <si>
    <t>Sc. 14, AMAU opens 24 hrs except weekends &amp; holidays + AMAU Cap. = 18 + LOS in SSU = 2 d + SSU Cap = 24</t>
  </si>
  <si>
    <t>Sc. 2, AMAU opens 24 hrs except weekends &amp; holidays</t>
  </si>
  <si>
    <t>Sc. 3, AMAU capacity = 18</t>
  </si>
  <si>
    <t>Sc. 4, SSU capacity = 24</t>
  </si>
  <si>
    <t>Sc. 5, AMAU opens 24 hrs except weekends &amp; holidays + SSU Cap. = 24</t>
  </si>
  <si>
    <t>Sc. 6, AMAU opens 24 hrs except weekends &amp; holidays + LOS in SSU = 2 days</t>
  </si>
  <si>
    <t>Sc. 16</t>
  </si>
  <si>
    <t>Sc. 17</t>
  </si>
  <si>
    <t>Sc. 18</t>
  </si>
  <si>
    <t>Sc. 19</t>
  </si>
  <si>
    <t>% of admission in SSU = 25%</t>
  </si>
  <si>
    <t>% of admission in SSU = 25% + LOS im SSU = 2 d</t>
  </si>
  <si>
    <t>Sc. 15, % of admission in SSU = 25%</t>
  </si>
  <si>
    <t>Sc. 16, % of admission in SSU = 25% + LOS in SSU = 2 days</t>
  </si>
  <si>
    <t>Sc. 19,</t>
  </si>
  <si>
    <t>Sc. 20,</t>
  </si>
  <si>
    <t>Sc. 21,</t>
  </si>
  <si>
    <t>Sc. 22,</t>
  </si>
  <si>
    <t>Sc. 23,</t>
  </si>
  <si>
    <t>Sc. 18, AMAU open 24 hrs + % of admission in SSU = 25% + SSU Cap = 24</t>
  </si>
  <si>
    <t>AMAU open 24 hrs + % of admission in SSU = 25% + LOS in SSU = 2 d</t>
  </si>
  <si>
    <t>% of admission in SSU = 25% + LOS in SSU = 2 d</t>
  </si>
  <si>
    <t>Sc. 17, AMAU open 24 hrs + % of admission in SSU = 25% + LOS in SSU = 2 days</t>
  </si>
  <si>
    <t>Benchmark</t>
  </si>
  <si>
    <t>AMAU capacity = 18 + Inf Staff</t>
  </si>
  <si>
    <t>AMAU capacity = 18 + Inf Staff + Inf Eq</t>
  </si>
  <si>
    <t>SSU capacity = 24 + Inf Staff</t>
  </si>
  <si>
    <t>SSU capacity = 24 + Inf Staff + Inf Eq</t>
  </si>
  <si>
    <t>Baseline without mis-allocation of pts</t>
  </si>
  <si>
    <t>Sc. 1, AMAU capacity = 18</t>
  </si>
  <si>
    <t>Sc. 2, SSU capacity = 24</t>
  </si>
  <si>
    <t>Sc. 3, AMAU opens 24 hrs except weekends &amp; holidays</t>
  </si>
  <si>
    <t>Sc. 4, LOS in SSU = 2 days</t>
  </si>
  <si>
    <t>Sc. 5, Benchmark</t>
  </si>
  <si>
    <t>Sc. 6, AMAU capacity = 18 + Inf Staff</t>
  </si>
  <si>
    <t>Sc. 7, AMAU capacity = 18 + Inf Staff + Inf Eq</t>
  </si>
  <si>
    <t>Sc. 8, SSU capacity = 24 + Inf Staff</t>
  </si>
  <si>
    <t>Sc. 9, SSU capacity = 24 + Inf Staff + Inf Eq</t>
  </si>
  <si>
    <t>Sc. 11, Baseline without mis-allocation of pts</t>
  </si>
  <si>
    <t>AMAU capacity = 18 + Inf Staff + Inf Eq + Inf SSU capacity</t>
  </si>
  <si>
    <t>Benchmark (opening ED resources)</t>
  </si>
  <si>
    <t>AMAU capacity = 18 + SSU capacity = 24</t>
  </si>
  <si>
    <t>AMAU capacity = 18 + SSU capacity = Inf</t>
  </si>
  <si>
    <t>Baseline without mis-allocation of pts + pts can go to SSU if empty</t>
  </si>
  <si>
    <t>AMAU capacity = 18 + SSU capacity = 24 + Inf Staff</t>
  </si>
  <si>
    <t>Majors</t>
  </si>
  <si>
    <t>Hrs</t>
  </si>
  <si>
    <t>Min</t>
  </si>
  <si>
    <t>Prep</t>
  </si>
  <si>
    <t>XRAY</t>
  </si>
  <si>
    <t>ST</t>
  </si>
  <si>
    <t>Minors</t>
  </si>
  <si>
    <t>Num. Pts</t>
  </si>
  <si>
    <t>% Pts in AMU</t>
  </si>
  <si>
    <t>Consultant Time</t>
  </si>
  <si>
    <t>Reg 2</t>
  </si>
  <si>
    <t>Reg 1</t>
  </si>
  <si>
    <t>Prepare</t>
  </si>
  <si>
    <t>Total</t>
  </si>
  <si>
    <t>Percentage</t>
  </si>
  <si>
    <t>Tests</t>
  </si>
  <si>
    <t>Hours</t>
  </si>
  <si>
    <t>Decision</t>
  </si>
  <si>
    <t>Blood</t>
  </si>
  <si>
    <t>Approve</t>
  </si>
  <si>
    <t>Patients</t>
  </si>
  <si>
    <t>Interview 2</t>
  </si>
  <si>
    <t>Interview 1</t>
  </si>
  <si>
    <t>Inter 2</t>
  </si>
  <si>
    <t>AMU Utilisation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</si>
</sst>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2"/>
      <color theme="0"/>
      <name val="Constantia"/>
      <family val="1"/>
    </font>
    <font>
      <sz val="11"/>
      <color theme="1"/>
      <name val="Calibri"/>
      <family val="2"/>
      <scheme val="minor"/>
    </font>
    <font>
      <sz val="12"/>
      <color theme="0"/>
      <name val="Garamond"/>
      <family val="1"/>
    </font>
    <font>
      <sz val="12"/>
      <color theme="1"/>
      <name val="Garamond"/>
      <family val="1"/>
    </font>
    <font>
      <sz val="11"/>
      <color theme="0"/>
      <name val="Garamond"/>
      <family val="1"/>
    </font>
    <font>
      <sz val="11"/>
      <color theme="1"/>
      <name val="Garamond"/>
      <family val="1"/>
    </font>
    <font>
      <sz val="12"/>
      <color rgb="FFFF0000"/>
      <name val="Garamond"/>
      <family val="1"/>
    </font>
    <font>
      <i/>
      <sz val="12"/>
      <color rgb="FFFF0000"/>
      <name val="Garamond"/>
      <family val="1"/>
    </font>
    <font>
      <b/>
      <sz val="14"/>
      <color theme="1"/>
      <name val="Garamond"/>
      <family val="1"/>
    </font>
    <font>
      <sz val="11"/>
      <name val="Garamond"/>
      <family val="1"/>
    </font>
    <font>
      <b/>
      <sz val="11"/>
      <color theme="1"/>
      <name val="Garamond"/>
      <family val="1"/>
    </font>
  </fonts>
  <fills count="2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thin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auto="1"/>
      </top>
      <bottom style="thin">
        <color indexed="64"/>
      </bottom>
      <diagonal/>
    </border>
    <border>
      <left/>
      <right style="thick">
        <color auto="1"/>
      </right>
      <top style="thin">
        <color auto="1"/>
      </top>
      <bottom style="double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5">
    <xf numFmtId="0" fontId="0" fillId="0" borderId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2" borderId="0" applyNumberFormat="0" applyBorder="0" applyAlignment="0" applyProtection="0"/>
    <xf numFmtId="9" fontId="21" fillId="0" borderId="0" applyFont="0" applyFill="0" applyBorder="0" applyAlignment="0" applyProtection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4" borderId="1" xfId="0" applyFont="1" applyFill="1" applyBorder="1"/>
    <xf numFmtId="0" fontId="1" fillId="6" borderId="0" xfId="0" applyFont="1" applyFill="1"/>
    <xf numFmtId="0" fontId="7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6" fillId="8" borderId="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10" borderId="1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4" fillId="2" borderId="1" xfId="0" applyFont="1" applyFill="1" applyBorder="1" applyAlignment="1">
      <alignment horizontal="left"/>
    </xf>
    <xf numFmtId="0" fontId="2" fillId="0" borderId="0" xfId="0" applyFont="1"/>
    <xf numFmtId="0" fontId="1" fillId="11" borderId="1" xfId="0" applyFont="1" applyFill="1" applyBorder="1"/>
    <xf numFmtId="0" fontId="0" fillId="12" borderId="1" xfId="0" applyFill="1" applyBorder="1"/>
    <xf numFmtId="0" fontId="8" fillId="13" borderId="0" xfId="0" applyFont="1" applyFill="1"/>
    <xf numFmtId="0" fontId="9" fillId="13" borderId="0" xfId="0" applyFont="1" applyFill="1"/>
    <xf numFmtId="0" fontId="10" fillId="13" borderId="0" xfId="0" applyFont="1" applyFill="1"/>
    <xf numFmtId="0" fontId="10" fillId="6" borderId="0" xfId="0" applyFont="1" applyFill="1"/>
    <xf numFmtId="0" fontId="1" fillId="0" borderId="1" xfId="0" applyFont="1" applyFill="1" applyBorder="1"/>
    <xf numFmtId="0" fontId="0" fillId="14" borderId="1" xfId="0" applyFill="1" applyBorder="1"/>
    <xf numFmtId="0" fontId="0" fillId="16" borderId="1" xfId="0" applyFill="1" applyBorder="1"/>
    <xf numFmtId="0" fontId="0" fillId="3" borderId="4" xfId="0" applyFill="1" applyBorder="1"/>
    <xf numFmtId="0" fontId="5" fillId="17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6" fillId="17" borderId="2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11" fillId="0" borderId="1" xfId="0" applyFont="1" applyBorder="1"/>
    <xf numFmtId="0" fontId="12" fillId="0" borderId="1" xfId="0" applyFont="1" applyBorder="1"/>
    <xf numFmtId="0" fontId="14" fillId="12" borderId="1" xfId="0" applyFont="1" applyFill="1" applyBorder="1"/>
    <xf numFmtId="0" fontId="13" fillId="3" borderId="4" xfId="0" applyFont="1" applyFill="1" applyBorder="1"/>
    <xf numFmtId="0" fontId="15" fillId="14" borderId="1" xfId="0" applyFont="1" applyFill="1" applyBorder="1"/>
    <xf numFmtId="0" fontId="0" fillId="18" borderId="0" xfId="0" applyFill="1"/>
    <xf numFmtId="0" fontId="9" fillId="17" borderId="1" xfId="0" applyFont="1" applyFill="1" applyBorder="1" applyAlignment="1">
      <alignment horizontal="center"/>
    </xf>
    <xf numFmtId="0" fontId="16" fillId="17" borderId="1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/>
    </xf>
    <xf numFmtId="0" fontId="17" fillId="6" borderId="1" xfId="0" applyFont="1" applyFill="1" applyBorder="1"/>
    <xf numFmtId="0" fontId="17" fillId="0" borderId="3" xfId="0" applyFont="1" applyFill="1" applyBorder="1"/>
    <xf numFmtId="0" fontId="17" fillId="0" borderId="1" xfId="0" applyFont="1" applyBorder="1"/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center"/>
    </xf>
    <xf numFmtId="0" fontId="19" fillId="19" borderId="2" xfId="0" applyFont="1" applyFill="1" applyBorder="1" applyAlignment="1">
      <alignment horizontal="center"/>
    </xf>
    <xf numFmtId="0" fontId="0" fillId="6" borderId="1" xfId="0" applyFont="1" applyFill="1" applyBorder="1"/>
    <xf numFmtId="0" fontId="20" fillId="20" borderId="10" xfId="1" applyFont="1" applyBorder="1"/>
    <xf numFmtId="0" fontId="0" fillId="0" borderId="0" xfId="0" applyAlignment="1">
      <alignment horizontal="center" vertical="center"/>
    </xf>
    <xf numFmtId="0" fontId="19" fillId="6" borderId="2" xfId="0" applyFont="1" applyFill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2" fillId="21" borderId="10" xfId="2" applyNumberFormat="1" applyBorder="1" applyAlignment="1">
      <alignment horizontal="center" vertical="center"/>
    </xf>
    <xf numFmtId="2" fontId="12" fillId="22" borderId="10" xfId="3" applyNumberFormat="1" applyBorder="1" applyAlignment="1">
      <alignment horizontal="center" vertical="center"/>
    </xf>
    <xf numFmtId="0" fontId="0" fillId="0" borderId="3" xfId="0" applyFill="1" applyBorder="1"/>
    <xf numFmtId="0" fontId="17" fillId="0" borderId="0" xfId="0" applyFont="1"/>
    <xf numFmtId="9" fontId="17" fillId="0" borderId="0" xfId="0" applyNumberFormat="1" applyFont="1"/>
    <xf numFmtId="164" fontId="0" fillId="0" borderId="0" xfId="0" applyNumberFormat="1"/>
    <xf numFmtId="9" fontId="0" fillId="0" borderId="0" xfId="4" applyFont="1"/>
    <xf numFmtId="9" fontId="17" fillId="0" borderId="0" xfId="4" applyFont="1"/>
    <xf numFmtId="0" fontId="17" fillId="0" borderId="0" xfId="0" applyNumberFormat="1" applyFont="1"/>
    <xf numFmtId="2" fontId="17" fillId="0" borderId="0" xfId="0" applyNumberFormat="1" applyFont="1"/>
    <xf numFmtId="9" fontId="0" fillId="0" borderId="0" xfId="0" applyNumberFormat="1"/>
    <xf numFmtId="0" fontId="1" fillId="0" borderId="4" xfId="0" applyFont="1" applyBorder="1"/>
    <xf numFmtId="0" fontId="0" fillId="14" borderId="2" xfId="0" applyFill="1" applyBorder="1"/>
    <xf numFmtId="0" fontId="1" fillId="0" borderId="4" xfId="0" applyFont="1" applyFill="1" applyBorder="1"/>
    <xf numFmtId="0" fontId="0" fillId="16" borderId="2" xfId="0" applyFill="1" applyBorder="1"/>
    <xf numFmtId="2" fontId="0" fillId="0" borderId="0" xfId="0" applyNumberFormat="1"/>
    <xf numFmtId="0" fontId="20" fillId="20" borderId="11" xfId="1" applyFont="1" applyBorder="1"/>
    <xf numFmtId="1" fontId="12" fillId="22" borderId="10" xfId="3" applyNumberFormat="1" applyBorder="1" applyAlignment="1">
      <alignment horizontal="center" vertical="center"/>
    </xf>
    <xf numFmtId="9" fontId="12" fillId="22" borderId="10" xfId="4" applyFont="1" applyFill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2" fillId="20" borderId="11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1" fontId="0" fillId="0" borderId="0" xfId="0" applyNumberFormat="1"/>
    <xf numFmtId="1" fontId="17" fillId="0" borderId="0" xfId="0" applyNumberFormat="1" applyFont="1"/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23" fillId="0" borderId="16" xfId="0" applyFont="1" applyBorder="1" applyAlignment="1">
      <alignment horizontal="left" vertical="center"/>
    </xf>
    <xf numFmtId="0" fontId="23" fillId="0" borderId="17" xfId="0" applyFont="1" applyBorder="1" applyAlignment="1">
      <alignment horizontal="left" vertical="center"/>
    </xf>
    <xf numFmtId="9" fontId="23" fillId="0" borderId="18" xfId="4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0" fontId="23" fillId="0" borderId="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9" fontId="23" fillId="0" borderId="24" xfId="4" applyFont="1" applyBorder="1" applyAlignment="1">
      <alignment horizontal="center" vertical="center"/>
    </xf>
    <xf numFmtId="9" fontId="23" fillId="0" borderId="2" xfId="4" applyFont="1" applyBorder="1" applyAlignment="1">
      <alignment horizontal="center" vertical="center"/>
    </xf>
    <xf numFmtId="9" fontId="23" fillId="0" borderId="25" xfId="4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2" fontId="23" fillId="0" borderId="27" xfId="0" applyNumberFormat="1" applyFont="1" applyBorder="1" applyAlignment="1">
      <alignment horizontal="center" vertical="center"/>
    </xf>
    <xf numFmtId="2" fontId="23" fillId="0" borderId="28" xfId="0" applyNumberFormat="1" applyFont="1" applyBorder="1" applyAlignment="1">
      <alignment horizontal="center" vertical="center"/>
    </xf>
    <xf numFmtId="1" fontId="23" fillId="0" borderId="28" xfId="0" applyNumberFormat="1" applyFont="1" applyBorder="1" applyAlignment="1">
      <alignment horizontal="center" vertical="center"/>
    </xf>
    <xf numFmtId="9" fontId="23" fillId="0" borderId="22" xfId="4" applyFont="1" applyBorder="1" applyAlignment="1">
      <alignment horizontal="center" vertical="center"/>
    </xf>
    <xf numFmtId="2" fontId="23" fillId="0" borderId="29" xfId="0" applyNumberFormat="1" applyFont="1" applyBorder="1" applyAlignment="1">
      <alignment horizontal="center" vertical="center"/>
    </xf>
    <xf numFmtId="0" fontId="23" fillId="24" borderId="26" xfId="0" applyFont="1" applyFill="1" applyBorder="1" applyAlignment="1">
      <alignment horizontal="center" vertical="center"/>
    </xf>
    <xf numFmtId="0" fontId="23" fillId="24" borderId="23" xfId="0" applyFont="1" applyFill="1" applyBorder="1" applyAlignment="1">
      <alignment horizontal="center" vertical="center"/>
    </xf>
    <xf numFmtId="2" fontId="23" fillId="24" borderId="29" xfId="0" applyNumberFormat="1" applyFont="1" applyFill="1" applyBorder="1" applyAlignment="1">
      <alignment horizontal="center" vertical="center"/>
    </xf>
    <xf numFmtId="9" fontId="23" fillId="24" borderId="24" xfId="4" applyFont="1" applyFill="1" applyBorder="1" applyAlignment="1">
      <alignment horizontal="center" vertical="center"/>
    </xf>
    <xf numFmtId="2" fontId="23" fillId="24" borderId="28" xfId="0" applyNumberFormat="1" applyFont="1" applyFill="1" applyBorder="1" applyAlignment="1">
      <alignment horizontal="center" vertical="center"/>
    </xf>
    <xf numFmtId="9" fontId="23" fillId="24" borderId="2" xfId="4" applyFont="1" applyFill="1" applyBorder="1" applyAlignment="1">
      <alignment horizontal="center" vertical="center"/>
    </xf>
    <xf numFmtId="1" fontId="23" fillId="24" borderId="28" xfId="0" applyNumberFormat="1" applyFont="1" applyFill="1" applyBorder="1" applyAlignment="1">
      <alignment horizontal="center" vertical="center"/>
    </xf>
    <xf numFmtId="9" fontId="23" fillId="24" borderId="22" xfId="4" applyFont="1" applyFill="1" applyBorder="1" applyAlignment="1">
      <alignment horizontal="center" vertical="center"/>
    </xf>
    <xf numFmtId="9" fontId="23" fillId="24" borderId="25" xfId="4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3" fillId="0" borderId="23" xfId="0" applyFont="1" applyFill="1" applyBorder="1" applyAlignment="1">
      <alignment horizontal="center" vertical="center"/>
    </xf>
    <xf numFmtId="2" fontId="23" fillId="0" borderId="29" xfId="0" applyNumberFormat="1" applyFont="1" applyFill="1" applyBorder="1" applyAlignment="1">
      <alignment horizontal="center" vertical="center"/>
    </xf>
    <xf numFmtId="9" fontId="23" fillId="0" borderId="24" xfId="4" applyFont="1" applyFill="1" applyBorder="1" applyAlignment="1">
      <alignment horizontal="center" vertical="center"/>
    </xf>
    <xf numFmtId="2" fontId="23" fillId="0" borderId="28" xfId="0" applyNumberFormat="1" applyFont="1" applyFill="1" applyBorder="1" applyAlignment="1">
      <alignment horizontal="center" vertical="center"/>
    </xf>
    <xf numFmtId="9" fontId="23" fillId="0" borderId="2" xfId="4" applyFont="1" applyFill="1" applyBorder="1" applyAlignment="1">
      <alignment horizontal="center" vertical="center"/>
    </xf>
    <xf numFmtId="1" fontId="23" fillId="0" borderId="28" xfId="0" applyNumberFormat="1" applyFont="1" applyFill="1" applyBorder="1" applyAlignment="1">
      <alignment horizontal="center" vertical="center"/>
    </xf>
    <xf numFmtId="9" fontId="23" fillId="0" borderId="22" xfId="4" applyFont="1" applyFill="1" applyBorder="1" applyAlignment="1">
      <alignment horizontal="center" vertical="center"/>
    </xf>
    <xf numFmtId="9" fontId="23" fillId="0" borderId="25" xfId="4" applyFont="1" applyFill="1" applyBorder="1" applyAlignment="1">
      <alignment horizontal="center" vertical="center"/>
    </xf>
    <xf numFmtId="9" fontId="23" fillId="0" borderId="35" xfId="4" applyFont="1" applyBorder="1" applyAlignment="1">
      <alignment horizontal="center" vertical="center"/>
    </xf>
    <xf numFmtId="9" fontId="23" fillId="0" borderId="34" xfId="4" applyFont="1" applyBorder="1" applyAlignment="1">
      <alignment horizontal="center" vertical="center"/>
    </xf>
    <xf numFmtId="9" fontId="23" fillId="0" borderId="8" xfId="4" applyFont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0" borderId="0" xfId="0" applyFont="1" applyFill="1" applyAlignment="1">
      <alignment horizontal="center" vertical="center"/>
    </xf>
    <xf numFmtId="2" fontId="23" fillId="24" borderId="27" xfId="0" applyNumberFormat="1" applyFont="1" applyFill="1" applyBorder="1" applyAlignment="1">
      <alignment horizontal="center" vertical="center"/>
    </xf>
    <xf numFmtId="2" fontId="23" fillId="0" borderId="27" xfId="0" applyNumberFormat="1" applyFont="1" applyFill="1" applyBorder="1" applyAlignment="1">
      <alignment horizontal="center" vertical="center"/>
    </xf>
    <xf numFmtId="0" fontId="23" fillId="24" borderId="30" xfId="0" applyFont="1" applyFill="1" applyBorder="1" applyAlignment="1">
      <alignment horizontal="center" vertical="center"/>
    </xf>
    <xf numFmtId="9" fontId="23" fillId="24" borderId="31" xfId="4" applyFont="1" applyFill="1" applyBorder="1" applyAlignment="1">
      <alignment horizontal="center" vertical="center"/>
    </xf>
    <xf numFmtId="9" fontId="23" fillId="24" borderId="32" xfId="4" applyFont="1" applyFill="1" applyBorder="1" applyAlignment="1">
      <alignment horizontal="center" vertical="center"/>
    </xf>
    <xf numFmtId="9" fontId="23" fillId="24" borderId="33" xfId="4" applyFont="1" applyFill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2" fillId="20" borderId="10" xfId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3" borderId="0" xfId="0" applyFont="1" applyFill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2" fontId="24" fillId="23" borderId="0" xfId="0" applyNumberFormat="1" applyFont="1" applyFill="1" applyAlignment="1">
      <alignment horizontal="center" vertical="center"/>
    </xf>
    <xf numFmtId="1" fontId="24" fillId="23" borderId="0" xfId="0" applyNumberFormat="1" applyFont="1" applyFill="1" applyAlignment="1">
      <alignment horizontal="center" vertical="center"/>
    </xf>
    <xf numFmtId="9" fontId="24" fillId="23" borderId="0" xfId="4" applyFont="1" applyFill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9" fontId="12" fillId="22" borderId="10" xfId="4" applyFont="1" applyFill="1" applyBorder="1" applyAlignment="1">
      <alignment horizontal="center" vertical="center"/>
    </xf>
    <xf numFmtId="2" fontId="24" fillId="22" borderId="10" xfId="3" applyNumberFormat="1" applyFont="1" applyBorder="1" applyAlignment="1">
      <alignment horizontal="center" vertical="center"/>
    </xf>
    <xf numFmtId="1" fontId="24" fillId="22" borderId="10" xfId="3" applyNumberFormat="1" applyFont="1" applyBorder="1" applyAlignment="1">
      <alignment horizontal="center" vertical="center"/>
    </xf>
    <xf numFmtId="9" fontId="24" fillId="22" borderId="10" xfId="4" applyFont="1" applyFill="1" applyBorder="1" applyAlignment="1">
      <alignment horizontal="center" vertical="center"/>
    </xf>
    <xf numFmtId="164" fontId="24" fillId="22" borderId="10" xfId="4" applyNumberFormat="1" applyFont="1" applyFill="1" applyBorder="1" applyAlignment="1">
      <alignment horizontal="center" vertical="center"/>
    </xf>
    <xf numFmtId="164" fontId="24" fillId="23" borderId="0" xfId="4" applyNumberFormat="1" applyFont="1" applyFill="1" applyAlignment="1">
      <alignment horizontal="center" vertical="center"/>
    </xf>
    <xf numFmtId="9" fontId="24" fillId="23" borderId="0" xfId="4" applyNumberFormat="1" applyFont="1" applyFill="1" applyAlignment="1">
      <alignment horizontal="center" vertical="center"/>
    </xf>
    <xf numFmtId="9" fontId="24" fillId="22" borderId="10" xfId="4" applyNumberFormat="1" applyFont="1" applyFill="1" applyBorder="1" applyAlignment="1">
      <alignment horizontal="center" vertical="center"/>
    </xf>
    <xf numFmtId="2" fontId="25" fillId="0" borderId="0" xfId="0" applyNumberFormat="1" applyFont="1" applyAlignment="1">
      <alignment horizontal="center" vertical="center"/>
    </xf>
    <xf numFmtId="2" fontId="25" fillId="0" borderId="0" xfId="0" applyNumberFormat="1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2" fontId="24" fillId="0" borderId="0" xfId="0" applyNumberFormat="1" applyFont="1" applyAlignment="1">
      <alignment horizontal="center" vertical="center"/>
    </xf>
    <xf numFmtId="2" fontId="24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horizontal="left"/>
    </xf>
    <xf numFmtId="0" fontId="25" fillId="0" borderId="2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/>
    </xf>
    <xf numFmtId="9" fontId="25" fillId="0" borderId="1" xfId="4" applyFont="1" applyFill="1" applyBorder="1" applyAlignment="1">
      <alignment horizontal="center"/>
    </xf>
    <xf numFmtId="9" fontId="25" fillId="0" borderId="1" xfId="4" applyNumberFormat="1" applyFont="1" applyFill="1" applyBorder="1" applyAlignment="1">
      <alignment horizontal="center"/>
    </xf>
    <xf numFmtId="0" fontId="25" fillId="0" borderId="0" xfId="0" applyFont="1" applyFill="1" applyBorder="1" applyAlignment="1">
      <alignment horizontal="center"/>
    </xf>
    <xf numFmtId="2" fontId="25" fillId="0" borderId="1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1" fontId="25" fillId="0" borderId="0" xfId="0" applyNumberFormat="1" applyFont="1" applyAlignment="1">
      <alignment horizontal="left" vertical="center"/>
    </xf>
    <xf numFmtId="1" fontId="25" fillId="0" borderId="0" xfId="0" applyNumberFormat="1" applyFont="1" applyAlignment="1">
      <alignment horizontal="center" vertical="center"/>
    </xf>
    <xf numFmtId="2" fontId="12" fillId="21" borderId="36" xfId="2" applyNumberFormat="1" applyBorder="1" applyAlignment="1">
      <alignment horizontal="center" vertical="center"/>
    </xf>
    <xf numFmtId="9" fontId="12" fillId="21" borderId="36" xfId="4" applyFont="1" applyFill="1" applyBorder="1" applyAlignment="1">
      <alignment horizontal="center" vertical="center"/>
    </xf>
    <xf numFmtId="0" fontId="20" fillId="20" borderId="37" xfId="1" applyFont="1" applyBorder="1"/>
    <xf numFmtId="2" fontId="12" fillId="0" borderId="0" xfId="2" applyNumberFormat="1" applyFill="1" applyBorder="1" applyAlignment="1">
      <alignment horizontal="center" vertical="center"/>
    </xf>
    <xf numFmtId="9" fontId="12" fillId="0" borderId="0" xfId="4" applyFont="1" applyFill="1" applyBorder="1" applyAlignment="1">
      <alignment horizontal="center" vertical="center"/>
    </xf>
    <xf numFmtId="0" fontId="0" fillId="0" borderId="0" xfId="0" applyFill="1" applyBorder="1"/>
    <xf numFmtId="2" fontId="12" fillId="22" borderId="10" xfId="4" applyNumberFormat="1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/>
    </xf>
    <xf numFmtId="0" fontId="1" fillId="15" borderId="2" xfId="0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23" fillId="0" borderId="0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24" borderId="14" xfId="0" applyFont="1" applyFill="1" applyBorder="1" applyAlignment="1">
      <alignment horizontal="center" vertical="center" wrapText="1"/>
    </xf>
    <xf numFmtId="0" fontId="23" fillId="0" borderId="14" xfId="0" applyFont="1" applyFill="1" applyBorder="1" applyAlignment="1">
      <alignment horizontal="center" vertical="center" wrapText="1"/>
    </xf>
    <xf numFmtId="0" fontId="23" fillId="24" borderId="15" xfId="0" applyFont="1" applyFill="1" applyBorder="1" applyAlignment="1">
      <alignment horizontal="center" vertical="center" wrapText="1"/>
    </xf>
    <xf numFmtId="0" fontId="23" fillId="0" borderId="13" xfId="0" applyFont="1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 wrapText="1"/>
    </xf>
    <xf numFmtId="0" fontId="23" fillId="0" borderId="14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7" fillId="0" borderId="0" xfId="0" applyFont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/>
    </xf>
  </cellXfs>
  <cellStyles count="5">
    <cellStyle name="Accent1" xfId="1" builtinId="29"/>
    <cellStyle name="Accent2" xfId="2" builtinId="33"/>
    <cellStyle name="Accent4" xfId="3" builtinId="41"/>
    <cellStyle name="Normal" xfId="0" builtinId="0"/>
    <cellStyle name="Percent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C3" sqref="AC3"/>
    </sheetView>
  </sheetViews>
  <sheetFormatPr defaultRowHeight="14.4" x14ac:dyDescent="0.3"/>
  <cols>
    <col min="1" max="1" width="2.109375" bestFit="1" customWidth="1"/>
    <col min="2" max="2" width="14.77734375" hidden="1" customWidth="1"/>
    <col min="3" max="3" width="16.77734375" hidden="1" customWidth="1"/>
    <col min="4" max="4" width="18.21875" hidden="1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hidden="1" customWidth="1"/>
    <col min="12" max="12" width="15.21875" hidden="1" customWidth="1"/>
    <col min="13" max="13" width="19.88671875" hidden="1" customWidth="1"/>
    <col min="14" max="15" width="14.33203125" hidden="1" customWidth="1"/>
    <col min="16" max="17" width="25.109375" hidden="1" customWidth="1"/>
    <col min="18" max="18" width="9.6640625" hidden="1" customWidth="1"/>
    <col min="19" max="19" width="11.5546875" hidden="1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5" t="s">
        <v>69</v>
      </c>
      <c r="V1" s="196"/>
      <c r="W1" s="193" t="s">
        <v>68</v>
      </c>
      <c r="X1" s="194"/>
      <c r="Y1" s="197" t="s">
        <v>72</v>
      </c>
      <c r="Z1" s="198"/>
      <c r="AA1" t="s">
        <v>122</v>
      </c>
      <c r="AB1" s="193" t="s">
        <v>68</v>
      </c>
      <c r="AC1" s="194"/>
      <c r="AD1" t="s">
        <v>153</v>
      </c>
    </row>
    <row r="2" spans="1:30" x14ac:dyDescent="0.3">
      <c r="A2">
        <v>0</v>
      </c>
      <c r="B2" s="68">
        <v>7.3121504571551812</v>
      </c>
      <c r="C2" s="68">
        <v>15.993673256800646</v>
      </c>
      <c r="D2" s="68">
        <v>4.82117424940229</v>
      </c>
      <c r="E2" s="68">
        <v>9.3133891745326221</v>
      </c>
      <c r="F2" s="68">
        <v>16.331186193424372</v>
      </c>
      <c r="G2" s="68">
        <v>6.5070687511646703</v>
      </c>
      <c r="H2" s="68">
        <v>4.6581175454517654</v>
      </c>
      <c r="I2" s="68">
        <v>5.1793395276902894</v>
      </c>
      <c r="J2" s="68">
        <v>4.1522758840005887</v>
      </c>
      <c r="K2" s="68">
        <v>8.4036078590147767</v>
      </c>
      <c r="L2" s="68">
        <v>17.031725665647805</v>
      </c>
      <c r="M2" s="68">
        <v>5.9279550651420285</v>
      </c>
      <c r="N2" s="68">
        <v>54.718269778030738</v>
      </c>
      <c r="O2" s="68">
        <v>62.474391076712955</v>
      </c>
      <c r="P2" s="68">
        <v>69.576680826131536</v>
      </c>
      <c r="Q2" s="68">
        <v>76.918570591681316</v>
      </c>
      <c r="R2" s="68">
        <v>0.93481570327997421</v>
      </c>
      <c r="S2" s="68">
        <v>0.2663191401024127</v>
      </c>
      <c r="T2" s="68">
        <v>4.1057341883101908E-2</v>
      </c>
      <c r="U2" s="21" t="s">
        <v>64</v>
      </c>
      <c r="V2" s="38">
        <v>0.16666282880849817</v>
      </c>
      <c r="W2" s="21" t="s">
        <v>4</v>
      </c>
      <c r="X2" s="36">
        <v>0.28519890349990085</v>
      </c>
      <c r="Y2" s="21" t="s">
        <v>80</v>
      </c>
      <c r="Z2" s="37">
        <v>515.52975207555062</v>
      </c>
      <c r="AA2">
        <f>Z2/1440</f>
        <v>0.35800677227468791</v>
      </c>
      <c r="AB2" s="21" t="s">
        <v>4</v>
      </c>
      <c r="AC2" s="36">
        <v>0.19412981915180189</v>
      </c>
      <c r="AD2" s="77">
        <v>0.22</v>
      </c>
    </row>
    <row r="3" spans="1:30" x14ac:dyDescent="0.3">
      <c r="A3">
        <v>0</v>
      </c>
      <c r="B3" s="68">
        <v>7.8698289569499495</v>
      </c>
      <c r="C3" s="68">
        <v>17.273438343965797</v>
      </c>
      <c r="D3" s="68">
        <v>5.2192723907529608</v>
      </c>
      <c r="E3" s="68">
        <v>10.153384664666618</v>
      </c>
      <c r="F3" s="68">
        <v>17.947990713983938</v>
      </c>
      <c r="G3" s="68">
        <v>7.0412445453696852</v>
      </c>
      <c r="H3" s="68">
        <v>5.1703399182552614</v>
      </c>
      <c r="I3" s="68">
        <v>6.2206252884380087</v>
      </c>
      <c r="J3" s="68">
        <v>4.0552857235622959</v>
      </c>
      <c r="K3" s="68">
        <v>9.029264619111407</v>
      </c>
      <c r="L3" s="68">
        <v>18.398667297179337</v>
      </c>
      <c r="M3" s="68">
        <v>6.3883497567835104</v>
      </c>
      <c r="N3" s="68">
        <v>50.884564352056614</v>
      </c>
      <c r="O3" s="68">
        <v>59.690436705362082</v>
      </c>
      <c r="P3" s="68">
        <v>64.668367346938766</v>
      </c>
      <c r="Q3" s="68">
        <v>74.039960323083463</v>
      </c>
      <c r="R3" s="68">
        <v>0.93183265120509318</v>
      </c>
      <c r="S3" s="68">
        <v>0.26730331969076854</v>
      </c>
      <c r="T3" s="68">
        <v>4.4338335607094131E-2</v>
      </c>
      <c r="U3" s="43" t="s">
        <v>56</v>
      </c>
      <c r="V3" s="46">
        <v>0</v>
      </c>
      <c r="W3" s="21" t="s">
        <v>2</v>
      </c>
      <c r="X3" s="36">
        <v>0.24119261759838936</v>
      </c>
      <c r="Y3" s="21" t="s">
        <v>73</v>
      </c>
      <c r="Z3" s="37">
        <v>52.819932049830122</v>
      </c>
      <c r="AB3" s="21" t="s">
        <v>2</v>
      </c>
      <c r="AC3" s="36">
        <v>0.34985708382392311</v>
      </c>
      <c r="AD3" t="s">
        <v>154</v>
      </c>
    </row>
    <row r="4" spans="1:30" x14ac:dyDescent="0.3">
      <c r="A4">
        <v>0</v>
      </c>
      <c r="B4" s="68">
        <v>7.9149306972161195</v>
      </c>
      <c r="C4" s="68">
        <v>17.415154193975145</v>
      </c>
      <c r="D4" s="68">
        <v>5.1567563134513383</v>
      </c>
      <c r="E4" s="68">
        <v>10.116887448167745</v>
      </c>
      <c r="F4" s="68">
        <v>18.24021083852934</v>
      </c>
      <c r="G4" s="68">
        <v>6.98032345019499</v>
      </c>
      <c r="H4" s="68">
        <v>5.3907855548863717</v>
      </c>
      <c r="I4" s="68">
        <v>6.3175457258741057</v>
      </c>
      <c r="J4" s="68">
        <v>4.4118401096842126</v>
      </c>
      <c r="K4" s="68">
        <v>9.1487253917238469</v>
      </c>
      <c r="L4" s="68">
        <v>18.603946021177705</v>
      </c>
      <c r="M4" s="68">
        <v>6.4036165696103859</v>
      </c>
      <c r="N4" s="68">
        <v>50.602683647941781</v>
      </c>
      <c r="O4" s="68">
        <v>59.60204661739624</v>
      </c>
      <c r="P4" s="68">
        <v>64.55399061032864</v>
      </c>
      <c r="Q4" s="68">
        <v>73.566084788029926</v>
      </c>
      <c r="R4" s="68">
        <v>0.92301410878737011</v>
      </c>
      <c r="S4" s="68">
        <v>0.26720500839268702</v>
      </c>
      <c r="T4" s="68">
        <v>5.2170757156466907E-2</v>
      </c>
      <c r="U4" s="21" t="s">
        <v>83</v>
      </c>
      <c r="V4" s="38">
        <v>18.559451219512198</v>
      </c>
      <c r="W4" s="21" t="s">
        <v>3</v>
      </c>
      <c r="X4" s="36">
        <v>6.9690633907669525E-2</v>
      </c>
      <c r="Y4" s="21" t="s">
        <v>74</v>
      </c>
      <c r="Z4" s="37">
        <v>61.906918808741928</v>
      </c>
      <c r="AB4" s="43" t="s">
        <v>3</v>
      </c>
      <c r="AC4" s="47">
        <v>0</v>
      </c>
      <c r="AD4" s="77">
        <v>0.7</v>
      </c>
    </row>
    <row r="5" spans="1:30" x14ac:dyDescent="0.3">
      <c r="A5">
        <v>0</v>
      </c>
      <c r="B5" s="68">
        <v>8.0205950137616409</v>
      </c>
      <c r="C5" s="68">
        <v>17.050115834676493</v>
      </c>
      <c r="D5" s="68">
        <v>5.3359639882792553</v>
      </c>
      <c r="E5" s="68">
        <v>9.9450516249271672</v>
      </c>
      <c r="F5" s="68">
        <v>17.399191306788204</v>
      </c>
      <c r="G5" s="68">
        <v>7.1471767222519533</v>
      </c>
      <c r="H5" s="68">
        <v>4.8233009623286422</v>
      </c>
      <c r="I5" s="68">
        <v>5.5765164464951766</v>
      </c>
      <c r="J5" s="68">
        <v>4.122048119558519</v>
      </c>
      <c r="K5" s="68">
        <v>9.1855131538197252</v>
      </c>
      <c r="L5" s="68">
        <v>18.179500268074257</v>
      </c>
      <c r="M5" s="68">
        <v>6.5114469072710728</v>
      </c>
      <c r="N5" s="68">
        <v>49.864437415273386</v>
      </c>
      <c r="O5" s="68">
        <v>59.008245792386759</v>
      </c>
      <c r="P5" s="68">
        <v>64.038686987104342</v>
      </c>
      <c r="Q5" s="68">
        <v>73.758241758241766</v>
      </c>
      <c r="R5" s="68">
        <v>0.92759188151398797</v>
      </c>
      <c r="S5" s="68">
        <v>0.26225086853172425</v>
      </c>
      <c r="T5" s="68">
        <v>4.8500639970744192E-2</v>
      </c>
      <c r="U5" s="21" t="s">
        <v>84</v>
      </c>
      <c r="V5" s="38">
        <v>90.549403860962826</v>
      </c>
      <c r="W5" s="21" t="s">
        <v>70</v>
      </c>
      <c r="X5" s="36">
        <v>42.63900599996262</v>
      </c>
      <c r="Y5" s="35" t="s">
        <v>75</v>
      </c>
      <c r="Z5" s="37">
        <v>7.1266721266721209</v>
      </c>
      <c r="AB5" s="21" t="s">
        <v>70</v>
      </c>
      <c r="AC5" s="36">
        <v>41.595141587399212</v>
      </c>
      <c r="AD5" t="s">
        <v>155</v>
      </c>
    </row>
    <row r="6" spans="1:30" x14ac:dyDescent="0.3">
      <c r="A6">
        <v>0</v>
      </c>
      <c r="B6" s="68">
        <v>7.3987486496188604</v>
      </c>
      <c r="C6" s="68">
        <v>16.172632467178474</v>
      </c>
      <c r="D6" s="68">
        <v>4.8732634812890341</v>
      </c>
      <c r="E6" s="68">
        <v>9.5638132115840389</v>
      </c>
      <c r="F6" s="68">
        <v>16.949173123648428</v>
      </c>
      <c r="G6" s="68">
        <v>6.7402068198522249</v>
      </c>
      <c r="H6" s="68">
        <v>5.2977947490777293</v>
      </c>
      <c r="I6" s="68">
        <v>6.2293778966358984</v>
      </c>
      <c r="J6" s="68">
        <v>4.3873556782999161</v>
      </c>
      <c r="K6" s="68">
        <v>8.5921625345925108</v>
      </c>
      <c r="L6" s="68">
        <v>17.305143464331401</v>
      </c>
      <c r="M6" s="68">
        <v>6.0842077260324006</v>
      </c>
      <c r="N6" s="68">
        <v>52.798549739406297</v>
      </c>
      <c r="O6" s="68">
        <v>61.88965673501756</v>
      </c>
      <c r="P6" s="68">
        <v>67.15786402100963</v>
      </c>
      <c r="Q6" s="68">
        <v>75.944566010211517</v>
      </c>
      <c r="R6" s="68">
        <v>0.93003234182116334</v>
      </c>
      <c r="S6" s="68">
        <v>0.2627886849177789</v>
      </c>
      <c r="T6" s="68">
        <v>4.6554001730970712E-2</v>
      </c>
      <c r="U6" s="21" t="s">
        <v>85</v>
      </c>
      <c r="V6" s="38">
        <v>30.566295979469682</v>
      </c>
      <c r="W6" s="21" t="s">
        <v>71</v>
      </c>
      <c r="X6" s="36">
        <v>0.17964775847851605</v>
      </c>
      <c r="Y6" s="35" t="s">
        <v>76</v>
      </c>
      <c r="Z6" s="37">
        <v>-1730.207044334737</v>
      </c>
      <c r="AA6">
        <f>Z6/1440</f>
        <v>-1.2015326696769006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52.092060282151195</v>
      </c>
      <c r="W7" s="21" t="s">
        <v>6</v>
      </c>
      <c r="X7" s="36">
        <v>0.29699164696399799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8.8722184766341236E-2</v>
      </c>
    </row>
    <row r="8" spans="1:30" x14ac:dyDescent="0.3">
      <c r="B8" s="82">
        <f>AVERAGE(B2:B6)</f>
        <v>7.7032507549403508</v>
      </c>
      <c r="C8" s="82">
        <f t="shared" ref="C8:T8" si="0">AVERAGE(C2:C6)</f>
        <v>16.781002819319308</v>
      </c>
      <c r="D8" s="82">
        <f t="shared" si="0"/>
        <v>5.0812860846349759</v>
      </c>
      <c r="E8" s="82">
        <f t="shared" si="0"/>
        <v>9.8185052247756381</v>
      </c>
      <c r="F8" s="82">
        <f t="shared" si="0"/>
        <v>17.373550435274854</v>
      </c>
      <c r="G8" s="82">
        <f t="shared" si="0"/>
        <v>6.8832040577667044</v>
      </c>
      <c r="H8" s="82">
        <f t="shared" si="0"/>
        <v>5.0680677459999544</v>
      </c>
      <c r="I8" s="82">
        <f t="shared" si="0"/>
        <v>5.9046809770266959</v>
      </c>
      <c r="J8" s="82">
        <f t="shared" si="0"/>
        <v>4.2257611030211057</v>
      </c>
      <c r="K8" s="82">
        <f t="shared" si="0"/>
        <v>8.8718547116524533</v>
      </c>
      <c r="L8" s="82">
        <f t="shared" si="0"/>
        <v>17.903796543282102</v>
      </c>
      <c r="M8" s="82">
        <f t="shared" si="0"/>
        <v>6.2631152049678791</v>
      </c>
      <c r="N8" s="82">
        <f t="shared" si="0"/>
        <v>51.773700986541755</v>
      </c>
      <c r="O8" s="82">
        <f t="shared" si="0"/>
        <v>60.532955385375125</v>
      </c>
      <c r="P8" s="82">
        <f t="shared" si="0"/>
        <v>65.999117958302591</v>
      </c>
      <c r="Q8" s="82">
        <f t="shared" si="0"/>
        <v>74.845484694249592</v>
      </c>
      <c r="R8" s="82">
        <f t="shared" si="0"/>
        <v>0.92945733732151781</v>
      </c>
      <c r="S8" s="82">
        <f t="shared" si="0"/>
        <v>0.26517340432707426</v>
      </c>
      <c r="T8" s="82">
        <f t="shared" si="0"/>
        <v>4.6524215269675574E-2</v>
      </c>
      <c r="W8" s="21" t="s">
        <v>7</v>
      </c>
      <c r="X8" s="36">
        <v>0.32549861965996885</v>
      </c>
      <c r="Y8" s="35" t="s">
        <v>78</v>
      </c>
      <c r="Z8" s="37">
        <v>0.32005559214027163</v>
      </c>
      <c r="AA8">
        <f>Z8/1440</f>
        <v>2.2226082787518863E-4</v>
      </c>
      <c r="AB8" s="21" t="s">
        <v>7</v>
      </c>
      <c r="AC8" s="36">
        <v>0.10633275559311249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5" t="s">
        <v>69</v>
      </c>
      <c r="V10" s="196"/>
      <c r="W10" s="193" t="s">
        <v>68</v>
      </c>
      <c r="X10" s="194"/>
      <c r="Y10" s="197" t="s">
        <v>72</v>
      </c>
      <c r="Z10" s="198"/>
      <c r="AA10" t="s">
        <v>122</v>
      </c>
      <c r="AB10" s="193" t="s">
        <v>68</v>
      </c>
      <c r="AC10" s="19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5" t="s">
        <v>69</v>
      </c>
      <c r="V18" s="196"/>
      <c r="W18" s="193" t="s">
        <v>68</v>
      </c>
      <c r="X18" s="194"/>
      <c r="Y18" s="197" t="s">
        <v>72</v>
      </c>
      <c r="Z18" s="198"/>
      <c r="AA18" t="s">
        <v>122</v>
      </c>
      <c r="AB18" s="193" t="s">
        <v>68</v>
      </c>
      <c r="AC18" s="19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5" t="s">
        <v>69</v>
      </c>
      <c r="V26" s="196"/>
      <c r="W26" s="193" t="s">
        <v>68</v>
      </c>
      <c r="X26" s="194"/>
      <c r="Y26" s="197" t="s">
        <v>72</v>
      </c>
      <c r="Z26" s="198"/>
      <c r="AA26" t="s">
        <v>122</v>
      </c>
      <c r="AB26" s="193" t="s">
        <v>68</v>
      </c>
      <c r="AC26" s="19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5" t="s">
        <v>69</v>
      </c>
      <c r="V34" s="196"/>
      <c r="W34" s="193" t="s">
        <v>68</v>
      </c>
      <c r="X34" s="194"/>
      <c r="Y34" s="197" t="s">
        <v>72</v>
      </c>
      <c r="Z34" s="198"/>
      <c r="AA34" t="s">
        <v>122</v>
      </c>
      <c r="AB34" s="193" t="s">
        <v>68</v>
      </c>
      <c r="AC34" s="19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5" t="s">
        <v>69</v>
      </c>
      <c r="V42" s="196"/>
      <c r="W42" s="193" t="s">
        <v>68</v>
      </c>
      <c r="X42" s="194"/>
      <c r="Y42" s="197" t="s">
        <v>72</v>
      </c>
      <c r="Z42" s="198"/>
      <c r="AA42" t="s">
        <v>122</v>
      </c>
      <c r="AB42" s="193" t="s">
        <v>68</v>
      </c>
      <c r="AC42" s="19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5" t="s">
        <v>69</v>
      </c>
      <c r="V50" s="196"/>
      <c r="W50" s="193" t="s">
        <v>68</v>
      </c>
      <c r="X50" s="194"/>
      <c r="Y50" s="197" t="s">
        <v>72</v>
      </c>
      <c r="Z50" s="198"/>
      <c r="AA50" t="s">
        <v>122</v>
      </c>
      <c r="AB50" s="193" t="s">
        <v>68</v>
      </c>
      <c r="AC50" s="19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5" t="s">
        <v>69</v>
      </c>
      <c r="V58" s="196"/>
      <c r="W58" s="193" t="s">
        <v>68</v>
      </c>
      <c r="X58" s="194"/>
      <c r="Y58" s="197" t="s">
        <v>72</v>
      </c>
      <c r="Z58" s="198"/>
      <c r="AA58" t="s">
        <v>122</v>
      </c>
      <c r="AB58" s="193" t="s">
        <v>68</v>
      </c>
      <c r="AC58" s="19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W18:X18"/>
    <mergeCell ref="Y18:Z18"/>
    <mergeCell ref="AB18:AC18"/>
    <mergeCell ref="U18:V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AB50:AC50"/>
    <mergeCell ref="U58:V58"/>
    <mergeCell ref="W58:X58"/>
    <mergeCell ref="Y58:Z58"/>
    <mergeCell ref="AB58:AC58"/>
    <mergeCell ref="U50:V50"/>
    <mergeCell ref="W50:X50"/>
    <mergeCell ref="Y50:Z50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4"/>
  <sheetViews>
    <sheetView zoomScaleNormal="100" workbookViewId="0">
      <selection activeCell="J2" sqref="J2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tr">
        <f>Resus!A1</f>
        <v>Resources/Process</v>
      </c>
      <c r="B1" s="13" t="str">
        <f>Resus!B1</f>
        <v>Patient Pass</v>
      </c>
      <c r="C1" s="13" t="str">
        <f>Resus!C1</f>
        <v>Preparation</v>
      </c>
      <c r="D1" s="13" t="str">
        <f>Resus!D1</f>
        <v>Diagnose</v>
      </c>
      <c r="E1" s="13" t="str">
        <f>Resus!E1</f>
        <v>Res</v>
      </c>
      <c r="F1" s="13" t="str">
        <f>Resus!F1</f>
        <v>Examination</v>
      </c>
      <c r="G1" s="13" t="str">
        <f>Resus!G1</f>
        <v>Consult</v>
      </c>
      <c r="H1" s="13" t="str">
        <f>Resus!H1</f>
        <v>Treat</v>
      </c>
      <c r="I1" s="13" t="str">
        <f>Resus!I1</f>
        <v>Exit</v>
      </c>
      <c r="J1" s="13" t="str">
        <f>Resus!J1</f>
        <v>Clean</v>
      </c>
    </row>
    <row r="2" spans="1:10" s="3" customFormat="1" x14ac:dyDescent="0.3">
      <c r="A2" s="6" t="str">
        <f>Resus!A2</f>
        <v>Time</v>
      </c>
      <c r="B2" s="8">
        <f>Resus!B2</f>
        <v>2</v>
      </c>
      <c r="C2" s="8">
        <f>Resus!C2</f>
        <v>5</v>
      </c>
      <c r="D2" s="8">
        <f>Resus!D2</f>
        <v>30</v>
      </c>
      <c r="E2" s="8">
        <f>Resus!E2</f>
        <v>30</v>
      </c>
      <c r="F2" s="8">
        <f>Resus!F2</f>
        <v>15</v>
      </c>
      <c r="G2" s="8">
        <f>Resus!G2</f>
        <v>5</v>
      </c>
      <c r="H2" s="8">
        <f>Resus!H2</f>
        <v>10</v>
      </c>
      <c r="I2" s="8">
        <f>Resus!I2</f>
        <v>5</v>
      </c>
      <c r="J2" s="8">
        <f>Resus!J2</f>
        <v>5</v>
      </c>
    </row>
    <row r="3" spans="1:10" s="4" customFormat="1" x14ac:dyDescent="0.3">
      <c r="A3" s="7" t="str">
        <f>Resus!A3</f>
        <v>Consultant</v>
      </c>
      <c r="B3" s="11">
        <f>Resus!B3</f>
        <v>0</v>
      </c>
      <c r="C3" s="11">
        <f>Resus!C3</f>
        <v>0</v>
      </c>
      <c r="D3" s="11">
        <f>Resus!D3</f>
        <v>0</v>
      </c>
      <c r="E3" s="11">
        <f>Resus!E3</f>
        <v>0</v>
      </c>
      <c r="F3" s="11">
        <f>Resus!F3</f>
        <v>0</v>
      </c>
      <c r="G3" s="11">
        <f>Resus!G3</f>
        <v>1</v>
      </c>
      <c r="H3" s="11">
        <f>Resus!H3</f>
        <v>0</v>
      </c>
      <c r="I3" s="11">
        <f>Resus!I3</f>
        <v>0</v>
      </c>
      <c r="J3" s="11">
        <f>Resus!J3</f>
        <v>0</v>
      </c>
    </row>
    <row r="4" spans="1:10" s="4" customFormat="1" x14ac:dyDescent="0.3">
      <c r="A4" s="7" t="str">
        <f>Resus!A4</f>
        <v>Registrar</v>
      </c>
      <c r="B4" s="11">
        <f>Resus!B4</f>
        <v>0</v>
      </c>
      <c r="C4" s="11">
        <f>Resus!C4</f>
        <v>0</v>
      </c>
      <c r="D4" s="11">
        <f>Resus!D4</f>
        <v>1</v>
      </c>
      <c r="E4" s="11">
        <f>Resus!E4</f>
        <v>1</v>
      </c>
      <c r="F4" s="11">
        <f>Resus!F4</f>
        <v>0</v>
      </c>
      <c r="G4" s="11">
        <f>Resus!G4</f>
        <v>1</v>
      </c>
      <c r="H4" s="11">
        <f>Resus!H4</f>
        <v>1</v>
      </c>
      <c r="I4" s="11">
        <f>Resus!I4</f>
        <v>0</v>
      </c>
      <c r="J4" s="11">
        <f>Resus!J4</f>
        <v>0</v>
      </c>
    </row>
    <row r="5" spans="1:10" s="4" customFormat="1" x14ac:dyDescent="0.3">
      <c r="A5" s="7" t="str">
        <f>Resus!A5</f>
        <v>SHO</v>
      </c>
      <c r="B5" s="11">
        <f>Resus!B5</f>
        <v>0</v>
      </c>
      <c r="C5" s="11">
        <f>Resus!C5</f>
        <v>0</v>
      </c>
      <c r="D5" s="11">
        <f>Resus!D5</f>
        <v>0</v>
      </c>
      <c r="E5" s="11">
        <f>Resus!E5</f>
        <v>0</v>
      </c>
      <c r="F5" s="11">
        <f>Resus!F5</f>
        <v>0</v>
      </c>
      <c r="G5" s="11">
        <f>Resus!G5</f>
        <v>0</v>
      </c>
      <c r="H5" s="11">
        <f>Resus!H5</f>
        <v>0</v>
      </c>
      <c r="I5" s="11">
        <f>Resus!I5</f>
        <v>0</v>
      </c>
      <c r="J5" s="11">
        <f>Resus!J5</f>
        <v>0</v>
      </c>
    </row>
    <row r="6" spans="1:10" s="4" customFormat="1" x14ac:dyDescent="0.3">
      <c r="A6" s="7" t="str">
        <f>Resus!A6</f>
        <v>Nurses</v>
      </c>
      <c r="B6" s="11">
        <f>Resus!B6</f>
        <v>1</v>
      </c>
      <c r="C6" s="11">
        <f>Resus!C6</f>
        <v>1</v>
      </c>
      <c r="D6" s="11">
        <f>Resus!D6</f>
        <v>2</v>
      </c>
      <c r="E6" s="11">
        <f>Resus!E6</f>
        <v>2</v>
      </c>
      <c r="F6" s="11">
        <f>Resus!F6</f>
        <v>0</v>
      </c>
      <c r="G6" s="11">
        <f>Resus!G6</f>
        <v>1</v>
      </c>
      <c r="H6" s="11">
        <f>Resus!H6</f>
        <v>1</v>
      </c>
      <c r="I6" s="11">
        <f>Resus!I6</f>
        <v>1</v>
      </c>
      <c r="J6" s="11">
        <f>Resus!J6</f>
        <v>1</v>
      </c>
    </row>
    <row r="7" spans="1:10" s="4" customFormat="1" x14ac:dyDescent="0.3">
      <c r="A7" s="7" t="str">
        <f>Resus!A7</f>
        <v>Porters</v>
      </c>
      <c r="B7" s="11">
        <f>Resus!B7</f>
        <v>1</v>
      </c>
      <c r="C7" s="11">
        <f>Resus!C7</f>
        <v>1</v>
      </c>
      <c r="D7" s="11">
        <f>Resus!D7</f>
        <v>0</v>
      </c>
      <c r="E7" s="11">
        <f>Resus!E7</f>
        <v>0</v>
      </c>
      <c r="F7" s="11">
        <f>Resus!F7</f>
        <v>1</v>
      </c>
      <c r="G7" s="11">
        <f>Resus!G7</f>
        <v>0</v>
      </c>
      <c r="H7" s="11">
        <f>Resus!H7</f>
        <v>0</v>
      </c>
      <c r="I7" s="11">
        <f>Resus!I7</f>
        <v>1</v>
      </c>
      <c r="J7" s="11">
        <f>Resus!J7</f>
        <v>0</v>
      </c>
    </row>
    <row r="8" spans="1:10" s="4" customFormat="1" x14ac:dyDescent="0.3">
      <c r="A8" s="7" t="str">
        <f>Resus!A8</f>
        <v>Cleaners</v>
      </c>
      <c r="B8" s="11">
        <f>Resus!B8</f>
        <v>0</v>
      </c>
      <c r="C8" s="11">
        <f>Resus!C8</f>
        <v>0</v>
      </c>
      <c r="D8" s="11">
        <f>Resus!D8</f>
        <v>0</v>
      </c>
      <c r="E8" s="11">
        <f>Resus!E8</f>
        <v>0</v>
      </c>
      <c r="F8" s="11">
        <f>Resus!F8</f>
        <v>0</v>
      </c>
      <c r="G8" s="11">
        <f>Resus!G8</f>
        <v>0</v>
      </c>
      <c r="H8" s="11">
        <f>Resus!H8</f>
        <v>0</v>
      </c>
      <c r="I8" s="11">
        <f>Resus!I8</f>
        <v>0</v>
      </c>
      <c r="J8" s="11">
        <f>Resus!J8</f>
        <v>1</v>
      </c>
    </row>
    <row r="9" spans="1:10" s="4" customFormat="1" x14ac:dyDescent="0.3">
      <c r="A9" s="18" t="str">
        <f>Resus!A9</f>
        <v>Trolly</v>
      </c>
      <c r="B9" s="19">
        <f>Resus!B9</f>
        <v>0</v>
      </c>
      <c r="C9" s="19">
        <f>Resus!C9</f>
        <v>0</v>
      </c>
      <c r="D9" s="19">
        <f>Resus!D9</f>
        <v>0</v>
      </c>
      <c r="E9" s="19">
        <f>Resus!E9</f>
        <v>0</v>
      </c>
      <c r="F9" s="19">
        <f>Resus!F9</f>
        <v>0</v>
      </c>
      <c r="G9" s="19">
        <f>Resus!G9</f>
        <v>0</v>
      </c>
      <c r="H9" s="19">
        <f>Resus!H9</f>
        <v>0</v>
      </c>
      <c r="I9" s="19">
        <f>Resus!I9</f>
        <v>0</v>
      </c>
      <c r="J9" s="19">
        <f>Resus!J9</f>
        <v>0</v>
      </c>
    </row>
    <row r="10" spans="1:10" s="4" customFormat="1" x14ac:dyDescent="0.3">
      <c r="A10" s="7" t="str">
        <f>Resus!A10</f>
        <v>Wheelchair</v>
      </c>
      <c r="B10" s="11">
        <f>Resus!B10</f>
        <v>0</v>
      </c>
      <c r="C10" s="11">
        <f>Resus!C10</f>
        <v>1</v>
      </c>
      <c r="D10" s="11">
        <f>Resus!D10</f>
        <v>0</v>
      </c>
      <c r="E10" s="11">
        <f>Resus!E10</f>
        <v>0</v>
      </c>
      <c r="F10" s="11">
        <f>Resus!F10</f>
        <v>1</v>
      </c>
      <c r="G10" s="11">
        <f>Resus!G10</f>
        <v>0</v>
      </c>
      <c r="H10" s="11">
        <f>Resus!H10</f>
        <v>0</v>
      </c>
      <c r="I10" s="11">
        <f>Resus!I10</f>
        <v>0</v>
      </c>
      <c r="J10" s="11">
        <f>Resus!J10</f>
        <v>0</v>
      </c>
    </row>
    <row r="11" spans="1:10" s="4" customFormat="1" x14ac:dyDescent="0.3">
      <c r="A11" s="7" t="str">
        <f>Resus!A11</f>
        <v>Portable Xray</v>
      </c>
      <c r="B11" s="11">
        <f>Resus!B11</f>
        <v>0</v>
      </c>
      <c r="C11" s="11">
        <f>Resus!C11</f>
        <v>0</v>
      </c>
      <c r="D11" s="11">
        <f>Resus!D11</f>
        <v>1</v>
      </c>
      <c r="E11" s="11">
        <f>Resus!E11</f>
        <v>1</v>
      </c>
      <c r="F11" s="11">
        <f>Resus!F11</f>
        <v>0</v>
      </c>
      <c r="G11" s="11">
        <f>Resus!G11</f>
        <v>0</v>
      </c>
      <c r="H11" s="11">
        <f>Resus!H11</f>
        <v>0</v>
      </c>
      <c r="I11" s="11">
        <f>Resus!I11</f>
        <v>0</v>
      </c>
      <c r="J11" s="11">
        <f>Resus!J11</f>
        <v>0</v>
      </c>
    </row>
    <row r="12" spans="1:10" s="4" customFormat="1" x14ac:dyDescent="0.3">
      <c r="A12" s="18" t="str">
        <f>Resus!A12</f>
        <v>Cubicle</v>
      </c>
      <c r="B12" s="19">
        <f>Resus!B12</f>
        <v>0</v>
      </c>
      <c r="C12" s="19">
        <f>Resus!C12</f>
        <v>0</v>
      </c>
      <c r="D12" s="19">
        <f>Resus!D12</f>
        <v>0</v>
      </c>
      <c r="E12" s="19">
        <f>Resus!E12</f>
        <v>0</v>
      </c>
      <c r="F12" s="19">
        <f>Resus!F12</f>
        <v>0</v>
      </c>
      <c r="G12" s="19">
        <f>Resus!G12</f>
        <v>0</v>
      </c>
      <c r="H12" s="19">
        <f>Resus!H12</f>
        <v>0</v>
      </c>
      <c r="I12" s="19">
        <f>Resus!I12</f>
        <v>0</v>
      </c>
      <c r="J12" s="19">
        <f>Resus!J12</f>
        <v>0</v>
      </c>
    </row>
    <row r="13" spans="1:10" x14ac:dyDescent="0.3">
      <c r="A13" s="16"/>
    </row>
    <row r="14" spans="1:10" x14ac:dyDescent="0.3">
      <c r="A14" s="15" t="str">
        <f>Resus!A14</f>
        <v>Zone Capacity:</v>
      </c>
      <c r="B14" s="5">
        <f>Resus!B14</f>
        <v>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K21"/>
  <sheetViews>
    <sheetView zoomScaleNormal="100" workbookViewId="0">
      <selection activeCell="G3" sqref="G3"/>
    </sheetView>
  </sheetViews>
  <sheetFormatPr defaultRowHeight="14.4" x14ac:dyDescent="0.3"/>
  <cols>
    <col min="1" max="1" width="17.88671875" style="1" bestFit="1" customWidth="1"/>
    <col min="2" max="2" width="11.6640625" bestFit="1" customWidth="1"/>
    <col min="3" max="3" width="11.44140625" bestFit="1" customWidth="1"/>
    <col min="5" max="5" width="4.1093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s="2" customFormat="1" x14ac:dyDescent="0.3">
      <c r="A1" s="13" t="s">
        <v>0</v>
      </c>
      <c r="B1" s="14" t="s">
        <v>11</v>
      </c>
      <c r="C1" s="14" t="s">
        <v>13</v>
      </c>
      <c r="D1" s="14" t="s">
        <v>14</v>
      </c>
      <c r="E1" s="14" t="s">
        <v>15</v>
      </c>
      <c r="F1" s="59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s="3" customFormat="1" x14ac:dyDescent="0.3">
      <c r="A2" s="61" t="s">
        <v>1</v>
      </c>
      <c r="B2" s="61">
        <v>2</v>
      </c>
      <c r="C2" s="61">
        <v>5</v>
      </c>
      <c r="D2" s="61">
        <v>30</v>
      </c>
      <c r="E2" s="61">
        <v>30</v>
      </c>
      <c r="F2" s="61">
        <v>15</v>
      </c>
      <c r="G2" s="61">
        <v>5</v>
      </c>
      <c r="H2" s="61">
        <v>10</v>
      </c>
      <c r="I2" s="61">
        <v>5</v>
      </c>
      <c r="J2" s="61">
        <v>5</v>
      </c>
    </row>
    <row r="3" spans="1:10" s="4" customFormat="1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s="4" customFormat="1" x14ac:dyDescent="0.3">
      <c r="A4" s="7" t="s">
        <v>2</v>
      </c>
      <c r="B4" s="11">
        <v>0</v>
      </c>
      <c r="C4" s="11">
        <v>0</v>
      </c>
      <c r="D4" s="11">
        <v>1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s="4" customFormat="1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s="4" customFormat="1" x14ac:dyDescent="0.3">
      <c r="A6" s="7" t="s">
        <v>5</v>
      </c>
      <c r="B6" s="11">
        <v>1</v>
      </c>
      <c r="C6" s="11">
        <v>1</v>
      </c>
      <c r="D6" s="11">
        <v>2</v>
      </c>
      <c r="E6" s="11">
        <v>2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s="4" customFormat="1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s="4" customFormat="1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s="4" customFormat="1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s="4" customFormat="1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s="4" customFormat="1" x14ac:dyDescent="0.3">
      <c r="A11" s="7" t="s">
        <v>10</v>
      </c>
      <c r="B11" s="11">
        <v>0</v>
      </c>
      <c r="C11" s="11">
        <v>0</v>
      </c>
      <c r="D11" s="11">
        <v>1</v>
      </c>
      <c r="E11" s="11">
        <v>1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s="4" customFormat="1" x14ac:dyDescent="0.3">
      <c r="A12" s="61" t="s">
        <v>12</v>
      </c>
      <c r="B12" s="61">
        <v>0</v>
      </c>
      <c r="C12" s="61">
        <v>0</v>
      </c>
      <c r="D12" s="61">
        <v>0</v>
      </c>
      <c r="E12" s="61">
        <v>0</v>
      </c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4</v>
      </c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14</v>
      </c>
      <c r="E18" s="14" t="s">
        <v>15</v>
      </c>
      <c r="F18" s="59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214" t="s">
        <v>1</v>
      </c>
      <c r="B19" s="8">
        <v>1</v>
      </c>
      <c r="C19" s="9">
        <v>1</v>
      </c>
      <c r="D19" s="9">
        <v>60</v>
      </c>
      <c r="E19" s="9">
        <v>60</v>
      </c>
      <c r="F19" s="60">
        <v>5</v>
      </c>
      <c r="G19" s="10">
        <v>2</v>
      </c>
      <c r="H19" s="10">
        <v>5</v>
      </c>
      <c r="I19" s="10">
        <v>2</v>
      </c>
      <c r="J19" s="10">
        <v>5</v>
      </c>
      <c r="K19" t="s">
        <v>105</v>
      </c>
    </row>
    <row r="20" spans="1:11" x14ac:dyDescent="0.3">
      <c r="A20" s="215"/>
      <c r="B20" s="8">
        <v>2</v>
      </c>
      <c r="C20" s="8">
        <v>7</v>
      </c>
      <c r="D20" s="8">
        <v>120</v>
      </c>
      <c r="E20" s="8">
        <v>120</v>
      </c>
      <c r="F20" s="61">
        <v>20</v>
      </c>
      <c r="G20" s="8">
        <v>10</v>
      </c>
      <c r="H20" s="8">
        <v>15</v>
      </c>
      <c r="I20" s="8">
        <v>7</v>
      </c>
      <c r="J20" s="8">
        <v>10</v>
      </c>
      <c r="K20" t="s">
        <v>106</v>
      </c>
    </row>
    <row r="21" spans="1:11" x14ac:dyDescent="0.3">
      <c r="A21" s="215"/>
      <c r="B21" s="8">
        <v>2</v>
      </c>
      <c r="C21" s="9">
        <v>5</v>
      </c>
      <c r="D21" s="9">
        <v>90</v>
      </c>
      <c r="E21" s="9">
        <v>90</v>
      </c>
      <c r="F21" s="60">
        <v>15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21"/>
  <sheetViews>
    <sheetView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1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1</v>
      </c>
      <c r="E4" s="61"/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61"/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2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13</v>
      </c>
      <c r="C14">
        <v>13</v>
      </c>
    </row>
    <row r="15" spans="1:10" x14ac:dyDescent="0.3">
      <c r="A15" s="15" t="s">
        <v>22</v>
      </c>
      <c r="B15" s="5">
        <v>0</v>
      </c>
      <c r="C15">
        <v>2</v>
      </c>
    </row>
    <row r="18" spans="1:13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3" x14ac:dyDescent="0.3">
      <c r="A19" s="216" t="s">
        <v>1</v>
      </c>
      <c r="B19" s="8">
        <v>1</v>
      </c>
      <c r="C19" s="9">
        <v>1</v>
      </c>
      <c r="D19" s="9">
        <v>10</v>
      </c>
      <c r="E19" s="61"/>
      <c r="F19" s="61">
        <v>30</v>
      </c>
      <c r="G19" s="10">
        <v>5</v>
      </c>
      <c r="H19" s="10">
        <v>5</v>
      </c>
      <c r="I19" s="10">
        <v>1</v>
      </c>
      <c r="J19" s="10">
        <v>1</v>
      </c>
      <c r="K19" t="s">
        <v>105</v>
      </c>
      <c r="L19" s="55">
        <v>90</v>
      </c>
      <c r="M19">
        <f>L19/60</f>
        <v>1.5</v>
      </c>
    </row>
    <row r="20" spans="1:13" x14ac:dyDescent="0.3">
      <c r="A20" s="217"/>
      <c r="B20" s="8">
        <v>7</v>
      </c>
      <c r="C20" s="9">
        <v>7</v>
      </c>
      <c r="D20" s="9">
        <v>30</v>
      </c>
      <c r="E20" s="61"/>
      <c r="F20" s="61">
        <v>30</v>
      </c>
      <c r="G20" s="10">
        <v>15</v>
      </c>
      <c r="H20" s="10">
        <v>15</v>
      </c>
      <c r="I20" s="10">
        <v>7</v>
      </c>
      <c r="J20" s="10">
        <v>7</v>
      </c>
      <c r="K20" t="s">
        <v>106</v>
      </c>
      <c r="L20" s="55">
        <v>300</v>
      </c>
      <c r="M20">
        <f>L20/60</f>
        <v>5</v>
      </c>
    </row>
    <row r="21" spans="1:13" x14ac:dyDescent="0.3">
      <c r="A21" s="218"/>
      <c r="B21" s="8">
        <v>5</v>
      </c>
      <c r="C21" s="9">
        <v>5</v>
      </c>
      <c r="D21" s="9">
        <v>20</v>
      </c>
      <c r="E21" s="61"/>
      <c r="F21" s="61">
        <v>30</v>
      </c>
      <c r="G21" s="10">
        <v>10</v>
      </c>
      <c r="H21" s="10">
        <v>10</v>
      </c>
      <c r="I21" s="10">
        <v>5</v>
      </c>
      <c r="J21" s="10">
        <v>5</v>
      </c>
      <c r="K21" t="s">
        <v>107</v>
      </c>
      <c r="L21" s="55">
        <v>225</v>
      </c>
      <c r="M21">
        <f>L21/60</f>
        <v>3.75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5"/>
  <sheetViews>
    <sheetView workbookViewId="0">
      <selection activeCell="J5" sqref="J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39"/>
      <c r="F1" s="14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" t="s">
        <v>1</v>
      </c>
      <c r="B2" s="8">
        <f>'ZONE (1) MAJOR'!B2</f>
        <v>5</v>
      </c>
      <c r="C2" s="8">
        <f>'ZONE (1) MAJOR'!C2</f>
        <v>10</v>
      </c>
      <c r="D2" s="8">
        <f>'ZONE (1) MAJOR'!D2</f>
        <v>30</v>
      </c>
      <c r="E2" s="40"/>
      <c r="F2" s="10">
        <f>'ZONE (1) MAJOR'!F2</f>
        <v>30</v>
      </c>
      <c r="G2" s="10">
        <f>'ZONE (1) MAJOR'!G2</f>
        <v>5</v>
      </c>
      <c r="H2" s="10">
        <f>'ZONE (1) MAJOR'!H2</f>
        <v>10</v>
      </c>
      <c r="I2" s="10">
        <f>'ZONE (1) MAJOR'!I2</f>
        <v>10</v>
      </c>
      <c r="J2" s="10">
        <f>'ZONE (1) MAJOR'!J2</f>
        <v>5</v>
      </c>
    </row>
    <row r="3" spans="1:10" x14ac:dyDescent="0.3">
      <c r="A3" s="7" t="s">
        <v>4</v>
      </c>
      <c r="B3" s="11">
        <f>'ZONE (1) MAJOR'!B3</f>
        <v>0</v>
      </c>
      <c r="C3" s="11">
        <f>'ZONE (1) MAJOR'!C3</f>
        <v>0</v>
      </c>
      <c r="D3" s="11">
        <f>'ZONE (1) MAJOR'!D3</f>
        <v>0</v>
      </c>
      <c r="E3" s="41"/>
      <c r="F3" s="11">
        <f>'ZONE (1) MAJOR'!F3</f>
        <v>0</v>
      </c>
      <c r="G3" s="11">
        <f>'ZONE (1) MAJOR'!G3</f>
        <v>1</v>
      </c>
      <c r="H3" s="11">
        <f>'ZONE (1) MAJOR'!H3</f>
        <v>0</v>
      </c>
      <c r="I3" s="11">
        <f>'ZONE (1) MAJOR'!I3</f>
        <v>0</v>
      </c>
      <c r="J3" s="11">
        <f>'ZONE (1) MAJOR'!J3</f>
        <v>0</v>
      </c>
    </row>
    <row r="4" spans="1:10" x14ac:dyDescent="0.3">
      <c r="A4" s="7" t="s">
        <v>2</v>
      </c>
      <c r="B4" s="11">
        <f>'ZONE (1) MAJOR'!B4</f>
        <v>0</v>
      </c>
      <c r="C4" s="11">
        <f>'ZONE (1) MAJOR'!C4</f>
        <v>0</v>
      </c>
      <c r="D4" s="11">
        <f>'ZONE (1) MAJOR'!D4</f>
        <v>1</v>
      </c>
      <c r="E4" s="41"/>
      <c r="F4" s="11">
        <f>'ZONE (1) MAJOR'!F4</f>
        <v>0</v>
      </c>
      <c r="G4" s="11">
        <f>'ZONE (1) MAJOR'!G4</f>
        <v>1</v>
      </c>
      <c r="H4" s="11">
        <f>'ZONE (1) MAJOR'!H4</f>
        <v>1</v>
      </c>
      <c r="I4" s="11">
        <f>'ZONE (1) MAJOR'!I4</f>
        <v>0</v>
      </c>
      <c r="J4" s="11">
        <f>'ZONE (1) MAJOR'!J4</f>
        <v>0</v>
      </c>
    </row>
    <row r="5" spans="1:10" x14ac:dyDescent="0.3">
      <c r="A5" s="7" t="s">
        <v>3</v>
      </c>
      <c r="B5" s="11">
        <f>'ZONE (1) MAJOR'!B5</f>
        <v>0</v>
      </c>
      <c r="C5" s="11">
        <f>'ZONE (1) MAJOR'!C5</f>
        <v>0</v>
      </c>
      <c r="D5" s="11">
        <f>'ZONE (1) MAJOR'!D5</f>
        <v>0</v>
      </c>
      <c r="E5" s="41"/>
      <c r="F5" s="11">
        <f>'ZONE (1) MAJOR'!F5</f>
        <v>0</v>
      </c>
      <c r="G5" s="11">
        <f>'ZONE (1) MAJOR'!G5</f>
        <v>0</v>
      </c>
      <c r="H5" s="11">
        <f>'ZONE (1) MAJOR'!H5</f>
        <v>0</v>
      </c>
      <c r="I5" s="11">
        <f>'ZONE (1) MAJOR'!I5</f>
        <v>0</v>
      </c>
      <c r="J5" s="11">
        <f>'ZONE (1) MAJOR'!J5</f>
        <v>0</v>
      </c>
    </row>
    <row r="6" spans="1:10" x14ac:dyDescent="0.3">
      <c r="A6" s="7" t="s">
        <v>5</v>
      </c>
      <c r="B6" s="11">
        <f>'ZONE (1) MAJOR'!B6</f>
        <v>0</v>
      </c>
      <c r="C6" s="11">
        <f>'ZONE (1) MAJOR'!C6</f>
        <v>1</v>
      </c>
      <c r="D6" s="11">
        <f>'ZONE (1) MAJOR'!D6</f>
        <v>1</v>
      </c>
      <c r="E6" s="41"/>
      <c r="F6" s="11">
        <f>'ZONE (1) MAJOR'!F6</f>
        <v>0</v>
      </c>
      <c r="G6" s="11">
        <f>'ZONE (1) MAJOR'!G6</f>
        <v>1</v>
      </c>
      <c r="H6" s="11">
        <f>'ZONE (1) MAJOR'!H6</f>
        <v>2</v>
      </c>
      <c r="I6" s="11">
        <f>'ZONE (1) MAJOR'!I6</f>
        <v>1</v>
      </c>
      <c r="J6" s="11">
        <f>'ZONE (1) MAJOR'!J6</f>
        <v>1</v>
      </c>
    </row>
    <row r="7" spans="1:10" x14ac:dyDescent="0.3">
      <c r="A7" s="7" t="s">
        <v>6</v>
      </c>
      <c r="B7" s="11">
        <f>'ZONE (1) MAJOR'!B7</f>
        <v>1</v>
      </c>
      <c r="C7" s="11">
        <f>'ZONE (1) MAJOR'!C7</f>
        <v>1</v>
      </c>
      <c r="D7" s="11">
        <f>'ZONE (1) MAJOR'!D7</f>
        <v>0</v>
      </c>
      <c r="E7" s="41"/>
      <c r="F7" s="11">
        <f>'ZONE (1) MAJOR'!F7</f>
        <v>1</v>
      </c>
      <c r="G7" s="11">
        <f>'ZONE (1) MAJOR'!G7</f>
        <v>0</v>
      </c>
      <c r="H7" s="11">
        <f>'ZONE (1) MAJOR'!H7</f>
        <v>0</v>
      </c>
      <c r="I7" s="11">
        <f>'ZONE (1) MAJOR'!I7</f>
        <v>1</v>
      </c>
      <c r="J7" s="11">
        <f>'ZONE (1) MAJOR'!J7</f>
        <v>0</v>
      </c>
    </row>
    <row r="8" spans="1:10" x14ac:dyDescent="0.3">
      <c r="A8" s="7" t="s">
        <v>7</v>
      </c>
      <c r="B8" s="11">
        <f>'ZONE (1) MAJOR'!B8</f>
        <v>0</v>
      </c>
      <c r="C8" s="11">
        <f>'ZONE (1) MAJOR'!C8</f>
        <v>0</v>
      </c>
      <c r="D8" s="11">
        <f>'ZONE (1) MAJOR'!D8</f>
        <v>0</v>
      </c>
      <c r="E8" s="41"/>
      <c r="F8" s="11">
        <f>'ZONE (1) MAJOR'!F8</f>
        <v>0</v>
      </c>
      <c r="G8" s="11">
        <f>'ZONE (1) MAJOR'!G8</f>
        <v>0</v>
      </c>
      <c r="H8" s="11">
        <f>'ZONE (1) MAJOR'!H8</f>
        <v>0</v>
      </c>
      <c r="I8" s="11">
        <f>'ZONE (1) MAJOR'!I8</f>
        <v>0</v>
      </c>
      <c r="J8" s="11">
        <f>'ZONE (1) MAJOR'!J8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2"/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'ZONE (1) MAJOR'!B10</f>
        <v>0</v>
      </c>
      <c r="C10" s="11">
        <f>'ZONE (1) MAJOR'!C10</f>
        <v>1</v>
      </c>
      <c r="D10" s="11">
        <f>'ZONE (1) MAJOR'!D10</f>
        <v>0</v>
      </c>
      <c r="E10" s="41"/>
      <c r="F10" s="11">
        <f>'ZONE (1) MAJOR'!F10</f>
        <v>1</v>
      </c>
      <c r="G10" s="11">
        <f>'ZONE (1) MAJOR'!G10</f>
        <v>0</v>
      </c>
      <c r="H10" s="11">
        <f>'ZONE (1) MAJOR'!H10</f>
        <v>0</v>
      </c>
      <c r="I10" s="11">
        <f>'ZONE (1) MAJOR'!I10</f>
        <v>0</v>
      </c>
      <c r="J10" s="11">
        <f>'ZONE (1) MAJOR'!J10</f>
        <v>0</v>
      </c>
    </row>
    <row r="11" spans="1:10" x14ac:dyDescent="0.3">
      <c r="A11" s="7" t="s">
        <v>10</v>
      </c>
      <c r="B11" s="11">
        <f>'ZONE (1) MAJOR'!B11</f>
        <v>0</v>
      </c>
      <c r="C11" s="11">
        <f>'ZONE (1) MAJOR'!C11</f>
        <v>0</v>
      </c>
      <c r="D11" s="11">
        <f>'ZONE (1) MAJOR'!D11</f>
        <v>0</v>
      </c>
      <c r="E11" s="41"/>
      <c r="F11" s="11">
        <f>'ZONE (1) MAJOR'!F11</f>
        <v>0</v>
      </c>
      <c r="G11" s="11">
        <f>'ZONE (1) MAJOR'!G11</f>
        <v>0</v>
      </c>
      <c r="H11" s="11">
        <f>'ZONE (1) MAJOR'!H11</f>
        <v>0</v>
      </c>
      <c r="I11" s="11">
        <f>'ZONE (1) MAJOR'!I11</f>
        <v>0</v>
      </c>
      <c r="J11" s="11">
        <f>'ZONE (1) MAJOR'!J11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2"/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'ZONE (1) MAJOR'!B14</f>
        <v>13</v>
      </c>
    </row>
    <row r="15" spans="1:10" x14ac:dyDescent="0.3">
      <c r="A15" s="15" t="s">
        <v>22</v>
      </c>
      <c r="B15" s="5">
        <f>'ZONE (1) MAJOR'!B15</f>
        <v>0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21"/>
  <sheetViews>
    <sheetView workbookViewId="0">
      <selection activeCell="B15" sqref="B15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1.44140625" bestFit="1" customWidth="1"/>
    <col min="4" max="5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  <col min="11" max="11" width="10.6640625" bestFit="1" customWidth="1"/>
    <col min="12" max="12" width="15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273</v>
      </c>
      <c r="E1" s="14" t="s">
        <v>272</v>
      </c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11">
        <v>1</v>
      </c>
      <c r="F3" s="61">
        <v>0</v>
      </c>
      <c r="G3" s="11">
        <v>1</v>
      </c>
      <c r="H3" s="11">
        <v>1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11">
        <v>1</v>
      </c>
      <c r="F4" s="61">
        <v>0</v>
      </c>
      <c r="G4" s="11">
        <v>1</v>
      </c>
      <c r="H4" s="11">
        <v>1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61">
        <v>0</v>
      </c>
      <c r="G5" s="11">
        <v>0</v>
      </c>
      <c r="H5" s="11">
        <v>0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11">
        <v>1</v>
      </c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11">
        <v>0</v>
      </c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11">
        <v>0</v>
      </c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11</v>
      </c>
    </row>
    <row r="15" spans="1:10" x14ac:dyDescent="0.3">
      <c r="A15" s="15" t="s">
        <v>22</v>
      </c>
      <c r="B15" s="5">
        <v>0</v>
      </c>
      <c r="C15">
        <v>3</v>
      </c>
    </row>
    <row r="18" spans="1:12" x14ac:dyDescent="0.3">
      <c r="A18" s="13" t="s">
        <v>0</v>
      </c>
      <c r="B18" s="14" t="s">
        <v>11</v>
      </c>
      <c r="C18" s="14" t="s">
        <v>13</v>
      </c>
      <c r="D18" s="14" t="s">
        <v>273</v>
      </c>
      <c r="E18" s="14" t="s">
        <v>272</v>
      </c>
      <c r="F18" s="61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  <c r="L18" s="54" t="s">
        <v>100</v>
      </c>
    </row>
    <row r="19" spans="1:12" x14ac:dyDescent="0.3">
      <c r="A19" s="216" t="s">
        <v>1</v>
      </c>
      <c r="B19" s="8">
        <v>1</v>
      </c>
      <c r="C19" s="9">
        <v>1</v>
      </c>
      <c r="D19" s="9">
        <v>10</v>
      </c>
      <c r="E19" s="9">
        <v>10</v>
      </c>
      <c r="F19" s="61">
        <v>30</v>
      </c>
      <c r="G19" s="10">
        <v>10</v>
      </c>
      <c r="H19" s="10">
        <v>10</v>
      </c>
      <c r="I19" s="10">
        <v>1</v>
      </c>
      <c r="J19" s="10">
        <v>1</v>
      </c>
      <c r="K19" t="s">
        <v>105</v>
      </c>
      <c r="L19" s="55">
        <v>90</v>
      </c>
    </row>
    <row r="20" spans="1:12" x14ac:dyDescent="0.3">
      <c r="A20" s="217"/>
      <c r="B20" s="8">
        <v>7</v>
      </c>
      <c r="C20" s="9">
        <v>7</v>
      </c>
      <c r="D20" s="9">
        <v>2</v>
      </c>
      <c r="E20" s="9">
        <v>2</v>
      </c>
      <c r="F20" s="61">
        <v>30</v>
      </c>
      <c r="G20" s="10">
        <v>1</v>
      </c>
      <c r="H20" s="10">
        <v>1</v>
      </c>
      <c r="I20" s="10">
        <v>7</v>
      </c>
      <c r="J20" s="10">
        <v>7</v>
      </c>
      <c r="K20" t="s">
        <v>106</v>
      </c>
      <c r="L20" s="55">
        <v>300</v>
      </c>
    </row>
    <row r="21" spans="1:12" x14ac:dyDescent="0.3">
      <c r="A21" s="218"/>
      <c r="B21" s="8">
        <v>5</v>
      </c>
      <c r="C21" s="9">
        <v>5</v>
      </c>
      <c r="D21" s="9">
        <v>0</v>
      </c>
      <c r="E21" s="9">
        <v>0</v>
      </c>
      <c r="F21" s="61">
        <v>30</v>
      </c>
      <c r="G21" s="10">
        <v>0</v>
      </c>
      <c r="H21" s="10">
        <v>0</v>
      </c>
      <c r="I21" s="10">
        <v>5</v>
      </c>
      <c r="J21" s="10">
        <v>5</v>
      </c>
      <c r="K21" t="s">
        <v>107</v>
      </c>
      <c r="L21" s="55">
        <v>180</v>
      </c>
    </row>
  </sheetData>
  <mergeCells count="1">
    <mergeCell ref="A19:A2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K21"/>
  <sheetViews>
    <sheetView zoomScaleNormal="100" workbookViewId="0"/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">
        <v>0</v>
      </c>
      <c r="B1" s="14" t="s">
        <v>11</v>
      </c>
      <c r="C1" s="14" t="s">
        <v>13</v>
      </c>
      <c r="D1" s="14" t="s">
        <v>79</v>
      </c>
      <c r="E1" s="61"/>
      <c r="F1" s="61" t="s">
        <v>21</v>
      </c>
      <c r="G1" s="14" t="s">
        <v>16</v>
      </c>
      <c r="H1" s="14" t="s">
        <v>17</v>
      </c>
      <c r="I1" s="14" t="s">
        <v>19</v>
      </c>
      <c r="J1" s="14" t="s">
        <v>18</v>
      </c>
    </row>
    <row r="2" spans="1:10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  <c r="H2" s="61">
        <v>10</v>
      </c>
      <c r="I2" s="61">
        <v>10</v>
      </c>
      <c r="J2" s="61">
        <v>5</v>
      </c>
    </row>
    <row r="3" spans="1:10" x14ac:dyDescent="0.3">
      <c r="A3" s="7" t="s">
        <v>4</v>
      </c>
      <c r="B3" s="11">
        <v>0</v>
      </c>
      <c r="C3" s="11">
        <v>0</v>
      </c>
      <c r="D3" s="11">
        <v>0</v>
      </c>
      <c r="E3" s="61"/>
      <c r="F3" s="61">
        <v>0</v>
      </c>
      <c r="G3" s="11">
        <v>0</v>
      </c>
      <c r="H3" s="11">
        <v>0</v>
      </c>
      <c r="I3" s="11">
        <v>0</v>
      </c>
      <c r="J3" s="11">
        <v>0</v>
      </c>
    </row>
    <row r="4" spans="1:10" x14ac:dyDescent="0.3">
      <c r="A4" s="7" t="s">
        <v>2</v>
      </c>
      <c r="B4" s="11">
        <v>0</v>
      </c>
      <c r="C4" s="11">
        <v>0</v>
      </c>
      <c r="D4" s="11">
        <v>0</v>
      </c>
      <c r="E4" s="61"/>
      <c r="F4" s="61">
        <v>0</v>
      </c>
      <c r="G4" s="11">
        <v>1</v>
      </c>
      <c r="H4" s="11">
        <v>0</v>
      </c>
      <c r="I4" s="11">
        <v>0</v>
      </c>
      <c r="J4" s="11">
        <v>0</v>
      </c>
    </row>
    <row r="5" spans="1:10" x14ac:dyDescent="0.3">
      <c r="A5" s="7" t="s">
        <v>3</v>
      </c>
      <c r="B5" s="11">
        <v>0</v>
      </c>
      <c r="C5" s="11">
        <v>0</v>
      </c>
      <c r="D5" s="11">
        <v>1</v>
      </c>
      <c r="E5" s="61"/>
      <c r="F5" s="61">
        <v>0</v>
      </c>
      <c r="G5" s="11">
        <v>1</v>
      </c>
      <c r="H5" s="11">
        <v>1</v>
      </c>
      <c r="I5" s="11">
        <v>0</v>
      </c>
      <c r="J5" s="11">
        <v>0</v>
      </c>
    </row>
    <row r="6" spans="1:10" x14ac:dyDescent="0.3">
      <c r="A6" s="7" t="s">
        <v>5</v>
      </c>
      <c r="B6" s="11">
        <v>0</v>
      </c>
      <c r="C6" s="11">
        <v>1</v>
      </c>
      <c r="D6" s="11">
        <v>1</v>
      </c>
      <c r="E6" s="61"/>
      <c r="F6" s="61">
        <v>0</v>
      </c>
      <c r="G6" s="11">
        <v>1</v>
      </c>
      <c r="H6" s="11">
        <v>1</v>
      </c>
      <c r="I6" s="11">
        <v>1</v>
      </c>
      <c r="J6" s="11">
        <v>1</v>
      </c>
    </row>
    <row r="7" spans="1:10" x14ac:dyDescent="0.3">
      <c r="A7" s="7" t="s">
        <v>6</v>
      </c>
      <c r="B7" s="11">
        <v>1</v>
      </c>
      <c r="C7" s="11">
        <v>1</v>
      </c>
      <c r="D7" s="11">
        <v>0</v>
      </c>
      <c r="E7" s="61"/>
      <c r="F7" s="61">
        <v>1</v>
      </c>
      <c r="G7" s="11">
        <v>0</v>
      </c>
      <c r="H7" s="11">
        <v>0</v>
      </c>
      <c r="I7" s="11">
        <v>1</v>
      </c>
      <c r="J7" s="11">
        <v>0</v>
      </c>
    </row>
    <row r="8" spans="1:10" x14ac:dyDescent="0.3">
      <c r="A8" s="7" t="s">
        <v>7</v>
      </c>
      <c r="B8" s="11">
        <v>0</v>
      </c>
      <c r="C8" s="11">
        <v>0</v>
      </c>
      <c r="D8" s="11">
        <v>0</v>
      </c>
      <c r="E8" s="61"/>
      <c r="F8" s="61">
        <v>0</v>
      </c>
      <c r="G8" s="11">
        <v>0</v>
      </c>
      <c r="H8" s="11">
        <v>0</v>
      </c>
      <c r="I8" s="11">
        <v>0</v>
      </c>
      <c r="J8" s="11">
        <v>1</v>
      </c>
    </row>
    <row r="9" spans="1:10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  <c r="H9" s="61">
        <v>0</v>
      </c>
      <c r="I9" s="61">
        <v>0</v>
      </c>
      <c r="J9" s="61">
        <v>0</v>
      </c>
    </row>
    <row r="10" spans="1:10" x14ac:dyDescent="0.3">
      <c r="A10" s="7" t="s">
        <v>9</v>
      </c>
      <c r="B10" s="11">
        <v>0</v>
      </c>
      <c r="C10" s="11">
        <v>1</v>
      </c>
      <c r="D10" s="11">
        <v>0</v>
      </c>
      <c r="E10" s="61"/>
      <c r="F10" s="61">
        <v>1</v>
      </c>
      <c r="G10" s="11">
        <v>0</v>
      </c>
      <c r="H10" s="11">
        <v>0</v>
      </c>
      <c r="I10" s="11">
        <v>0</v>
      </c>
      <c r="J10" s="11">
        <v>0</v>
      </c>
    </row>
    <row r="11" spans="1:10" x14ac:dyDescent="0.3">
      <c r="A11" s="7" t="s">
        <v>10</v>
      </c>
      <c r="B11" s="11">
        <v>0</v>
      </c>
      <c r="C11" s="11">
        <v>0</v>
      </c>
      <c r="D11" s="11">
        <v>1</v>
      </c>
      <c r="E11" s="61"/>
      <c r="F11" s="61">
        <v>0</v>
      </c>
      <c r="G11" s="11">
        <v>0</v>
      </c>
      <c r="H11" s="11">
        <v>0</v>
      </c>
      <c r="I11" s="11">
        <v>0</v>
      </c>
      <c r="J11" s="11">
        <v>0</v>
      </c>
    </row>
    <row r="12" spans="1:10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  <c r="H12" s="61">
        <v>0</v>
      </c>
      <c r="I12" s="61">
        <v>0</v>
      </c>
      <c r="J12" s="61">
        <v>0</v>
      </c>
    </row>
    <row r="13" spans="1:10" x14ac:dyDescent="0.3">
      <c r="A13" s="16"/>
    </row>
    <row r="14" spans="1:10" x14ac:dyDescent="0.3">
      <c r="A14" s="15" t="s">
        <v>20</v>
      </c>
      <c r="B14" s="5">
        <v>6</v>
      </c>
      <c r="C14" t="s">
        <v>23</v>
      </c>
    </row>
    <row r="15" spans="1:10" x14ac:dyDescent="0.3">
      <c r="A15" s="15"/>
      <c r="B15" s="5"/>
    </row>
    <row r="18" spans="1:11" x14ac:dyDescent="0.3">
      <c r="A18" s="13" t="s">
        <v>0</v>
      </c>
      <c r="B18" s="14" t="s">
        <v>11</v>
      </c>
      <c r="C18" s="14" t="s">
        <v>13</v>
      </c>
      <c r="D18" s="14" t="s">
        <v>79</v>
      </c>
      <c r="E18" s="61"/>
      <c r="F18" s="14" t="s">
        <v>21</v>
      </c>
      <c r="G18" s="14" t="s">
        <v>16</v>
      </c>
      <c r="H18" s="14" t="s">
        <v>17</v>
      </c>
      <c r="I18" s="14" t="s">
        <v>19</v>
      </c>
      <c r="J18" s="14" t="s">
        <v>18</v>
      </c>
    </row>
    <row r="19" spans="1:11" x14ac:dyDescent="0.3">
      <c r="A19" s="51" t="s">
        <v>1</v>
      </c>
      <c r="B19" s="8">
        <v>1</v>
      </c>
      <c r="C19" s="9">
        <v>1</v>
      </c>
      <c r="D19" s="9">
        <v>10</v>
      </c>
      <c r="E19" s="61"/>
      <c r="F19" s="10">
        <v>10</v>
      </c>
      <c r="G19" s="10">
        <v>1</v>
      </c>
      <c r="H19" s="10">
        <v>5</v>
      </c>
      <c r="I19" s="10">
        <v>1</v>
      </c>
      <c r="J19" s="10">
        <v>1</v>
      </c>
      <c r="K19" t="s">
        <v>105</v>
      </c>
    </row>
    <row r="20" spans="1:11" x14ac:dyDescent="0.3">
      <c r="A20" s="52"/>
      <c r="B20" s="8">
        <v>7</v>
      </c>
      <c r="C20" s="9">
        <v>7</v>
      </c>
      <c r="D20" s="9">
        <v>40</v>
      </c>
      <c r="E20" s="61"/>
      <c r="F20" s="10">
        <v>40</v>
      </c>
      <c r="G20" s="10">
        <v>7</v>
      </c>
      <c r="H20" s="10">
        <v>15</v>
      </c>
      <c r="I20" s="10">
        <v>7</v>
      </c>
      <c r="J20" s="10">
        <v>7</v>
      </c>
      <c r="K20" t="s">
        <v>106</v>
      </c>
    </row>
    <row r="21" spans="1:11" x14ac:dyDescent="0.3">
      <c r="A21" s="53"/>
      <c r="B21" s="8">
        <v>5</v>
      </c>
      <c r="C21" s="9">
        <v>5</v>
      </c>
      <c r="D21" s="9">
        <v>30</v>
      </c>
      <c r="E21" s="61"/>
      <c r="F21" s="10">
        <v>30</v>
      </c>
      <c r="G21" s="10">
        <v>5</v>
      </c>
      <c r="H21" s="10">
        <v>10</v>
      </c>
      <c r="I21" s="10">
        <v>5</v>
      </c>
      <c r="J21" s="10">
        <v>5</v>
      </c>
      <c r="K21" t="s">
        <v>107</v>
      </c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J15"/>
  <sheetViews>
    <sheetView zoomScaleNormal="100" workbookViewId="0">
      <selection activeCell="H6" sqref="H6"/>
    </sheetView>
  </sheetViews>
  <sheetFormatPr defaultRowHeight="14.4" x14ac:dyDescent="0.3"/>
  <cols>
    <col min="1" max="1" width="17.88671875" bestFit="1" customWidth="1"/>
    <col min="2" max="2" width="11.6640625" bestFit="1" customWidth="1"/>
    <col min="3" max="3" width="14.44140625" bestFit="1" customWidth="1"/>
    <col min="4" max="4" width="9.5546875" bestFit="1" customWidth="1"/>
    <col min="6" max="6" width="12" bestFit="1" customWidth="1"/>
    <col min="7" max="7" width="7.6640625" bestFit="1" customWidth="1"/>
    <col min="8" max="8" width="5.5546875" bestFit="1" customWidth="1"/>
    <col min="9" max="9" width="4.33203125" bestFit="1" customWidth="1"/>
    <col min="10" max="10" width="6" bestFit="1" customWidth="1"/>
  </cols>
  <sheetData>
    <row r="1" spans="1:10" x14ac:dyDescent="0.3">
      <c r="A1" s="13" t="str">
        <f>Minor!A1</f>
        <v>Resources/Process</v>
      </c>
      <c r="B1" s="13" t="str">
        <f>Minor!B1</f>
        <v>Patient Pass</v>
      </c>
      <c r="C1" s="13" t="str">
        <f>Minor!C1</f>
        <v>Preparation</v>
      </c>
      <c r="D1" s="13" t="str">
        <f>Minor!D1</f>
        <v>Interview</v>
      </c>
      <c r="E1" s="50">
        <f>Minor!E1</f>
        <v>0</v>
      </c>
      <c r="F1" s="14" t="str">
        <f>Minor!F1</f>
        <v>Examination</v>
      </c>
      <c r="G1" s="14" t="str">
        <f>Minor!G1</f>
        <v>Consult</v>
      </c>
      <c r="H1" s="14" t="str">
        <f>Minor!H1</f>
        <v>Treat</v>
      </c>
      <c r="I1" s="14" t="str">
        <f>Minor!I1</f>
        <v>Exit</v>
      </c>
      <c r="J1" s="14" t="str">
        <f>Minor!J1</f>
        <v>Clean</v>
      </c>
    </row>
    <row r="2" spans="1:10" x14ac:dyDescent="0.3">
      <c r="A2" s="6" t="str">
        <f>Minor!A2</f>
        <v>Time</v>
      </c>
      <c r="B2" s="8">
        <f>Minor!B2</f>
        <v>5</v>
      </c>
      <c r="C2" s="8">
        <f>Minor!C2</f>
        <v>10</v>
      </c>
      <c r="D2" s="8">
        <f>Minor!D2</f>
        <v>30</v>
      </c>
      <c r="E2" s="49">
        <f>Minor!E2</f>
        <v>0</v>
      </c>
      <c r="F2" s="10">
        <f>Minor!F2</f>
        <v>30</v>
      </c>
      <c r="G2" s="10">
        <f>Minor!G2</f>
        <v>5</v>
      </c>
      <c r="H2" s="10">
        <f>Minor!H2</f>
        <v>10</v>
      </c>
      <c r="I2" s="10">
        <f>Minor!I2</f>
        <v>10</v>
      </c>
      <c r="J2" s="10">
        <f>Minor!J2</f>
        <v>5</v>
      </c>
    </row>
    <row r="3" spans="1:10" x14ac:dyDescent="0.3">
      <c r="A3" s="7" t="s">
        <v>4</v>
      </c>
      <c r="B3" s="11">
        <f>Minor!B3</f>
        <v>0</v>
      </c>
      <c r="C3" s="11">
        <f>Minor!C3</f>
        <v>0</v>
      </c>
      <c r="D3" s="11">
        <f>Minor!D3</f>
        <v>0</v>
      </c>
      <c r="E3" s="49">
        <f>Minor!E3</f>
        <v>0</v>
      </c>
      <c r="F3" s="11">
        <f>Minor!F3</f>
        <v>0</v>
      </c>
      <c r="G3" s="11">
        <f>Minor!G3</f>
        <v>0</v>
      </c>
      <c r="H3" s="11">
        <f>Minor!H3</f>
        <v>0</v>
      </c>
      <c r="I3" s="11">
        <f>Minor!I3</f>
        <v>0</v>
      </c>
      <c r="J3" s="11">
        <f>Minor!J3</f>
        <v>0</v>
      </c>
    </row>
    <row r="4" spans="1:10" x14ac:dyDescent="0.3">
      <c r="A4" s="7" t="s">
        <v>2</v>
      </c>
      <c r="B4" s="11">
        <f>Minor!B4</f>
        <v>0</v>
      </c>
      <c r="C4" s="11">
        <f>Minor!C4</f>
        <v>0</v>
      </c>
      <c r="D4" s="11">
        <f>Minor!D4</f>
        <v>0</v>
      </c>
      <c r="E4" s="49">
        <f>Minor!E4</f>
        <v>0</v>
      </c>
      <c r="F4" s="11">
        <f>Minor!F4</f>
        <v>0</v>
      </c>
      <c r="G4" s="11">
        <f>Minor!G4</f>
        <v>1</v>
      </c>
      <c r="H4" s="11">
        <f>Minor!H4</f>
        <v>0</v>
      </c>
      <c r="I4" s="11">
        <f>Minor!I4</f>
        <v>0</v>
      </c>
      <c r="J4" s="11">
        <f>Minor!J4</f>
        <v>0</v>
      </c>
    </row>
    <row r="5" spans="1:10" x14ac:dyDescent="0.3">
      <c r="A5" s="7" t="s">
        <v>3</v>
      </c>
      <c r="B5" s="11">
        <f>Minor!B5</f>
        <v>0</v>
      </c>
      <c r="C5" s="11">
        <f>Minor!C5</f>
        <v>0</v>
      </c>
      <c r="D5" s="11">
        <f>Minor!D5</f>
        <v>1</v>
      </c>
      <c r="E5" s="49">
        <f>Minor!E5</f>
        <v>0</v>
      </c>
      <c r="F5" s="11">
        <f>Minor!F5</f>
        <v>0</v>
      </c>
      <c r="G5" s="11">
        <f>Minor!G5</f>
        <v>1</v>
      </c>
      <c r="H5" s="11">
        <f>Minor!H5</f>
        <v>1</v>
      </c>
      <c r="I5" s="11">
        <f>Minor!I5</f>
        <v>0</v>
      </c>
      <c r="J5" s="11">
        <f>Minor!J5</f>
        <v>0</v>
      </c>
    </row>
    <row r="6" spans="1:10" x14ac:dyDescent="0.3">
      <c r="A6" s="7" t="s">
        <v>5</v>
      </c>
      <c r="B6" s="11">
        <f>Minor!B6</f>
        <v>0</v>
      </c>
      <c r="C6" s="11">
        <f>Minor!C6</f>
        <v>1</v>
      </c>
      <c r="D6" s="11">
        <f>Minor!D6</f>
        <v>1</v>
      </c>
      <c r="E6" s="49">
        <f>Minor!E6</f>
        <v>0</v>
      </c>
      <c r="F6" s="11">
        <f>Minor!F6</f>
        <v>0</v>
      </c>
      <c r="G6" s="11">
        <f>Minor!G6</f>
        <v>1</v>
      </c>
      <c r="H6" s="11">
        <f>Minor!H6</f>
        <v>1</v>
      </c>
      <c r="I6" s="11">
        <f>Minor!I6</f>
        <v>1</v>
      </c>
      <c r="J6" s="11">
        <f>Minor!J6</f>
        <v>1</v>
      </c>
    </row>
    <row r="7" spans="1:10" x14ac:dyDescent="0.3">
      <c r="A7" s="7" t="s">
        <v>6</v>
      </c>
      <c r="B7" s="11">
        <f>Minor!B7</f>
        <v>1</v>
      </c>
      <c r="C7" s="11">
        <f>Minor!C7</f>
        <v>1</v>
      </c>
      <c r="D7" s="11">
        <f>Minor!D7</f>
        <v>0</v>
      </c>
      <c r="E7" s="49">
        <f>Minor!E7</f>
        <v>0</v>
      </c>
      <c r="F7" s="11">
        <f>Minor!F7</f>
        <v>1</v>
      </c>
      <c r="G7" s="11">
        <f>Minor!G7</f>
        <v>0</v>
      </c>
      <c r="H7" s="11">
        <f>Minor!H7</f>
        <v>0</v>
      </c>
      <c r="I7" s="11">
        <f>Minor!I7</f>
        <v>1</v>
      </c>
      <c r="J7" s="11">
        <f>Minor!J7</f>
        <v>0</v>
      </c>
    </row>
    <row r="8" spans="1:10" x14ac:dyDescent="0.3">
      <c r="A8" s="7" t="s">
        <v>7</v>
      </c>
      <c r="B8" s="11">
        <f>Minor!B8</f>
        <v>0</v>
      </c>
      <c r="C8" s="11">
        <f>Minor!C8</f>
        <v>0</v>
      </c>
      <c r="D8" s="11">
        <f>Minor!D8</f>
        <v>0</v>
      </c>
      <c r="E8" s="49">
        <f>Minor!E8</f>
        <v>0</v>
      </c>
      <c r="F8" s="11">
        <f>Minor!F8</f>
        <v>0</v>
      </c>
      <c r="G8" s="11">
        <f>Minor!G8</f>
        <v>0</v>
      </c>
      <c r="H8" s="11">
        <f>Minor!H8</f>
        <v>0</v>
      </c>
      <c r="I8" s="11">
        <f>Minor!I8</f>
        <v>0</v>
      </c>
      <c r="J8" s="11">
        <f>Minor!J8</f>
        <v>1</v>
      </c>
    </row>
    <row r="9" spans="1:10" x14ac:dyDescent="0.3">
      <c r="A9" s="18" t="s">
        <v>8</v>
      </c>
      <c r="B9" s="19">
        <v>0</v>
      </c>
      <c r="C9" s="20">
        <v>0</v>
      </c>
      <c r="D9" s="20">
        <v>0</v>
      </c>
      <c r="E9" s="49">
        <f>Minor!E9</f>
        <v>0</v>
      </c>
      <c r="F9" s="20">
        <v>0</v>
      </c>
      <c r="G9" s="20">
        <v>0</v>
      </c>
      <c r="H9" s="20">
        <v>0</v>
      </c>
      <c r="I9" s="20">
        <v>0</v>
      </c>
      <c r="J9" s="20">
        <v>0</v>
      </c>
    </row>
    <row r="10" spans="1:10" x14ac:dyDescent="0.3">
      <c r="A10" s="7" t="s">
        <v>9</v>
      </c>
      <c r="B10" s="11">
        <f>Minor!B10</f>
        <v>0</v>
      </c>
      <c r="C10" s="11">
        <f>Minor!C10</f>
        <v>1</v>
      </c>
      <c r="D10" s="11">
        <f>Minor!D10</f>
        <v>0</v>
      </c>
      <c r="E10" s="49">
        <f>Minor!E10</f>
        <v>0</v>
      </c>
      <c r="F10" s="11">
        <f>Minor!F10</f>
        <v>1</v>
      </c>
      <c r="G10" s="11">
        <f>Minor!G10</f>
        <v>0</v>
      </c>
      <c r="H10" s="11">
        <f>Minor!H10</f>
        <v>0</v>
      </c>
      <c r="I10" s="11">
        <f>Minor!I10</f>
        <v>0</v>
      </c>
      <c r="J10" s="11">
        <f>Minor!J10</f>
        <v>0</v>
      </c>
    </row>
    <row r="11" spans="1:10" x14ac:dyDescent="0.3">
      <c r="A11" s="7" t="s">
        <v>10</v>
      </c>
      <c r="B11" s="11">
        <f>Minor!B11</f>
        <v>0</v>
      </c>
      <c r="C11" s="11">
        <f>Minor!C11</f>
        <v>0</v>
      </c>
      <c r="D11" s="11">
        <f>Minor!D11</f>
        <v>1</v>
      </c>
      <c r="E11" s="49">
        <f>Minor!E11</f>
        <v>0</v>
      </c>
      <c r="F11" s="11">
        <f>Minor!F11</f>
        <v>0</v>
      </c>
      <c r="G11" s="11">
        <f>Minor!G11</f>
        <v>0</v>
      </c>
      <c r="H11" s="11">
        <f>Minor!H11</f>
        <v>0</v>
      </c>
      <c r="I11" s="11">
        <f>Minor!I11</f>
        <v>0</v>
      </c>
      <c r="J11" s="11">
        <f>Minor!J11</f>
        <v>0</v>
      </c>
    </row>
    <row r="12" spans="1:10" x14ac:dyDescent="0.3">
      <c r="A12" s="18" t="s">
        <v>12</v>
      </c>
      <c r="B12" s="19">
        <v>0</v>
      </c>
      <c r="C12" s="20">
        <v>0</v>
      </c>
      <c r="D12" s="20">
        <v>0</v>
      </c>
      <c r="E12" s="49">
        <f>Minor!E12</f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</row>
    <row r="13" spans="1:10" x14ac:dyDescent="0.3">
      <c r="A13" s="16"/>
    </row>
    <row r="14" spans="1:10" x14ac:dyDescent="0.3">
      <c r="A14" s="15" t="s">
        <v>20</v>
      </c>
      <c r="B14" s="5">
        <f>Minor!B14</f>
        <v>6</v>
      </c>
      <c r="C14" t="s">
        <v>23</v>
      </c>
    </row>
    <row r="15" spans="1:10" x14ac:dyDescent="0.3">
      <c r="A15" s="15"/>
      <c r="B15" s="5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L15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12" s="1" customFormat="1" x14ac:dyDescent="0.3">
      <c r="A1" s="29" t="s">
        <v>48</v>
      </c>
      <c r="B1" s="195" t="s">
        <v>151</v>
      </c>
      <c r="C1" s="219"/>
      <c r="D1" s="196"/>
      <c r="J1" s="195" t="s">
        <v>152</v>
      </c>
      <c r="K1" s="219"/>
      <c r="L1" s="196"/>
    </row>
    <row r="2" spans="1:12" x14ac:dyDescent="0.3">
      <c r="A2" s="65" t="s">
        <v>50</v>
      </c>
      <c r="B2" s="65">
        <v>150</v>
      </c>
      <c r="C2" s="65">
        <v>120</v>
      </c>
      <c r="D2" s="65">
        <v>180</v>
      </c>
      <c r="J2" s="65">
        <v>150</v>
      </c>
      <c r="K2" s="65">
        <v>120</v>
      </c>
      <c r="L2" s="65">
        <v>180</v>
      </c>
    </row>
    <row r="3" spans="1:12" x14ac:dyDescent="0.3">
      <c r="A3" s="44" t="s">
        <v>51</v>
      </c>
      <c r="B3" s="45">
        <v>90</v>
      </c>
      <c r="C3" s="45">
        <v>90</v>
      </c>
      <c r="D3" s="45">
        <v>90</v>
      </c>
      <c r="J3" s="45">
        <v>90</v>
      </c>
      <c r="K3" s="45">
        <v>90</v>
      </c>
      <c r="L3" s="45">
        <v>90</v>
      </c>
    </row>
    <row r="4" spans="1:12" x14ac:dyDescent="0.3">
      <c r="A4" s="44" t="s">
        <v>52</v>
      </c>
      <c r="B4" s="45">
        <v>150</v>
      </c>
      <c r="C4" s="45">
        <v>150</v>
      </c>
      <c r="D4" s="45">
        <v>150</v>
      </c>
      <c r="J4" s="45">
        <v>150</v>
      </c>
      <c r="K4" s="45">
        <v>150</v>
      </c>
      <c r="L4" s="45">
        <v>150</v>
      </c>
    </row>
    <row r="5" spans="1:12" x14ac:dyDescent="0.3">
      <c r="A5" s="62"/>
      <c r="B5" s="45"/>
      <c r="C5" s="45"/>
      <c r="D5" s="45"/>
      <c r="J5" s="45"/>
      <c r="K5" s="45"/>
      <c r="L5" s="45"/>
    </row>
    <row r="6" spans="1:12" x14ac:dyDescent="0.3">
      <c r="A6" s="22" t="s">
        <v>58</v>
      </c>
      <c r="B6" s="30">
        <v>15</v>
      </c>
      <c r="C6" s="30">
        <v>10</v>
      </c>
      <c r="D6" s="30">
        <v>45</v>
      </c>
      <c r="F6" s="30">
        <v>230</v>
      </c>
      <c r="G6" s="30">
        <v>50</v>
      </c>
      <c r="H6" s="30">
        <v>410</v>
      </c>
      <c r="J6" s="30">
        <v>15</v>
      </c>
      <c r="K6" s="30">
        <v>10</v>
      </c>
      <c r="L6" s="30">
        <v>45</v>
      </c>
    </row>
    <row r="7" spans="1:12" x14ac:dyDescent="0.3">
      <c r="A7" s="22"/>
      <c r="B7" s="30"/>
      <c r="C7" s="30"/>
      <c r="D7" s="30"/>
      <c r="J7" s="30"/>
      <c r="K7" s="30"/>
      <c r="L7" s="30"/>
    </row>
    <row r="8" spans="1:12" x14ac:dyDescent="0.3">
      <c r="A8" s="22"/>
      <c r="B8" s="30"/>
      <c r="C8" s="30"/>
      <c r="D8" s="30"/>
      <c r="J8" s="30"/>
      <c r="K8" s="30"/>
      <c r="L8" s="30"/>
    </row>
    <row r="9" spans="1:12" x14ac:dyDescent="0.3">
      <c r="A9" s="22" t="s">
        <v>59</v>
      </c>
      <c r="B9" s="30">
        <v>330</v>
      </c>
      <c r="C9" s="30">
        <v>60</v>
      </c>
      <c r="D9" s="30">
        <v>420</v>
      </c>
      <c r="F9" s="30">
        <v>1140</v>
      </c>
      <c r="G9" s="30">
        <v>240</v>
      </c>
      <c r="H9" s="30">
        <v>1400</v>
      </c>
      <c r="J9" s="30">
        <v>60</v>
      </c>
      <c r="K9" s="30">
        <v>30</v>
      </c>
      <c r="L9" s="30">
        <v>90</v>
      </c>
    </row>
    <row r="10" spans="1:12" x14ac:dyDescent="0.3">
      <c r="A10" s="22" t="s">
        <v>60</v>
      </c>
      <c r="B10" s="30">
        <v>9</v>
      </c>
      <c r="C10" s="30">
        <v>9</v>
      </c>
      <c r="D10" s="30">
        <v>9</v>
      </c>
      <c r="J10" s="30">
        <v>9</v>
      </c>
      <c r="K10" s="30">
        <v>9</v>
      </c>
      <c r="L10" s="30">
        <v>9</v>
      </c>
    </row>
    <row r="11" spans="1:12" x14ac:dyDescent="0.3">
      <c r="A11" s="22" t="s">
        <v>61</v>
      </c>
      <c r="B11" s="30">
        <v>4</v>
      </c>
      <c r="C11" s="30">
        <v>4</v>
      </c>
      <c r="D11" s="30">
        <v>4</v>
      </c>
      <c r="J11" s="30">
        <v>4</v>
      </c>
      <c r="K11" s="30">
        <v>4</v>
      </c>
      <c r="L11" s="30">
        <v>4</v>
      </c>
    </row>
    <row r="12" spans="1:12" x14ac:dyDescent="0.3">
      <c r="A12" s="22" t="s">
        <v>62</v>
      </c>
      <c r="B12" s="30">
        <v>15</v>
      </c>
      <c r="C12" s="30">
        <v>10</v>
      </c>
      <c r="D12" s="30">
        <v>45</v>
      </c>
      <c r="F12" s="30">
        <v>230</v>
      </c>
      <c r="G12" s="30">
        <v>50</v>
      </c>
      <c r="H12" s="30">
        <v>410</v>
      </c>
      <c r="J12" s="30">
        <v>15</v>
      </c>
      <c r="K12" s="30">
        <v>10</v>
      </c>
      <c r="L12" s="30">
        <v>45</v>
      </c>
    </row>
    <row r="13" spans="1:12" x14ac:dyDescent="0.3">
      <c r="B13" t="s">
        <v>108</v>
      </c>
      <c r="C13" t="s">
        <v>105</v>
      </c>
      <c r="D13" t="s">
        <v>106</v>
      </c>
    </row>
    <row r="15" spans="1:12" x14ac:dyDescent="0.3">
      <c r="B15">
        <f>B9/60</f>
        <v>5.5</v>
      </c>
      <c r="C15">
        <f t="shared" ref="C15:D15" si="0">C9/60</f>
        <v>1</v>
      </c>
      <c r="D15">
        <f t="shared" si="0"/>
        <v>7</v>
      </c>
      <c r="J15">
        <f>J9/60</f>
        <v>1</v>
      </c>
      <c r="K15">
        <f t="shared" ref="K15:L15" si="1">K9/60</f>
        <v>0.5</v>
      </c>
      <c r="L15">
        <f t="shared" si="1"/>
        <v>1.5</v>
      </c>
    </row>
  </sheetData>
  <mergeCells count="2">
    <mergeCell ref="B1:D1"/>
    <mergeCell ref="J1:L1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D11"/>
  <sheetViews>
    <sheetView workbookViewId="0"/>
  </sheetViews>
  <sheetFormatPr defaultRowHeight="14.4" x14ac:dyDescent="0.3"/>
  <cols>
    <col min="1" max="1" width="15.33203125" bestFit="1" customWidth="1"/>
    <col min="2" max="2" width="12.88671875" bestFit="1" customWidth="1"/>
  </cols>
  <sheetData>
    <row r="1" spans="1:4" s="1" customFormat="1" x14ac:dyDescent="0.3">
      <c r="A1" s="29" t="s">
        <v>48</v>
      </c>
      <c r="B1" s="195" t="s">
        <v>49</v>
      </c>
      <c r="C1" s="219"/>
      <c r="D1" s="196"/>
    </row>
    <row r="2" spans="1:4" x14ac:dyDescent="0.3">
      <c r="A2" s="22" t="s">
        <v>63</v>
      </c>
      <c r="B2" s="30">
        <v>5</v>
      </c>
      <c r="C2" s="30">
        <v>1</v>
      </c>
      <c r="D2" s="30">
        <v>7</v>
      </c>
    </row>
    <row r="3" spans="1:4" x14ac:dyDescent="0.3">
      <c r="A3" s="22" t="s">
        <v>64</v>
      </c>
      <c r="B3" s="30">
        <v>10</v>
      </c>
      <c r="C3" s="30">
        <v>2</v>
      </c>
      <c r="D3" s="30">
        <v>15</v>
      </c>
    </row>
    <row r="4" spans="1:4" x14ac:dyDescent="0.3">
      <c r="A4" s="22" t="s">
        <v>65</v>
      </c>
      <c r="B4" s="30">
        <v>20</v>
      </c>
      <c r="C4" s="30">
        <v>10</v>
      </c>
      <c r="D4" s="30">
        <v>30</v>
      </c>
    </row>
    <row r="5" spans="1:4" x14ac:dyDescent="0.3">
      <c r="A5" s="56" t="s">
        <v>111</v>
      </c>
      <c r="B5" s="30">
        <v>10</v>
      </c>
      <c r="C5" s="30">
        <v>5</v>
      </c>
      <c r="D5" s="30">
        <v>30</v>
      </c>
    </row>
    <row r="6" spans="1:4" x14ac:dyDescent="0.3">
      <c r="A6" s="57" t="s">
        <v>112</v>
      </c>
      <c r="B6" s="30">
        <v>30</v>
      </c>
      <c r="C6" s="30">
        <v>10</v>
      </c>
      <c r="D6" s="30">
        <v>40</v>
      </c>
    </row>
    <row r="7" spans="1:4" x14ac:dyDescent="0.3">
      <c r="A7" s="58" t="s">
        <v>113</v>
      </c>
      <c r="B7" s="30">
        <v>30</v>
      </c>
      <c r="C7" s="30">
        <v>10</v>
      </c>
      <c r="D7" s="30">
        <v>40</v>
      </c>
    </row>
    <row r="8" spans="1:4" x14ac:dyDescent="0.3">
      <c r="A8" s="58" t="s">
        <v>114</v>
      </c>
      <c r="B8" s="30">
        <v>30</v>
      </c>
      <c r="C8" s="30">
        <v>10</v>
      </c>
      <c r="D8" s="30">
        <v>40</v>
      </c>
    </row>
    <row r="9" spans="1:4" x14ac:dyDescent="0.3">
      <c r="A9" s="58" t="s">
        <v>115</v>
      </c>
      <c r="B9" s="30">
        <v>30</v>
      </c>
      <c r="C9" s="30">
        <v>10</v>
      </c>
      <c r="D9" s="30">
        <v>40</v>
      </c>
    </row>
    <row r="11" spans="1:4" x14ac:dyDescent="0.3">
      <c r="B11" t="s">
        <v>109</v>
      </c>
      <c r="C11" t="s">
        <v>105</v>
      </c>
      <c r="D11" t="s">
        <v>106</v>
      </c>
    </row>
  </sheetData>
  <mergeCells count="1">
    <mergeCell ref="B1: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5"/>
  <sheetViews>
    <sheetView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10" sqref="B10"/>
    </sheetView>
  </sheetViews>
  <sheetFormatPr defaultRowHeight="14.4" x14ac:dyDescent="0.3"/>
  <cols>
    <col min="1" max="1" width="2.109375" bestFit="1" customWidth="1"/>
    <col min="2" max="2" width="14.77734375" customWidth="1"/>
    <col min="3" max="3" width="16.77734375" customWidth="1"/>
    <col min="4" max="4" width="18.21875" customWidth="1"/>
    <col min="5" max="5" width="15.6640625" bestFit="1" customWidth="1"/>
    <col min="6" max="6" width="17" bestFit="1" customWidth="1"/>
    <col min="7" max="7" width="18.44140625" bestFit="1" customWidth="1"/>
    <col min="8" max="8" width="17.33203125" bestFit="1" customWidth="1"/>
    <col min="9" max="9" width="19.21875" bestFit="1" customWidth="1"/>
    <col min="10" max="10" width="20.6640625" bestFit="1" customWidth="1"/>
    <col min="11" max="11" width="9.21875" customWidth="1"/>
    <col min="12" max="12" width="15.21875" customWidth="1"/>
    <col min="13" max="13" width="19.88671875" customWidth="1"/>
    <col min="14" max="15" width="14.33203125" customWidth="1"/>
    <col min="16" max="17" width="25.109375" customWidth="1"/>
    <col min="18" max="18" width="9.6640625" customWidth="1"/>
    <col min="19" max="19" width="11.5546875" customWidth="1"/>
    <col min="20" max="20" width="10.109375" bestFit="1" customWidth="1"/>
    <col min="21" max="21" width="9" bestFit="1" customWidth="1"/>
    <col min="22" max="22" width="12" bestFit="1" customWidth="1"/>
    <col min="23" max="23" width="12.33203125" bestFit="1" customWidth="1"/>
    <col min="24" max="24" width="12" bestFit="1" customWidth="1"/>
    <col min="25" max="25" width="25.109375" bestFit="1" customWidth="1"/>
    <col min="26" max="26" width="12.44140625" bestFit="1" customWidth="1"/>
    <col min="27" max="27" width="11.77734375" bestFit="1" customWidth="1"/>
    <col min="28" max="28" width="12.33203125" bestFit="1" customWidth="1"/>
    <col min="29" max="29" width="12" bestFit="1" customWidth="1"/>
    <col min="30" max="30" width="18.109375" bestFit="1" customWidth="1"/>
  </cols>
  <sheetData>
    <row r="1" spans="1:30" ht="15.6" x14ac:dyDescent="0.3">
      <c r="B1" s="63" t="s">
        <v>142</v>
      </c>
      <c r="C1" s="63" t="s">
        <v>143</v>
      </c>
      <c r="D1" s="63" t="s">
        <v>144</v>
      </c>
      <c r="E1" s="63" t="s">
        <v>145</v>
      </c>
      <c r="F1" s="63" t="s">
        <v>146</v>
      </c>
      <c r="G1" s="63" t="s">
        <v>147</v>
      </c>
      <c r="H1" s="63" t="s">
        <v>148</v>
      </c>
      <c r="I1" s="63" t="s">
        <v>149</v>
      </c>
      <c r="J1" s="63" t="s">
        <v>150</v>
      </c>
      <c r="K1" s="63" t="s">
        <v>124</v>
      </c>
      <c r="L1" s="63" t="s">
        <v>125</v>
      </c>
      <c r="M1" s="63" t="s">
        <v>126</v>
      </c>
      <c r="N1" s="63" t="s">
        <v>127</v>
      </c>
      <c r="O1" s="63" t="s">
        <v>128</v>
      </c>
      <c r="P1" s="63" t="s">
        <v>129</v>
      </c>
      <c r="Q1" s="63" t="s">
        <v>130</v>
      </c>
      <c r="R1" s="63" t="s">
        <v>131</v>
      </c>
      <c r="S1" s="63" t="s">
        <v>132</v>
      </c>
      <c r="T1" s="63" t="s">
        <v>133</v>
      </c>
      <c r="U1" s="195" t="s">
        <v>69</v>
      </c>
      <c r="V1" s="196"/>
      <c r="W1" s="193" t="s">
        <v>68</v>
      </c>
      <c r="X1" s="194"/>
      <c r="Y1" s="197" t="s">
        <v>72</v>
      </c>
      <c r="Z1" s="198"/>
      <c r="AA1" t="s">
        <v>122</v>
      </c>
      <c r="AB1" s="193" t="s">
        <v>68</v>
      </c>
      <c r="AC1" s="194"/>
      <c r="AD1" t="s">
        <v>153</v>
      </c>
    </row>
    <row r="2" spans="1:30" x14ac:dyDescent="0.3">
      <c r="A2">
        <v>0</v>
      </c>
      <c r="B2" s="68">
        <v>8.6709188687995447</v>
      </c>
      <c r="C2" s="68">
        <v>19.484876308368534</v>
      </c>
      <c r="D2" s="68">
        <v>5.8261029550789702</v>
      </c>
      <c r="E2" s="68">
        <v>11.043840613928195</v>
      </c>
      <c r="F2" s="68">
        <v>19.414492273627449</v>
      </c>
      <c r="G2" s="68">
        <v>7.859760740816597</v>
      </c>
      <c r="H2" s="68">
        <v>4.1238951066963621</v>
      </c>
      <c r="I2" s="68">
        <v>4.7478920483373726</v>
      </c>
      <c r="J2" s="68">
        <v>3.4982222556328595</v>
      </c>
      <c r="K2" s="68">
        <v>9.848342971193885</v>
      </c>
      <c r="L2" s="68">
        <v>20.557192854610278</v>
      </c>
      <c r="M2" s="68">
        <v>7.0311775868992861</v>
      </c>
      <c r="N2" s="68">
        <v>45.355191256830601</v>
      </c>
      <c r="O2" s="68">
        <v>52.196699375557543</v>
      </c>
      <c r="P2" s="68">
        <v>57.112676056338032</v>
      </c>
      <c r="Q2" s="68">
        <v>64.821856076608924</v>
      </c>
      <c r="R2" s="68">
        <v>0.88890399782431329</v>
      </c>
      <c r="S2" s="68">
        <v>0.25482730486809901</v>
      </c>
      <c r="T2" s="68">
        <v>9.2738645635028552E-2</v>
      </c>
      <c r="U2" s="21" t="s">
        <v>64</v>
      </c>
      <c r="V2" s="38">
        <v>0.16666285444162302</v>
      </c>
      <c r="W2" s="21" t="s">
        <v>4</v>
      </c>
      <c r="X2" s="36">
        <v>0.2838533941313196</v>
      </c>
      <c r="Y2" s="21" t="s">
        <v>80</v>
      </c>
      <c r="Z2" s="37">
        <v>590.90057827163309</v>
      </c>
      <c r="AA2">
        <f>Z2/1440</f>
        <v>0.41034762379974521</v>
      </c>
      <c r="AB2" s="21" t="s">
        <v>4</v>
      </c>
      <c r="AC2" s="36">
        <v>0.11330279348988682</v>
      </c>
      <c r="AD2" s="77">
        <v>0.17</v>
      </c>
    </row>
    <row r="3" spans="1:30" x14ac:dyDescent="0.3">
      <c r="A3">
        <v>0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43" t="s">
        <v>56</v>
      </c>
      <c r="V3" s="46">
        <v>0</v>
      </c>
      <c r="W3" s="21" t="s">
        <v>2</v>
      </c>
      <c r="X3" s="36">
        <v>0.24123441659296949</v>
      </c>
      <c r="Y3" s="21" t="s">
        <v>73</v>
      </c>
      <c r="Z3" s="37">
        <v>45.334968230966446</v>
      </c>
      <c r="AB3" s="21" t="s">
        <v>2</v>
      </c>
      <c r="AC3" s="36">
        <v>0.25433517167270925</v>
      </c>
      <c r="AD3" t="s">
        <v>154</v>
      </c>
    </row>
    <row r="4" spans="1:30" x14ac:dyDescent="0.3">
      <c r="A4">
        <v>0</v>
      </c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21" t="s">
        <v>83</v>
      </c>
      <c r="V4" s="38">
        <v>17.714968152866245</v>
      </c>
      <c r="W4" s="21" t="s">
        <v>3</v>
      </c>
      <c r="X4" s="36">
        <v>6.9993284910077447E-2</v>
      </c>
      <c r="Y4" s="21" t="s">
        <v>74</v>
      </c>
      <c r="Z4" s="37">
        <v>52.173428444048156</v>
      </c>
      <c r="AB4" s="43" t="s">
        <v>3</v>
      </c>
      <c r="AC4" s="47">
        <v>0</v>
      </c>
      <c r="AD4" s="77">
        <v>0.46</v>
      </c>
    </row>
    <row r="5" spans="1:30" x14ac:dyDescent="0.3">
      <c r="A5">
        <v>0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21" t="s">
        <v>84</v>
      </c>
      <c r="V5" s="38">
        <v>83.440063366762089</v>
      </c>
      <c r="W5" s="21" t="s">
        <v>70</v>
      </c>
      <c r="X5" s="36">
        <v>52.729646069752746</v>
      </c>
      <c r="Y5" s="35" t="s">
        <v>75</v>
      </c>
      <c r="Z5" s="37">
        <v>7.1371694067190816</v>
      </c>
      <c r="AB5" s="21" t="s">
        <v>70</v>
      </c>
      <c r="AC5" s="36">
        <v>31.86725764754523</v>
      </c>
      <c r="AD5" t="s">
        <v>155</v>
      </c>
    </row>
    <row r="6" spans="1:30" x14ac:dyDescent="0.3">
      <c r="A6">
        <v>0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21" t="s">
        <v>85</v>
      </c>
      <c r="V6" s="38">
        <v>30.373476268695303</v>
      </c>
      <c r="W6" s="21" t="s">
        <v>71</v>
      </c>
      <c r="X6" s="36">
        <v>0.18010325244752148</v>
      </c>
      <c r="Y6" s="35" t="s">
        <v>76</v>
      </c>
      <c r="Z6" s="37">
        <v>-1479.3985434368899</v>
      </c>
      <c r="AA6">
        <f>Z6/1440</f>
        <v>-1.0273600996089514</v>
      </c>
      <c r="AB6" s="43" t="s">
        <v>71</v>
      </c>
      <c r="AC6" s="47">
        <v>0</v>
      </c>
      <c r="AD6">
        <v>0</v>
      </c>
    </row>
    <row r="7" spans="1:30" x14ac:dyDescent="0.3">
      <c r="U7" s="21" t="s">
        <v>103</v>
      </c>
      <c r="V7" s="38">
        <v>34.881164776347681</v>
      </c>
      <c r="W7" s="21" t="s">
        <v>6</v>
      </c>
      <c r="X7" s="36">
        <v>0.30004198747946687</v>
      </c>
      <c r="Y7" s="35" t="s">
        <v>77</v>
      </c>
      <c r="Z7" s="37">
        <v>0</v>
      </c>
      <c r="AA7">
        <f>Z7/1440</f>
        <v>0</v>
      </c>
      <c r="AB7" s="21" t="s">
        <v>6</v>
      </c>
      <c r="AC7" s="36">
        <v>5.4888926407057947E-2</v>
      </c>
    </row>
    <row r="8" spans="1:30" x14ac:dyDescent="0.3">
      <c r="B8" s="82">
        <f>AVERAGE(B2:B6)</f>
        <v>8.6709188687995447</v>
      </c>
      <c r="C8" s="82">
        <f t="shared" ref="C8:T8" si="0">AVERAGE(C2:C6)</f>
        <v>19.484876308368534</v>
      </c>
      <c r="D8" s="82">
        <f t="shared" si="0"/>
        <v>5.8261029550789702</v>
      </c>
      <c r="E8" s="82">
        <f t="shared" si="0"/>
        <v>11.043840613928195</v>
      </c>
      <c r="F8" s="82">
        <f t="shared" si="0"/>
        <v>19.414492273627449</v>
      </c>
      <c r="G8" s="82">
        <f t="shared" si="0"/>
        <v>7.859760740816597</v>
      </c>
      <c r="H8" s="82">
        <f t="shared" si="0"/>
        <v>4.1238951066963621</v>
      </c>
      <c r="I8" s="82">
        <f t="shared" si="0"/>
        <v>4.7478920483373726</v>
      </c>
      <c r="J8" s="82">
        <f t="shared" si="0"/>
        <v>3.4982222556328595</v>
      </c>
      <c r="K8" s="82">
        <f t="shared" si="0"/>
        <v>9.848342971193885</v>
      </c>
      <c r="L8" s="82">
        <f t="shared" si="0"/>
        <v>20.557192854610278</v>
      </c>
      <c r="M8" s="82">
        <f t="shared" si="0"/>
        <v>7.0311775868992861</v>
      </c>
      <c r="N8" s="82">
        <f t="shared" si="0"/>
        <v>45.355191256830601</v>
      </c>
      <c r="O8" s="82">
        <f t="shared" si="0"/>
        <v>52.196699375557543</v>
      </c>
      <c r="P8" s="82">
        <f t="shared" si="0"/>
        <v>57.112676056338032</v>
      </c>
      <c r="Q8" s="82">
        <f t="shared" si="0"/>
        <v>64.821856076608924</v>
      </c>
      <c r="R8" s="82">
        <f t="shared" si="0"/>
        <v>0.88890399782431329</v>
      </c>
      <c r="S8" s="82">
        <f t="shared" si="0"/>
        <v>0.25482730486809901</v>
      </c>
      <c r="T8" s="82">
        <f t="shared" si="0"/>
        <v>9.2738645635028552E-2</v>
      </c>
      <c r="W8" s="21" t="s">
        <v>7</v>
      </c>
      <c r="X8" s="36">
        <v>0.32211690003161708</v>
      </c>
      <c r="Y8" s="35" t="s">
        <v>78</v>
      </c>
      <c r="Z8" s="37">
        <v>6.1200827445291442E-2</v>
      </c>
      <c r="AA8">
        <f>Z8/1440</f>
        <v>4.2500574614785722E-5</v>
      </c>
      <c r="AB8" s="21" t="s">
        <v>7</v>
      </c>
      <c r="AC8" s="36">
        <v>4.6746002864793294E-2</v>
      </c>
    </row>
    <row r="9" spans="1:30" x14ac:dyDescent="0.3">
      <c r="W9" s="78"/>
      <c r="X9" s="79"/>
      <c r="Y9" s="80"/>
      <c r="Z9" s="81"/>
      <c r="AB9" s="78"/>
      <c r="AC9" s="79"/>
    </row>
    <row r="10" spans="1:30" x14ac:dyDescent="0.3">
      <c r="A10">
        <v>1</v>
      </c>
      <c r="B10" s="68">
        <v>3.7625115281536177</v>
      </c>
      <c r="C10" s="68">
        <v>8.2268908754036723</v>
      </c>
      <c r="D10" s="68">
        <v>2.3617501845174944</v>
      </c>
      <c r="E10" s="68">
        <v>2.2715718251960011</v>
      </c>
      <c r="F10" s="68">
        <v>8.4069463090300847</v>
      </c>
      <c r="G10" s="68">
        <v>1.9098427080046956</v>
      </c>
      <c r="H10" s="68">
        <v>14.756476248383544</v>
      </c>
      <c r="I10" s="68">
        <v>27.299430135702412</v>
      </c>
      <c r="J10" s="68">
        <v>11.398906295610342</v>
      </c>
      <c r="K10" s="68">
        <v>4.9099097508255047</v>
      </c>
      <c r="L10" s="68">
        <v>9.3619059139016354</v>
      </c>
      <c r="M10" s="68">
        <v>3.5130338040951465</v>
      </c>
      <c r="N10" s="68">
        <v>71.853468075333026</v>
      </c>
      <c r="O10" s="68">
        <v>86.726375014352968</v>
      </c>
      <c r="P10" s="68">
        <v>89.033036657112689</v>
      </c>
      <c r="Q10" s="68">
        <v>97.918552036199088</v>
      </c>
      <c r="R10" s="68">
        <v>0.68369829683698302</v>
      </c>
      <c r="S10" s="68">
        <v>0.17440205664968095</v>
      </c>
      <c r="T10" s="68">
        <v>0.28274342377083045</v>
      </c>
      <c r="U10" s="195" t="s">
        <v>69</v>
      </c>
      <c r="V10" s="196"/>
      <c r="W10" s="193" t="s">
        <v>68</v>
      </c>
      <c r="X10" s="194"/>
      <c r="Y10" s="197" t="s">
        <v>72</v>
      </c>
      <c r="Z10" s="198"/>
      <c r="AA10" t="s">
        <v>122</v>
      </c>
      <c r="AB10" s="193" t="s">
        <v>68</v>
      </c>
      <c r="AC10" s="194"/>
      <c r="AD10" t="s">
        <v>153</v>
      </c>
    </row>
    <row r="11" spans="1:30" x14ac:dyDescent="0.3">
      <c r="A11">
        <v>1</v>
      </c>
      <c r="B11" s="68">
        <v>3.771433178429425</v>
      </c>
      <c r="C11" s="68">
        <v>8.2820368943212994</v>
      </c>
      <c r="D11" s="68">
        <v>2.3793951755231686</v>
      </c>
      <c r="E11" s="68">
        <v>2.2971222956294874</v>
      </c>
      <c r="F11" s="68">
        <v>9.0885538439377846</v>
      </c>
      <c r="G11" s="68">
        <v>1.884041928467056</v>
      </c>
      <c r="H11" s="68">
        <v>14.698726343292979</v>
      </c>
      <c r="I11" s="68">
        <v>26.559633809054478</v>
      </c>
      <c r="J11" s="68">
        <v>11.373862661315908</v>
      </c>
      <c r="K11" s="68">
        <v>4.8960934363608439</v>
      </c>
      <c r="L11" s="68">
        <v>9.4398398508925911</v>
      </c>
      <c r="M11" s="68">
        <v>3.4938271139365376</v>
      </c>
      <c r="N11" s="68">
        <v>72.376752600633196</v>
      </c>
      <c r="O11" s="68">
        <v>86.410401356698699</v>
      </c>
      <c r="P11" s="68">
        <v>89.022044681165852</v>
      </c>
      <c r="Q11" s="68">
        <v>97.810650887573971</v>
      </c>
      <c r="R11" s="68">
        <v>0.69033204916529078</v>
      </c>
      <c r="S11" s="68">
        <v>0.17579343239772519</v>
      </c>
      <c r="T11" s="68">
        <v>0.27375710878737847</v>
      </c>
      <c r="U11" s="21" t="s">
        <v>64</v>
      </c>
      <c r="V11" s="38">
        <v>0.16666282933867452</v>
      </c>
      <c r="W11" s="21" t="s">
        <v>4</v>
      </c>
      <c r="X11" s="36">
        <v>0.13108100260499242</v>
      </c>
      <c r="Y11" s="21" t="s">
        <v>80</v>
      </c>
      <c r="Z11" s="37">
        <v>290.24634703294777</v>
      </c>
      <c r="AA11">
        <f>Z11/1440</f>
        <v>0.20155996321732483</v>
      </c>
      <c r="AB11" s="21" t="s">
        <v>4</v>
      </c>
      <c r="AC11" s="36">
        <v>0.18133286684205976</v>
      </c>
      <c r="AD11" s="77">
        <v>0.83</v>
      </c>
    </row>
    <row r="12" spans="1:30" x14ac:dyDescent="0.3">
      <c r="A12">
        <v>1</v>
      </c>
      <c r="B12" s="68">
        <v>3.7084122327829343</v>
      </c>
      <c r="C12" s="68">
        <v>8.1629746604553279</v>
      </c>
      <c r="D12" s="68">
        <v>2.3305234724443853</v>
      </c>
      <c r="E12" s="68">
        <v>2.2310790764216986</v>
      </c>
      <c r="F12" s="68">
        <v>8.1392562027784763</v>
      </c>
      <c r="G12" s="68">
        <v>1.8950020792723381</v>
      </c>
      <c r="H12" s="68">
        <v>14.77135034847462</v>
      </c>
      <c r="I12" s="68">
        <v>27.736098903258185</v>
      </c>
      <c r="J12" s="68">
        <v>11.425220513748023</v>
      </c>
      <c r="K12" s="68">
        <v>4.8682407652636366</v>
      </c>
      <c r="L12" s="68">
        <v>9.3328017041131126</v>
      </c>
      <c r="M12" s="68">
        <v>3.48725925756897</v>
      </c>
      <c r="N12" s="68">
        <v>72.252778089572345</v>
      </c>
      <c r="O12" s="68">
        <v>87.138047138047142</v>
      </c>
      <c r="P12" s="68">
        <v>89.331373989713441</v>
      </c>
      <c r="Q12" s="68">
        <v>98.192771084337352</v>
      </c>
      <c r="R12" s="68">
        <v>0.67577256432363753</v>
      </c>
      <c r="S12" s="68">
        <v>0.17012297499659662</v>
      </c>
      <c r="T12" s="68">
        <v>0.28896855288832418</v>
      </c>
      <c r="U12" s="43" t="s">
        <v>56</v>
      </c>
      <c r="V12" s="46">
        <v>0</v>
      </c>
      <c r="W12" s="21" t="s">
        <v>2</v>
      </c>
      <c r="X12" s="36">
        <v>0.12303974755826994</v>
      </c>
      <c r="Y12" s="21" t="s">
        <v>73</v>
      </c>
      <c r="Z12" s="37">
        <v>72.476857078347251</v>
      </c>
      <c r="AB12" s="21" t="s">
        <v>2</v>
      </c>
      <c r="AC12" s="36">
        <v>0.31128462098577686</v>
      </c>
      <c r="AD12" t="s">
        <v>154</v>
      </c>
    </row>
    <row r="13" spans="1:30" x14ac:dyDescent="0.3">
      <c r="A13">
        <v>1</v>
      </c>
      <c r="B13" s="68">
        <v>3.7222527936348753</v>
      </c>
      <c r="C13" s="68">
        <v>8.2106165010749343</v>
      </c>
      <c r="D13" s="68">
        <v>2.3506247092551771</v>
      </c>
      <c r="E13" s="68">
        <v>2.2770932426636601</v>
      </c>
      <c r="F13" s="68">
        <v>8.3297625127512305</v>
      </c>
      <c r="G13" s="68">
        <v>1.9039639841311997</v>
      </c>
      <c r="H13" s="68">
        <v>14.930274895548861</v>
      </c>
      <c r="I13" s="68">
        <v>28.503231127592937</v>
      </c>
      <c r="J13" s="68">
        <v>11.553611324911239</v>
      </c>
      <c r="K13" s="68">
        <v>4.8712757447947812</v>
      </c>
      <c r="L13" s="68">
        <v>9.417074573842207</v>
      </c>
      <c r="M13" s="68">
        <v>3.4820956902626441</v>
      </c>
      <c r="N13" s="68">
        <v>71.752368064952648</v>
      </c>
      <c r="O13" s="68">
        <v>86.559927838538727</v>
      </c>
      <c r="P13" s="68">
        <v>88.753128220226714</v>
      </c>
      <c r="Q13" s="68">
        <v>97.865763909331761</v>
      </c>
      <c r="R13" s="68">
        <v>0.67586175451395225</v>
      </c>
      <c r="S13" s="68">
        <v>0.16902243297464892</v>
      </c>
      <c r="T13" s="68">
        <v>0.29167426591282147</v>
      </c>
      <c r="U13" s="21" t="s">
        <v>83</v>
      </c>
      <c r="V13" s="38">
        <v>16.958841463414622</v>
      </c>
      <c r="W13" s="21" t="s">
        <v>3</v>
      </c>
      <c r="X13" s="36">
        <v>6.944320759488426E-2</v>
      </c>
      <c r="Y13" s="21" t="s">
        <v>74</v>
      </c>
      <c r="Z13" s="37">
        <v>87.210746133875148</v>
      </c>
      <c r="AB13" s="43" t="s">
        <v>3</v>
      </c>
      <c r="AC13" s="47">
        <v>0</v>
      </c>
      <c r="AD13" s="77">
        <v>1</v>
      </c>
    </row>
    <row r="14" spans="1:30" x14ac:dyDescent="0.3">
      <c r="A14">
        <v>1</v>
      </c>
      <c r="B14" s="68">
        <v>3.7128426406047361</v>
      </c>
      <c r="C14" s="68">
        <v>8.1687171983543756</v>
      </c>
      <c r="D14" s="68">
        <v>2.327641115617114</v>
      </c>
      <c r="E14" s="68">
        <v>2.3107489163453634</v>
      </c>
      <c r="F14" s="68">
        <v>8.3355833882386356</v>
      </c>
      <c r="G14" s="68">
        <v>1.9198694115835115</v>
      </c>
      <c r="H14" s="68">
        <v>14.811703686947743</v>
      </c>
      <c r="I14" s="68">
        <v>27.013083073123877</v>
      </c>
      <c r="J14" s="68">
        <v>11.432749419177226</v>
      </c>
      <c r="K14" s="68">
        <v>4.837439117215796</v>
      </c>
      <c r="L14" s="68">
        <v>9.3021294039579736</v>
      </c>
      <c r="M14" s="68">
        <v>3.4494970390357218</v>
      </c>
      <c r="N14" s="68">
        <v>72.464422859724422</v>
      </c>
      <c r="O14" s="68">
        <v>87.204968944099377</v>
      </c>
      <c r="P14" s="68">
        <v>89.430051813471493</v>
      </c>
      <c r="Q14" s="68">
        <v>98.416222616933098</v>
      </c>
      <c r="R14" s="68">
        <v>0.68382654689708633</v>
      </c>
      <c r="S14" s="68">
        <v>0.17582417582417584</v>
      </c>
      <c r="T14" s="68">
        <v>0.27978660343805573</v>
      </c>
      <c r="U14" s="21" t="s">
        <v>84</v>
      </c>
      <c r="V14" s="38">
        <v>27.385749093718324</v>
      </c>
      <c r="W14" s="21" t="s">
        <v>70</v>
      </c>
      <c r="X14" s="36">
        <v>22.957329753501721</v>
      </c>
      <c r="Y14" s="35" t="s">
        <v>75</v>
      </c>
      <c r="Z14" s="37">
        <v>7.2019386106623591</v>
      </c>
      <c r="AB14" s="21" t="s">
        <v>70</v>
      </c>
      <c r="AC14" s="36">
        <v>82.317697429829877</v>
      </c>
      <c r="AD14" t="s">
        <v>155</v>
      </c>
    </row>
    <row r="15" spans="1:30" x14ac:dyDescent="0.3">
      <c r="U15" s="21" t="s">
        <v>85</v>
      </c>
      <c r="V15" s="38">
        <v>30.361777090315346</v>
      </c>
      <c r="W15" s="21" t="s">
        <v>71</v>
      </c>
      <c r="X15" s="36">
        <v>0.17956896511691314</v>
      </c>
      <c r="Y15" s="35" t="s">
        <v>76</v>
      </c>
      <c r="Z15" s="37">
        <v>-1945.446329486392</v>
      </c>
      <c r="AA15">
        <f>Z15/1440</f>
        <v>-1.3510043954766611</v>
      </c>
      <c r="AB15" s="43" t="s">
        <v>71</v>
      </c>
      <c r="AC15" s="47">
        <v>0</v>
      </c>
      <c r="AD15">
        <v>6136</v>
      </c>
    </row>
    <row r="16" spans="1:30" x14ac:dyDescent="0.3">
      <c r="B16" s="82">
        <f>AVERAGE(B10:B14)</f>
        <v>3.7354904747211179</v>
      </c>
      <c r="C16" s="82">
        <f t="shared" ref="C16:T16" si="1">AVERAGE(C10:C14)</f>
        <v>8.2102472259219219</v>
      </c>
      <c r="D16" s="82">
        <f t="shared" si="1"/>
        <v>2.3499869314714679</v>
      </c>
      <c r="E16" s="82">
        <f t="shared" si="1"/>
        <v>2.2775230712512426</v>
      </c>
      <c r="F16" s="82">
        <f t="shared" si="1"/>
        <v>8.4600204513472423</v>
      </c>
      <c r="G16" s="82">
        <f t="shared" si="1"/>
        <v>1.9025440222917602</v>
      </c>
      <c r="H16" s="82">
        <f t="shared" si="1"/>
        <v>14.79370630452955</v>
      </c>
      <c r="I16" s="82">
        <f t="shared" si="1"/>
        <v>27.422295409746379</v>
      </c>
      <c r="J16" s="82">
        <f t="shared" si="1"/>
        <v>11.436870042952547</v>
      </c>
      <c r="K16" s="82">
        <f t="shared" si="1"/>
        <v>4.8765917628921116</v>
      </c>
      <c r="L16" s="82">
        <f t="shared" si="1"/>
        <v>9.3707502893415047</v>
      </c>
      <c r="M16" s="82">
        <f t="shared" si="1"/>
        <v>3.4851425809798044</v>
      </c>
      <c r="N16" s="82">
        <f t="shared" si="1"/>
        <v>72.139957938043125</v>
      </c>
      <c r="O16" s="82">
        <f t="shared" si="1"/>
        <v>86.807944058347388</v>
      </c>
      <c r="P16" s="82">
        <f t="shared" si="1"/>
        <v>89.113927072338043</v>
      </c>
      <c r="Q16" s="82">
        <f t="shared" si="1"/>
        <v>98.040792106875045</v>
      </c>
      <c r="R16" s="82">
        <f t="shared" si="1"/>
        <v>0.68189824234738994</v>
      </c>
      <c r="S16" s="82">
        <f t="shared" si="1"/>
        <v>0.17303301456856551</v>
      </c>
      <c r="T16" s="82">
        <f t="shared" si="1"/>
        <v>0.28338599095948203</v>
      </c>
      <c r="U16" s="21" t="s">
        <v>103</v>
      </c>
      <c r="V16" s="38">
        <v>102.370810958821</v>
      </c>
      <c r="W16" s="21" t="s">
        <v>6</v>
      </c>
      <c r="X16" s="36">
        <v>0.21257620676911623</v>
      </c>
      <c r="Y16" s="35" t="s">
        <v>77</v>
      </c>
      <c r="Z16" s="37">
        <v>0</v>
      </c>
      <c r="AA16">
        <f>Z16/1440</f>
        <v>0</v>
      </c>
      <c r="AB16" s="21" t="s">
        <v>6</v>
      </c>
      <c r="AC16" s="36">
        <v>8.9502860625033806E-2</v>
      </c>
    </row>
    <row r="17" spans="1:30" x14ac:dyDescent="0.3">
      <c r="W17" s="21" t="s">
        <v>7</v>
      </c>
      <c r="X17" s="36">
        <v>0.20895286200515517</v>
      </c>
      <c r="Y17" s="35" t="s">
        <v>78</v>
      </c>
      <c r="Z17" s="37">
        <v>0.98255730642380978</v>
      </c>
      <c r="AA17">
        <f>Z17/1440</f>
        <v>6.8233146279431231E-4</v>
      </c>
      <c r="AB17" s="21" t="s">
        <v>7</v>
      </c>
      <c r="AC17" s="36">
        <v>0.90086178596483835</v>
      </c>
    </row>
    <row r="18" spans="1:30" x14ac:dyDescent="0.3">
      <c r="A18" t="s">
        <v>156</v>
      </c>
      <c r="B18" s="68">
        <v>5.5899185668664817</v>
      </c>
      <c r="C18" s="68">
        <v>12.301908135874369</v>
      </c>
      <c r="D18" s="68">
        <v>3.4921743343108105</v>
      </c>
      <c r="E18" s="68">
        <v>7.115871108069955</v>
      </c>
      <c r="F18" s="68">
        <v>13.289334738745818</v>
      </c>
      <c r="G18" s="68">
        <v>4.5737261850536175</v>
      </c>
      <c r="H18" s="68">
        <v>12.031419069048013</v>
      </c>
      <c r="I18" s="68">
        <v>15.997277898543524</v>
      </c>
      <c r="J18" s="68">
        <v>8.0983617501547691</v>
      </c>
      <c r="K18" s="68">
        <v>6.7667804294773131</v>
      </c>
      <c r="L18" s="68">
        <v>13.471415752008102</v>
      </c>
      <c r="M18" s="68">
        <v>4.6713346701199665</v>
      </c>
      <c r="N18" s="68">
        <v>62.637609525949223</v>
      </c>
      <c r="O18" s="68">
        <v>72.615972144221047</v>
      </c>
      <c r="P18" s="68">
        <v>79.920389208314901</v>
      </c>
      <c r="Q18" s="68">
        <v>87.146226415094347</v>
      </c>
      <c r="R18" s="68">
        <v>0.95418381344307268</v>
      </c>
      <c r="S18" s="68">
        <v>0.28244170096021948</v>
      </c>
      <c r="T18" s="68">
        <v>8.8705989940557842E-3</v>
      </c>
      <c r="U18" s="195" t="s">
        <v>69</v>
      </c>
      <c r="V18" s="196"/>
      <c r="W18" s="193" t="s">
        <v>68</v>
      </c>
      <c r="X18" s="194"/>
      <c r="Y18" s="197" t="s">
        <v>72</v>
      </c>
      <c r="Z18" s="198"/>
      <c r="AA18" t="s">
        <v>122</v>
      </c>
      <c r="AB18" s="193" t="s">
        <v>68</v>
      </c>
      <c r="AC18" s="194"/>
      <c r="AD18" t="s">
        <v>153</v>
      </c>
    </row>
    <row r="19" spans="1:30" x14ac:dyDescent="0.3">
      <c r="A19" t="s">
        <v>156</v>
      </c>
      <c r="B19" s="68">
        <v>5.7558563335072597</v>
      </c>
      <c r="C19" s="68">
        <v>12.545270281927676</v>
      </c>
      <c r="D19" s="68">
        <v>3.6558514874227135</v>
      </c>
      <c r="E19" s="68">
        <v>7.3766079686399113</v>
      </c>
      <c r="F19" s="68">
        <v>13.882096164416673</v>
      </c>
      <c r="G19" s="68">
        <v>4.7662863208746709</v>
      </c>
      <c r="H19" s="68">
        <v>13.105506205046064</v>
      </c>
      <c r="I19" s="68">
        <v>17.69281433465277</v>
      </c>
      <c r="J19" s="68">
        <v>8.6066373771836204</v>
      </c>
      <c r="K19" s="68">
        <v>6.9229338226992345</v>
      </c>
      <c r="L19" s="68">
        <v>13.659397527234471</v>
      </c>
      <c r="M19" s="68">
        <v>4.8393067920793511</v>
      </c>
      <c r="N19" s="68">
        <v>61.745799030111648</v>
      </c>
      <c r="O19" s="68">
        <v>71.853856562922871</v>
      </c>
      <c r="P19" s="68">
        <v>78.665288646094794</v>
      </c>
      <c r="Q19" s="68">
        <v>85.946265131384706</v>
      </c>
      <c r="R19" s="68">
        <v>0.95357419472413318</v>
      </c>
      <c r="S19" s="68">
        <v>0.27882819262836578</v>
      </c>
      <c r="T19" s="68">
        <v>1.2301243792427901E-2</v>
      </c>
      <c r="U19" s="21" t="s">
        <v>64</v>
      </c>
      <c r="V19" s="38">
        <v>0.16666283639372101</v>
      </c>
      <c r="W19" s="21" t="s">
        <v>4</v>
      </c>
      <c r="X19" s="36">
        <v>0.25939670530737807</v>
      </c>
      <c r="Y19" s="21" t="s">
        <v>80</v>
      </c>
      <c r="Z19" s="37">
        <v>411.19188028057107</v>
      </c>
      <c r="AA19">
        <f>Z19/1440</f>
        <v>0.28554991686150771</v>
      </c>
      <c r="AB19" s="21" t="s">
        <v>4</v>
      </c>
      <c r="AC19" s="36">
        <v>0.22429142498260399</v>
      </c>
      <c r="AD19" s="77">
        <v>0.37</v>
      </c>
    </row>
    <row r="20" spans="1:30" x14ac:dyDescent="0.3">
      <c r="A20" t="s">
        <v>156</v>
      </c>
      <c r="B20" s="68">
        <v>5.6998408721996592</v>
      </c>
      <c r="C20" s="68">
        <v>12.407365872055923</v>
      </c>
      <c r="D20" s="68">
        <v>3.6084638061287864</v>
      </c>
      <c r="E20" s="68">
        <v>7.1204484810656234</v>
      </c>
      <c r="F20" s="68">
        <v>13.338347411502541</v>
      </c>
      <c r="G20" s="68">
        <v>4.7214921008456816</v>
      </c>
      <c r="H20" s="68">
        <v>12.504642056824032</v>
      </c>
      <c r="I20" s="68">
        <v>16.710942104077155</v>
      </c>
      <c r="J20" s="68">
        <v>8.452004516315256</v>
      </c>
      <c r="K20" s="68">
        <v>6.7916884771708812</v>
      </c>
      <c r="L20" s="68">
        <v>13.496219754167745</v>
      </c>
      <c r="M20" s="68">
        <v>4.7012448408420404</v>
      </c>
      <c r="N20" s="68">
        <v>62.510019466391839</v>
      </c>
      <c r="O20" s="68">
        <v>72.566979619876349</v>
      </c>
      <c r="P20" s="68">
        <v>79.468308801441879</v>
      </c>
      <c r="Q20" s="68">
        <v>86.484457125694547</v>
      </c>
      <c r="R20" s="68">
        <v>0.95040183696900116</v>
      </c>
      <c r="S20" s="68">
        <v>0.27586681974741678</v>
      </c>
      <c r="T20" s="68">
        <v>1.3547646383467279E-2</v>
      </c>
      <c r="U20" s="43" t="s">
        <v>56</v>
      </c>
      <c r="V20" s="46">
        <v>0</v>
      </c>
      <c r="W20" s="21" t="s">
        <v>2</v>
      </c>
      <c r="X20" s="36">
        <v>0.22562585317301578</v>
      </c>
      <c r="Y20" s="21" t="s">
        <v>73</v>
      </c>
      <c r="Z20" s="37">
        <v>62.986793091771077</v>
      </c>
      <c r="AB20" s="21" t="s">
        <v>2</v>
      </c>
      <c r="AC20" s="36">
        <v>0.36527558829959339</v>
      </c>
      <c r="AD20" t="s">
        <v>154</v>
      </c>
    </row>
    <row r="21" spans="1:30" x14ac:dyDescent="0.3">
      <c r="A21" t="s">
        <v>156</v>
      </c>
      <c r="B21" s="68">
        <v>6.0914312727678395</v>
      </c>
      <c r="C21" s="68">
        <v>13.878313099248734</v>
      </c>
      <c r="D21" s="68">
        <v>3.6353372722562058</v>
      </c>
      <c r="E21" s="68">
        <v>7.5505738207928648</v>
      </c>
      <c r="F21" s="68">
        <v>14.946182762855919</v>
      </c>
      <c r="G21" s="68">
        <v>4.6010163618525599</v>
      </c>
      <c r="H21" s="68">
        <v>13.478137163078241</v>
      </c>
      <c r="I21" s="68">
        <v>18.129153117168762</v>
      </c>
      <c r="J21" s="68">
        <v>8.8734902453744819</v>
      </c>
      <c r="K21" s="68">
        <v>7.2054982234022296</v>
      </c>
      <c r="L21" s="68">
        <v>14.998922224369544</v>
      </c>
      <c r="M21" s="68">
        <v>4.7473407274036274</v>
      </c>
      <c r="N21" s="68">
        <v>61.460331790994246</v>
      </c>
      <c r="O21" s="68">
        <v>71.202888738433771</v>
      </c>
      <c r="P21" s="68">
        <v>78.625500964821143</v>
      </c>
      <c r="Q21" s="68">
        <v>86.24220837043633</v>
      </c>
      <c r="R21" s="68">
        <v>0.94980800877674165</v>
      </c>
      <c r="S21" s="68">
        <v>0.27692448345218507</v>
      </c>
      <c r="T21" s="68">
        <v>1.2845127079904919E-2</v>
      </c>
      <c r="U21" s="21" t="s">
        <v>83</v>
      </c>
      <c r="V21" s="38">
        <v>17.446319018404903</v>
      </c>
      <c r="W21" s="21" t="s">
        <v>3</v>
      </c>
      <c r="X21" s="36">
        <v>6.9947161023258181E-2</v>
      </c>
      <c r="Y21" s="21" t="s">
        <v>74</v>
      </c>
      <c r="Z21" s="37">
        <v>73.02483069977427</v>
      </c>
      <c r="AB21" s="43" t="s">
        <v>3</v>
      </c>
      <c r="AC21" s="47">
        <v>0</v>
      </c>
      <c r="AD21" s="77">
        <v>0.99</v>
      </c>
    </row>
    <row r="22" spans="1:30" x14ac:dyDescent="0.3">
      <c r="A22" t="s">
        <v>156</v>
      </c>
      <c r="B22" s="68">
        <v>5.7054992749192914</v>
      </c>
      <c r="C22" s="68">
        <v>12.825612602094132</v>
      </c>
      <c r="D22" s="68">
        <v>3.4451626583299002</v>
      </c>
      <c r="E22" s="68">
        <v>7.0136200209313406</v>
      </c>
      <c r="F22" s="68">
        <v>13.35884562054277</v>
      </c>
      <c r="G22" s="68">
        <v>4.4638414924161367</v>
      </c>
      <c r="H22" s="68">
        <v>12.688097923738333</v>
      </c>
      <c r="I22" s="68">
        <v>17.295501310518183</v>
      </c>
      <c r="J22" s="68">
        <v>8.3529083897502865</v>
      </c>
      <c r="K22" s="68">
        <v>6.8531980046761847</v>
      </c>
      <c r="L22" s="68">
        <v>13.931905926299155</v>
      </c>
      <c r="M22" s="68">
        <v>4.6060058634614212</v>
      </c>
      <c r="N22" s="68">
        <v>62.970073404856009</v>
      </c>
      <c r="O22" s="68">
        <v>73.012646793134593</v>
      </c>
      <c r="P22" s="68">
        <v>80.645641178220771</v>
      </c>
      <c r="Q22" s="68">
        <v>88.234419158113937</v>
      </c>
      <c r="R22" s="68">
        <v>0.96001637554585151</v>
      </c>
      <c r="S22" s="68">
        <v>0.27792940320232895</v>
      </c>
      <c r="T22" s="68">
        <v>4.1848617176128092E-3</v>
      </c>
      <c r="U22" s="21" t="s">
        <v>84</v>
      </c>
      <c r="V22" s="38">
        <v>78.222029863666108</v>
      </c>
      <c r="W22" s="21" t="s">
        <v>70</v>
      </c>
      <c r="X22" s="36">
        <v>38.218243425328751</v>
      </c>
      <c r="Y22" s="35" t="s">
        <v>75</v>
      </c>
      <c r="Z22" s="37">
        <v>7.1066880042675358</v>
      </c>
      <c r="AB22" s="21" t="s">
        <v>70</v>
      </c>
      <c r="AC22" s="36">
        <v>77.779117314603184</v>
      </c>
      <c r="AD22" t="s">
        <v>155</v>
      </c>
    </row>
    <row r="23" spans="1:30" x14ac:dyDescent="0.3">
      <c r="U23" s="21" t="s">
        <v>85</v>
      </c>
      <c r="V23" s="38">
        <v>30.580859774820823</v>
      </c>
      <c r="W23" s="21" t="s">
        <v>71</v>
      </c>
      <c r="X23" s="36">
        <v>0.17986941809317894</v>
      </c>
      <c r="Y23" s="35" t="s">
        <v>76</v>
      </c>
      <c r="Z23" s="37">
        <v>-1878.9998451817655</v>
      </c>
      <c r="AA23">
        <f>Z23/1440</f>
        <v>-1.3048610035984483</v>
      </c>
      <c r="AB23" s="43" t="s">
        <v>71</v>
      </c>
      <c r="AC23" s="47">
        <v>0</v>
      </c>
      <c r="AD23">
        <v>0</v>
      </c>
    </row>
    <row r="24" spans="1:30" x14ac:dyDescent="0.3">
      <c r="B24" s="82">
        <f>AVERAGE(B18:B22)</f>
        <v>5.7685092640521054</v>
      </c>
      <c r="C24" s="82">
        <f t="shared" ref="C24:T24" si="2">AVERAGE(C18:C22)</f>
        <v>12.791693998240167</v>
      </c>
      <c r="D24" s="82">
        <f t="shared" si="2"/>
        <v>3.567397911689683</v>
      </c>
      <c r="E24" s="82">
        <f t="shared" si="2"/>
        <v>7.2354242798999397</v>
      </c>
      <c r="F24" s="82">
        <f t="shared" si="2"/>
        <v>13.762961339612744</v>
      </c>
      <c r="G24" s="82">
        <f t="shared" si="2"/>
        <v>4.6252724922085333</v>
      </c>
      <c r="H24" s="82">
        <f t="shared" si="2"/>
        <v>12.761560483546937</v>
      </c>
      <c r="I24" s="82">
        <f t="shared" si="2"/>
        <v>17.165137752992081</v>
      </c>
      <c r="J24" s="82">
        <f t="shared" si="2"/>
        <v>8.4766804557556839</v>
      </c>
      <c r="K24" s="82">
        <f t="shared" si="2"/>
        <v>6.9080197914851693</v>
      </c>
      <c r="L24" s="82">
        <f t="shared" si="2"/>
        <v>13.911572236815804</v>
      </c>
      <c r="M24" s="82">
        <f t="shared" si="2"/>
        <v>4.713046578781281</v>
      </c>
      <c r="N24" s="82">
        <f t="shared" si="2"/>
        <v>62.264766643660593</v>
      </c>
      <c r="O24" s="82">
        <f t="shared" si="2"/>
        <v>72.250468771717721</v>
      </c>
      <c r="P24" s="82">
        <f t="shared" si="2"/>
        <v>79.465025759778698</v>
      </c>
      <c r="Q24" s="82">
        <f t="shared" si="2"/>
        <v>86.810715240144773</v>
      </c>
      <c r="R24" s="82">
        <f t="shared" si="2"/>
        <v>0.95359684589175997</v>
      </c>
      <c r="S24" s="82">
        <f t="shared" si="2"/>
        <v>0.27839811999810321</v>
      </c>
      <c r="T24" s="82">
        <f t="shared" si="2"/>
        <v>1.0349895593493738E-2</v>
      </c>
      <c r="U24" s="21" t="s">
        <v>103</v>
      </c>
      <c r="V24" s="38">
        <v>77.003359101110235</v>
      </c>
      <c r="W24" s="21" t="s">
        <v>6</v>
      </c>
      <c r="X24" s="36">
        <v>0.28632111860144094</v>
      </c>
      <c r="Y24" s="35" t="s">
        <v>77</v>
      </c>
      <c r="Z24" s="37">
        <v>0</v>
      </c>
      <c r="AA24">
        <f>Z24/1440</f>
        <v>0</v>
      </c>
      <c r="AB24" s="21" t="s">
        <v>6</v>
      </c>
      <c r="AC24" s="36">
        <v>0.10363401517126788</v>
      </c>
    </row>
    <row r="25" spans="1:30" x14ac:dyDescent="0.3">
      <c r="W25" s="21" t="s">
        <v>7</v>
      </c>
      <c r="X25" s="36">
        <v>0.30789318807363852</v>
      </c>
      <c r="Y25" s="35" t="s">
        <v>78</v>
      </c>
      <c r="Z25" s="37">
        <v>0.80142488822491287</v>
      </c>
      <c r="AA25">
        <f>Z25/1440</f>
        <v>5.5654506126730056E-4</v>
      </c>
      <c r="AB25" s="21" t="s">
        <v>7</v>
      </c>
      <c r="AC25" s="36">
        <v>0.70643213316546516</v>
      </c>
    </row>
    <row r="26" spans="1:30" x14ac:dyDescent="0.3">
      <c r="A26">
        <v>2</v>
      </c>
      <c r="B26" s="68">
        <v>4.0034315404681324</v>
      </c>
      <c r="C26" s="68">
        <v>8.7967674641376892</v>
      </c>
      <c r="D26" s="68">
        <v>2.5280755598834688</v>
      </c>
      <c r="E26" s="68">
        <v>3.9870396766370231</v>
      </c>
      <c r="F26" s="68">
        <v>9.575485078150253</v>
      </c>
      <c r="G26" s="68">
        <v>2.5187030417296348</v>
      </c>
      <c r="H26" s="68">
        <v>4.980562331119315</v>
      </c>
      <c r="I26" s="68">
        <v>5.9799987943916619</v>
      </c>
      <c r="J26" s="68">
        <v>4.0010570182335226</v>
      </c>
      <c r="K26" s="68">
        <v>5.1040180993623716</v>
      </c>
      <c r="L26" s="68">
        <v>9.8991938284704872</v>
      </c>
      <c r="M26" s="68">
        <v>3.6280958392596143</v>
      </c>
      <c r="N26" s="68">
        <v>71.049994432691236</v>
      </c>
      <c r="O26" s="68">
        <v>84.613671788020483</v>
      </c>
      <c r="P26" s="68">
        <v>88.016889924286545</v>
      </c>
      <c r="Q26" s="68">
        <v>96.229436599213855</v>
      </c>
      <c r="R26" s="68">
        <v>0.93455845286650474</v>
      </c>
      <c r="S26" s="68">
        <v>0.27299390495394343</v>
      </c>
      <c r="T26" s="68">
        <v>9.1654827918060579E-5</v>
      </c>
      <c r="U26" s="195" t="s">
        <v>69</v>
      </c>
      <c r="V26" s="196"/>
      <c r="W26" s="193" t="s">
        <v>68</v>
      </c>
      <c r="X26" s="194"/>
      <c r="Y26" s="197" t="s">
        <v>72</v>
      </c>
      <c r="Z26" s="198"/>
      <c r="AA26" t="s">
        <v>122</v>
      </c>
      <c r="AB26" s="193" t="s">
        <v>68</v>
      </c>
      <c r="AC26" s="194"/>
      <c r="AD26" t="s">
        <v>153</v>
      </c>
    </row>
    <row r="27" spans="1:30" x14ac:dyDescent="0.3">
      <c r="A27">
        <v>2</v>
      </c>
      <c r="B27" s="68">
        <v>4.1063036394077104</v>
      </c>
      <c r="C27" s="68">
        <v>9.1964407156975962</v>
      </c>
      <c r="D27" s="68">
        <v>2.5063533912900833</v>
      </c>
      <c r="E27" s="68">
        <v>4.4532255060321297</v>
      </c>
      <c r="F27" s="68">
        <v>10.313851450176418</v>
      </c>
      <c r="G27" s="68">
        <v>2.677327039990602</v>
      </c>
      <c r="H27" s="68">
        <v>6.0023993012988717</v>
      </c>
      <c r="I27" s="68">
        <v>7.4301550917054602</v>
      </c>
      <c r="J27" s="68">
        <v>4.5603761439645849</v>
      </c>
      <c r="K27" s="68">
        <v>5.2610603538624634</v>
      </c>
      <c r="L27" s="68">
        <v>10.379634705111208</v>
      </c>
      <c r="M27" s="68">
        <v>3.6521715988943426</v>
      </c>
      <c r="N27" s="68">
        <v>69.97310020174848</v>
      </c>
      <c r="O27" s="68">
        <v>83.727445926257985</v>
      </c>
      <c r="P27" s="68">
        <v>87.376638680217994</v>
      </c>
      <c r="Q27" s="68">
        <v>95.93519882179676</v>
      </c>
      <c r="R27" s="68">
        <v>0.93784418163762751</v>
      </c>
      <c r="S27" s="68">
        <v>0.27764737744876772</v>
      </c>
      <c r="T27" s="68">
        <v>1.354157262796786E-4</v>
      </c>
      <c r="U27" s="21" t="s">
        <v>64</v>
      </c>
      <c r="V27" s="38">
        <v>0.1666628318108952</v>
      </c>
      <c r="W27" s="21" t="s">
        <v>4</v>
      </c>
      <c r="X27" s="36">
        <v>0.17835600953303793</v>
      </c>
      <c r="Y27" s="21" t="s">
        <v>80</v>
      </c>
      <c r="Z27" s="37">
        <v>305.24566268932955</v>
      </c>
      <c r="AA27">
        <f>Z27/1440</f>
        <v>0.21197615464536773</v>
      </c>
      <c r="AB27" s="21" t="s">
        <v>4</v>
      </c>
      <c r="AC27" s="36">
        <v>0.31115853215305322</v>
      </c>
      <c r="AD27" s="77">
        <v>0.66</v>
      </c>
    </row>
    <row r="28" spans="1:30" x14ac:dyDescent="0.3">
      <c r="A28">
        <v>2</v>
      </c>
      <c r="B28" s="68">
        <v>4.0668404966115537</v>
      </c>
      <c r="C28" s="68">
        <v>8.94664284926235</v>
      </c>
      <c r="D28" s="68">
        <v>2.5449219410818551</v>
      </c>
      <c r="E28" s="68">
        <v>4.0244997719973945</v>
      </c>
      <c r="F28" s="68">
        <v>9.6387011520527839</v>
      </c>
      <c r="G28" s="68">
        <v>2.5306916171862102</v>
      </c>
      <c r="H28" s="68">
        <v>5.4391744541909581</v>
      </c>
      <c r="I28" s="68">
        <v>6.5469080589987998</v>
      </c>
      <c r="J28" s="68">
        <v>4.2986521445284813</v>
      </c>
      <c r="K28" s="68">
        <v>5.1999416327718455</v>
      </c>
      <c r="L28" s="68">
        <v>10.088058599165613</v>
      </c>
      <c r="M28" s="68">
        <v>3.6754299056292594</v>
      </c>
      <c r="N28" s="68">
        <v>70.130315500685867</v>
      </c>
      <c r="O28" s="68">
        <v>83.335238312950054</v>
      </c>
      <c r="P28" s="68">
        <v>87.569350727245464</v>
      </c>
      <c r="Q28" s="68">
        <v>95.172413793103445</v>
      </c>
      <c r="R28" s="68">
        <v>0.93434973434973434</v>
      </c>
      <c r="S28" s="68">
        <v>0.27465927465927464</v>
      </c>
      <c r="T28" s="68">
        <v>0</v>
      </c>
      <c r="U28" s="43" t="s">
        <v>56</v>
      </c>
      <c r="V28" s="46">
        <v>0</v>
      </c>
      <c r="W28" s="21" t="s">
        <v>2</v>
      </c>
      <c r="X28" s="36">
        <v>0.15986583498551754</v>
      </c>
      <c r="Y28" s="21" t="s">
        <v>73</v>
      </c>
      <c r="Z28" s="37">
        <v>70.775638860745246</v>
      </c>
      <c r="AB28" s="21" t="s">
        <v>2</v>
      </c>
      <c r="AC28" s="36">
        <v>0.55649585549426228</v>
      </c>
      <c r="AD28" t="s">
        <v>154</v>
      </c>
    </row>
    <row r="29" spans="1:30" x14ac:dyDescent="0.3">
      <c r="A29">
        <v>2</v>
      </c>
      <c r="B29" s="68">
        <v>4.0105325161995511</v>
      </c>
      <c r="C29" s="68">
        <v>8.8164475977773122</v>
      </c>
      <c r="D29" s="68">
        <v>2.4916383290599096</v>
      </c>
      <c r="E29" s="68">
        <v>3.9635650123950517</v>
      </c>
      <c r="F29" s="68">
        <v>9.5455380358704289</v>
      </c>
      <c r="G29" s="68">
        <v>2.5469717992035417</v>
      </c>
      <c r="H29" s="68">
        <v>5.472399344030876</v>
      </c>
      <c r="I29" s="68">
        <v>6.7524361667018873</v>
      </c>
      <c r="J29" s="68">
        <v>4.2114456391290753</v>
      </c>
      <c r="K29" s="68">
        <v>5.1002179349540739</v>
      </c>
      <c r="L29" s="68">
        <v>9.940899350147582</v>
      </c>
      <c r="M29" s="68">
        <v>3.5703359585711718</v>
      </c>
      <c r="N29" s="68">
        <v>70.838491840180069</v>
      </c>
      <c r="O29" s="68">
        <v>84.154850326356069</v>
      </c>
      <c r="P29" s="68">
        <v>88.196090047393355</v>
      </c>
      <c r="Q29" s="68">
        <v>96.223900488671703</v>
      </c>
      <c r="R29" s="68">
        <v>0.93710461171724579</v>
      </c>
      <c r="S29" s="68">
        <v>0.27321903364811589</v>
      </c>
      <c r="T29" s="68">
        <v>0</v>
      </c>
      <c r="U29" s="21" t="s">
        <v>83</v>
      </c>
      <c r="V29" s="38">
        <v>16.612377850162872</v>
      </c>
      <c r="W29" s="21" t="s">
        <v>3</v>
      </c>
      <c r="X29" s="36">
        <v>6.954033974582513E-2</v>
      </c>
      <c r="Y29" s="21" t="s">
        <v>74</v>
      </c>
      <c r="Z29" s="37">
        <v>84.702836560108068</v>
      </c>
      <c r="AB29" s="43" t="s">
        <v>3</v>
      </c>
      <c r="AC29" s="47">
        <v>0</v>
      </c>
      <c r="AD29" s="77">
        <v>0.95</v>
      </c>
    </row>
    <row r="30" spans="1:30" x14ac:dyDescent="0.3">
      <c r="A30">
        <v>2</v>
      </c>
      <c r="B30" s="68">
        <v>3.9365370630893231</v>
      </c>
      <c r="C30" s="68">
        <v>8.6832339388848041</v>
      </c>
      <c r="D30" s="68">
        <v>2.4396534010127433</v>
      </c>
      <c r="E30" s="68">
        <v>3.8904505236745748</v>
      </c>
      <c r="F30" s="68">
        <v>9.2445337662992806</v>
      </c>
      <c r="G30" s="68">
        <v>2.5262637125816521</v>
      </c>
      <c r="H30" s="68">
        <v>5.5428468997172136</v>
      </c>
      <c r="I30" s="68">
        <v>6.7979957120626526</v>
      </c>
      <c r="J30" s="68">
        <v>4.2830569084955643</v>
      </c>
      <c r="K30" s="68">
        <v>5.087427711488826</v>
      </c>
      <c r="L30" s="68">
        <v>9.8655385871487979</v>
      </c>
      <c r="M30" s="68">
        <v>3.580637559828431</v>
      </c>
      <c r="N30" s="68">
        <v>70.762473251492281</v>
      </c>
      <c r="O30" s="68">
        <v>84.695945945945951</v>
      </c>
      <c r="P30" s="68">
        <v>88.12027847726263</v>
      </c>
      <c r="Q30" s="68">
        <v>96.534360189573462</v>
      </c>
      <c r="R30" s="68">
        <v>0.93492932056543543</v>
      </c>
      <c r="S30" s="68">
        <v>0.27295941632466941</v>
      </c>
      <c r="T30" s="68">
        <v>0</v>
      </c>
      <c r="U30" s="21" t="s">
        <v>84</v>
      </c>
      <c r="V30" s="38">
        <v>44.549462779846657</v>
      </c>
      <c r="W30" s="21" t="s">
        <v>70</v>
      </c>
      <c r="X30" s="36">
        <v>29.068409594246564</v>
      </c>
      <c r="Y30" s="35" t="s">
        <v>75</v>
      </c>
      <c r="Z30" s="37">
        <v>7.1197052138576868</v>
      </c>
      <c r="AB30" s="21" t="s">
        <v>70</v>
      </c>
      <c r="AC30" s="36">
        <v>76.460729376166498</v>
      </c>
      <c r="AD30" t="s">
        <v>155</v>
      </c>
    </row>
    <row r="31" spans="1:30" x14ac:dyDescent="0.3">
      <c r="U31" s="21" t="s">
        <v>85</v>
      </c>
      <c r="V31" s="38">
        <v>30.51053623436696</v>
      </c>
      <c r="W31" s="21" t="s">
        <v>71</v>
      </c>
      <c r="X31" s="36">
        <v>0.17921217372860923</v>
      </c>
      <c r="Y31" s="35" t="s">
        <v>76</v>
      </c>
      <c r="Z31" s="37">
        <v>-1907.7483566473056</v>
      </c>
      <c r="AA31">
        <f>Z31/1440</f>
        <v>-1.3248252476717399</v>
      </c>
      <c r="AB31" s="43" t="s">
        <v>71</v>
      </c>
      <c r="AC31" s="47">
        <v>0</v>
      </c>
      <c r="AD31">
        <v>0</v>
      </c>
    </row>
    <row r="32" spans="1:30" x14ac:dyDescent="0.3">
      <c r="B32" s="82">
        <f>AVERAGE(B26:B30)</f>
        <v>4.0247290511552531</v>
      </c>
      <c r="C32" s="82">
        <f t="shared" ref="C32:T32" si="3">AVERAGE(C26:C30)</f>
        <v>8.8879065131519503</v>
      </c>
      <c r="D32" s="82">
        <f t="shared" si="3"/>
        <v>2.5021285244656122</v>
      </c>
      <c r="E32" s="82">
        <f t="shared" si="3"/>
        <v>4.0637560981472349</v>
      </c>
      <c r="F32" s="82">
        <f t="shared" si="3"/>
        <v>9.6636218965098326</v>
      </c>
      <c r="G32" s="82">
        <f t="shared" si="3"/>
        <v>2.5599914421383283</v>
      </c>
      <c r="H32" s="82">
        <f t="shared" si="3"/>
        <v>5.4874764660714463</v>
      </c>
      <c r="I32" s="82">
        <f t="shared" si="3"/>
        <v>6.7014987647720927</v>
      </c>
      <c r="J32" s="82">
        <f t="shared" si="3"/>
        <v>4.2709175708702452</v>
      </c>
      <c r="K32" s="82">
        <f t="shared" si="3"/>
        <v>5.1505331464879163</v>
      </c>
      <c r="L32" s="82">
        <f t="shared" si="3"/>
        <v>10.034665014008738</v>
      </c>
      <c r="M32" s="82">
        <f t="shared" si="3"/>
        <v>3.6213341724365642</v>
      </c>
      <c r="N32" s="82">
        <f t="shared" si="3"/>
        <v>70.550875045359575</v>
      </c>
      <c r="O32" s="82">
        <f t="shared" si="3"/>
        <v>84.105430459906103</v>
      </c>
      <c r="P32" s="82">
        <f t="shared" si="3"/>
        <v>87.855849571281198</v>
      </c>
      <c r="Q32" s="82">
        <f t="shared" si="3"/>
        <v>96.019061978471854</v>
      </c>
      <c r="R32" s="82">
        <f t="shared" si="3"/>
        <v>0.93575726022730943</v>
      </c>
      <c r="S32" s="82">
        <f t="shared" si="3"/>
        <v>0.2742958014069542</v>
      </c>
      <c r="T32" s="82">
        <f t="shared" si="3"/>
        <v>4.5414110839547836E-5</v>
      </c>
      <c r="U32" s="21" t="s">
        <v>103</v>
      </c>
      <c r="V32" s="38">
        <v>66.593286315044367</v>
      </c>
      <c r="W32" s="21" t="s">
        <v>6</v>
      </c>
      <c r="X32" s="36">
        <v>0.24003675471697136</v>
      </c>
      <c r="Y32" s="35" t="s">
        <v>77</v>
      </c>
      <c r="Z32" s="37">
        <v>0</v>
      </c>
      <c r="AA32">
        <f>Z32/1440</f>
        <v>0</v>
      </c>
      <c r="AB32" s="21" t="s">
        <v>6</v>
      </c>
      <c r="AC32" s="36">
        <v>0.16592617740608431</v>
      </c>
    </row>
    <row r="33" spans="1:30" x14ac:dyDescent="0.3">
      <c r="W33" s="21" t="s">
        <v>7</v>
      </c>
      <c r="X33" s="36">
        <v>0.24482953626900342</v>
      </c>
      <c r="Y33" s="35" t="s">
        <v>78</v>
      </c>
      <c r="Z33" s="37">
        <v>0.4673177299715825</v>
      </c>
      <c r="AA33">
        <f>Z33/1440</f>
        <v>3.2452620136915454E-4</v>
      </c>
      <c r="AB33" s="21" t="s">
        <v>7</v>
      </c>
      <c r="AC33" s="36">
        <v>0.34008761615933264</v>
      </c>
    </row>
    <row r="34" spans="1:30" x14ac:dyDescent="0.3">
      <c r="A34">
        <v>3</v>
      </c>
      <c r="B34" s="68">
        <v>4.0546519195751305</v>
      </c>
      <c r="C34" s="68">
        <v>8.8602497908466393</v>
      </c>
      <c r="D34" s="68">
        <v>2.5977080385798619</v>
      </c>
      <c r="E34" s="68">
        <v>4.2534224432422016</v>
      </c>
      <c r="F34" s="68">
        <v>10.006804600658679</v>
      </c>
      <c r="G34" s="68">
        <v>2.70430870775985</v>
      </c>
      <c r="H34" s="68">
        <v>6.4917448750617037</v>
      </c>
      <c r="I34" s="68">
        <v>7.9349858874332018</v>
      </c>
      <c r="J34" s="68">
        <v>5.01637923846926</v>
      </c>
      <c r="K34" s="68">
        <v>5.2889555506628119</v>
      </c>
      <c r="L34" s="68">
        <v>10.073448539792937</v>
      </c>
      <c r="M34" s="68">
        <v>3.8384101719390098</v>
      </c>
      <c r="N34" s="68">
        <v>69.868378113782228</v>
      </c>
      <c r="O34" s="68">
        <v>83.619752012181863</v>
      </c>
      <c r="P34" s="68">
        <v>86.56272147413182</v>
      </c>
      <c r="Q34" s="68">
        <v>94.926303854875286</v>
      </c>
      <c r="R34" s="68">
        <v>0.9357382926282769</v>
      </c>
      <c r="S34" s="68">
        <v>0.27300022406453056</v>
      </c>
      <c r="T34" s="68">
        <v>1.6580775263275824E-3</v>
      </c>
      <c r="U34" s="195" t="s">
        <v>69</v>
      </c>
      <c r="V34" s="196"/>
      <c r="W34" s="193" t="s">
        <v>68</v>
      </c>
      <c r="X34" s="194"/>
      <c r="Y34" s="197" t="s">
        <v>72</v>
      </c>
      <c r="Z34" s="198"/>
      <c r="AA34" t="s">
        <v>122</v>
      </c>
      <c r="AB34" s="193" t="s">
        <v>68</v>
      </c>
      <c r="AC34" s="194"/>
      <c r="AD34" t="s">
        <v>153</v>
      </c>
    </row>
    <row r="35" spans="1:30" x14ac:dyDescent="0.3">
      <c r="A35">
        <v>3</v>
      </c>
      <c r="B35" s="68">
        <v>4.1480483516494191</v>
      </c>
      <c r="C35" s="68">
        <v>9.2757089419828223</v>
      </c>
      <c r="D35" s="68">
        <v>2.5080273531217214</v>
      </c>
      <c r="E35" s="68">
        <v>4.5693472629816307</v>
      </c>
      <c r="F35" s="68">
        <v>10.923396254328477</v>
      </c>
      <c r="G35" s="68">
        <v>2.7881779233020456</v>
      </c>
      <c r="H35" s="68">
        <v>6.7891120610807256</v>
      </c>
      <c r="I35" s="68">
        <v>8.3977657539017425</v>
      </c>
      <c r="J35" s="68">
        <v>5.1950927265568545</v>
      </c>
      <c r="K35" s="68">
        <v>5.2399242798300651</v>
      </c>
      <c r="L35" s="68">
        <v>10.361964119331155</v>
      </c>
      <c r="M35" s="68">
        <v>3.6017010113256753</v>
      </c>
      <c r="N35" s="68">
        <v>70.68710959681998</v>
      </c>
      <c r="O35" s="68">
        <v>83.90869861458097</v>
      </c>
      <c r="P35" s="68">
        <v>88.384292565947248</v>
      </c>
      <c r="Q35" s="68">
        <v>96.133673010639896</v>
      </c>
      <c r="R35" s="68">
        <v>0.93266855731406095</v>
      </c>
      <c r="S35" s="68">
        <v>0.27170432714298781</v>
      </c>
      <c r="T35" s="68">
        <v>9.1482938431982434E-5</v>
      </c>
      <c r="U35" s="21" t="s">
        <v>64</v>
      </c>
      <c r="V35" s="38">
        <v>0.16666284043863835</v>
      </c>
      <c r="W35" s="21" t="s">
        <v>4</v>
      </c>
      <c r="X35" s="36">
        <v>0.16458306108620788</v>
      </c>
      <c r="Y35" s="21" t="s">
        <v>80</v>
      </c>
      <c r="Z35" s="37">
        <v>303.80934368325171</v>
      </c>
      <c r="AA35">
        <f>Z35/1440</f>
        <v>0.21097871089114703</v>
      </c>
      <c r="AB35" s="21" t="s">
        <v>4</v>
      </c>
      <c r="AC35" s="36">
        <v>0.33318471657007331</v>
      </c>
      <c r="AD35" s="77">
        <v>0.72</v>
      </c>
    </row>
    <row r="36" spans="1:30" x14ac:dyDescent="0.3">
      <c r="A36">
        <v>3</v>
      </c>
      <c r="B36" s="68">
        <v>4.0158813056409892</v>
      </c>
      <c r="C36" s="68">
        <v>8.8517206658449705</v>
      </c>
      <c r="D36" s="68">
        <v>2.5449596691191205</v>
      </c>
      <c r="E36" s="68">
        <v>4.0561199258962137</v>
      </c>
      <c r="F36" s="68">
        <v>9.6824729132334308</v>
      </c>
      <c r="G36" s="68">
        <v>2.6862393161315707</v>
      </c>
      <c r="H36" s="68">
        <v>6.512853803647034</v>
      </c>
      <c r="I36" s="68">
        <v>7.9462193131628398</v>
      </c>
      <c r="J36" s="68">
        <v>5.0874884737191968</v>
      </c>
      <c r="K36" s="68">
        <v>5.1448543534667168</v>
      </c>
      <c r="L36" s="68">
        <v>9.9838861482664871</v>
      </c>
      <c r="M36" s="68">
        <v>3.6729616712234008</v>
      </c>
      <c r="N36" s="68">
        <v>71.048234376740567</v>
      </c>
      <c r="O36" s="68">
        <v>84.228113165515708</v>
      </c>
      <c r="P36" s="68">
        <v>88.1609529343405</v>
      </c>
      <c r="Q36" s="68">
        <v>95.628177196804643</v>
      </c>
      <c r="R36" s="68">
        <v>0.93407194638216384</v>
      </c>
      <c r="S36" s="68">
        <v>0.26603747777321846</v>
      </c>
      <c r="T36" s="68">
        <v>7.2949436921533758E-4</v>
      </c>
      <c r="U36" s="43" t="s">
        <v>56</v>
      </c>
      <c r="V36" s="46">
        <v>0</v>
      </c>
      <c r="W36" s="21" t="s">
        <v>2</v>
      </c>
      <c r="X36" s="36">
        <v>0.14984535076361372</v>
      </c>
      <c r="Y36" s="21" t="s">
        <v>73</v>
      </c>
      <c r="Z36" s="37">
        <v>70.928196147110327</v>
      </c>
      <c r="AB36" s="21" t="s">
        <v>2</v>
      </c>
      <c r="AC36" s="36">
        <v>0.58898540067580218</v>
      </c>
      <c r="AD36" t="s">
        <v>154</v>
      </c>
    </row>
    <row r="37" spans="1:30" x14ac:dyDescent="0.3">
      <c r="A37">
        <v>3</v>
      </c>
      <c r="B37" s="68">
        <v>4.0482305538781773</v>
      </c>
      <c r="C37" s="68">
        <v>9.0093082415644528</v>
      </c>
      <c r="D37" s="68">
        <v>2.5052353303475767</v>
      </c>
      <c r="E37" s="68">
        <v>4.1543527507028681</v>
      </c>
      <c r="F37" s="68">
        <v>9.8660519672623419</v>
      </c>
      <c r="G37" s="68">
        <v>2.62935024047191</v>
      </c>
      <c r="H37" s="68">
        <v>6.1508022015895554</v>
      </c>
      <c r="I37" s="68">
        <v>7.4768948513708251</v>
      </c>
      <c r="J37" s="68">
        <v>4.8719139045361182</v>
      </c>
      <c r="K37" s="68">
        <v>5.1799442480822337</v>
      </c>
      <c r="L37" s="68">
        <v>10.128762477517771</v>
      </c>
      <c r="M37" s="68">
        <v>3.6407619633352208</v>
      </c>
      <c r="N37" s="68">
        <v>70.154909171960327</v>
      </c>
      <c r="O37" s="68">
        <v>83.975930465790057</v>
      </c>
      <c r="P37" s="68">
        <v>87.626004382761138</v>
      </c>
      <c r="Q37" s="68">
        <v>95.997662868828513</v>
      </c>
      <c r="R37" s="68">
        <v>0.93417951042611058</v>
      </c>
      <c r="S37" s="68">
        <v>0.27107887579329104</v>
      </c>
      <c r="T37" s="68">
        <v>4.5330915684496829E-5</v>
      </c>
      <c r="U37" s="21" t="s">
        <v>83</v>
      </c>
      <c r="V37" s="38">
        <v>18.533123028391181</v>
      </c>
      <c r="W37" s="21" t="s">
        <v>3</v>
      </c>
      <c r="X37" s="36">
        <v>6.9189735998477275E-2</v>
      </c>
      <c r="Y37" s="21" t="s">
        <v>74</v>
      </c>
      <c r="Z37" s="37">
        <v>85.224909707781549</v>
      </c>
      <c r="AB37" s="43" t="s">
        <v>3</v>
      </c>
      <c r="AC37" s="47">
        <v>0</v>
      </c>
      <c r="AD37" s="77">
        <v>0.92</v>
      </c>
    </row>
    <row r="38" spans="1:30" x14ac:dyDescent="0.3">
      <c r="A38">
        <v>3</v>
      </c>
      <c r="B38" s="68">
        <v>3.872173261345397</v>
      </c>
      <c r="C38" s="68">
        <v>8.6551460320704425</v>
      </c>
      <c r="D38" s="68">
        <v>2.3626314876189327</v>
      </c>
      <c r="E38" s="68">
        <v>3.5782637130525421</v>
      </c>
      <c r="F38" s="68">
        <v>9.3070018071247187</v>
      </c>
      <c r="G38" s="68">
        <v>2.3792255073165078</v>
      </c>
      <c r="H38" s="68">
        <v>5.5182386507075298</v>
      </c>
      <c r="I38" s="68">
        <v>6.5831266790963108</v>
      </c>
      <c r="J38" s="68">
        <v>4.4949094081517575</v>
      </c>
      <c r="K38" s="68">
        <v>5.0634890613875285</v>
      </c>
      <c r="L38" s="68">
        <v>9.8074803161494692</v>
      </c>
      <c r="M38" s="68">
        <v>3.566250143974607</v>
      </c>
      <c r="N38" s="68">
        <v>70.915462111257128</v>
      </c>
      <c r="O38" s="68">
        <v>85.218438629147059</v>
      </c>
      <c r="P38" s="68">
        <v>88.360702967444539</v>
      </c>
      <c r="Q38" s="68">
        <v>96.975370877142439</v>
      </c>
      <c r="R38" s="68">
        <v>0.93274867087744806</v>
      </c>
      <c r="S38" s="68">
        <v>0.27032307902031172</v>
      </c>
      <c r="T38" s="68">
        <v>3.6352069795974007E-4</v>
      </c>
      <c r="U38" s="21" t="s">
        <v>84</v>
      </c>
      <c r="V38" s="38">
        <v>39.653240740740713</v>
      </c>
      <c r="W38" s="21" t="s">
        <v>70</v>
      </c>
      <c r="X38" s="36">
        <v>27.085561702898126</v>
      </c>
      <c r="Y38" s="35" t="s">
        <v>75</v>
      </c>
      <c r="Z38" s="37">
        <v>7.1218274111675317</v>
      </c>
      <c r="AB38" s="21" t="s">
        <v>70</v>
      </c>
      <c r="AC38" s="36">
        <v>77.986618821100919</v>
      </c>
      <c r="AD38" t="s">
        <v>155</v>
      </c>
    </row>
    <row r="39" spans="1:30" x14ac:dyDescent="0.3">
      <c r="U39" s="21" t="s">
        <v>85</v>
      </c>
      <c r="V39" s="38">
        <v>29.813653928724744</v>
      </c>
      <c r="W39" s="21" t="s">
        <v>71</v>
      </c>
      <c r="X39" s="36">
        <v>0.17957904965249183</v>
      </c>
      <c r="Y39" s="35" t="s">
        <v>76</v>
      </c>
      <c r="Z39" s="37">
        <v>-1898.70837377721</v>
      </c>
      <c r="AA39">
        <f>Z39/1440</f>
        <v>-1.3185474817897291</v>
      </c>
      <c r="AB39" s="43" t="s">
        <v>71</v>
      </c>
      <c r="AC39" s="47">
        <v>0</v>
      </c>
      <c r="AD39">
        <v>0</v>
      </c>
    </row>
    <row r="40" spans="1:30" x14ac:dyDescent="0.3">
      <c r="B40" s="82">
        <f>AVERAGE(B34:B38)</f>
        <v>4.0277970784178221</v>
      </c>
      <c r="C40" s="82">
        <f t="shared" ref="C40:T40" si="4">AVERAGE(C34:C38)</f>
        <v>8.9304267344618644</v>
      </c>
      <c r="D40" s="82">
        <f t="shared" si="4"/>
        <v>2.5037123757574422</v>
      </c>
      <c r="E40" s="82">
        <f t="shared" si="4"/>
        <v>4.1223012191750907</v>
      </c>
      <c r="F40" s="82">
        <f t="shared" si="4"/>
        <v>9.9571455085215312</v>
      </c>
      <c r="G40" s="82">
        <f t="shared" si="4"/>
        <v>2.6374603389963767</v>
      </c>
      <c r="H40" s="82">
        <f t="shared" si="4"/>
        <v>6.2925503184173106</v>
      </c>
      <c r="I40" s="82">
        <f t="shared" si="4"/>
        <v>7.667798496992984</v>
      </c>
      <c r="J40" s="82">
        <f t="shared" si="4"/>
        <v>4.9331567502866376</v>
      </c>
      <c r="K40" s="82">
        <f t="shared" si="4"/>
        <v>5.1834334986858703</v>
      </c>
      <c r="L40" s="82">
        <f t="shared" si="4"/>
        <v>10.071108320211561</v>
      </c>
      <c r="M40" s="82">
        <f t="shared" si="4"/>
        <v>3.6640169923595827</v>
      </c>
      <c r="N40" s="82">
        <f t="shared" si="4"/>
        <v>70.534818674112046</v>
      </c>
      <c r="O40" s="82">
        <f t="shared" si="4"/>
        <v>84.190186577443129</v>
      </c>
      <c r="P40" s="82">
        <f t="shared" si="4"/>
        <v>87.818934864925055</v>
      </c>
      <c r="Q40" s="82">
        <f t="shared" si="4"/>
        <v>95.932237561658155</v>
      </c>
      <c r="R40" s="82">
        <f t="shared" si="4"/>
        <v>0.93388139552561211</v>
      </c>
      <c r="S40" s="82">
        <f t="shared" si="4"/>
        <v>0.27042879675886788</v>
      </c>
      <c r="T40" s="82">
        <f t="shared" si="4"/>
        <v>5.7758128952382784E-4</v>
      </c>
      <c r="U40" s="21" t="s">
        <v>103</v>
      </c>
      <c r="V40" s="38">
        <v>73.897485640963268</v>
      </c>
      <c r="W40" s="21" t="s">
        <v>6</v>
      </c>
      <c r="X40" s="36">
        <v>0.2285873583960927</v>
      </c>
      <c r="Y40" s="35" t="s">
        <v>77</v>
      </c>
      <c r="Z40" s="37">
        <v>0</v>
      </c>
      <c r="AA40">
        <f>Z40/1440</f>
        <v>0</v>
      </c>
      <c r="AB40" s="21" t="s">
        <v>6</v>
      </c>
      <c r="AC40" s="36">
        <v>0.18317376942772692</v>
      </c>
    </row>
    <row r="41" spans="1:30" x14ac:dyDescent="0.3">
      <c r="W41" s="21" t="s">
        <v>7</v>
      </c>
      <c r="X41" s="36">
        <v>0.23498509800334</v>
      </c>
      <c r="Y41" s="35" t="s">
        <v>78</v>
      </c>
      <c r="Z41" s="37">
        <v>0.62290113530083657</v>
      </c>
      <c r="AA41">
        <f>Z41/1440</f>
        <v>4.3257023284780317E-4</v>
      </c>
      <c r="AB41" s="21" t="s">
        <v>7</v>
      </c>
      <c r="AC41" s="36">
        <v>0.31902801431838501</v>
      </c>
    </row>
    <row r="42" spans="1:30" x14ac:dyDescent="0.3">
      <c r="A42">
        <v>4</v>
      </c>
      <c r="B42" s="68">
        <v>7.37844988448904</v>
      </c>
      <c r="C42" s="68">
        <v>15.843440720201079</v>
      </c>
      <c r="D42" s="68">
        <v>5.0378714072201483</v>
      </c>
      <c r="E42" s="68">
        <v>9.4190499249860924</v>
      </c>
      <c r="F42" s="68">
        <v>16.486321348206417</v>
      </c>
      <c r="G42" s="68">
        <v>6.7166498412321207</v>
      </c>
      <c r="H42" s="68">
        <v>4.1431975295759056</v>
      </c>
      <c r="I42" s="68">
        <v>4.5582728083338946</v>
      </c>
      <c r="J42" s="68">
        <v>3.7248833680905009</v>
      </c>
      <c r="K42" s="68">
        <v>8.5656511662182062</v>
      </c>
      <c r="L42" s="68">
        <v>16.986773743680924</v>
      </c>
      <c r="M42" s="68">
        <v>6.2372023064630078</v>
      </c>
      <c r="N42" s="68">
        <v>52.688413948256461</v>
      </c>
      <c r="O42" s="68">
        <v>61.669103587897879</v>
      </c>
      <c r="P42" s="68">
        <v>66.188083273510415</v>
      </c>
      <c r="Q42" s="68">
        <v>74.476026414010903</v>
      </c>
      <c r="R42" s="68">
        <v>0.92505577562263808</v>
      </c>
      <c r="S42" s="68">
        <v>0.26221372307972501</v>
      </c>
      <c r="T42" s="68">
        <v>4.8399581113691206E-2</v>
      </c>
      <c r="U42" s="195" t="s">
        <v>69</v>
      </c>
      <c r="V42" s="196"/>
      <c r="W42" s="193" t="s">
        <v>68</v>
      </c>
      <c r="X42" s="194"/>
      <c r="Y42" s="197" t="s">
        <v>72</v>
      </c>
      <c r="Z42" s="198"/>
      <c r="AA42" t="s">
        <v>122</v>
      </c>
      <c r="AB42" s="193" t="s">
        <v>68</v>
      </c>
      <c r="AC42" s="194"/>
      <c r="AD42" t="s">
        <v>153</v>
      </c>
    </row>
    <row r="43" spans="1:30" x14ac:dyDescent="0.3">
      <c r="A43">
        <v>4</v>
      </c>
      <c r="B43" s="68">
        <v>6.832127928216015</v>
      </c>
      <c r="C43" s="68">
        <v>14.812835017329888</v>
      </c>
      <c r="D43" s="68">
        <v>4.4598299906412526</v>
      </c>
      <c r="E43" s="68">
        <v>8.458391488294291</v>
      </c>
      <c r="F43" s="68">
        <v>15.57360133705034</v>
      </c>
      <c r="G43" s="68">
        <v>5.5781047920534856</v>
      </c>
      <c r="H43" s="68">
        <v>3.9356109543501381</v>
      </c>
      <c r="I43" s="68">
        <v>4.2629634071072759</v>
      </c>
      <c r="J43" s="68">
        <v>3.5986015056958789</v>
      </c>
      <c r="K43" s="68">
        <v>8.0144331215023907</v>
      </c>
      <c r="L43" s="68">
        <v>15.945237693249826</v>
      </c>
      <c r="M43" s="68">
        <v>5.6569689120304565</v>
      </c>
      <c r="N43" s="68">
        <v>56.336766681594263</v>
      </c>
      <c r="O43" s="68">
        <v>65.207657002126936</v>
      </c>
      <c r="P43" s="68">
        <v>71.696195178623285</v>
      </c>
      <c r="Q43" s="68">
        <v>79.51212429214462</v>
      </c>
      <c r="R43" s="68">
        <v>0.93860845839017737</v>
      </c>
      <c r="S43" s="68">
        <v>0.27253296953160527</v>
      </c>
      <c r="T43" s="68">
        <v>3.4652114597544338E-2</v>
      </c>
      <c r="U43" s="21" t="s">
        <v>64</v>
      </c>
      <c r="V43" s="38">
        <v>0.16666285583628634</v>
      </c>
      <c r="W43" s="21" t="s">
        <v>4</v>
      </c>
      <c r="X43" s="36">
        <v>0.27940817579931437</v>
      </c>
      <c r="Y43" s="21" t="s">
        <v>80</v>
      </c>
      <c r="Z43" s="37">
        <v>501.04401706768169</v>
      </c>
      <c r="AA43">
        <f>Z43/1440</f>
        <v>0.34794723407477895</v>
      </c>
      <c r="AB43" s="21" t="s">
        <v>4</v>
      </c>
      <c r="AC43" s="36">
        <v>0.11849839291438213</v>
      </c>
      <c r="AD43" s="77">
        <v>0.25</v>
      </c>
    </row>
    <row r="44" spans="1:30" x14ac:dyDescent="0.3">
      <c r="A44">
        <v>4</v>
      </c>
      <c r="B44" s="68">
        <v>7.751732046481818</v>
      </c>
      <c r="C44" s="68">
        <v>16.624912287810201</v>
      </c>
      <c r="D44" s="68">
        <v>5.211230109064231</v>
      </c>
      <c r="E44" s="68">
        <v>9.8680521671140564</v>
      </c>
      <c r="F44" s="68">
        <v>17.437355455513558</v>
      </c>
      <c r="G44" s="68">
        <v>6.945983924267888</v>
      </c>
      <c r="H44" s="68">
        <v>4.0776337577484556</v>
      </c>
      <c r="I44" s="68">
        <v>4.4920997142437109</v>
      </c>
      <c r="J44" s="68">
        <v>3.6332499101807341</v>
      </c>
      <c r="K44" s="68">
        <v>8.9794874206582733</v>
      </c>
      <c r="L44" s="68">
        <v>17.827711871271681</v>
      </c>
      <c r="M44" s="68">
        <v>6.4461306367186229</v>
      </c>
      <c r="N44" s="68">
        <v>51.324057450628366</v>
      </c>
      <c r="O44" s="68">
        <v>60.080780881857962</v>
      </c>
      <c r="P44" s="68">
        <v>65.23307836628662</v>
      </c>
      <c r="Q44" s="68">
        <v>73.924963924963933</v>
      </c>
      <c r="R44" s="68">
        <v>0.92395093024308539</v>
      </c>
      <c r="S44" s="68">
        <v>0.26820877280340411</v>
      </c>
      <c r="T44" s="68">
        <v>5.0291974107102441E-2</v>
      </c>
      <c r="U44" s="43" t="s">
        <v>56</v>
      </c>
      <c r="V44" s="46">
        <v>0</v>
      </c>
      <c r="W44" s="21" t="s">
        <v>2</v>
      </c>
      <c r="X44" s="36">
        <v>0.23945525335089415</v>
      </c>
      <c r="Y44" s="21" t="s">
        <v>73</v>
      </c>
      <c r="Z44" s="37">
        <v>54.856624730817181</v>
      </c>
      <c r="AB44" s="21" t="s">
        <v>2</v>
      </c>
      <c r="AC44" s="36">
        <v>0.21139179518819665</v>
      </c>
      <c r="AD44" t="s">
        <v>154</v>
      </c>
    </row>
    <row r="45" spans="1:30" x14ac:dyDescent="0.3">
      <c r="A45">
        <v>4</v>
      </c>
      <c r="B45" s="68">
        <v>7.0525798518057767</v>
      </c>
      <c r="C45" s="68">
        <v>16.18940807738111</v>
      </c>
      <c r="D45" s="68">
        <v>4.4942679486446879</v>
      </c>
      <c r="E45" s="68">
        <v>9.1294670079157818</v>
      </c>
      <c r="F45" s="68">
        <v>16.861670523877834</v>
      </c>
      <c r="G45" s="68">
        <v>6.0323475554670898</v>
      </c>
      <c r="H45" s="68">
        <v>4.1984997112097808</v>
      </c>
      <c r="I45" s="68">
        <v>4.7386825605156799</v>
      </c>
      <c r="J45" s="68">
        <v>3.6517731568850365</v>
      </c>
      <c r="K45" s="68">
        <v>8.1951215750864463</v>
      </c>
      <c r="L45" s="68">
        <v>17.317219138536693</v>
      </c>
      <c r="M45" s="68">
        <v>5.6409342573203469</v>
      </c>
      <c r="N45" s="68">
        <v>56.153073747629143</v>
      </c>
      <c r="O45" s="68">
        <v>64.892904953145916</v>
      </c>
      <c r="P45" s="68">
        <v>70.783949735827505</v>
      </c>
      <c r="Q45" s="68">
        <v>78.969160479725872</v>
      </c>
      <c r="R45" s="68">
        <v>0.9401042847426887</v>
      </c>
      <c r="S45" s="68">
        <v>0.26651552935842215</v>
      </c>
      <c r="T45" s="68">
        <v>3.3008388120607572E-2</v>
      </c>
      <c r="U45" s="21" t="s">
        <v>83</v>
      </c>
      <c r="V45" s="38">
        <v>19.137670196671671</v>
      </c>
      <c r="W45" s="21" t="s">
        <v>3</v>
      </c>
      <c r="X45" s="36">
        <v>7.1295138450053405E-2</v>
      </c>
      <c r="Y45" s="21" t="s">
        <v>74</v>
      </c>
      <c r="Z45" s="37">
        <v>64.109247506799633</v>
      </c>
      <c r="AB45" s="43" t="s">
        <v>3</v>
      </c>
      <c r="AC45" s="47">
        <v>0</v>
      </c>
      <c r="AD45" s="77">
        <v>0.32</v>
      </c>
    </row>
    <row r="46" spans="1:30" x14ac:dyDescent="0.3">
      <c r="A46">
        <v>4</v>
      </c>
      <c r="B46" s="68">
        <v>7.168288663968724</v>
      </c>
      <c r="C46" s="68">
        <v>15.636675748100565</v>
      </c>
      <c r="D46" s="68">
        <v>4.7314317320756505</v>
      </c>
      <c r="E46" s="68">
        <v>8.9551134269501471</v>
      </c>
      <c r="F46" s="68">
        <v>16.378971989047709</v>
      </c>
      <c r="G46" s="68">
        <v>5.9961528368396939</v>
      </c>
      <c r="H46" s="68">
        <v>4.0745061439373336</v>
      </c>
      <c r="I46" s="68">
        <v>4.5140195437654089</v>
      </c>
      <c r="J46" s="68">
        <v>3.6467540101895994</v>
      </c>
      <c r="K46" s="68">
        <v>8.3507336177946954</v>
      </c>
      <c r="L46" s="68">
        <v>16.764080786146874</v>
      </c>
      <c r="M46" s="68">
        <v>5.9297149321894347</v>
      </c>
      <c r="N46" s="68">
        <v>54.836149223267952</v>
      </c>
      <c r="O46" s="68">
        <v>64.092970521541943</v>
      </c>
      <c r="P46" s="68">
        <v>69.513797634691201</v>
      </c>
      <c r="Q46" s="68">
        <v>78.452554744525543</v>
      </c>
      <c r="R46" s="68">
        <v>0.94376782722868657</v>
      </c>
      <c r="S46" s="68">
        <v>0.26961561099289172</v>
      </c>
      <c r="T46" s="68">
        <v>3.1240095984063024E-2</v>
      </c>
      <c r="U46" s="21" t="s">
        <v>84</v>
      </c>
      <c r="V46" s="38">
        <v>87.034367996564626</v>
      </c>
      <c r="W46" s="21" t="s">
        <v>70</v>
      </c>
      <c r="X46" s="36">
        <v>41.93518867119618</v>
      </c>
      <c r="Y46" s="35" t="s">
        <v>75</v>
      </c>
      <c r="Z46" s="37">
        <v>7.1197958635508805</v>
      </c>
      <c r="AB46" s="21" t="s">
        <v>70</v>
      </c>
      <c r="AC46" s="36">
        <v>25.565605259761046</v>
      </c>
      <c r="AD46" t="s">
        <v>155</v>
      </c>
    </row>
    <row r="47" spans="1:30" x14ac:dyDescent="0.3">
      <c r="U47" s="21" t="s">
        <v>85</v>
      </c>
      <c r="V47" s="38">
        <v>31.442195081144593</v>
      </c>
      <c r="W47" s="21" t="s">
        <v>71</v>
      </c>
      <c r="X47" s="36">
        <v>0.17996582208848003</v>
      </c>
      <c r="Y47" s="35" t="s">
        <v>76</v>
      </c>
      <c r="Z47" s="37">
        <v>-1788.4763479622013</v>
      </c>
      <c r="AA47">
        <f>Z47/1440</f>
        <v>-1.2419974638626399</v>
      </c>
      <c r="AB47" s="43" t="s">
        <v>71</v>
      </c>
      <c r="AC47" s="47">
        <v>0</v>
      </c>
      <c r="AD47">
        <v>0</v>
      </c>
    </row>
    <row r="48" spans="1:30" x14ac:dyDescent="0.3">
      <c r="B48" s="82">
        <f>AVERAGE(B42:B46)</f>
        <v>7.2366356749922742</v>
      </c>
      <c r="C48" s="82">
        <f t="shared" ref="C48:T48" si="5">AVERAGE(C42:C46)</f>
        <v>15.821454370164568</v>
      </c>
      <c r="D48" s="82">
        <f t="shared" si="5"/>
        <v>4.7869262375291939</v>
      </c>
      <c r="E48" s="82">
        <f t="shared" si="5"/>
        <v>9.1660148030520734</v>
      </c>
      <c r="F48" s="82">
        <f t="shared" si="5"/>
        <v>16.547584130739175</v>
      </c>
      <c r="G48" s="82">
        <f t="shared" si="5"/>
        <v>6.2538477899720561</v>
      </c>
      <c r="H48" s="82">
        <f t="shared" si="5"/>
        <v>4.0858896193643224</v>
      </c>
      <c r="I48" s="82">
        <f t="shared" si="5"/>
        <v>4.5132076067931948</v>
      </c>
      <c r="J48" s="82">
        <f t="shared" si="5"/>
        <v>3.65105239020835</v>
      </c>
      <c r="K48" s="82">
        <f t="shared" si="5"/>
        <v>8.421085380252002</v>
      </c>
      <c r="L48" s="82">
        <f t="shared" si="5"/>
        <v>16.968204646577199</v>
      </c>
      <c r="M48" s="82">
        <f t="shared" si="5"/>
        <v>5.9821902089443739</v>
      </c>
      <c r="N48" s="82">
        <f t="shared" si="5"/>
        <v>54.267692210275243</v>
      </c>
      <c r="O48" s="82">
        <f t="shared" si="5"/>
        <v>63.188683389314136</v>
      </c>
      <c r="P48" s="82">
        <f t="shared" si="5"/>
        <v>68.683020837787808</v>
      </c>
      <c r="Q48" s="82">
        <f t="shared" si="5"/>
        <v>77.066965971074183</v>
      </c>
      <c r="R48" s="82">
        <f t="shared" si="5"/>
        <v>0.93429745524545516</v>
      </c>
      <c r="S48" s="82">
        <f t="shared" si="5"/>
        <v>0.26781732115320966</v>
      </c>
      <c r="T48" s="82">
        <f t="shared" si="5"/>
        <v>3.9518430784601724E-2</v>
      </c>
      <c r="U48" s="21" t="s">
        <v>103</v>
      </c>
      <c r="V48" s="38">
        <v>52.863871483241262</v>
      </c>
      <c r="W48" s="21" t="s">
        <v>6</v>
      </c>
      <c r="X48" s="36">
        <v>0.30363017111852242</v>
      </c>
      <c r="Y48" s="35" t="s">
        <v>77</v>
      </c>
      <c r="Z48" s="37">
        <v>0</v>
      </c>
      <c r="AA48">
        <f>Z48/1440</f>
        <v>0</v>
      </c>
      <c r="AB48" s="21" t="s">
        <v>6</v>
      </c>
      <c r="AC48" s="36">
        <v>5.8509569471308379E-2</v>
      </c>
    </row>
    <row r="49" spans="1:30" x14ac:dyDescent="0.3">
      <c r="W49" s="21" t="s">
        <v>7</v>
      </c>
      <c r="X49" s="36">
        <v>0.32491574133083939</v>
      </c>
      <c r="Y49" s="35" t="s">
        <v>78</v>
      </c>
      <c r="Z49" s="37">
        <v>0.23386161161702723</v>
      </c>
      <c r="AA49">
        <f>Z49/1440</f>
        <v>1.624038969562689E-4</v>
      </c>
      <c r="AB49" s="21" t="s">
        <v>7</v>
      </c>
      <c r="AC49" s="36">
        <v>6.502488831743182E-2</v>
      </c>
    </row>
    <row r="50" spans="1:30" x14ac:dyDescent="0.3">
      <c r="A50">
        <v>5</v>
      </c>
      <c r="B50" s="68">
        <v>7.2792773120453527</v>
      </c>
      <c r="C50" s="68">
        <v>15.597529548431853</v>
      </c>
      <c r="D50" s="68">
        <v>4.8286567496377861</v>
      </c>
      <c r="E50" s="68">
        <v>9.2067702184686766</v>
      </c>
      <c r="F50" s="68">
        <v>16.531449296560595</v>
      </c>
      <c r="G50" s="68">
        <v>6.4485053542043191</v>
      </c>
      <c r="H50" s="68">
        <v>4.3605966910198157</v>
      </c>
      <c r="I50" s="68">
        <v>4.761653800048391</v>
      </c>
      <c r="J50" s="68">
        <v>3.9447455445400643</v>
      </c>
      <c r="K50" s="68">
        <v>8.4736555196216514</v>
      </c>
      <c r="L50" s="68">
        <v>16.791612996123209</v>
      </c>
      <c r="M50" s="68">
        <v>6.0231217957246752</v>
      </c>
      <c r="N50" s="68">
        <v>53.419092755585652</v>
      </c>
      <c r="O50" s="68">
        <v>62.935800519011622</v>
      </c>
      <c r="P50" s="68">
        <v>68.215016067776801</v>
      </c>
      <c r="Q50" s="68">
        <v>77.187089236161825</v>
      </c>
      <c r="R50" s="68">
        <v>0.9357000543379822</v>
      </c>
      <c r="S50" s="68">
        <v>0.26498822677051259</v>
      </c>
      <c r="T50" s="68">
        <v>3.4685745335989858E-2</v>
      </c>
      <c r="U50" s="195" t="s">
        <v>69</v>
      </c>
      <c r="V50" s="196"/>
      <c r="W50" s="193" t="s">
        <v>68</v>
      </c>
      <c r="X50" s="194"/>
      <c r="Y50" s="197" t="s">
        <v>72</v>
      </c>
      <c r="Z50" s="198"/>
      <c r="AA50" t="s">
        <v>122</v>
      </c>
      <c r="AB50" s="193" t="s">
        <v>68</v>
      </c>
      <c r="AC50" s="194"/>
      <c r="AD50" t="s">
        <v>153</v>
      </c>
    </row>
    <row r="51" spans="1:30" x14ac:dyDescent="0.3">
      <c r="A51">
        <v>5</v>
      </c>
      <c r="B51" s="68">
        <v>6.7431555472542861</v>
      </c>
      <c r="C51" s="68">
        <v>14.401146062499153</v>
      </c>
      <c r="D51" s="68">
        <v>4.5568977751223878</v>
      </c>
      <c r="E51" s="68">
        <v>8.5320418146591361</v>
      </c>
      <c r="F51" s="68">
        <v>15.345184934615069</v>
      </c>
      <c r="G51" s="68">
        <v>5.8375952795460124</v>
      </c>
      <c r="H51" s="68">
        <v>4.2555809941440703</v>
      </c>
      <c r="I51" s="68">
        <v>4.5857829927401914</v>
      </c>
      <c r="J51" s="68">
        <v>3.913333410190948</v>
      </c>
      <c r="K51" s="68">
        <v>7.917626116760581</v>
      </c>
      <c r="L51" s="68">
        <v>15.570747652817317</v>
      </c>
      <c r="M51" s="68">
        <v>5.7327583755475304</v>
      </c>
      <c r="N51" s="68">
        <v>56.665917266187051</v>
      </c>
      <c r="O51" s="68">
        <v>65.707541868045411</v>
      </c>
      <c r="P51" s="68">
        <v>71.290275971680401</v>
      </c>
      <c r="Q51" s="68">
        <v>78.980063565443515</v>
      </c>
      <c r="R51" s="68">
        <v>0.93684162731565568</v>
      </c>
      <c r="S51" s="68">
        <v>0.26743552488194694</v>
      </c>
      <c r="T51" s="68">
        <v>3.4371594624046493E-2</v>
      </c>
      <c r="U51" s="21" t="s">
        <v>64</v>
      </c>
      <c r="V51" s="38">
        <v>0.16666281354756637</v>
      </c>
      <c r="W51" s="21" t="s">
        <v>4</v>
      </c>
      <c r="X51" s="36">
        <v>0.2781750094901646</v>
      </c>
      <c r="Y51" s="21" t="s">
        <v>80</v>
      </c>
      <c r="Z51" s="37">
        <v>494.94474368560253</v>
      </c>
      <c r="AA51">
        <f>Z51/1440</f>
        <v>0.34371162755944618</v>
      </c>
      <c r="AB51" s="21" t="s">
        <v>4</v>
      </c>
      <c r="AC51" s="36">
        <v>0.1203568330806116</v>
      </c>
      <c r="AD51" s="77">
        <v>0.27</v>
      </c>
    </row>
    <row r="52" spans="1:30" x14ac:dyDescent="0.3">
      <c r="A52">
        <v>5</v>
      </c>
      <c r="B52" s="68">
        <v>6.7689575271469655</v>
      </c>
      <c r="C52" s="68">
        <v>14.51723649088655</v>
      </c>
      <c r="D52" s="68">
        <v>4.4659744785685147</v>
      </c>
      <c r="E52" s="68">
        <v>8.6171324820121722</v>
      </c>
      <c r="F52" s="68">
        <v>15.222347840935591</v>
      </c>
      <c r="G52" s="68">
        <v>5.9501321017161937</v>
      </c>
      <c r="H52" s="68">
        <v>4.2941735108013104</v>
      </c>
      <c r="I52" s="68">
        <v>4.6039351383683451</v>
      </c>
      <c r="J52" s="68">
        <v>3.99814430106693</v>
      </c>
      <c r="K52" s="68">
        <v>7.8686459602434686</v>
      </c>
      <c r="L52" s="68">
        <v>15.564769844693444</v>
      </c>
      <c r="M52" s="68">
        <v>5.5811647107177951</v>
      </c>
      <c r="N52" s="68">
        <v>56.935391652372779</v>
      </c>
      <c r="O52" s="68">
        <v>65.389892522295909</v>
      </c>
      <c r="P52" s="68">
        <v>72.545238801542567</v>
      </c>
      <c r="Q52" s="68">
        <v>79.860596173809867</v>
      </c>
      <c r="R52" s="68">
        <v>0.94500184094256257</v>
      </c>
      <c r="S52" s="68">
        <v>0.27319587628865977</v>
      </c>
      <c r="T52" s="68">
        <v>3.0283505154639175E-2</v>
      </c>
      <c r="U52" s="43" t="s">
        <v>56</v>
      </c>
      <c r="V52" s="46">
        <v>0</v>
      </c>
      <c r="W52" s="21" t="s">
        <v>2</v>
      </c>
      <c r="X52" s="36">
        <v>0.23786749723520623</v>
      </c>
      <c r="Y52" s="21" t="s">
        <v>73</v>
      </c>
      <c r="Z52" s="37">
        <v>54.845267675626829</v>
      </c>
      <c r="AB52" s="21" t="s">
        <v>2</v>
      </c>
      <c r="AC52" s="36">
        <v>0.21740478860016679</v>
      </c>
      <c r="AD52" t="s">
        <v>154</v>
      </c>
    </row>
    <row r="53" spans="1:30" x14ac:dyDescent="0.3">
      <c r="A53">
        <v>5</v>
      </c>
      <c r="B53" s="68">
        <v>6.9868012154085761</v>
      </c>
      <c r="C53" s="68">
        <v>15.380630242114503</v>
      </c>
      <c r="D53" s="68">
        <v>4.4285899536752904</v>
      </c>
      <c r="E53" s="68">
        <v>8.6537285467508962</v>
      </c>
      <c r="F53" s="68">
        <v>15.738387912707209</v>
      </c>
      <c r="G53" s="68">
        <v>5.8129283292490639</v>
      </c>
      <c r="H53" s="68">
        <v>4.259490001601713</v>
      </c>
      <c r="I53" s="68">
        <v>4.6327589524589294</v>
      </c>
      <c r="J53" s="68">
        <v>3.884266763043672</v>
      </c>
      <c r="K53" s="68">
        <v>8.1555166916353325</v>
      </c>
      <c r="L53" s="68">
        <v>16.498727132410089</v>
      </c>
      <c r="M53" s="68">
        <v>5.6127326010024241</v>
      </c>
      <c r="N53" s="68">
        <v>55.766053530124459</v>
      </c>
      <c r="O53" s="68">
        <v>65.055066079295159</v>
      </c>
      <c r="P53" s="68">
        <v>71.662595200459833</v>
      </c>
      <c r="Q53" s="68">
        <v>80.344827586206904</v>
      </c>
      <c r="R53" s="68">
        <v>0.94261626325809078</v>
      </c>
      <c r="S53" s="68">
        <v>0.27327531502130359</v>
      </c>
      <c r="T53" s="68">
        <v>2.9417097271326263E-2</v>
      </c>
      <c r="U53" s="21" t="s">
        <v>83</v>
      </c>
      <c r="V53" s="38">
        <v>18.575624082231993</v>
      </c>
      <c r="W53" s="21" t="s">
        <v>3</v>
      </c>
      <c r="X53" s="36">
        <v>6.8940173458566942E-2</v>
      </c>
      <c r="Y53" s="21" t="s">
        <v>74</v>
      </c>
      <c r="Z53" s="37">
        <v>64.223602484472053</v>
      </c>
      <c r="AB53" s="43" t="s">
        <v>3</v>
      </c>
      <c r="AC53" s="47">
        <v>0</v>
      </c>
      <c r="AD53" s="77">
        <v>0.36</v>
      </c>
    </row>
    <row r="54" spans="1:30" x14ac:dyDescent="0.3">
      <c r="A54">
        <v>5</v>
      </c>
      <c r="B54" s="68">
        <v>7.0445022833001056</v>
      </c>
      <c r="C54" s="68">
        <v>15.231713932074049</v>
      </c>
      <c r="D54" s="68">
        <v>4.5374482511788283</v>
      </c>
      <c r="E54" s="68">
        <v>9.0916687555191249</v>
      </c>
      <c r="F54" s="68">
        <v>16.315666602987935</v>
      </c>
      <c r="G54" s="68">
        <v>6.0677704061738602</v>
      </c>
      <c r="H54" s="68">
        <v>4.4149083175410011</v>
      </c>
      <c r="I54" s="68">
        <v>4.9089514797048599</v>
      </c>
      <c r="J54" s="68">
        <v>3.9148853822328062</v>
      </c>
      <c r="K54" s="68">
        <v>8.2490790614267091</v>
      </c>
      <c r="L54" s="68">
        <v>16.394602454715152</v>
      </c>
      <c r="M54" s="68">
        <v>5.754790634189102</v>
      </c>
      <c r="N54" s="68">
        <v>54.824858757062145</v>
      </c>
      <c r="O54" s="68">
        <v>64.207434188227325</v>
      </c>
      <c r="P54" s="68">
        <v>70.793978748524196</v>
      </c>
      <c r="Q54" s="68">
        <v>79.327135900841085</v>
      </c>
      <c r="R54" s="68">
        <v>0.94001098197126387</v>
      </c>
      <c r="S54" s="68">
        <v>0.27889631188798392</v>
      </c>
      <c r="T54" s="68">
        <v>3.340349592751899E-2</v>
      </c>
      <c r="U54" s="21" t="s">
        <v>84</v>
      </c>
      <c r="V54" s="38">
        <v>87.391593671487797</v>
      </c>
      <c r="W54" s="21" t="s">
        <v>70</v>
      </c>
      <c r="X54" s="36">
        <v>41.211418395583934</v>
      </c>
      <c r="Y54" s="35" t="s">
        <v>75</v>
      </c>
      <c r="Z54" s="37">
        <v>7.1310908084163858</v>
      </c>
      <c r="AB54" s="21" t="s">
        <v>70</v>
      </c>
      <c r="AC54" s="36">
        <v>26.347838482149822</v>
      </c>
      <c r="AD54" t="s">
        <v>155</v>
      </c>
    </row>
    <row r="55" spans="1:30" x14ac:dyDescent="0.3">
      <c r="U55" s="21" t="s">
        <v>85</v>
      </c>
      <c r="V55" s="38">
        <v>30.098667128267159</v>
      </c>
      <c r="W55" s="21" t="s">
        <v>71</v>
      </c>
      <c r="X55" s="36">
        <v>0.17797134271784068</v>
      </c>
      <c r="Y55" s="35" t="s">
        <v>76</v>
      </c>
      <c r="Z55" s="37">
        <v>-1816.2785733164701</v>
      </c>
      <c r="AA55">
        <f>Z55/1440</f>
        <v>-1.2613045648031043</v>
      </c>
      <c r="AB55" s="43" t="s">
        <v>71</v>
      </c>
      <c r="AC55" s="47">
        <v>0</v>
      </c>
      <c r="AD55">
        <v>0</v>
      </c>
    </row>
    <row r="56" spans="1:30" x14ac:dyDescent="0.3">
      <c r="B56" s="82">
        <f>AVERAGE(B50:B54)</f>
        <v>6.9645387770310574</v>
      </c>
      <c r="C56" s="82">
        <f t="shared" ref="C56:T56" si="6">AVERAGE(C50:C54)</f>
        <v>15.02565125520122</v>
      </c>
      <c r="D56" s="82">
        <f t="shared" si="6"/>
        <v>4.5635134416365615</v>
      </c>
      <c r="E56" s="82">
        <f t="shared" si="6"/>
        <v>8.8202683634820023</v>
      </c>
      <c r="F56" s="82">
        <f t="shared" si="6"/>
        <v>15.830607317561279</v>
      </c>
      <c r="G56" s="82">
        <f t="shared" si="6"/>
        <v>6.0233862941778904</v>
      </c>
      <c r="H56" s="82">
        <f t="shared" si="6"/>
        <v>4.3169499030215821</v>
      </c>
      <c r="I56" s="82">
        <f t="shared" si="6"/>
        <v>4.6986164726641437</v>
      </c>
      <c r="J56" s="82">
        <f t="shared" si="6"/>
        <v>3.9310750802148844</v>
      </c>
      <c r="K56" s="82">
        <f t="shared" si="6"/>
        <v>8.1329046699375489</v>
      </c>
      <c r="L56" s="82">
        <f t="shared" si="6"/>
        <v>16.164092016151844</v>
      </c>
      <c r="M56" s="82">
        <f t="shared" si="6"/>
        <v>5.7409136234363061</v>
      </c>
      <c r="N56" s="82">
        <f t="shared" si="6"/>
        <v>55.522262792266417</v>
      </c>
      <c r="O56" s="82">
        <f t="shared" si="6"/>
        <v>64.659147035375071</v>
      </c>
      <c r="P56" s="82">
        <f t="shared" si="6"/>
        <v>70.901420957996763</v>
      </c>
      <c r="Q56" s="82">
        <f t="shared" si="6"/>
        <v>79.139942492492636</v>
      </c>
      <c r="R56" s="82">
        <f t="shared" si="6"/>
        <v>0.94003415356511122</v>
      </c>
      <c r="S56" s="82">
        <f t="shared" si="6"/>
        <v>0.27155825097008135</v>
      </c>
      <c r="T56" s="82">
        <f t="shared" si="6"/>
        <v>3.243228766270416E-2</v>
      </c>
      <c r="U56" s="21" t="s">
        <v>103</v>
      </c>
      <c r="V56" s="38">
        <v>58.652903700073466</v>
      </c>
      <c r="W56" s="21" t="s">
        <v>6</v>
      </c>
      <c r="X56" s="36">
        <v>0.29121033845552979</v>
      </c>
      <c r="Y56" s="35" t="s">
        <v>77</v>
      </c>
      <c r="Z56" s="37">
        <v>0</v>
      </c>
      <c r="AA56">
        <f>Z56/1440</f>
        <v>0</v>
      </c>
      <c r="AB56" s="21" t="s">
        <v>6</v>
      </c>
      <c r="AC56" s="36">
        <v>6.2691134986725239E-2</v>
      </c>
    </row>
    <row r="57" spans="1:30" x14ac:dyDescent="0.3">
      <c r="W57" s="21" t="s">
        <v>7</v>
      </c>
      <c r="X57" s="36">
        <v>0.31821094534842259</v>
      </c>
      <c r="Y57" s="35" t="s">
        <v>78</v>
      </c>
      <c r="Z57" s="37">
        <v>0.2293718131937853</v>
      </c>
      <c r="AA57">
        <f>Z57/1440</f>
        <v>1.5928598138457314E-4</v>
      </c>
      <c r="AB57" s="21" t="s">
        <v>7</v>
      </c>
      <c r="AC57" s="36">
        <v>6.6960218577784655E-2</v>
      </c>
    </row>
    <row r="58" spans="1:30" x14ac:dyDescent="0.3">
      <c r="A58">
        <v>6</v>
      </c>
      <c r="B58" s="68">
        <v>7.2883298380363533</v>
      </c>
      <c r="C58" s="68">
        <v>16.014726036999793</v>
      </c>
      <c r="D58" s="68">
        <v>4.7963317307642557</v>
      </c>
      <c r="E58" s="68">
        <v>9.3447649540148046</v>
      </c>
      <c r="F58" s="68">
        <v>16.353488728440411</v>
      </c>
      <c r="G58" s="68">
        <v>6.6142242080842353</v>
      </c>
      <c r="H58" s="68">
        <v>5.9403147126480622</v>
      </c>
      <c r="I58" s="68">
        <v>7.2576715314496969</v>
      </c>
      <c r="J58" s="68">
        <v>4.6390887936684644</v>
      </c>
      <c r="K58" s="68">
        <v>8.5650589990302368</v>
      </c>
      <c r="L58" s="68">
        <v>17.25149370657461</v>
      </c>
      <c r="M58" s="68">
        <v>6.0844727001048637</v>
      </c>
      <c r="N58" s="68">
        <v>53.189104360497694</v>
      </c>
      <c r="O58" s="68">
        <v>62.91190316072629</v>
      </c>
      <c r="P58" s="68">
        <v>67.680115273775215</v>
      </c>
      <c r="Q58" s="68">
        <v>77.337559429477025</v>
      </c>
      <c r="R58" s="68">
        <v>0.93133300095181981</v>
      </c>
      <c r="S58" s="68">
        <v>0.26478720029007841</v>
      </c>
      <c r="T58" s="68">
        <v>4.0882926165979244E-2</v>
      </c>
      <c r="U58" s="195" t="s">
        <v>69</v>
      </c>
      <c r="V58" s="196"/>
      <c r="W58" s="193" t="s">
        <v>68</v>
      </c>
      <c r="X58" s="194"/>
      <c r="Y58" s="197" t="s">
        <v>72</v>
      </c>
      <c r="Z58" s="198"/>
      <c r="AA58" t="s">
        <v>122</v>
      </c>
      <c r="AB58" s="193" t="s">
        <v>68</v>
      </c>
      <c r="AC58" s="194"/>
      <c r="AD58" t="s">
        <v>153</v>
      </c>
    </row>
    <row r="59" spans="1:30" x14ac:dyDescent="0.3">
      <c r="A59">
        <v>6</v>
      </c>
      <c r="B59" s="68">
        <v>7.1474614854598242</v>
      </c>
      <c r="C59" s="68">
        <v>15.443204327911932</v>
      </c>
      <c r="D59" s="68">
        <v>4.7573067215165814</v>
      </c>
      <c r="E59" s="68">
        <v>9.0214597272549888</v>
      </c>
      <c r="F59" s="68">
        <v>16.181197049615321</v>
      </c>
      <c r="G59" s="68">
        <v>6.2453816079962499</v>
      </c>
      <c r="H59" s="68">
        <v>5.1494364770889938</v>
      </c>
      <c r="I59" s="68">
        <v>6.1102856345712464</v>
      </c>
      <c r="J59" s="68">
        <v>4.2026430416295986</v>
      </c>
      <c r="K59" s="68">
        <v>8.3113644444986026</v>
      </c>
      <c r="L59" s="68">
        <v>16.583836331723635</v>
      </c>
      <c r="M59" s="68">
        <v>5.9279144670408845</v>
      </c>
      <c r="N59" s="68">
        <v>54.621848739495796</v>
      </c>
      <c r="O59" s="68">
        <v>62.802316339275578</v>
      </c>
      <c r="P59" s="68">
        <v>69.387158110282286</v>
      </c>
      <c r="Q59" s="68">
        <v>77.157063468850538</v>
      </c>
      <c r="R59" s="68">
        <v>0.93206670311645712</v>
      </c>
      <c r="S59" s="68">
        <v>0.26585565882996171</v>
      </c>
      <c r="T59" s="68">
        <v>4.100601421541826E-2</v>
      </c>
      <c r="U59" s="21" t="s">
        <v>64</v>
      </c>
      <c r="V59" s="38">
        <v>0.16666290044366069</v>
      </c>
      <c r="W59" s="21" t="s">
        <v>4</v>
      </c>
      <c r="X59" s="36">
        <v>0.28242867439915453</v>
      </c>
      <c r="Y59" s="21" t="s">
        <v>80</v>
      </c>
      <c r="Z59" s="37">
        <v>522.65512137656401</v>
      </c>
      <c r="AA59">
        <f>Z59/1440</f>
        <v>0.36295494540039169</v>
      </c>
      <c r="AB59" s="21" t="s">
        <v>4</v>
      </c>
      <c r="AC59" s="36">
        <v>0.12924913812373334</v>
      </c>
      <c r="AD59" s="77">
        <v>0.26</v>
      </c>
    </row>
    <row r="60" spans="1:30" x14ac:dyDescent="0.3">
      <c r="A60">
        <v>6</v>
      </c>
      <c r="B60" s="68">
        <v>6.9061048425833729</v>
      </c>
      <c r="C60" s="68">
        <v>14.903890425667791</v>
      </c>
      <c r="D60" s="68">
        <v>4.4593905970066743</v>
      </c>
      <c r="E60" s="68">
        <v>8.795422492452019</v>
      </c>
      <c r="F60" s="68">
        <v>15.844778468505252</v>
      </c>
      <c r="G60" s="68">
        <v>6.0151287974763754</v>
      </c>
      <c r="H60" s="68">
        <v>5.3515372254006772</v>
      </c>
      <c r="I60" s="68">
        <v>6.421676404369018</v>
      </c>
      <c r="J60" s="68">
        <v>4.2769759837093373</v>
      </c>
      <c r="K60" s="68">
        <v>8.0411499345788755</v>
      </c>
      <c r="L60" s="68">
        <v>16.037373328481479</v>
      </c>
      <c r="M60" s="68">
        <v>5.5949136001047126</v>
      </c>
      <c r="N60" s="68">
        <v>55.781161872532422</v>
      </c>
      <c r="O60" s="68">
        <v>64.628919467629146</v>
      </c>
      <c r="P60" s="68">
        <v>71.453822359699515</v>
      </c>
      <c r="Q60" s="68">
        <v>78.821796759941094</v>
      </c>
      <c r="R60" s="68">
        <v>0.94025997971789432</v>
      </c>
      <c r="S60" s="68">
        <v>0.27274822531575549</v>
      </c>
      <c r="T60" s="68">
        <v>3.3096708767401124E-2</v>
      </c>
      <c r="U60" s="43" t="s">
        <v>56</v>
      </c>
      <c r="V60" s="46">
        <v>0</v>
      </c>
      <c r="W60" s="21" t="s">
        <v>2</v>
      </c>
      <c r="X60" s="36">
        <v>0.23943014656902326</v>
      </c>
      <c r="Y60" s="21" t="s">
        <v>73</v>
      </c>
      <c r="Z60" s="37">
        <v>51.899014505591843</v>
      </c>
      <c r="AB60" s="21" t="s">
        <v>2</v>
      </c>
      <c r="AC60" s="36">
        <v>0.2204178577169989</v>
      </c>
      <c r="AD60" t="s">
        <v>154</v>
      </c>
    </row>
    <row r="61" spans="1:30" x14ac:dyDescent="0.3">
      <c r="A61">
        <v>6</v>
      </c>
      <c r="B61" s="68">
        <v>7.1201911055571818</v>
      </c>
      <c r="C61" s="68">
        <v>15.043285735836667</v>
      </c>
      <c r="D61" s="68">
        <v>4.8594007779716417</v>
      </c>
      <c r="E61" s="68">
        <v>8.9262972902402353</v>
      </c>
      <c r="F61" s="68">
        <v>15.560730159569497</v>
      </c>
      <c r="G61" s="68">
        <v>6.3795927997657165</v>
      </c>
      <c r="H61" s="68">
        <v>4.7892292754657202</v>
      </c>
      <c r="I61" s="68">
        <v>5.5110688296980408</v>
      </c>
      <c r="J61" s="68">
        <v>4.0575542296769065</v>
      </c>
      <c r="K61" s="68">
        <v>8.2664847945073365</v>
      </c>
      <c r="L61" s="68">
        <v>16.165440261351254</v>
      </c>
      <c r="M61" s="68">
        <v>6.0125823800110352</v>
      </c>
      <c r="N61" s="68">
        <v>53.903345724907062</v>
      </c>
      <c r="O61" s="68">
        <v>63.291281820229784</v>
      </c>
      <c r="P61" s="68">
        <v>68.220645721731572</v>
      </c>
      <c r="Q61" s="68">
        <v>76.954255935147657</v>
      </c>
      <c r="R61" s="68">
        <v>0.93119642531460878</v>
      </c>
      <c r="S61" s="68">
        <v>0.26481853000182382</v>
      </c>
      <c r="T61" s="68">
        <v>4.1811052343607512E-2</v>
      </c>
      <c r="U61" s="21" t="s">
        <v>83</v>
      </c>
      <c r="V61" s="38">
        <v>17.62114537444933</v>
      </c>
      <c r="W61" s="21" t="s">
        <v>3</v>
      </c>
      <c r="X61" s="36">
        <v>7.0401217766553267E-2</v>
      </c>
      <c r="Y61" s="21" t="s">
        <v>74</v>
      </c>
      <c r="Z61" s="37">
        <v>61.237821080602309</v>
      </c>
      <c r="AB61" s="43" t="s">
        <v>3</v>
      </c>
      <c r="AC61" s="47">
        <v>0</v>
      </c>
      <c r="AD61" s="77">
        <v>0.72</v>
      </c>
    </row>
    <row r="62" spans="1:30" x14ac:dyDescent="0.3">
      <c r="A62">
        <v>6</v>
      </c>
      <c r="B62" s="68">
        <v>7.4734382433121489</v>
      </c>
      <c r="C62" s="68">
        <v>15.74050116861533</v>
      </c>
      <c r="D62" s="68">
        <v>5.0891625281333344</v>
      </c>
      <c r="E62" s="68">
        <v>9.3953269621877826</v>
      </c>
      <c r="F62" s="68">
        <v>16.410430812179115</v>
      </c>
      <c r="G62" s="68">
        <v>6.7832052513452652</v>
      </c>
      <c r="H62" s="68">
        <v>5.263736409962906</v>
      </c>
      <c r="I62" s="68">
        <v>6.3245720770242437</v>
      </c>
      <c r="J62" s="68">
        <v>4.2808686204361539</v>
      </c>
      <c r="K62" s="68">
        <v>8.7109186896094002</v>
      </c>
      <c r="L62" s="68">
        <v>16.933290381474723</v>
      </c>
      <c r="M62" s="68">
        <v>6.339532222223851</v>
      </c>
      <c r="N62" s="68">
        <v>51.922011742550126</v>
      </c>
      <c r="O62" s="68">
        <v>61.264953478068229</v>
      </c>
      <c r="P62" s="68">
        <v>66.119594691023266</v>
      </c>
      <c r="Q62" s="68">
        <v>75.242579908675793</v>
      </c>
      <c r="R62" s="68">
        <v>0.92976648474545942</v>
      </c>
      <c r="S62" s="68">
        <v>0.26151919119620648</v>
      </c>
      <c r="T62" s="68">
        <v>4.4868927261340251E-2</v>
      </c>
      <c r="U62" s="21" t="s">
        <v>84</v>
      </c>
      <c r="V62" s="38">
        <v>90.309597940506634</v>
      </c>
      <c r="W62" s="21" t="s">
        <v>70</v>
      </c>
      <c r="X62" s="36">
        <v>42.132556319425682</v>
      </c>
      <c r="Y62" s="35" t="s">
        <v>75</v>
      </c>
      <c r="Z62" s="37">
        <v>7.1295354130405837</v>
      </c>
      <c r="AB62" s="21" t="s">
        <v>70</v>
      </c>
      <c r="AC62" s="36">
        <v>28.140905126039325</v>
      </c>
      <c r="AD62" t="s">
        <v>155</v>
      </c>
    </row>
    <row r="63" spans="1:30" x14ac:dyDescent="0.3">
      <c r="U63" s="21" t="s">
        <v>85</v>
      </c>
      <c r="V63" s="38">
        <v>30.787388298769208</v>
      </c>
      <c r="W63" s="21" t="s">
        <v>71</v>
      </c>
      <c r="X63" s="36">
        <v>0.18219231397998978</v>
      </c>
      <c r="Y63" s="35" t="s">
        <v>76</v>
      </c>
      <c r="Z63" s="37">
        <v>-1780.2602641434742</v>
      </c>
      <c r="AA63">
        <f>Z63/1440</f>
        <v>-1.2362918500996349</v>
      </c>
      <c r="AB63" s="43" t="s">
        <v>71</v>
      </c>
      <c r="AC63" s="47">
        <v>0</v>
      </c>
      <c r="AD63">
        <v>0</v>
      </c>
    </row>
    <row r="64" spans="1:30" x14ac:dyDescent="0.3">
      <c r="B64" s="82">
        <f>AVERAGE(B58:B62)</f>
        <v>7.1871051029897757</v>
      </c>
      <c r="C64" s="82">
        <f t="shared" ref="C64:T64" si="7">AVERAGE(C58:C62)</f>
        <v>15.429121539006303</v>
      </c>
      <c r="D64" s="82">
        <f t="shared" si="7"/>
        <v>4.7923184710784978</v>
      </c>
      <c r="E64" s="82">
        <f t="shared" si="7"/>
        <v>9.096654285229965</v>
      </c>
      <c r="F64" s="82">
        <f t="shared" si="7"/>
        <v>16.070125043661921</v>
      </c>
      <c r="G64" s="82">
        <f t="shared" si="7"/>
        <v>6.407506532933569</v>
      </c>
      <c r="H64" s="82">
        <f t="shared" si="7"/>
        <v>5.2988508201132722</v>
      </c>
      <c r="I64" s="82">
        <f t="shared" si="7"/>
        <v>6.3250548954224488</v>
      </c>
      <c r="J64" s="82">
        <f t="shared" si="7"/>
        <v>4.2914261338240918</v>
      </c>
      <c r="K64" s="82">
        <f t="shared" si="7"/>
        <v>8.3789953724448907</v>
      </c>
      <c r="L64" s="82">
        <f t="shared" si="7"/>
        <v>16.59428680192114</v>
      </c>
      <c r="M64" s="82">
        <f t="shared" si="7"/>
        <v>5.9918830738970694</v>
      </c>
      <c r="N64" s="82">
        <f t="shared" si="7"/>
        <v>53.883494487996622</v>
      </c>
      <c r="O64" s="82">
        <f t="shared" si="7"/>
        <v>62.979874853185798</v>
      </c>
      <c r="P64" s="82">
        <f t="shared" si="7"/>
        <v>68.572267231302376</v>
      </c>
      <c r="Q64" s="82">
        <f t="shared" si="7"/>
        <v>77.102651100418427</v>
      </c>
      <c r="R64" s="82">
        <f t="shared" si="7"/>
        <v>0.93292451876924787</v>
      </c>
      <c r="S64" s="82">
        <f t="shared" si="7"/>
        <v>0.26594576112676516</v>
      </c>
      <c r="T64" s="82">
        <f t="shared" si="7"/>
        <v>4.033312575074928E-2</v>
      </c>
      <c r="U64" s="21" t="s">
        <v>103</v>
      </c>
      <c r="V64" s="38">
        <v>60.11750154607288</v>
      </c>
      <c r="W64" s="21" t="s">
        <v>6</v>
      </c>
      <c r="X64" s="36">
        <v>0.29960952133813851</v>
      </c>
      <c r="Y64" s="35" t="s">
        <v>77</v>
      </c>
      <c r="Z64" s="37">
        <v>0</v>
      </c>
      <c r="AA64">
        <f>Z64/1440</f>
        <v>0</v>
      </c>
      <c r="AB64" s="21" t="s">
        <v>6</v>
      </c>
      <c r="AC64" s="36">
        <v>6.4833395252360759E-2</v>
      </c>
    </row>
    <row r="65" spans="23:29" x14ac:dyDescent="0.3">
      <c r="W65" s="21" t="s">
        <v>7</v>
      </c>
      <c r="X65" s="36">
        <v>0.32284989521948776</v>
      </c>
      <c r="Y65" s="35" t="s">
        <v>78</v>
      </c>
      <c r="Z65" s="37">
        <v>0.26807938424910588</v>
      </c>
      <c r="AA65">
        <f>Z65/1440</f>
        <v>1.8616623906187908E-4</v>
      </c>
      <c r="AB65" s="21" t="s">
        <v>7</v>
      </c>
      <c r="AC65" s="36">
        <v>9.3944437743583603E-2</v>
      </c>
    </row>
  </sheetData>
  <mergeCells count="32">
    <mergeCell ref="U1:V1"/>
    <mergeCell ref="W1:X1"/>
    <mergeCell ref="Y1:Z1"/>
    <mergeCell ref="AB1:AC1"/>
    <mergeCell ref="U10:V10"/>
    <mergeCell ref="W10:X10"/>
    <mergeCell ref="Y10:Z10"/>
    <mergeCell ref="AB10:AC10"/>
    <mergeCell ref="U18:V18"/>
    <mergeCell ref="W18:X18"/>
    <mergeCell ref="Y18:Z18"/>
    <mergeCell ref="AB18:AC18"/>
    <mergeCell ref="U26:V26"/>
    <mergeCell ref="W26:X26"/>
    <mergeCell ref="Y26:Z26"/>
    <mergeCell ref="AB26:AC26"/>
    <mergeCell ref="U34:V34"/>
    <mergeCell ref="W34:X34"/>
    <mergeCell ref="Y34:Z34"/>
    <mergeCell ref="AB34:AC34"/>
    <mergeCell ref="U42:V42"/>
    <mergeCell ref="W42:X42"/>
    <mergeCell ref="Y42:Z42"/>
    <mergeCell ref="AB42:AC42"/>
    <mergeCell ref="U50:V50"/>
    <mergeCell ref="W50:X50"/>
    <mergeCell ref="Y50:Z50"/>
    <mergeCell ref="AB50:AC50"/>
    <mergeCell ref="U58:V58"/>
    <mergeCell ref="W58:X58"/>
    <mergeCell ref="Y58:Z58"/>
    <mergeCell ref="AB58:AC58"/>
  </mergeCell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workbookViewId="0">
      <selection activeCell="B8" sqref="B8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2">
        <v>1</v>
      </c>
    </row>
    <row r="3" spans="1:6" x14ac:dyDescent="0.3">
      <c r="A3" s="7" t="s">
        <v>2</v>
      </c>
      <c r="B3" s="158">
        <v>7</v>
      </c>
      <c r="D3" s="12">
        <v>7</v>
      </c>
      <c r="F3" s="12">
        <v>7</v>
      </c>
    </row>
    <row r="4" spans="1:6" x14ac:dyDescent="0.3">
      <c r="A4" s="7" t="s">
        <v>3</v>
      </c>
      <c r="B4" s="158">
        <v>10</v>
      </c>
      <c r="D4" s="12">
        <v>10</v>
      </c>
      <c r="F4" s="12">
        <v>10</v>
      </c>
    </row>
    <row r="5" spans="1:6" x14ac:dyDescent="0.3">
      <c r="A5" s="7" t="s">
        <v>5</v>
      </c>
      <c r="B5" s="158">
        <v>8</v>
      </c>
      <c r="D5" s="12">
        <v>11</v>
      </c>
      <c r="F5" s="12">
        <v>8</v>
      </c>
    </row>
    <row r="6" spans="1:6" x14ac:dyDescent="0.3">
      <c r="A6" s="7" t="s">
        <v>6</v>
      </c>
      <c r="B6" s="158">
        <v>3</v>
      </c>
      <c r="C6">
        <v>3</v>
      </c>
      <c r="D6" s="12">
        <v>3</v>
      </c>
      <c r="F6" s="12">
        <v>5</v>
      </c>
    </row>
    <row r="7" spans="1:6" x14ac:dyDescent="0.3">
      <c r="A7" s="7" t="s">
        <v>7</v>
      </c>
      <c r="B7" s="158">
        <v>4</v>
      </c>
      <c r="D7" s="12">
        <v>4</v>
      </c>
      <c r="F7" s="12">
        <v>1</v>
      </c>
    </row>
    <row r="8" spans="1:6" x14ac:dyDescent="0.3">
      <c r="A8" s="7" t="s">
        <v>8</v>
      </c>
      <c r="B8" s="158">
        <v>14</v>
      </c>
      <c r="D8" s="12">
        <v>36</v>
      </c>
      <c r="F8" s="12">
        <v>14</v>
      </c>
    </row>
    <row r="9" spans="1:6" x14ac:dyDescent="0.3">
      <c r="A9" s="7" t="s">
        <v>9</v>
      </c>
      <c r="B9" s="158">
        <v>100</v>
      </c>
      <c r="D9" s="12">
        <v>100</v>
      </c>
      <c r="F9" s="12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2">
        <v>4</v>
      </c>
    </row>
    <row r="11" spans="1:6" x14ac:dyDescent="0.3">
      <c r="A11" s="7" t="s">
        <v>12</v>
      </c>
      <c r="B11" s="158">
        <v>23</v>
      </c>
      <c r="D11" s="12">
        <v>23</v>
      </c>
      <c r="F11" s="12">
        <v>23</v>
      </c>
    </row>
    <row r="12" spans="1:6" x14ac:dyDescent="0.3">
      <c r="A12" s="7" t="s">
        <v>25</v>
      </c>
      <c r="B12" s="158">
        <v>2</v>
      </c>
      <c r="D12" s="12">
        <v>1</v>
      </c>
      <c r="F12" s="12">
        <v>2</v>
      </c>
    </row>
    <row r="13" spans="1:6" x14ac:dyDescent="0.3">
      <c r="A13" s="7" t="s">
        <v>113</v>
      </c>
      <c r="B13" s="158">
        <v>10</v>
      </c>
      <c r="D13" s="12">
        <v>1</v>
      </c>
      <c r="F13" s="12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2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2">
        <v>100</v>
      </c>
    </row>
    <row r="16" spans="1:6" x14ac:dyDescent="0.3">
      <c r="A16" s="7" t="s">
        <v>112</v>
      </c>
      <c r="B16" s="158">
        <v>5</v>
      </c>
      <c r="D16" s="12">
        <v>3</v>
      </c>
      <c r="F16" s="12">
        <v>5</v>
      </c>
    </row>
    <row r="17" spans="1:6" x14ac:dyDescent="0.3">
      <c r="A17" s="7" t="s">
        <v>116</v>
      </c>
      <c r="B17" s="158">
        <v>10</v>
      </c>
      <c r="D17" s="12">
        <v>2</v>
      </c>
      <c r="F17" s="12">
        <v>10</v>
      </c>
    </row>
    <row r="18" spans="1:6" x14ac:dyDescent="0.3">
      <c r="A18" s="7" t="s">
        <v>88</v>
      </c>
      <c r="B18" s="158">
        <v>7</v>
      </c>
      <c r="D18" s="12">
        <v>7</v>
      </c>
      <c r="F18" s="12">
        <v>7</v>
      </c>
    </row>
    <row r="19" spans="1:6" x14ac:dyDescent="0.3">
      <c r="A19" s="7" t="s">
        <v>115</v>
      </c>
      <c r="B19" s="158">
        <v>10</v>
      </c>
      <c r="D19" s="12">
        <v>2</v>
      </c>
      <c r="F19" s="12">
        <v>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19"/>
  <sheetViews>
    <sheetView tabSelected="1" workbookViewId="0">
      <selection activeCell="B6" sqref="B6"/>
    </sheetView>
  </sheetViews>
  <sheetFormatPr defaultRowHeight="14.4" x14ac:dyDescent="0.3"/>
  <cols>
    <col min="1" max="1" width="33.33203125" bestFit="1" customWidth="1"/>
  </cols>
  <sheetData>
    <row r="1" spans="1:6" x14ac:dyDescent="0.3">
      <c r="A1" s="17" t="s">
        <v>86</v>
      </c>
      <c r="B1" s="17" t="s">
        <v>24</v>
      </c>
    </row>
    <row r="2" spans="1:6" x14ac:dyDescent="0.3">
      <c r="A2" s="7" t="s">
        <v>4</v>
      </c>
      <c r="B2" s="158">
        <v>1</v>
      </c>
      <c r="D2" s="12">
        <v>1</v>
      </c>
      <c r="F2" s="157">
        <v>1</v>
      </c>
    </row>
    <row r="3" spans="1:6" x14ac:dyDescent="0.3">
      <c r="A3" s="7" t="s">
        <v>2</v>
      </c>
      <c r="B3" s="158">
        <v>2</v>
      </c>
      <c r="D3" s="12">
        <v>7</v>
      </c>
      <c r="F3" s="157">
        <v>2</v>
      </c>
    </row>
    <row r="4" spans="1:6" x14ac:dyDescent="0.3">
      <c r="A4" s="7" t="s">
        <v>3</v>
      </c>
      <c r="B4" s="158">
        <v>3</v>
      </c>
      <c r="D4" s="12">
        <v>10</v>
      </c>
      <c r="F4" s="157">
        <v>3</v>
      </c>
    </row>
    <row r="5" spans="1:6" x14ac:dyDescent="0.3">
      <c r="A5" s="7" t="s">
        <v>5</v>
      </c>
      <c r="B5" s="158">
        <v>3</v>
      </c>
      <c r="D5" s="12">
        <v>11</v>
      </c>
      <c r="F5" s="157">
        <v>3</v>
      </c>
    </row>
    <row r="6" spans="1:6" x14ac:dyDescent="0.3">
      <c r="A6" s="7" t="s">
        <v>6</v>
      </c>
      <c r="B6" s="158">
        <v>4</v>
      </c>
      <c r="C6">
        <v>3</v>
      </c>
      <c r="D6" s="12">
        <v>3</v>
      </c>
      <c r="F6" s="157">
        <v>4</v>
      </c>
    </row>
    <row r="7" spans="1:6" x14ac:dyDescent="0.3">
      <c r="A7" s="7" t="s">
        <v>7</v>
      </c>
      <c r="B7" s="158">
        <v>4</v>
      </c>
      <c r="D7" s="12">
        <v>4</v>
      </c>
      <c r="F7" s="157">
        <v>4</v>
      </c>
    </row>
    <row r="8" spans="1:6" x14ac:dyDescent="0.3">
      <c r="A8" s="7" t="s">
        <v>8</v>
      </c>
      <c r="B8" s="158">
        <v>11</v>
      </c>
      <c r="D8" s="12">
        <v>36</v>
      </c>
      <c r="F8" s="157">
        <v>11</v>
      </c>
    </row>
    <row r="9" spans="1:6" x14ac:dyDescent="0.3">
      <c r="A9" s="7" t="s">
        <v>9</v>
      </c>
      <c r="B9" s="158">
        <v>100</v>
      </c>
      <c r="D9" s="12">
        <v>100</v>
      </c>
      <c r="F9" s="157">
        <v>100</v>
      </c>
    </row>
    <row r="10" spans="1:6" x14ac:dyDescent="0.3">
      <c r="A10" s="7" t="s">
        <v>10</v>
      </c>
      <c r="B10" s="158">
        <v>4</v>
      </c>
      <c r="C10">
        <v>1</v>
      </c>
      <c r="D10" s="12">
        <v>1</v>
      </c>
      <c r="F10" s="157">
        <v>4</v>
      </c>
    </row>
    <row r="11" spans="1:6" x14ac:dyDescent="0.3">
      <c r="A11" s="7" t="s">
        <v>12</v>
      </c>
      <c r="B11" s="158">
        <v>11</v>
      </c>
      <c r="D11" s="12">
        <v>23</v>
      </c>
      <c r="F11" s="157">
        <v>11</v>
      </c>
    </row>
    <row r="12" spans="1:6" x14ac:dyDescent="0.3">
      <c r="A12" s="7" t="s">
        <v>25</v>
      </c>
      <c r="B12" s="158">
        <v>1</v>
      </c>
      <c r="D12" s="12">
        <v>1</v>
      </c>
      <c r="F12" s="157">
        <v>1</v>
      </c>
    </row>
    <row r="13" spans="1:6" x14ac:dyDescent="0.3">
      <c r="A13" s="7" t="s">
        <v>113</v>
      </c>
      <c r="B13" s="158">
        <v>10</v>
      </c>
      <c r="D13" s="12">
        <v>1</v>
      </c>
      <c r="F13" s="157">
        <v>10</v>
      </c>
    </row>
    <row r="14" spans="1:6" x14ac:dyDescent="0.3">
      <c r="A14" s="7" t="s">
        <v>114</v>
      </c>
      <c r="B14" s="158">
        <v>10</v>
      </c>
      <c r="D14" s="12">
        <v>1</v>
      </c>
      <c r="F14" s="157">
        <v>10</v>
      </c>
    </row>
    <row r="15" spans="1:6" x14ac:dyDescent="0.3">
      <c r="A15" s="7" t="s">
        <v>81</v>
      </c>
      <c r="B15" s="158">
        <v>100</v>
      </c>
      <c r="D15" s="12">
        <v>10</v>
      </c>
      <c r="F15" s="157">
        <v>100</v>
      </c>
    </row>
    <row r="16" spans="1:6" x14ac:dyDescent="0.3">
      <c r="A16" s="7" t="s">
        <v>112</v>
      </c>
      <c r="B16" s="158">
        <v>3</v>
      </c>
      <c r="D16" s="12">
        <v>3</v>
      </c>
      <c r="F16" s="157">
        <v>3</v>
      </c>
    </row>
    <row r="17" spans="1:6" x14ac:dyDescent="0.3">
      <c r="A17" s="7" t="s">
        <v>116</v>
      </c>
      <c r="B17" s="158">
        <v>10</v>
      </c>
      <c r="D17" s="12">
        <v>2</v>
      </c>
      <c r="F17" s="157">
        <v>10</v>
      </c>
    </row>
    <row r="18" spans="1:6" x14ac:dyDescent="0.3">
      <c r="A18" s="7" t="s">
        <v>88</v>
      </c>
      <c r="B18" s="158">
        <v>30</v>
      </c>
      <c r="D18" s="12">
        <v>7</v>
      </c>
      <c r="F18" s="157">
        <v>30</v>
      </c>
    </row>
    <row r="19" spans="1:6" x14ac:dyDescent="0.3">
      <c r="A19" s="7" t="s">
        <v>115</v>
      </c>
      <c r="B19" s="158">
        <v>10</v>
      </c>
      <c r="D19" s="12">
        <v>2</v>
      </c>
      <c r="F19" s="157">
        <v>10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16"/>
  <sheetViews>
    <sheetView workbookViewId="0">
      <selection activeCell="B6" sqref="B6:G6"/>
    </sheetView>
  </sheetViews>
  <sheetFormatPr defaultRowHeight="14.4" x14ac:dyDescent="0.3"/>
  <cols>
    <col min="1" max="1" width="33.33203125" bestFit="1" customWidth="1"/>
    <col min="2" max="2" width="18.44140625" bestFit="1" customWidth="1"/>
  </cols>
  <sheetData>
    <row r="1" spans="1:7" x14ac:dyDescent="0.3">
      <c r="A1" s="13" t="s">
        <v>0</v>
      </c>
      <c r="B1" s="14" t="s">
        <v>111</v>
      </c>
      <c r="C1" s="14" t="s">
        <v>112</v>
      </c>
      <c r="D1" s="14" t="s">
        <v>117</v>
      </c>
      <c r="E1" s="14" t="s">
        <v>113</v>
      </c>
      <c r="F1" s="14" t="s">
        <v>114</v>
      </c>
      <c r="G1" s="14" t="s">
        <v>115</v>
      </c>
    </row>
    <row r="2" spans="1:7" x14ac:dyDescent="0.3">
      <c r="A2" s="61" t="s">
        <v>1</v>
      </c>
      <c r="B2" s="61">
        <v>5</v>
      </c>
      <c r="C2" s="61">
        <v>10</v>
      </c>
      <c r="D2" s="61">
        <v>30</v>
      </c>
      <c r="E2" s="61"/>
      <c r="F2" s="61">
        <v>30</v>
      </c>
      <c r="G2" s="61">
        <v>5</v>
      </c>
    </row>
    <row r="3" spans="1:7" x14ac:dyDescent="0.3">
      <c r="A3" s="7" t="s">
        <v>4</v>
      </c>
      <c r="B3" s="11">
        <v>0</v>
      </c>
      <c r="C3" s="11">
        <v>0</v>
      </c>
      <c r="D3" s="11">
        <v>0</v>
      </c>
      <c r="E3" s="11">
        <v>0</v>
      </c>
      <c r="F3" s="11">
        <v>0</v>
      </c>
      <c r="G3" s="11">
        <v>0</v>
      </c>
    </row>
    <row r="4" spans="1:7" x14ac:dyDescent="0.3">
      <c r="A4" s="7" t="s">
        <v>2</v>
      </c>
      <c r="B4" s="11">
        <v>0</v>
      </c>
      <c r="C4" s="11">
        <v>0</v>
      </c>
      <c r="D4" s="11">
        <v>0</v>
      </c>
      <c r="E4" s="11">
        <v>0</v>
      </c>
      <c r="F4" s="11">
        <v>0</v>
      </c>
      <c r="G4" s="11">
        <v>0</v>
      </c>
    </row>
    <row r="5" spans="1:7" x14ac:dyDescent="0.3">
      <c r="A5" s="7" t="s">
        <v>3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</row>
    <row r="6" spans="1:7" x14ac:dyDescent="0.3">
      <c r="A6" s="7" t="s">
        <v>5</v>
      </c>
      <c r="B6" s="11">
        <v>1</v>
      </c>
      <c r="C6" s="11">
        <v>1</v>
      </c>
      <c r="D6" s="11">
        <v>1</v>
      </c>
      <c r="E6" s="11">
        <v>1</v>
      </c>
      <c r="F6" s="11">
        <v>1</v>
      </c>
      <c r="G6" s="11">
        <v>1</v>
      </c>
    </row>
    <row r="7" spans="1:7" x14ac:dyDescent="0.3">
      <c r="A7" s="7" t="s">
        <v>6</v>
      </c>
      <c r="B7" s="11">
        <v>0</v>
      </c>
      <c r="C7" s="11">
        <v>0</v>
      </c>
      <c r="D7" s="11">
        <v>0</v>
      </c>
      <c r="E7" s="11">
        <v>0</v>
      </c>
      <c r="F7" s="11">
        <v>0</v>
      </c>
      <c r="G7" s="11">
        <v>0</v>
      </c>
    </row>
    <row r="8" spans="1:7" x14ac:dyDescent="0.3">
      <c r="A8" s="7" t="s">
        <v>7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</row>
    <row r="9" spans="1:7" x14ac:dyDescent="0.3">
      <c r="A9" s="61" t="s">
        <v>8</v>
      </c>
      <c r="B9" s="61">
        <v>0</v>
      </c>
      <c r="C9" s="61">
        <v>0</v>
      </c>
      <c r="D9" s="61">
        <v>0</v>
      </c>
      <c r="E9" s="61"/>
      <c r="F9" s="61">
        <v>0</v>
      </c>
      <c r="G9" s="61">
        <v>0</v>
      </c>
    </row>
    <row r="10" spans="1:7" x14ac:dyDescent="0.3">
      <c r="A10" s="7" t="s">
        <v>9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</row>
    <row r="11" spans="1:7" x14ac:dyDescent="0.3">
      <c r="A11" s="7" t="s">
        <v>10</v>
      </c>
      <c r="B11" s="11">
        <v>0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</row>
    <row r="12" spans="1:7" x14ac:dyDescent="0.3">
      <c r="A12" s="61" t="s">
        <v>12</v>
      </c>
      <c r="B12" s="61">
        <v>0</v>
      </c>
      <c r="C12" s="61">
        <v>0</v>
      </c>
      <c r="D12" s="61">
        <v>0</v>
      </c>
      <c r="E12" s="61"/>
      <c r="F12" s="61">
        <v>0</v>
      </c>
      <c r="G12" s="61">
        <v>0</v>
      </c>
    </row>
    <row r="13" spans="1:7" x14ac:dyDescent="0.3">
      <c r="A13" s="7" t="s">
        <v>118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</v>
      </c>
    </row>
    <row r="14" spans="1:7" x14ac:dyDescent="0.3">
      <c r="A14" s="7" t="s">
        <v>119</v>
      </c>
      <c r="B14" s="11">
        <v>0</v>
      </c>
      <c r="C14" s="11">
        <v>0</v>
      </c>
      <c r="D14" s="11">
        <v>0</v>
      </c>
      <c r="E14" s="11">
        <v>0</v>
      </c>
      <c r="F14" s="11">
        <v>1</v>
      </c>
      <c r="G14" s="11">
        <v>0</v>
      </c>
    </row>
    <row r="15" spans="1:7" x14ac:dyDescent="0.3">
      <c r="A15" s="7" t="s">
        <v>120</v>
      </c>
      <c r="B15" s="11">
        <v>0</v>
      </c>
      <c r="C15" s="11">
        <v>0</v>
      </c>
      <c r="D15" s="11">
        <v>0</v>
      </c>
      <c r="E15" s="11">
        <v>1</v>
      </c>
      <c r="F15" s="11">
        <v>0</v>
      </c>
      <c r="G15" s="11">
        <v>0</v>
      </c>
    </row>
    <row r="16" spans="1:7" x14ac:dyDescent="0.3">
      <c r="A16" s="7" t="s">
        <v>121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1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17" bestFit="1" customWidth="1"/>
    <col min="4" max="4" width="13.44140625" bestFit="1" customWidth="1"/>
    <col min="5" max="5" width="17.5546875" bestFit="1" customWidth="1"/>
    <col min="7" max="7" width="13.44140625" bestFit="1" customWidth="1"/>
    <col min="8" max="8" width="23.33203125" bestFit="1" customWidth="1"/>
    <col min="9" max="9" width="9.5546875" bestFit="1" customWidth="1"/>
  </cols>
  <sheetData>
    <row r="1" spans="1:10" x14ac:dyDescent="0.3">
      <c r="A1" s="21" t="s">
        <v>26</v>
      </c>
      <c r="B1" s="23" t="s">
        <v>38</v>
      </c>
      <c r="C1" s="1"/>
      <c r="D1" s="21" t="s">
        <v>26</v>
      </c>
      <c r="E1" s="23" t="s">
        <v>39</v>
      </c>
      <c r="F1" s="1"/>
      <c r="G1" s="21" t="s">
        <v>26</v>
      </c>
      <c r="H1" s="23" t="s">
        <v>87</v>
      </c>
      <c r="J1" s="28"/>
    </row>
    <row r="2" spans="1:10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</row>
    <row r="3" spans="1:10" x14ac:dyDescent="0.3">
      <c r="A3" s="22">
        <v>0</v>
      </c>
      <c r="B3" s="25">
        <v>1.25</v>
      </c>
      <c r="C3">
        <v>25</v>
      </c>
      <c r="D3" s="22">
        <v>0</v>
      </c>
      <c r="E3" s="25">
        <v>100</v>
      </c>
      <c r="G3" s="22">
        <v>0</v>
      </c>
      <c r="H3" s="25">
        <v>90.7</v>
      </c>
      <c r="I3" s="31" t="s">
        <v>94</v>
      </c>
    </row>
    <row r="4" spans="1:10" x14ac:dyDescent="0.3">
      <c r="A4" s="22">
        <v>1</v>
      </c>
      <c r="B4" s="25">
        <v>98.75</v>
      </c>
      <c r="C4">
        <v>75</v>
      </c>
      <c r="D4" s="22">
        <v>1</v>
      </c>
      <c r="E4" s="25">
        <v>0</v>
      </c>
      <c r="G4" s="22">
        <v>1</v>
      </c>
      <c r="H4" s="25">
        <v>9.3000000000000007</v>
      </c>
      <c r="I4" s="31" t="s">
        <v>95</v>
      </c>
    </row>
    <row r="5" spans="1:10" x14ac:dyDescent="0.3">
      <c r="A5" s="22">
        <v>2</v>
      </c>
      <c r="B5" s="25"/>
      <c r="D5" s="22">
        <v>2</v>
      </c>
      <c r="E5" s="25"/>
      <c r="G5" s="22">
        <v>2</v>
      </c>
      <c r="H5" s="25">
        <v>0</v>
      </c>
      <c r="I5" s="31" t="s">
        <v>96</v>
      </c>
    </row>
    <row r="6" spans="1:10" x14ac:dyDescent="0.3">
      <c r="A6" s="22">
        <v>3</v>
      </c>
      <c r="B6" s="25"/>
      <c r="D6" s="22">
        <v>3</v>
      </c>
      <c r="E6" s="25"/>
      <c r="G6" s="22">
        <v>3</v>
      </c>
      <c r="H6" s="25">
        <v>0</v>
      </c>
      <c r="I6" s="31" t="s">
        <v>57</v>
      </c>
    </row>
    <row r="7" spans="1:10" x14ac:dyDescent="0.3">
      <c r="A7" s="22">
        <v>4</v>
      </c>
      <c r="B7" s="25"/>
      <c r="D7" s="22">
        <v>4</v>
      </c>
      <c r="E7" s="25"/>
      <c r="G7" s="22">
        <v>4</v>
      </c>
      <c r="H7" s="25"/>
    </row>
    <row r="8" spans="1:10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10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10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10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10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10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10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10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10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workbookViewId="0">
      <selection activeCell="B7" sqref="B7"/>
    </sheetView>
  </sheetViews>
  <sheetFormatPr defaultRowHeight="14.4" x14ac:dyDescent="0.3"/>
  <cols>
    <col min="1" max="1" width="13.44140625" bestFit="1" customWidth="1"/>
    <col min="2" max="2" width="17" bestFit="1" customWidth="1"/>
  </cols>
  <sheetData>
    <row r="1" spans="1:9" x14ac:dyDescent="0.3">
      <c r="A1" s="21" t="s">
        <v>26</v>
      </c>
      <c r="B1" s="23" t="s">
        <v>37</v>
      </c>
      <c r="C1" s="1"/>
    </row>
    <row r="2" spans="1:9" x14ac:dyDescent="0.3">
      <c r="A2" s="21" t="s">
        <v>27</v>
      </c>
      <c r="B2" s="24" t="s">
        <v>28</v>
      </c>
      <c r="C2" s="1"/>
      <c r="H2" t="s">
        <v>139</v>
      </c>
      <c r="I2" t="s">
        <v>141</v>
      </c>
    </row>
    <row r="3" spans="1:9" x14ac:dyDescent="0.3">
      <c r="A3" s="22">
        <v>0</v>
      </c>
      <c r="B3" s="25">
        <v>1.3</v>
      </c>
      <c r="C3" t="s">
        <v>134</v>
      </c>
      <c r="D3" s="32" t="s">
        <v>57</v>
      </c>
      <c r="E3" s="25">
        <v>1.7</v>
      </c>
      <c r="H3" s="25">
        <v>1.4</v>
      </c>
      <c r="I3" s="72">
        <v>1.250882679309997E-2</v>
      </c>
    </row>
    <row r="4" spans="1:9" x14ac:dyDescent="0.3">
      <c r="A4" s="22">
        <v>1</v>
      </c>
      <c r="B4" s="25">
        <v>25.9</v>
      </c>
      <c r="C4" t="s">
        <v>135</v>
      </c>
      <c r="D4" s="32" t="s">
        <v>103</v>
      </c>
      <c r="E4" s="25">
        <v>0.8</v>
      </c>
      <c r="F4">
        <v>10</v>
      </c>
      <c r="H4" s="25">
        <v>25.8</v>
      </c>
      <c r="I4" s="72">
        <v>0.25945727832139615</v>
      </c>
    </row>
    <row r="5" spans="1:9" x14ac:dyDescent="0.3">
      <c r="A5" s="22">
        <v>2</v>
      </c>
      <c r="B5" s="25">
        <v>57.4</v>
      </c>
      <c r="C5" t="s">
        <v>136</v>
      </c>
      <c r="D5" s="32" t="s">
        <v>95</v>
      </c>
      <c r="E5" s="25">
        <v>41</v>
      </c>
      <c r="F5">
        <v>35</v>
      </c>
      <c r="H5" s="25">
        <v>55.5</v>
      </c>
      <c r="I5" s="72">
        <v>0.57389286795117522</v>
      </c>
    </row>
    <row r="6" spans="1:9" x14ac:dyDescent="0.3">
      <c r="A6" s="22">
        <v>3</v>
      </c>
      <c r="B6" s="25">
        <v>13.5</v>
      </c>
      <c r="C6" t="s">
        <v>137</v>
      </c>
      <c r="D6" s="32" t="s">
        <v>96</v>
      </c>
      <c r="E6" s="25">
        <v>56.5</v>
      </c>
      <c r="F6">
        <v>55</v>
      </c>
      <c r="H6" s="25">
        <v>15.2</v>
      </c>
      <c r="I6" s="72">
        <v>0.13477252093210934</v>
      </c>
    </row>
    <row r="7" spans="1:9" x14ac:dyDescent="0.3">
      <c r="A7" s="22">
        <v>4</v>
      </c>
      <c r="B7" s="25">
        <v>1.9</v>
      </c>
      <c r="C7" t="s">
        <v>138</v>
      </c>
      <c r="H7" s="25">
        <v>2.1</v>
      </c>
      <c r="I7" s="72">
        <v>1.9267628366791082E-2</v>
      </c>
    </row>
    <row r="8" spans="1:9" x14ac:dyDescent="0.3">
      <c r="A8" s="22">
        <v>5</v>
      </c>
      <c r="B8" s="25"/>
    </row>
    <row r="9" spans="1:9" x14ac:dyDescent="0.3">
      <c r="A9" s="22">
        <v>6</v>
      </c>
      <c r="B9" s="25"/>
    </row>
    <row r="10" spans="1:9" x14ac:dyDescent="0.3">
      <c r="A10" s="22">
        <v>7</v>
      </c>
      <c r="B10" s="25"/>
    </row>
    <row r="11" spans="1:9" x14ac:dyDescent="0.3">
      <c r="A11" s="22">
        <v>8</v>
      </c>
      <c r="B11" s="25"/>
    </row>
    <row r="12" spans="1:9" x14ac:dyDescent="0.3">
      <c r="A12" s="22">
        <v>9</v>
      </c>
      <c r="B12" s="25"/>
    </row>
    <row r="13" spans="1:9" x14ac:dyDescent="0.3">
      <c r="A13" s="22">
        <v>10</v>
      </c>
      <c r="B13" s="25"/>
    </row>
    <row r="14" spans="1:9" x14ac:dyDescent="0.3">
      <c r="A14" s="22">
        <v>11</v>
      </c>
      <c r="B14" s="25"/>
    </row>
    <row r="15" spans="1:9" x14ac:dyDescent="0.3">
      <c r="A15" s="22">
        <v>12</v>
      </c>
      <c r="B15" s="25"/>
    </row>
    <row r="16" spans="1:9" x14ac:dyDescent="0.3">
      <c r="A16" s="22">
        <v>13</v>
      </c>
      <c r="B16" s="25"/>
    </row>
    <row r="17" spans="1:2" x14ac:dyDescent="0.3">
      <c r="A17" s="22">
        <v>14</v>
      </c>
      <c r="B17" s="25"/>
    </row>
    <row r="18" spans="1:2" x14ac:dyDescent="0.3">
      <c r="A18" s="22">
        <v>15</v>
      </c>
      <c r="B18" s="25"/>
    </row>
    <row r="19" spans="1:2" x14ac:dyDescent="0.3">
      <c r="A19" s="22">
        <v>16</v>
      </c>
      <c r="B19" s="25"/>
    </row>
    <row r="20" spans="1:2" x14ac:dyDescent="0.3">
      <c r="A20" s="22">
        <v>17</v>
      </c>
      <c r="B20" s="25"/>
    </row>
    <row r="21" spans="1:2" x14ac:dyDescent="0.3">
      <c r="A21" s="22">
        <v>18</v>
      </c>
      <c r="B21" s="25"/>
    </row>
    <row r="22" spans="1:2" x14ac:dyDescent="0.3">
      <c r="A22" s="22">
        <v>19</v>
      </c>
      <c r="B22" s="25"/>
    </row>
    <row r="23" spans="1:2" x14ac:dyDescent="0.3">
      <c r="A23" s="22">
        <v>20</v>
      </c>
      <c r="B23" s="25"/>
    </row>
    <row r="24" spans="1:2" x14ac:dyDescent="0.3">
      <c r="A24" s="28" t="s">
        <v>36</v>
      </c>
      <c r="B24" s="27">
        <f>SUM(B3:B23)</f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E28" sqref="E28"/>
    </sheetView>
  </sheetViews>
  <sheetFormatPr defaultRowHeight="14.4" x14ac:dyDescent="0.3"/>
  <cols>
    <col min="1" max="1" width="13.44140625" bestFit="1" customWidth="1"/>
    <col min="2" max="2" width="23.33203125" bestFit="1" customWidth="1"/>
    <col min="4" max="4" width="13.44140625" bestFit="1" customWidth="1"/>
    <col min="5" max="5" width="23.33203125" bestFit="1" customWidth="1"/>
    <col min="6" max="6" width="13.44140625" customWidth="1"/>
    <col min="7" max="7" width="13.44140625" bestFit="1" customWidth="1"/>
    <col min="8" max="8" width="11.5546875" bestFit="1" customWidth="1"/>
    <col min="9" max="9" width="9.5546875" bestFit="1" customWidth="1"/>
  </cols>
  <sheetData>
    <row r="1" spans="1:9" x14ac:dyDescent="0.3">
      <c r="A1" s="21" t="s">
        <v>26</v>
      </c>
      <c r="B1" s="23" t="s">
        <v>34</v>
      </c>
      <c r="C1" s="1"/>
      <c r="D1" s="21" t="s">
        <v>26</v>
      </c>
      <c r="E1" s="23" t="s">
        <v>67</v>
      </c>
      <c r="G1" s="21" t="s">
        <v>26</v>
      </c>
      <c r="H1" s="23" t="s">
        <v>35</v>
      </c>
    </row>
    <row r="2" spans="1:9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G2" s="21" t="s">
        <v>27</v>
      </c>
      <c r="H2" s="24" t="s">
        <v>28</v>
      </c>
    </row>
    <row r="3" spans="1:9" x14ac:dyDescent="0.3">
      <c r="A3" s="22">
        <v>0</v>
      </c>
      <c r="B3" s="25">
        <v>50</v>
      </c>
      <c r="D3" s="22">
        <v>0</v>
      </c>
      <c r="E3" s="25">
        <v>50</v>
      </c>
      <c r="G3" s="22">
        <v>0</v>
      </c>
      <c r="H3" s="25">
        <v>25</v>
      </c>
      <c r="I3" s="33" t="s">
        <v>57</v>
      </c>
    </row>
    <row r="4" spans="1:9" x14ac:dyDescent="0.3">
      <c r="A4" s="22">
        <v>1</v>
      </c>
      <c r="B4" s="25">
        <v>50</v>
      </c>
      <c r="D4" s="22">
        <v>1</v>
      </c>
      <c r="E4" s="25">
        <v>50</v>
      </c>
      <c r="G4" s="22">
        <v>1</v>
      </c>
      <c r="H4" s="25">
        <v>25</v>
      </c>
      <c r="I4" s="33" t="s">
        <v>53</v>
      </c>
    </row>
    <row r="5" spans="1:9" x14ac:dyDescent="0.3">
      <c r="A5" s="22">
        <v>2</v>
      </c>
      <c r="B5" s="25"/>
      <c r="D5" s="22">
        <v>2</v>
      </c>
      <c r="E5" s="25"/>
      <c r="G5" s="22">
        <v>2</v>
      </c>
      <c r="H5" s="25">
        <v>35</v>
      </c>
      <c r="I5" s="33" t="s">
        <v>54</v>
      </c>
    </row>
    <row r="6" spans="1:9" x14ac:dyDescent="0.3">
      <c r="A6" s="22">
        <v>3</v>
      </c>
      <c r="B6" s="25"/>
      <c r="D6" s="22">
        <v>3</v>
      </c>
      <c r="E6" s="25"/>
      <c r="G6" s="22">
        <v>3</v>
      </c>
      <c r="H6" s="25">
        <v>15</v>
      </c>
      <c r="I6" s="33" t="s">
        <v>55</v>
      </c>
    </row>
    <row r="7" spans="1:9" x14ac:dyDescent="0.3">
      <c r="A7" s="22">
        <v>4</v>
      </c>
      <c r="B7" s="25"/>
      <c r="D7" s="22">
        <v>4</v>
      </c>
      <c r="E7" s="25"/>
      <c r="G7" s="22">
        <v>4</v>
      </c>
      <c r="H7" s="25"/>
      <c r="I7" s="34"/>
    </row>
    <row r="8" spans="1:9" x14ac:dyDescent="0.3">
      <c r="A8" s="22">
        <v>5</v>
      </c>
      <c r="B8" s="25"/>
      <c r="D8" s="22">
        <v>5</v>
      </c>
      <c r="E8" s="25"/>
      <c r="G8" s="22">
        <v>5</v>
      </c>
      <c r="H8" s="25"/>
    </row>
    <row r="9" spans="1:9" x14ac:dyDescent="0.3">
      <c r="A9" s="22">
        <v>6</v>
      </c>
      <c r="B9" s="25"/>
      <c r="D9" s="22">
        <v>6</v>
      </c>
      <c r="E9" s="25"/>
      <c r="G9" s="22">
        <v>6</v>
      </c>
      <c r="H9" s="25"/>
    </row>
    <row r="10" spans="1:9" x14ac:dyDescent="0.3">
      <c r="A10" s="22">
        <v>7</v>
      </c>
      <c r="B10" s="25"/>
      <c r="D10" s="22">
        <v>7</v>
      </c>
      <c r="E10" s="25"/>
      <c r="G10" s="22">
        <v>7</v>
      </c>
      <c r="H10" s="25"/>
    </row>
    <row r="11" spans="1:9" x14ac:dyDescent="0.3">
      <c r="A11" s="22">
        <v>8</v>
      </c>
      <c r="B11" s="25"/>
      <c r="D11" s="22">
        <v>8</v>
      </c>
      <c r="E11" s="25"/>
      <c r="G11" s="22">
        <v>8</v>
      </c>
      <c r="H11" s="25"/>
    </row>
    <row r="12" spans="1:9" x14ac:dyDescent="0.3">
      <c r="A12" s="22">
        <v>9</v>
      </c>
      <c r="B12" s="25"/>
      <c r="D12" s="22">
        <v>9</v>
      </c>
      <c r="E12" s="25"/>
      <c r="G12" s="22">
        <v>9</v>
      </c>
      <c r="H12" s="25"/>
    </row>
    <row r="13" spans="1:9" x14ac:dyDescent="0.3">
      <c r="A13" s="22">
        <v>10</v>
      </c>
      <c r="B13" s="25"/>
      <c r="D13" s="22">
        <v>10</v>
      </c>
      <c r="E13" s="25"/>
      <c r="G13" s="22">
        <v>10</v>
      </c>
      <c r="H13" s="25"/>
    </row>
    <row r="14" spans="1:9" x14ac:dyDescent="0.3">
      <c r="A14" s="22">
        <v>11</v>
      </c>
      <c r="B14" s="25"/>
      <c r="D14" s="22">
        <v>11</v>
      </c>
      <c r="E14" s="25"/>
      <c r="G14" s="22">
        <v>11</v>
      </c>
      <c r="H14" s="25"/>
    </row>
    <row r="15" spans="1:9" x14ac:dyDescent="0.3">
      <c r="A15" s="22">
        <v>12</v>
      </c>
      <c r="B15" s="25"/>
      <c r="D15" s="22">
        <v>12</v>
      </c>
      <c r="E15" s="25"/>
      <c r="G15" s="22">
        <v>12</v>
      </c>
      <c r="H15" s="25"/>
    </row>
    <row r="16" spans="1:9" x14ac:dyDescent="0.3">
      <c r="A16" s="22">
        <v>13</v>
      </c>
      <c r="B16" s="25"/>
      <c r="D16" s="22">
        <v>13</v>
      </c>
      <c r="E16" s="25"/>
      <c r="G16" s="22">
        <v>13</v>
      </c>
      <c r="H16" s="25"/>
    </row>
    <row r="17" spans="1:8" x14ac:dyDescent="0.3">
      <c r="A17" s="22">
        <v>14</v>
      </c>
      <c r="B17" s="25"/>
      <c r="D17" s="22">
        <v>14</v>
      </c>
      <c r="E17" s="25"/>
      <c r="G17" s="22">
        <v>14</v>
      </c>
      <c r="H17" s="25"/>
    </row>
    <row r="18" spans="1:8" x14ac:dyDescent="0.3">
      <c r="A18" s="22">
        <v>15</v>
      </c>
      <c r="B18" s="25"/>
      <c r="D18" s="22">
        <v>15</v>
      </c>
      <c r="E18" s="25"/>
      <c r="G18" s="22">
        <v>15</v>
      </c>
      <c r="H18" s="25"/>
    </row>
    <row r="19" spans="1:8" x14ac:dyDescent="0.3">
      <c r="A19" s="22">
        <v>16</v>
      </c>
      <c r="B19" s="25"/>
      <c r="D19" s="22">
        <v>16</v>
      </c>
      <c r="E19" s="25"/>
      <c r="G19" s="22">
        <v>16</v>
      </c>
      <c r="H19" s="25"/>
    </row>
    <row r="20" spans="1:8" x14ac:dyDescent="0.3">
      <c r="A20" s="22">
        <v>17</v>
      </c>
      <c r="B20" s="25"/>
      <c r="D20" s="22">
        <v>17</v>
      </c>
      <c r="E20" s="25"/>
      <c r="G20" s="22">
        <v>17</v>
      </c>
      <c r="H20" s="25"/>
    </row>
    <row r="21" spans="1:8" x14ac:dyDescent="0.3">
      <c r="A21" s="22">
        <v>18</v>
      </c>
      <c r="B21" s="25"/>
      <c r="D21" s="22">
        <v>18</v>
      </c>
      <c r="E21" s="25"/>
      <c r="G21" s="22">
        <v>18</v>
      </c>
      <c r="H21" s="25"/>
    </row>
    <row r="22" spans="1:8" x14ac:dyDescent="0.3">
      <c r="A22" s="22">
        <v>19</v>
      </c>
      <c r="B22" s="25"/>
      <c r="D22" s="22">
        <v>19</v>
      </c>
      <c r="E22" s="25"/>
      <c r="G22" s="22">
        <v>19</v>
      </c>
      <c r="H22" s="25"/>
    </row>
    <row r="23" spans="1:8" x14ac:dyDescent="0.3">
      <c r="A23" s="22">
        <v>20</v>
      </c>
      <c r="B23" s="25"/>
      <c r="D23" s="22">
        <v>20</v>
      </c>
      <c r="E23" s="25"/>
      <c r="G23" s="22">
        <v>20</v>
      </c>
      <c r="H23" s="25"/>
    </row>
    <row r="24" spans="1:8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>
        <f>SUM(H3:H23)</f>
        <v>100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  <pageSetUpPr fitToPage="1"/>
  </sheetPr>
  <dimension ref="A1:I24"/>
  <sheetViews>
    <sheetView workbookViewId="0"/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8" max="8" width="13.44140625" bestFit="1" customWidth="1"/>
    <col min="9" max="9" width="20.33203125" style="26" bestFit="1" customWidth="1"/>
  </cols>
  <sheetData>
    <row r="1" spans="1:9" s="1" customFormat="1" x14ac:dyDescent="0.3">
      <c r="A1" s="21" t="s">
        <v>26</v>
      </c>
      <c r="B1" s="23" t="s">
        <v>29</v>
      </c>
      <c r="D1" s="21" t="s">
        <v>26</v>
      </c>
      <c r="E1" s="23" t="s">
        <v>97</v>
      </c>
      <c r="H1" s="21" t="s">
        <v>26</v>
      </c>
      <c r="I1" s="23" t="s">
        <v>41</v>
      </c>
    </row>
    <row r="2" spans="1:9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H2" s="21" t="s">
        <v>27</v>
      </c>
      <c r="I2" s="24" t="s">
        <v>28</v>
      </c>
    </row>
    <row r="3" spans="1:9" x14ac:dyDescent="0.3">
      <c r="A3" s="22">
        <v>0</v>
      </c>
      <c r="B3" s="25">
        <v>95.6</v>
      </c>
      <c r="D3" s="22">
        <v>0</v>
      </c>
      <c r="E3" s="25">
        <v>11.9</v>
      </c>
      <c r="H3" s="22">
        <v>0</v>
      </c>
      <c r="I3" s="25">
        <v>75</v>
      </c>
    </row>
    <row r="4" spans="1:9" x14ac:dyDescent="0.3">
      <c r="A4" s="22">
        <v>1</v>
      </c>
      <c r="B4" s="25">
        <v>4.4000000000000004</v>
      </c>
      <c r="D4" s="22">
        <v>1</v>
      </c>
      <c r="E4" s="25">
        <v>4.0999999999999996</v>
      </c>
      <c r="H4" s="22">
        <v>1</v>
      </c>
      <c r="I4" s="25">
        <v>0</v>
      </c>
    </row>
    <row r="5" spans="1:9" x14ac:dyDescent="0.3">
      <c r="A5" s="22">
        <v>2</v>
      </c>
      <c r="B5" s="25"/>
      <c r="D5" s="22">
        <v>2</v>
      </c>
      <c r="E5" s="25">
        <v>84</v>
      </c>
      <c r="H5" s="22">
        <v>2</v>
      </c>
      <c r="I5" s="25">
        <v>25</v>
      </c>
    </row>
    <row r="6" spans="1:9" x14ac:dyDescent="0.3">
      <c r="A6" s="22">
        <v>3</v>
      </c>
      <c r="B6" s="25"/>
      <c r="D6" s="22">
        <v>3</v>
      </c>
      <c r="E6" s="25"/>
      <c r="H6" s="22">
        <v>3</v>
      </c>
      <c r="I6" s="25"/>
    </row>
    <row r="7" spans="1:9" x14ac:dyDescent="0.3">
      <c r="A7" s="22">
        <v>4</v>
      </c>
      <c r="B7" s="25"/>
      <c r="D7" s="22">
        <v>4</v>
      </c>
      <c r="E7" s="25"/>
      <c r="H7" s="22">
        <v>4</v>
      </c>
      <c r="I7" s="25"/>
    </row>
    <row r="8" spans="1:9" x14ac:dyDescent="0.3">
      <c r="A8" s="22">
        <v>5</v>
      </c>
      <c r="B8" s="25"/>
      <c r="D8" s="22">
        <v>5</v>
      </c>
      <c r="E8" s="25"/>
      <c r="H8" s="22">
        <v>5</v>
      </c>
      <c r="I8" s="25"/>
    </row>
    <row r="9" spans="1:9" x14ac:dyDescent="0.3">
      <c r="A9" s="22">
        <v>6</v>
      </c>
      <c r="B9" s="25"/>
      <c r="D9" s="22">
        <v>6</v>
      </c>
      <c r="E9" s="25"/>
      <c r="H9" s="22">
        <v>6</v>
      </c>
      <c r="I9" s="25"/>
    </row>
    <row r="10" spans="1:9" x14ac:dyDescent="0.3">
      <c r="A10" s="22">
        <v>7</v>
      </c>
      <c r="B10" s="25"/>
      <c r="D10" s="22">
        <v>7</v>
      </c>
      <c r="E10" s="25"/>
      <c r="H10" s="22">
        <v>7</v>
      </c>
      <c r="I10" s="25"/>
    </row>
    <row r="11" spans="1:9" x14ac:dyDescent="0.3">
      <c r="A11" s="22">
        <v>8</v>
      </c>
      <c r="B11" s="25"/>
      <c r="D11" s="22">
        <v>8</v>
      </c>
      <c r="E11" s="25"/>
      <c r="H11" s="22">
        <v>8</v>
      </c>
      <c r="I11" s="25"/>
    </row>
    <row r="12" spans="1:9" x14ac:dyDescent="0.3">
      <c r="A12" s="22">
        <v>9</v>
      </c>
      <c r="B12" s="25"/>
      <c r="D12" s="22">
        <v>9</v>
      </c>
      <c r="E12" s="25"/>
      <c r="H12" s="22">
        <v>9</v>
      </c>
      <c r="I12" s="25"/>
    </row>
    <row r="13" spans="1:9" x14ac:dyDescent="0.3">
      <c r="A13" s="22">
        <v>10</v>
      </c>
      <c r="B13" s="25"/>
      <c r="D13" s="22">
        <v>10</v>
      </c>
      <c r="E13" s="25"/>
      <c r="H13" s="22">
        <v>10</v>
      </c>
      <c r="I13" s="25"/>
    </row>
    <row r="14" spans="1:9" x14ac:dyDescent="0.3">
      <c r="A14" s="22">
        <v>11</v>
      </c>
      <c r="B14" s="25"/>
      <c r="D14" s="22">
        <v>11</v>
      </c>
      <c r="E14" s="25"/>
      <c r="H14" s="22">
        <v>11</v>
      </c>
      <c r="I14" s="25"/>
    </row>
    <row r="15" spans="1:9" x14ac:dyDescent="0.3">
      <c r="A15" s="22">
        <v>12</v>
      </c>
      <c r="B15" s="25"/>
      <c r="D15" s="22">
        <v>12</v>
      </c>
      <c r="E15" s="25"/>
      <c r="H15" s="22">
        <v>12</v>
      </c>
      <c r="I15" s="25"/>
    </row>
    <row r="16" spans="1:9" x14ac:dyDescent="0.3">
      <c r="A16" s="22">
        <v>13</v>
      </c>
      <c r="B16" s="25"/>
      <c r="D16" s="22">
        <v>13</v>
      </c>
      <c r="E16" s="25"/>
      <c r="H16" s="22">
        <v>13</v>
      </c>
      <c r="I16" s="25"/>
    </row>
    <row r="17" spans="1:9" x14ac:dyDescent="0.3">
      <c r="A17" s="22">
        <v>14</v>
      </c>
      <c r="B17" s="25"/>
      <c r="D17" s="22">
        <v>14</v>
      </c>
      <c r="E17" s="25"/>
      <c r="H17" s="22">
        <v>14</v>
      </c>
      <c r="I17" s="25"/>
    </row>
    <row r="18" spans="1:9" x14ac:dyDescent="0.3">
      <c r="A18" s="22">
        <v>15</v>
      </c>
      <c r="B18" s="25"/>
      <c r="D18" s="22">
        <v>15</v>
      </c>
      <c r="E18" s="25"/>
      <c r="H18" s="22">
        <v>15</v>
      </c>
      <c r="I18" s="25"/>
    </row>
    <row r="19" spans="1:9" x14ac:dyDescent="0.3">
      <c r="A19" s="22">
        <v>16</v>
      </c>
      <c r="B19" s="25"/>
      <c r="D19" s="22">
        <v>16</v>
      </c>
      <c r="E19" s="25"/>
      <c r="H19" s="22">
        <v>16</v>
      </c>
      <c r="I19" s="25"/>
    </row>
    <row r="20" spans="1:9" x14ac:dyDescent="0.3">
      <c r="A20" s="22">
        <v>17</v>
      </c>
      <c r="B20" s="25"/>
      <c r="D20" s="22">
        <v>17</v>
      </c>
      <c r="E20" s="25"/>
      <c r="H20" s="22">
        <v>17</v>
      </c>
      <c r="I20" s="25"/>
    </row>
    <row r="21" spans="1:9" x14ac:dyDescent="0.3">
      <c r="A21" s="22">
        <v>18</v>
      </c>
      <c r="B21" s="25"/>
      <c r="D21" s="22">
        <v>18</v>
      </c>
      <c r="E21" s="25"/>
      <c r="H21" s="22">
        <v>18</v>
      </c>
      <c r="I21" s="25"/>
    </row>
    <row r="22" spans="1:9" x14ac:dyDescent="0.3">
      <c r="A22" s="22">
        <v>19</v>
      </c>
      <c r="B22" s="25"/>
      <c r="D22" s="22">
        <v>19</v>
      </c>
      <c r="E22" s="25"/>
      <c r="H22" s="22">
        <v>19</v>
      </c>
      <c r="I22" s="25"/>
    </row>
    <row r="23" spans="1:9" x14ac:dyDescent="0.3">
      <c r="A23" s="22">
        <v>20</v>
      </c>
      <c r="B23" s="25"/>
      <c r="D23" s="22">
        <v>20</v>
      </c>
      <c r="E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H24" s="28" t="s">
        <v>36</v>
      </c>
      <c r="I24" s="27">
        <f>SUM(I3:I23)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4"/>
  <sheetViews>
    <sheetView workbookViewId="0">
      <selection activeCell="N5" sqref="N5"/>
    </sheetView>
  </sheetViews>
  <sheetFormatPr defaultRowHeight="14.4" x14ac:dyDescent="0.3"/>
  <cols>
    <col min="1" max="1" width="13.44140625" bestFit="1" customWidth="1"/>
    <col min="2" max="2" width="20.109375" style="26" bestFit="1" customWidth="1"/>
    <col min="4" max="4" width="13.44140625" bestFit="1" customWidth="1"/>
    <col min="5" max="5" width="23.88671875" style="26" bestFit="1" customWidth="1"/>
    <col min="7" max="7" width="13.44140625" bestFit="1" customWidth="1"/>
    <col min="8" max="8" width="20.6640625" style="26" bestFit="1" customWidth="1"/>
    <col min="10" max="10" width="13.44140625" bestFit="1" customWidth="1"/>
    <col min="11" max="11" width="18.33203125" style="26" bestFit="1" customWidth="1"/>
    <col min="13" max="13" width="13.44140625" bestFit="1" customWidth="1"/>
    <col min="14" max="14" width="20.33203125" style="26" bestFit="1" customWidth="1"/>
  </cols>
  <sheetData>
    <row r="1" spans="1:14" s="1" customFormat="1" x14ac:dyDescent="0.3">
      <c r="A1" s="21" t="s">
        <v>26</v>
      </c>
      <c r="B1" s="23" t="s">
        <v>29</v>
      </c>
      <c r="D1" s="21" t="s">
        <v>26</v>
      </c>
      <c r="E1" s="23" t="s">
        <v>40</v>
      </c>
      <c r="G1" s="21" t="s">
        <v>26</v>
      </c>
      <c r="H1" s="23" t="s">
        <v>30</v>
      </c>
      <c r="J1" s="21" t="s">
        <v>26</v>
      </c>
      <c r="K1" s="23" t="s">
        <v>31</v>
      </c>
      <c r="M1" s="21" t="s">
        <v>26</v>
      </c>
      <c r="N1" s="23" t="s">
        <v>41</v>
      </c>
    </row>
    <row r="2" spans="1:14" s="1" customFormat="1" x14ac:dyDescent="0.3">
      <c r="A2" s="21" t="s">
        <v>27</v>
      </c>
      <c r="B2" s="24" t="s">
        <v>28</v>
      </c>
      <c r="D2" s="21" t="s">
        <v>27</v>
      </c>
      <c r="E2" s="24" t="s">
        <v>28</v>
      </c>
      <c r="G2" s="21" t="s">
        <v>27</v>
      </c>
      <c r="H2" s="24" t="s">
        <v>28</v>
      </c>
      <c r="J2" s="21" t="s">
        <v>27</v>
      </c>
      <c r="K2" s="24" t="s">
        <v>28</v>
      </c>
      <c r="M2" s="21" t="s">
        <v>27</v>
      </c>
      <c r="N2" s="24" t="s">
        <v>28</v>
      </c>
    </row>
    <row r="3" spans="1:14" x14ac:dyDescent="0.3">
      <c r="A3" s="22">
        <v>0</v>
      </c>
      <c r="B3" s="25">
        <f>'Routes RESUS'!B3</f>
        <v>95.6</v>
      </c>
      <c r="D3" s="22">
        <v>0</v>
      </c>
      <c r="E3" s="25">
        <f>'Routes RESUS'!E3</f>
        <v>11.9</v>
      </c>
      <c r="G3" s="22">
        <v>0</v>
      </c>
      <c r="H3" s="25" t="e">
        <f>'Routes RESUS'!#REF!</f>
        <v>#REF!</v>
      </c>
      <c r="J3" s="22">
        <v>0</v>
      </c>
      <c r="K3" s="25" t="e">
        <f>'Routes RESUS'!#REF!</f>
        <v>#REF!</v>
      </c>
      <c r="M3" s="22">
        <v>0</v>
      </c>
      <c r="N3" s="25">
        <f>'Routes RESUS'!I3</f>
        <v>75</v>
      </c>
    </row>
    <row r="4" spans="1:14" x14ac:dyDescent="0.3">
      <c r="A4" s="22">
        <v>1</v>
      </c>
      <c r="B4" s="25">
        <f>'Routes RESUS'!B4</f>
        <v>4.4000000000000004</v>
      </c>
      <c r="D4" s="22">
        <v>1</v>
      </c>
      <c r="E4" s="25">
        <f>'Routes RESUS'!E4</f>
        <v>4.0999999999999996</v>
      </c>
      <c r="G4" s="22">
        <v>1</v>
      </c>
      <c r="H4" s="25" t="e">
        <f>'Routes RESUS'!#REF!</f>
        <v>#REF!</v>
      </c>
      <c r="J4" s="22">
        <v>1</v>
      </c>
      <c r="K4" s="25" t="e">
        <f>'Routes RESUS'!#REF!</f>
        <v>#REF!</v>
      </c>
      <c r="M4" s="22">
        <v>1</v>
      </c>
      <c r="N4" s="25">
        <f>'Routes RESUS'!I4</f>
        <v>0</v>
      </c>
    </row>
    <row r="5" spans="1:14" x14ac:dyDescent="0.3">
      <c r="A5" s="22">
        <v>2</v>
      </c>
      <c r="B5" s="25">
        <f>'Routes RESUS'!B5</f>
        <v>0</v>
      </c>
      <c r="D5" s="22">
        <v>2</v>
      </c>
      <c r="E5" s="25">
        <f>'Routes RESUS'!E5</f>
        <v>84</v>
      </c>
      <c r="G5" s="22">
        <v>2</v>
      </c>
      <c r="H5" s="25" t="e">
        <f>'Routes RESUS'!#REF!</f>
        <v>#REF!</v>
      </c>
      <c r="J5" s="22">
        <v>2</v>
      </c>
      <c r="K5" s="25" t="e">
        <f>'Routes RESUS'!#REF!</f>
        <v>#REF!</v>
      </c>
      <c r="M5" s="22">
        <v>2</v>
      </c>
      <c r="N5" s="25">
        <f>'Routes RESUS'!I5</f>
        <v>25</v>
      </c>
    </row>
    <row r="6" spans="1:14" x14ac:dyDescent="0.3">
      <c r="A6" s="22">
        <v>3</v>
      </c>
      <c r="B6" s="25">
        <f>'Routes RESUS'!B6</f>
        <v>0</v>
      </c>
      <c r="D6" s="22">
        <v>3</v>
      </c>
      <c r="E6" s="25">
        <f>'Routes RESUS'!E6</f>
        <v>0</v>
      </c>
      <c r="G6" s="22">
        <v>3</v>
      </c>
      <c r="H6" s="25" t="e">
        <f>'Routes RESUS'!#REF!</f>
        <v>#REF!</v>
      </c>
      <c r="J6" s="22">
        <v>3</v>
      </c>
      <c r="K6" s="25" t="e">
        <f>'Routes RESUS'!#REF!</f>
        <v>#REF!</v>
      </c>
      <c r="M6" s="22">
        <v>3</v>
      </c>
      <c r="N6" s="25">
        <f>'Routes RESUS'!I6</f>
        <v>0</v>
      </c>
    </row>
    <row r="7" spans="1:14" x14ac:dyDescent="0.3">
      <c r="A7" s="22">
        <v>4</v>
      </c>
      <c r="B7" s="25">
        <f>'Routes RESUS'!B7</f>
        <v>0</v>
      </c>
      <c r="D7" s="22">
        <v>4</v>
      </c>
      <c r="E7" s="25">
        <f>'Routes RESUS'!E7</f>
        <v>0</v>
      </c>
      <c r="G7" s="22">
        <v>4</v>
      </c>
      <c r="H7" s="25" t="e">
        <f>'Routes RESUS'!#REF!</f>
        <v>#REF!</v>
      </c>
      <c r="J7" s="22">
        <v>4</v>
      </c>
      <c r="K7" s="25" t="e">
        <f>'Routes RESUS'!#REF!</f>
        <v>#REF!</v>
      </c>
      <c r="M7" s="22">
        <v>4</v>
      </c>
      <c r="N7" s="25">
        <f>'Routes RESUS'!I7</f>
        <v>0</v>
      </c>
    </row>
    <row r="8" spans="1:14" x14ac:dyDescent="0.3">
      <c r="A8" s="22">
        <v>5</v>
      </c>
      <c r="B8" s="25">
        <f>'Routes RESUS'!B8</f>
        <v>0</v>
      </c>
      <c r="D8" s="22">
        <v>5</v>
      </c>
      <c r="E8" s="25">
        <f>'Routes RESUS'!E8</f>
        <v>0</v>
      </c>
      <c r="G8" s="22">
        <v>5</v>
      </c>
      <c r="H8" s="25" t="e">
        <f>'Routes RESUS'!#REF!</f>
        <v>#REF!</v>
      </c>
      <c r="J8" s="22">
        <v>5</v>
      </c>
      <c r="K8" s="25" t="e">
        <f>'Routes RESUS'!#REF!</f>
        <v>#REF!</v>
      </c>
      <c r="M8" s="22">
        <v>5</v>
      </c>
      <c r="N8" s="25">
        <f>'Routes RESUS'!I8</f>
        <v>0</v>
      </c>
    </row>
    <row r="9" spans="1:14" x14ac:dyDescent="0.3">
      <c r="A9" s="22">
        <v>6</v>
      </c>
      <c r="B9" s="25">
        <f>'Routes RESUS'!B9</f>
        <v>0</v>
      </c>
      <c r="D9" s="22">
        <v>6</v>
      </c>
      <c r="E9" s="25">
        <f>'Routes RESUS'!E9</f>
        <v>0</v>
      </c>
      <c r="G9" s="22">
        <v>6</v>
      </c>
      <c r="H9" s="25" t="e">
        <f>'Routes RESUS'!#REF!</f>
        <v>#REF!</v>
      </c>
      <c r="J9" s="22">
        <v>6</v>
      </c>
      <c r="K9" s="25" t="e">
        <f>'Routes RESUS'!#REF!</f>
        <v>#REF!</v>
      </c>
      <c r="M9" s="22">
        <v>6</v>
      </c>
      <c r="N9" s="25">
        <f>'Routes RESUS'!I9</f>
        <v>0</v>
      </c>
    </row>
    <row r="10" spans="1:14" x14ac:dyDescent="0.3">
      <c r="A10" s="22">
        <v>7</v>
      </c>
      <c r="B10" s="25">
        <f>'Routes RESUS'!B10</f>
        <v>0</v>
      </c>
      <c r="D10" s="22">
        <v>7</v>
      </c>
      <c r="E10" s="25">
        <f>'Routes RESUS'!E10</f>
        <v>0</v>
      </c>
      <c r="G10" s="22">
        <v>7</v>
      </c>
      <c r="H10" s="25" t="e">
        <f>'Routes RESUS'!#REF!</f>
        <v>#REF!</v>
      </c>
      <c r="J10" s="22">
        <v>7</v>
      </c>
      <c r="K10" s="25" t="e">
        <f>'Routes RESUS'!#REF!</f>
        <v>#REF!</v>
      </c>
      <c r="M10" s="22">
        <v>7</v>
      </c>
      <c r="N10" s="25">
        <f>'Routes RESUS'!I10</f>
        <v>0</v>
      </c>
    </row>
    <row r="11" spans="1:14" x14ac:dyDescent="0.3">
      <c r="A11" s="22">
        <v>8</v>
      </c>
      <c r="B11" s="25">
        <f>'Routes RESUS'!B11</f>
        <v>0</v>
      </c>
      <c r="D11" s="22">
        <v>8</v>
      </c>
      <c r="E11" s="25">
        <f>'Routes RESUS'!E11</f>
        <v>0</v>
      </c>
      <c r="G11" s="22">
        <v>8</v>
      </c>
      <c r="H11" s="25" t="e">
        <f>'Routes RESUS'!#REF!</f>
        <v>#REF!</v>
      </c>
      <c r="J11" s="22">
        <v>8</v>
      </c>
      <c r="K11" s="25" t="e">
        <f>'Routes RESUS'!#REF!</f>
        <v>#REF!</v>
      </c>
      <c r="M11" s="22">
        <v>8</v>
      </c>
      <c r="N11" s="25">
        <f>'Routes RESUS'!I11</f>
        <v>0</v>
      </c>
    </row>
    <row r="12" spans="1:14" x14ac:dyDescent="0.3">
      <c r="A12" s="22">
        <v>9</v>
      </c>
      <c r="B12" s="25">
        <f>'Routes RESUS'!B12</f>
        <v>0</v>
      </c>
      <c r="D12" s="22">
        <v>9</v>
      </c>
      <c r="E12" s="25">
        <f>'Routes RESUS'!E12</f>
        <v>0</v>
      </c>
      <c r="G12" s="22">
        <v>9</v>
      </c>
      <c r="H12" s="25" t="e">
        <f>'Routes RESUS'!#REF!</f>
        <v>#REF!</v>
      </c>
      <c r="J12" s="22">
        <v>9</v>
      </c>
      <c r="K12" s="25" t="e">
        <f>'Routes RESUS'!#REF!</f>
        <v>#REF!</v>
      </c>
      <c r="M12" s="22">
        <v>9</v>
      </c>
      <c r="N12" s="25">
        <f>'Routes RESUS'!I12</f>
        <v>0</v>
      </c>
    </row>
    <row r="13" spans="1:14" x14ac:dyDescent="0.3">
      <c r="A13" s="22">
        <v>10</v>
      </c>
      <c r="B13" s="25">
        <f>'Routes RESUS'!B13</f>
        <v>0</v>
      </c>
      <c r="D13" s="22">
        <v>10</v>
      </c>
      <c r="E13" s="25">
        <f>'Routes RESUS'!E13</f>
        <v>0</v>
      </c>
      <c r="G13" s="22">
        <v>10</v>
      </c>
      <c r="H13" s="25" t="e">
        <f>'Routes RESUS'!#REF!</f>
        <v>#REF!</v>
      </c>
      <c r="J13" s="22">
        <v>10</v>
      </c>
      <c r="K13" s="25" t="e">
        <f>'Routes RESUS'!#REF!</f>
        <v>#REF!</v>
      </c>
      <c r="M13" s="22">
        <v>10</v>
      </c>
      <c r="N13" s="25">
        <f>'Routes RESUS'!I13</f>
        <v>0</v>
      </c>
    </row>
    <row r="14" spans="1:14" x14ac:dyDescent="0.3">
      <c r="A14" s="22">
        <v>11</v>
      </c>
      <c r="B14" s="25">
        <f>'Routes RESUS'!B14</f>
        <v>0</v>
      </c>
      <c r="D14" s="22">
        <v>11</v>
      </c>
      <c r="E14" s="25">
        <f>'Routes RESUS'!E14</f>
        <v>0</v>
      </c>
      <c r="G14" s="22">
        <v>11</v>
      </c>
      <c r="H14" s="25" t="e">
        <f>'Routes RESUS'!#REF!</f>
        <v>#REF!</v>
      </c>
      <c r="J14" s="22">
        <v>11</v>
      </c>
      <c r="K14" s="25" t="e">
        <f>'Routes RESUS'!#REF!</f>
        <v>#REF!</v>
      </c>
      <c r="M14" s="22">
        <v>11</v>
      </c>
      <c r="N14" s="25">
        <f>'Routes RESUS'!I14</f>
        <v>0</v>
      </c>
    </row>
    <row r="15" spans="1:14" x14ac:dyDescent="0.3">
      <c r="A15" s="22">
        <v>12</v>
      </c>
      <c r="B15" s="25">
        <f>'Routes RESUS'!B15</f>
        <v>0</v>
      </c>
      <c r="D15" s="22">
        <v>12</v>
      </c>
      <c r="E15" s="25">
        <f>'Routes RESUS'!E15</f>
        <v>0</v>
      </c>
      <c r="G15" s="22">
        <v>12</v>
      </c>
      <c r="H15" s="25" t="e">
        <f>'Routes RESUS'!#REF!</f>
        <v>#REF!</v>
      </c>
      <c r="J15" s="22">
        <v>12</v>
      </c>
      <c r="K15" s="25" t="e">
        <f>'Routes RESUS'!#REF!</f>
        <v>#REF!</v>
      </c>
      <c r="M15" s="22">
        <v>12</v>
      </c>
      <c r="N15" s="25">
        <f>'Routes RESUS'!I15</f>
        <v>0</v>
      </c>
    </row>
    <row r="16" spans="1:14" x14ac:dyDescent="0.3">
      <c r="A16" s="22">
        <v>13</v>
      </c>
      <c r="B16" s="25">
        <f>'Routes RESUS'!B16</f>
        <v>0</v>
      </c>
      <c r="D16" s="22">
        <v>13</v>
      </c>
      <c r="E16" s="25">
        <f>'Routes RESUS'!E16</f>
        <v>0</v>
      </c>
      <c r="G16" s="22">
        <v>13</v>
      </c>
      <c r="H16" s="25" t="e">
        <f>'Routes RESUS'!#REF!</f>
        <v>#REF!</v>
      </c>
      <c r="J16" s="22">
        <v>13</v>
      </c>
      <c r="K16" s="25" t="e">
        <f>'Routes RESUS'!#REF!</f>
        <v>#REF!</v>
      </c>
      <c r="M16" s="22">
        <v>13</v>
      </c>
      <c r="N16" s="25">
        <f>'Routes RESUS'!I16</f>
        <v>0</v>
      </c>
    </row>
    <row r="17" spans="1:14" x14ac:dyDescent="0.3">
      <c r="A17" s="22">
        <v>14</v>
      </c>
      <c r="B17" s="25">
        <f>'Routes RESUS'!B17</f>
        <v>0</v>
      </c>
      <c r="D17" s="22">
        <v>14</v>
      </c>
      <c r="E17" s="25">
        <f>'Routes RESUS'!E17</f>
        <v>0</v>
      </c>
      <c r="G17" s="22">
        <v>14</v>
      </c>
      <c r="H17" s="25" t="e">
        <f>'Routes RESUS'!#REF!</f>
        <v>#REF!</v>
      </c>
      <c r="J17" s="22">
        <v>14</v>
      </c>
      <c r="K17" s="25" t="e">
        <f>'Routes RESUS'!#REF!</f>
        <v>#REF!</v>
      </c>
      <c r="M17" s="22">
        <v>14</v>
      </c>
      <c r="N17" s="25">
        <f>'Routes RESUS'!I17</f>
        <v>0</v>
      </c>
    </row>
    <row r="18" spans="1:14" x14ac:dyDescent="0.3">
      <c r="A18" s="22">
        <v>15</v>
      </c>
      <c r="B18" s="25">
        <f>'Routes RESUS'!B18</f>
        <v>0</v>
      </c>
      <c r="D18" s="22">
        <v>15</v>
      </c>
      <c r="E18" s="25">
        <f>'Routes RESUS'!E18</f>
        <v>0</v>
      </c>
      <c r="G18" s="22">
        <v>15</v>
      </c>
      <c r="H18" s="25" t="e">
        <f>'Routes RESUS'!#REF!</f>
        <v>#REF!</v>
      </c>
      <c r="J18" s="22">
        <v>15</v>
      </c>
      <c r="K18" s="25" t="e">
        <f>'Routes RESUS'!#REF!</f>
        <v>#REF!</v>
      </c>
      <c r="M18" s="22">
        <v>15</v>
      </c>
      <c r="N18" s="25">
        <f>'Routes RESUS'!I18</f>
        <v>0</v>
      </c>
    </row>
    <row r="19" spans="1:14" x14ac:dyDescent="0.3">
      <c r="A19" s="22">
        <v>16</v>
      </c>
      <c r="B19" s="25">
        <f>'Routes RESUS'!B19</f>
        <v>0</v>
      </c>
      <c r="D19" s="22">
        <v>16</v>
      </c>
      <c r="E19" s="25">
        <f>'Routes RESUS'!E19</f>
        <v>0</v>
      </c>
      <c r="G19" s="22">
        <v>16</v>
      </c>
      <c r="H19" s="25" t="e">
        <f>'Routes RESUS'!#REF!</f>
        <v>#REF!</v>
      </c>
      <c r="J19" s="22">
        <v>16</v>
      </c>
      <c r="K19" s="25" t="e">
        <f>'Routes RESUS'!#REF!</f>
        <v>#REF!</v>
      </c>
      <c r="M19" s="22">
        <v>16</v>
      </c>
      <c r="N19" s="25">
        <f>'Routes RESUS'!I19</f>
        <v>0</v>
      </c>
    </row>
    <row r="20" spans="1:14" x14ac:dyDescent="0.3">
      <c r="A20" s="22">
        <v>17</v>
      </c>
      <c r="B20" s="25">
        <f>'Routes RESUS'!B20</f>
        <v>0</v>
      </c>
      <c r="D20" s="22">
        <v>17</v>
      </c>
      <c r="E20" s="25">
        <f>'Routes RESUS'!E20</f>
        <v>0</v>
      </c>
      <c r="G20" s="22">
        <v>17</v>
      </c>
      <c r="H20" s="25" t="e">
        <f>'Routes RESUS'!#REF!</f>
        <v>#REF!</v>
      </c>
      <c r="J20" s="22">
        <v>17</v>
      </c>
      <c r="K20" s="25" t="e">
        <f>'Routes RESUS'!#REF!</f>
        <v>#REF!</v>
      </c>
      <c r="M20" s="22">
        <v>17</v>
      </c>
      <c r="N20" s="25">
        <f>'Routes RESUS'!I20</f>
        <v>0</v>
      </c>
    </row>
    <row r="21" spans="1:14" x14ac:dyDescent="0.3">
      <c r="A21" s="22">
        <v>18</v>
      </c>
      <c r="B21" s="25">
        <f>'Routes RESUS'!B21</f>
        <v>0</v>
      </c>
      <c r="D21" s="22">
        <v>18</v>
      </c>
      <c r="E21" s="25">
        <f>'Routes RESUS'!E21</f>
        <v>0</v>
      </c>
      <c r="G21" s="22">
        <v>18</v>
      </c>
      <c r="H21" s="25" t="e">
        <f>'Routes RESUS'!#REF!</f>
        <v>#REF!</v>
      </c>
      <c r="J21" s="22">
        <v>18</v>
      </c>
      <c r="K21" s="25" t="e">
        <f>'Routes RESUS'!#REF!</f>
        <v>#REF!</v>
      </c>
      <c r="M21" s="22">
        <v>18</v>
      </c>
      <c r="N21" s="25">
        <f>'Routes RESUS'!I21</f>
        <v>0</v>
      </c>
    </row>
    <row r="22" spans="1:14" x14ac:dyDescent="0.3">
      <c r="A22" s="22">
        <v>19</v>
      </c>
      <c r="B22" s="25">
        <f>'Routes RESUS'!B22</f>
        <v>0</v>
      </c>
      <c r="D22" s="22">
        <v>19</v>
      </c>
      <c r="E22" s="25">
        <f>'Routes RESUS'!E22</f>
        <v>0</v>
      </c>
      <c r="G22" s="22">
        <v>19</v>
      </c>
      <c r="H22" s="25" t="e">
        <f>'Routes RESUS'!#REF!</f>
        <v>#REF!</v>
      </c>
      <c r="J22" s="22">
        <v>19</v>
      </c>
      <c r="K22" s="25" t="e">
        <f>'Routes RESUS'!#REF!</f>
        <v>#REF!</v>
      </c>
      <c r="M22" s="22">
        <v>19</v>
      </c>
      <c r="N22" s="25">
        <f>'Routes RESUS'!I22</f>
        <v>0</v>
      </c>
    </row>
    <row r="23" spans="1:14" x14ac:dyDescent="0.3">
      <c r="A23" s="22">
        <v>20</v>
      </c>
      <c r="B23" s="25">
        <f>'Routes RESUS'!B23</f>
        <v>0</v>
      </c>
      <c r="D23" s="22">
        <v>20</v>
      </c>
      <c r="E23" s="25">
        <f>'Routes RESUS'!E23</f>
        <v>0</v>
      </c>
      <c r="G23" s="22">
        <v>20</v>
      </c>
      <c r="H23" s="25" t="e">
        <f>'Routes RESUS'!#REF!</f>
        <v>#REF!</v>
      </c>
      <c r="J23" s="22">
        <v>20</v>
      </c>
      <c r="K23" s="25" t="e">
        <f>'Routes RESUS'!#REF!</f>
        <v>#REF!</v>
      </c>
      <c r="M23" s="22">
        <v>20</v>
      </c>
      <c r="N23" s="25">
        <f>'Routes RESUS'!I23</f>
        <v>0</v>
      </c>
    </row>
    <row r="24" spans="1:14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  <c r="G24" s="28" t="s">
        <v>36</v>
      </c>
      <c r="H24" s="27" t="e">
        <f>SUM(H3:H23)</f>
        <v>#REF!</v>
      </c>
      <c r="J24" s="28" t="s">
        <v>36</v>
      </c>
      <c r="K24" s="27" t="e">
        <f>SUM(K3:K23)</f>
        <v>#REF!</v>
      </c>
      <c r="M24" s="28" t="s">
        <v>36</v>
      </c>
      <c r="N24" s="27">
        <f>SUM(N3:N23)</f>
        <v>100</v>
      </c>
    </row>
  </sheetData>
  <pageMargins left="0.70866141732283472" right="0.70866141732283472" top="0.74803149606299213" bottom="0.74803149606299213" header="0.31496062992125984" footer="0.31496062992125984"/>
  <pageSetup paperSize="9" scale="42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J24"/>
  <sheetViews>
    <sheetView zoomScaleNormal="100" workbookViewId="0">
      <selection activeCell="B5" sqref="B5"/>
    </sheetView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7.109375" customWidth="1"/>
  </cols>
  <sheetData>
    <row r="1" spans="1:10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123</v>
      </c>
      <c r="J1" s="1"/>
    </row>
    <row r="2" spans="1:10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  <c r="J2" s="1"/>
    </row>
    <row r="3" spans="1:10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</v>
      </c>
      <c r="J3" s="69">
        <v>1</v>
      </c>
    </row>
    <row r="4" spans="1:10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61</v>
      </c>
      <c r="J4" s="69">
        <v>46</v>
      </c>
    </row>
    <row r="5" spans="1:10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38</v>
      </c>
      <c r="J5" s="69">
        <v>53</v>
      </c>
    </row>
    <row r="6" spans="1:10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10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10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10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10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10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10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10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10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10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10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B4" sqref="B4"/>
    </sheetView>
  </sheetViews>
  <sheetFormatPr defaultRowHeight="14.4" x14ac:dyDescent="0.3"/>
  <cols>
    <col min="1" max="1" width="13.44140625" bestFit="1" customWidth="1"/>
    <col min="2" max="2" width="29.33203125" bestFit="1" customWidth="1"/>
    <col min="4" max="4" width="13.44140625" bestFit="1" customWidth="1"/>
    <col min="5" max="5" width="18.88671875" bestFit="1" customWidth="1"/>
    <col min="7" max="7" width="13.44140625" bestFit="1" customWidth="1"/>
    <col min="8" max="8" width="23.6640625" bestFit="1" customWidth="1"/>
    <col min="10" max="10" width="13.44140625" bestFit="1" customWidth="1"/>
    <col min="11" max="11" width="21" bestFit="1" customWidth="1"/>
  </cols>
  <sheetData>
    <row r="1" spans="1:12" x14ac:dyDescent="0.3">
      <c r="A1" s="21" t="s">
        <v>26</v>
      </c>
      <c r="B1" s="23" t="s">
        <v>42</v>
      </c>
      <c r="C1" s="1"/>
      <c r="D1" s="21" t="s">
        <v>26</v>
      </c>
      <c r="E1" s="23" t="s">
        <v>32</v>
      </c>
      <c r="F1" s="1"/>
      <c r="G1" s="21" t="s">
        <v>26</v>
      </c>
      <c r="H1" s="23" t="s">
        <v>93</v>
      </c>
      <c r="I1" s="1"/>
      <c r="J1" s="21" t="s">
        <v>26</v>
      </c>
      <c r="K1" s="23" t="s">
        <v>43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Zone (1) Major'!B3</f>
        <v>40</v>
      </c>
      <c r="D3" s="22">
        <v>0</v>
      </c>
      <c r="E3" s="25" t="e">
        <f>'Routes Zone (1) Major'!#REF!</f>
        <v>#REF!</v>
      </c>
      <c r="G3" s="22">
        <v>0</v>
      </c>
      <c r="H3" s="25">
        <f>'Routes Zone (1) Major'!F3</f>
        <v>51.7</v>
      </c>
      <c r="J3" s="22">
        <v>0</v>
      </c>
      <c r="K3" s="25">
        <f>'Routes Zone (1) Major'!I3</f>
        <v>1</v>
      </c>
    </row>
    <row r="4" spans="1:12" x14ac:dyDescent="0.3">
      <c r="A4" s="22">
        <v>1</v>
      </c>
      <c r="B4" s="25">
        <f>'Routes Zone (1) Major'!B4</f>
        <v>58</v>
      </c>
      <c r="D4" s="22">
        <v>1</v>
      </c>
      <c r="E4" s="25" t="e">
        <f>'Routes Zone (1) Major'!#REF!</f>
        <v>#REF!</v>
      </c>
      <c r="G4" s="22">
        <v>1</v>
      </c>
      <c r="H4" s="25">
        <f>'Routes Zone (1) Major'!F4</f>
        <v>48.3</v>
      </c>
      <c r="J4" s="22">
        <v>1</v>
      </c>
      <c r="K4" s="25">
        <f>'Routes Zone (1) Major'!I4</f>
        <v>61</v>
      </c>
    </row>
    <row r="5" spans="1:12" x14ac:dyDescent="0.3">
      <c r="A5" s="22">
        <v>2</v>
      </c>
      <c r="B5" s="25">
        <f>'Routes Zone (1) Major'!B5</f>
        <v>2</v>
      </c>
      <c r="D5" s="22">
        <v>2</v>
      </c>
      <c r="E5" s="25" t="e">
        <f>'Routes Zone (1) Major'!#REF!</f>
        <v>#REF!</v>
      </c>
      <c r="G5" s="22">
        <v>2</v>
      </c>
      <c r="H5" s="25">
        <f>'Routes Zone (1) Major'!F5</f>
        <v>0</v>
      </c>
      <c r="J5" s="22">
        <v>2</v>
      </c>
      <c r="K5" s="25">
        <f>'Routes Zone (1) Major'!I5</f>
        <v>38</v>
      </c>
    </row>
    <row r="6" spans="1:12" x14ac:dyDescent="0.3">
      <c r="A6" s="22">
        <v>3</v>
      </c>
      <c r="B6" s="25">
        <f>'Routes Zone (1) Major'!B6</f>
        <v>0</v>
      </c>
      <c r="D6" s="22">
        <v>3</v>
      </c>
      <c r="E6" s="25" t="e">
        <f>'Routes Zone (1) Major'!#REF!</f>
        <v>#REF!</v>
      </c>
      <c r="G6" s="22">
        <v>3</v>
      </c>
      <c r="H6" s="25">
        <f>'Routes Zone (1) Major'!F6</f>
        <v>0</v>
      </c>
      <c r="J6" s="22">
        <v>3</v>
      </c>
      <c r="K6" s="25">
        <f>'Routes Zone (1) Major'!I6</f>
        <v>0</v>
      </c>
    </row>
    <row r="7" spans="1:12" x14ac:dyDescent="0.3">
      <c r="A7" s="22">
        <v>4</v>
      </c>
      <c r="B7" s="25">
        <f>'Routes Zone (1) Major'!B7</f>
        <v>0</v>
      </c>
      <c r="D7" s="22">
        <v>4</v>
      </c>
      <c r="E7" s="25" t="e">
        <f>'Routes Zone (1) Major'!#REF!</f>
        <v>#REF!</v>
      </c>
      <c r="G7" s="22">
        <v>4</v>
      </c>
      <c r="H7" s="25">
        <f>'Routes Zone (1) Major'!F7</f>
        <v>0</v>
      </c>
      <c r="J7" s="22">
        <v>4</v>
      </c>
      <c r="K7" s="25">
        <f>'Routes Zone (1) Major'!I7</f>
        <v>0</v>
      </c>
    </row>
    <row r="8" spans="1:12" x14ac:dyDescent="0.3">
      <c r="A8" s="22">
        <v>5</v>
      </c>
      <c r="B8" s="25">
        <f>'Routes Zone (1) Major'!B8</f>
        <v>0</v>
      </c>
      <c r="D8" s="22">
        <v>5</v>
      </c>
      <c r="E8" s="25" t="e">
        <f>'Routes Zone (1) Major'!#REF!</f>
        <v>#REF!</v>
      </c>
      <c r="G8" s="22">
        <v>5</v>
      </c>
      <c r="H8" s="25">
        <f>'Routes Zone (1) Major'!F8</f>
        <v>0</v>
      </c>
      <c r="J8" s="22">
        <v>5</v>
      </c>
      <c r="K8" s="25">
        <f>'Routes Zone (1) Major'!I8</f>
        <v>0</v>
      </c>
    </row>
    <row r="9" spans="1:12" x14ac:dyDescent="0.3">
      <c r="A9" s="22">
        <v>6</v>
      </c>
      <c r="B9" s="25">
        <f>'Routes Zone (1) Major'!B9</f>
        <v>0</v>
      </c>
      <c r="D9" s="22">
        <v>6</v>
      </c>
      <c r="E9" s="25" t="e">
        <f>'Routes Zone (1) Major'!#REF!</f>
        <v>#REF!</v>
      </c>
      <c r="G9" s="22">
        <v>6</v>
      </c>
      <c r="H9" s="25">
        <f>'Routes Zone (1) Major'!F9</f>
        <v>0</v>
      </c>
      <c r="J9" s="22">
        <v>6</v>
      </c>
      <c r="K9" s="25">
        <f>'Routes Zone (1) Major'!I9</f>
        <v>0</v>
      </c>
    </row>
    <row r="10" spans="1:12" x14ac:dyDescent="0.3">
      <c r="A10" s="22">
        <v>7</v>
      </c>
      <c r="B10" s="25">
        <f>'Routes Zone (1) Major'!B10</f>
        <v>0</v>
      </c>
      <c r="D10" s="22">
        <v>7</v>
      </c>
      <c r="E10" s="25" t="e">
        <f>'Routes Zone (1) Major'!#REF!</f>
        <v>#REF!</v>
      </c>
      <c r="G10" s="22">
        <v>7</v>
      </c>
      <c r="H10" s="25">
        <f>'Routes Zone (1) Major'!F10</f>
        <v>0</v>
      </c>
      <c r="J10" s="22">
        <v>7</v>
      </c>
      <c r="K10" s="25">
        <f>'Routes Zone (1) Major'!I10</f>
        <v>0</v>
      </c>
    </row>
    <row r="11" spans="1:12" x14ac:dyDescent="0.3">
      <c r="A11" s="22">
        <v>8</v>
      </c>
      <c r="B11" s="25">
        <f>'Routes Zone (1) Major'!B11</f>
        <v>0</v>
      </c>
      <c r="D11" s="22">
        <v>8</v>
      </c>
      <c r="E11" s="25" t="e">
        <f>'Routes Zone (1) Major'!#REF!</f>
        <v>#REF!</v>
      </c>
      <c r="G11" s="22">
        <v>8</v>
      </c>
      <c r="H11" s="25">
        <f>'Routes Zone (1) Major'!F11</f>
        <v>0</v>
      </c>
      <c r="J11" s="22">
        <v>8</v>
      </c>
      <c r="K11" s="25">
        <f>'Routes Zone (1) Major'!I11</f>
        <v>0</v>
      </c>
    </row>
    <row r="12" spans="1:12" x14ac:dyDescent="0.3">
      <c r="A12" s="22">
        <v>9</v>
      </c>
      <c r="B12" s="25">
        <f>'Routes Zone (1) Major'!B12</f>
        <v>0</v>
      </c>
      <c r="D12" s="22">
        <v>9</v>
      </c>
      <c r="E12" s="25" t="e">
        <f>'Routes Zone (1) Major'!#REF!</f>
        <v>#REF!</v>
      </c>
      <c r="G12" s="22">
        <v>9</v>
      </c>
      <c r="H12" s="25">
        <f>'Routes Zone (1) Major'!F12</f>
        <v>0</v>
      </c>
      <c r="J12" s="22">
        <v>9</v>
      </c>
      <c r="K12" s="25">
        <f>'Routes Zone (1) Major'!I12</f>
        <v>0</v>
      </c>
    </row>
    <row r="13" spans="1:12" x14ac:dyDescent="0.3">
      <c r="A13" s="22">
        <v>10</v>
      </c>
      <c r="B13" s="25">
        <f>'Routes Zone (1) Major'!B13</f>
        <v>0</v>
      </c>
      <c r="D13" s="22">
        <v>10</v>
      </c>
      <c r="E13" s="25" t="e">
        <f>'Routes Zone (1) Major'!#REF!</f>
        <v>#REF!</v>
      </c>
      <c r="G13" s="22">
        <v>10</v>
      </c>
      <c r="H13" s="25">
        <f>'Routes Zone (1) Major'!F13</f>
        <v>0</v>
      </c>
      <c r="J13" s="22">
        <v>10</v>
      </c>
      <c r="K13" s="25">
        <f>'Routes Zone (1) Major'!I13</f>
        <v>0</v>
      </c>
    </row>
    <row r="14" spans="1:12" x14ac:dyDescent="0.3">
      <c r="A14" s="22">
        <v>11</v>
      </c>
      <c r="B14" s="25">
        <f>'Routes Zone (1) Major'!B14</f>
        <v>0</v>
      </c>
      <c r="D14" s="22">
        <v>11</v>
      </c>
      <c r="E14" s="25" t="e">
        <f>'Routes Zone (1) Major'!#REF!</f>
        <v>#REF!</v>
      </c>
      <c r="G14" s="22">
        <v>11</v>
      </c>
      <c r="H14" s="25">
        <f>'Routes Zone (1) Major'!F14</f>
        <v>0</v>
      </c>
      <c r="J14" s="22">
        <v>11</v>
      </c>
      <c r="K14" s="25">
        <f>'Routes Zone (1) Major'!I14</f>
        <v>0</v>
      </c>
    </row>
    <row r="15" spans="1:12" x14ac:dyDescent="0.3">
      <c r="A15" s="22">
        <v>12</v>
      </c>
      <c r="B15" s="25">
        <f>'Routes Zone (1) Major'!B15</f>
        <v>0</v>
      </c>
      <c r="D15" s="22">
        <v>12</v>
      </c>
      <c r="E15" s="25" t="e">
        <f>'Routes Zone (1) Major'!#REF!</f>
        <v>#REF!</v>
      </c>
      <c r="G15" s="22">
        <v>12</v>
      </c>
      <c r="H15" s="25">
        <f>'Routes Zone (1) Major'!F15</f>
        <v>0</v>
      </c>
      <c r="J15" s="22">
        <v>12</v>
      </c>
      <c r="K15" s="25">
        <f>'Routes Zone (1) Major'!I15</f>
        <v>0</v>
      </c>
    </row>
    <row r="16" spans="1:12" x14ac:dyDescent="0.3">
      <c r="A16" s="22">
        <v>13</v>
      </c>
      <c r="B16" s="25">
        <f>'Routes Zone (1) Major'!B16</f>
        <v>0</v>
      </c>
      <c r="D16" s="22">
        <v>13</v>
      </c>
      <c r="E16" s="25" t="e">
        <f>'Routes Zone (1) Major'!#REF!</f>
        <v>#REF!</v>
      </c>
      <c r="G16" s="22">
        <v>13</v>
      </c>
      <c r="H16" s="25">
        <f>'Routes Zone (1) Major'!F16</f>
        <v>0</v>
      </c>
      <c r="J16" s="22">
        <v>13</v>
      </c>
      <c r="K16" s="25">
        <f>'Routes Zone (1) Major'!I16</f>
        <v>0</v>
      </c>
    </row>
    <row r="17" spans="1:11" x14ac:dyDescent="0.3">
      <c r="A17" s="22">
        <v>14</v>
      </c>
      <c r="B17" s="25">
        <f>'Routes Zone (1) Major'!B17</f>
        <v>0</v>
      </c>
      <c r="D17" s="22">
        <v>14</v>
      </c>
      <c r="E17" s="25" t="e">
        <f>'Routes Zone (1) Major'!#REF!</f>
        <v>#REF!</v>
      </c>
      <c r="G17" s="22">
        <v>14</v>
      </c>
      <c r="H17" s="25">
        <f>'Routes Zone (1) Major'!F17</f>
        <v>0</v>
      </c>
      <c r="J17" s="22">
        <v>14</v>
      </c>
      <c r="K17" s="25">
        <f>'Routes Zone (1) Major'!I17</f>
        <v>0</v>
      </c>
    </row>
    <row r="18" spans="1:11" x14ac:dyDescent="0.3">
      <c r="A18" s="22">
        <v>15</v>
      </c>
      <c r="B18" s="25">
        <f>'Routes Zone (1) Major'!B18</f>
        <v>0</v>
      </c>
      <c r="D18" s="22">
        <v>15</v>
      </c>
      <c r="E18" s="25" t="e">
        <f>'Routes Zone (1) Major'!#REF!</f>
        <v>#REF!</v>
      </c>
      <c r="G18" s="22">
        <v>15</v>
      </c>
      <c r="H18" s="25">
        <f>'Routes Zone (1) Major'!F18</f>
        <v>0</v>
      </c>
      <c r="J18" s="22">
        <v>15</v>
      </c>
      <c r="K18" s="25">
        <f>'Routes Zone (1) Major'!I18</f>
        <v>0</v>
      </c>
    </row>
    <row r="19" spans="1:11" x14ac:dyDescent="0.3">
      <c r="A19" s="22">
        <v>16</v>
      </c>
      <c r="B19" s="25">
        <f>'Routes Zone (1) Major'!B19</f>
        <v>0</v>
      </c>
      <c r="D19" s="22">
        <v>16</v>
      </c>
      <c r="E19" s="25" t="e">
        <f>'Routes Zone (1) Major'!#REF!</f>
        <v>#REF!</v>
      </c>
      <c r="G19" s="22">
        <v>16</v>
      </c>
      <c r="H19" s="25">
        <f>'Routes Zone (1) Major'!F19</f>
        <v>0</v>
      </c>
      <c r="J19" s="22">
        <v>16</v>
      </c>
      <c r="K19" s="25">
        <f>'Routes Zone (1) Major'!I19</f>
        <v>0</v>
      </c>
    </row>
    <row r="20" spans="1:11" x14ac:dyDescent="0.3">
      <c r="A20" s="22">
        <v>17</v>
      </c>
      <c r="B20" s="25">
        <f>'Routes Zone (1) Major'!B20</f>
        <v>0</v>
      </c>
      <c r="D20" s="22">
        <v>17</v>
      </c>
      <c r="E20" s="25" t="e">
        <f>'Routes Zone (1) Major'!#REF!</f>
        <v>#REF!</v>
      </c>
      <c r="G20" s="22">
        <v>17</v>
      </c>
      <c r="H20" s="25">
        <f>'Routes Zone (1) Major'!F20</f>
        <v>0</v>
      </c>
      <c r="J20" s="22">
        <v>17</v>
      </c>
      <c r="K20" s="25">
        <f>'Routes Zone (1) Major'!I20</f>
        <v>0</v>
      </c>
    </row>
    <row r="21" spans="1:11" x14ac:dyDescent="0.3">
      <c r="A21" s="22">
        <v>18</v>
      </c>
      <c r="B21" s="25">
        <f>'Routes Zone (1) Major'!B21</f>
        <v>0</v>
      </c>
      <c r="D21" s="22">
        <v>18</v>
      </c>
      <c r="E21" s="25" t="e">
        <f>'Routes Zone (1) Major'!#REF!</f>
        <v>#REF!</v>
      </c>
      <c r="G21" s="22">
        <v>18</v>
      </c>
      <c r="H21" s="25">
        <f>'Routes Zone (1) Major'!F21</f>
        <v>0</v>
      </c>
      <c r="J21" s="22">
        <v>18</v>
      </c>
      <c r="K21" s="25">
        <f>'Routes Zone (1) Major'!I21</f>
        <v>0</v>
      </c>
    </row>
    <row r="22" spans="1:11" x14ac:dyDescent="0.3">
      <c r="A22" s="22">
        <v>19</v>
      </c>
      <c r="B22" s="25">
        <f>'Routes Zone (1) Major'!B22</f>
        <v>0</v>
      </c>
      <c r="D22" s="22">
        <v>19</v>
      </c>
      <c r="E22" s="25" t="e">
        <f>'Routes Zone (1) Major'!#REF!</f>
        <v>#REF!</v>
      </c>
      <c r="G22" s="22">
        <v>19</v>
      </c>
      <c r="H22" s="25">
        <f>'Routes Zone (1) Major'!F22</f>
        <v>0</v>
      </c>
      <c r="J22" s="22">
        <v>19</v>
      </c>
      <c r="K22" s="25">
        <f>'Routes Zone (1) Major'!I22</f>
        <v>0</v>
      </c>
    </row>
    <row r="23" spans="1:11" x14ac:dyDescent="0.3">
      <c r="A23" s="22">
        <v>20</v>
      </c>
      <c r="B23" s="25">
        <f>'Routes Zone (1) Major'!B23</f>
        <v>0</v>
      </c>
      <c r="D23" s="22">
        <v>20</v>
      </c>
      <c r="E23" s="25" t="e">
        <f>'Routes Zone (1) Major'!#REF!</f>
        <v>#REF!</v>
      </c>
      <c r="G23" s="22">
        <v>20</v>
      </c>
      <c r="H23" s="25">
        <f>'Routes Zone (1) Major'!F23</f>
        <v>0</v>
      </c>
      <c r="J23" s="22">
        <v>20</v>
      </c>
      <c r="K23" s="25">
        <f>'Routes Zone (1) Major'!I23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>
        <f>SUM(H3:H23)</f>
        <v>100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0"/>
  <sheetViews>
    <sheetView workbookViewId="0">
      <pane xSplit="1" ySplit="2" topLeftCell="B171" activePane="bottomRight" state="frozen"/>
      <selection pane="topRight" activeCell="B1" sqref="B1"/>
      <selection pane="bottomLeft" activeCell="A3" sqref="A3"/>
      <selection pane="bottomRight" activeCell="O184" sqref="O184:T194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/>
      <c r="M2" s="93">
        <f>0.18*K2</f>
        <v>263.33999999999997</v>
      </c>
      <c r="N2" s="94">
        <v>0.16</v>
      </c>
    </row>
    <row r="3" spans="1:20" ht="6" customHeight="1" x14ac:dyDescent="0.3"/>
    <row r="4" spans="1:20" ht="15.6" hidden="1" customHeight="1" x14ac:dyDescent="0.3">
      <c r="A4" s="86" t="s">
        <v>162</v>
      </c>
      <c r="B4" s="92">
        <v>7.7087104461484071</v>
      </c>
      <c r="C4" s="92">
        <v>14.531720189082485</v>
      </c>
      <c r="D4" s="92">
        <v>5.8919672697336329</v>
      </c>
      <c r="E4" s="92">
        <v>9.7226492379860385</v>
      </c>
      <c r="F4" s="92">
        <v>14.744833445853711</v>
      </c>
      <c r="G4" s="92">
        <v>7.7326653165193404</v>
      </c>
      <c r="H4" s="92">
        <v>4.7903811089077157</v>
      </c>
      <c r="I4" s="92">
        <v>5.6788266308355313</v>
      </c>
      <c r="J4" s="92">
        <v>3.8954505831702311</v>
      </c>
      <c r="K4" s="93">
        <v>2206</v>
      </c>
      <c r="L4" s="93">
        <v>12919</v>
      </c>
      <c r="M4" s="93">
        <v>378</v>
      </c>
      <c r="N4" s="94">
        <f>K4/L4</f>
        <v>0.17075625048378357</v>
      </c>
      <c r="O4" s="200" t="s">
        <v>173</v>
      </c>
      <c r="P4" s="201"/>
      <c r="Q4" s="201"/>
      <c r="R4" s="201"/>
      <c r="S4" s="201"/>
      <c r="T4" s="201"/>
    </row>
    <row r="5" spans="1:20" ht="15.6" hidden="1" customHeight="1" x14ac:dyDescent="0.3">
      <c r="A5" s="86" t="s">
        <v>162</v>
      </c>
      <c r="B5" s="92">
        <v>7.5485656240134613</v>
      </c>
      <c r="C5" s="92">
        <v>14.422262822260702</v>
      </c>
      <c r="D5" s="92">
        <v>5.6405677575098627</v>
      </c>
      <c r="E5" s="92">
        <v>9.4523654643043518</v>
      </c>
      <c r="F5" s="92">
        <v>14.442012385061521</v>
      </c>
      <c r="G5" s="92">
        <v>7.5349855036915789</v>
      </c>
      <c r="H5" s="92">
        <v>4.1166502213356786</v>
      </c>
      <c r="I5" s="92">
        <v>4.6903638612103631</v>
      </c>
      <c r="J5" s="92">
        <v>3.5752234962591407</v>
      </c>
      <c r="K5" s="93">
        <v>2250</v>
      </c>
      <c r="L5" s="93">
        <v>13101</v>
      </c>
      <c r="M5" s="93">
        <v>386</v>
      </c>
      <c r="N5" s="94">
        <f t="shared" ref="N5:N12" si="0">K5/L5</f>
        <v>0.17174261506755209</v>
      </c>
      <c r="O5" s="200"/>
      <c r="P5" s="201"/>
      <c r="Q5" s="201"/>
      <c r="R5" s="201"/>
      <c r="S5" s="201"/>
      <c r="T5" s="201"/>
    </row>
    <row r="6" spans="1:20" ht="15.6" hidden="1" customHeight="1" x14ac:dyDescent="0.3">
      <c r="A6" s="86" t="s">
        <v>162</v>
      </c>
      <c r="B6" s="92">
        <v>7.4633283381188056</v>
      </c>
      <c r="C6" s="92">
        <v>14.077190070977386</v>
      </c>
      <c r="D6" s="92">
        <v>5.6277215052510661</v>
      </c>
      <c r="E6" s="92">
        <v>9.255754532604989</v>
      </c>
      <c r="F6" s="92">
        <v>14.225188628519099</v>
      </c>
      <c r="G6" s="92">
        <v>7.3730558350617388</v>
      </c>
      <c r="H6" s="92">
        <v>5.1366224822011297</v>
      </c>
      <c r="I6" s="92">
        <v>6.3930173854172967</v>
      </c>
      <c r="J6" s="92">
        <v>3.7880041208842425</v>
      </c>
      <c r="K6" s="93">
        <v>2177</v>
      </c>
      <c r="L6" s="93">
        <v>12970</v>
      </c>
      <c r="M6" s="93">
        <v>407</v>
      </c>
      <c r="N6" s="94">
        <f t="shared" si="0"/>
        <v>0.16784888203546647</v>
      </c>
      <c r="O6" s="200"/>
      <c r="P6" s="201"/>
      <c r="Q6" s="201"/>
      <c r="R6" s="201"/>
      <c r="S6" s="201"/>
      <c r="T6" s="201"/>
    </row>
    <row r="7" spans="1:20" ht="15.6" hidden="1" customHeight="1" x14ac:dyDescent="0.3">
      <c r="A7" s="86" t="s">
        <v>162</v>
      </c>
      <c r="B7" s="92">
        <v>7.3868314473540204</v>
      </c>
      <c r="C7" s="92">
        <v>13.634065193147794</v>
      </c>
      <c r="D7" s="92">
        <v>5.6604443793582657</v>
      </c>
      <c r="E7" s="92">
        <v>9.2152489186816027</v>
      </c>
      <c r="F7" s="92">
        <v>13.999567224084656</v>
      </c>
      <c r="G7" s="92">
        <v>7.3594799153436385</v>
      </c>
      <c r="H7" s="92">
        <v>4.5741297921464215</v>
      </c>
      <c r="I7" s="92">
        <v>5.4961329597683637</v>
      </c>
      <c r="J7" s="92">
        <v>3.6046896046749186</v>
      </c>
      <c r="K7" s="93">
        <v>2196</v>
      </c>
      <c r="L7" s="93">
        <v>13042</v>
      </c>
      <c r="M7" s="93">
        <v>388</v>
      </c>
      <c r="N7" s="94">
        <f t="shared" si="0"/>
        <v>0.16837908296273577</v>
      </c>
      <c r="O7" s="200"/>
      <c r="P7" s="201"/>
      <c r="Q7" s="201"/>
      <c r="R7" s="201"/>
      <c r="S7" s="201"/>
      <c r="T7" s="201"/>
    </row>
    <row r="8" spans="1:20" ht="15.6" hidden="1" customHeight="1" x14ac:dyDescent="0.3">
      <c r="A8" s="86" t="s">
        <v>162</v>
      </c>
      <c r="B8" s="92">
        <v>7.1248996809218603</v>
      </c>
      <c r="C8" s="92">
        <v>13.631503945458048</v>
      </c>
      <c r="D8" s="92">
        <v>5.3033164114166285</v>
      </c>
      <c r="E8" s="92">
        <v>9.1411860139415317</v>
      </c>
      <c r="F8" s="92">
        <v>13.984939760326609</v>
      </c>
      <c r="G8" s="92">
        <v>7.2235912156587876</v>
      </c>
      <c r="H8" s="92">
        <v>4.2807121492385205</v>
      </c>
      <c r="I8" s="92">
        <v>4.9749967271771505</v>
      </c>
      <c r="J8" s="92">
        <v>3.5691025402422851</v>
      </c>
      <c r="K8" s="93">
        <v>2195</v>
      </c>
      <c r="L8" s="93">
        <v>12949</v>
      </c>
      <c r="M8" s="93">
        <v>396</v>
      </c>
      <c r="N8" s="94">
        <f t="shared" si="0"/>
        <v>0.16951115916286971</v>
      </c>
      <c r="O8" s="200"/>
      <c r="P8" s="201"/>
      <c r="Q8" s="201"/>
      <c r="R8" s="201"/>
      <c r="S8" s="201"/>
      <c r="T8" s="201"/>
    </row>
    <row r="9" spans="1:20" ht="15.6" hidden="1" customHeight="1" x14ac:dyDescent="0.3">
      <c r="A9" s="86" t="s">
        <v>162</v>
      </c>
      <c r="B9" s="92">
        <v>7.4948298391249093</v>
      </c>
      <c r="C9" s="92">
        <v>14.140402811713363</v>
      </c>
      <c r="D9" s="92">
        <v>5.7293793067491263</v>
      </c>
      <c r="E9" s="92">
        <v>9.4551076501738329</v>
      </c>
      <c r="F9" s="92">
        <v>14.158034800491896</v>
      </c>
      <c r="G9" s="92">
        <v>7.657493767456069</v>
      </c>
      <c r="H9" s="92">
        <v>3.9010998579929197</v>
      </c>
      <c r="I9" s="92">
        <v>4.2994919562404315</v>
      </c>
      <c r="J9" s="92">
        <v>3.5125943283600063</v>
      </c>
      <c r="K9" s="93">
        <v>2156</v>
      </c>
      <c r="L9" s="93">
        <v>13032</v>
      </c>
      <c r="M9" s="93">
        <v>365</v>
      </c>
      <c r="N9" s="94">
        <f t="shared" si="0"/>
        <v>0.16543891958256599</v>
      </c>
      <c r="O9" s="200"/>
      <c r="P9" s="201"/>
      <c r="Q9" s="201"/>
      <c r="R9" s="201"/>
      <c r="S9" s="201"/>
      <c r="T9" s="201"/>
    </row>
    <row r="10" spans="1:20" ht="15.6" hidden="1" customHeight="1" x14ac:dyDescent="0.3">
      <c r="A10" s="86" t="s">
        <v>162</v>
      </c>
      <c r="B10" s="92">
        <v>7.4305486936417964</v>
      </c>
      <c r="C10" s="92">
        <v>13.917119520285867</v>
      </c>
      <c r="D10" s="92">
        <v>5.6062300049606817</v>
      </c>
      <c r="E10" s="92">
        <v>9.179762055092084</v>
      </c>
      <c r="F10" s="92">
        <v>14.118352513363028</v>
      </c>
      <c r="G10" s="92">
        <v>7.2672594548841598</v>
      </c>
      <c r="H10" s="92">
        <v>5.5743147519213627</v>
      </c>
      <c r="I10" s="92">
        <v>6.970193970439599</v>
      </c>
      <c r="J10" s="92">
        <v>4.1429804638828918</v>
      </c>
      <c r="K10" s="93">
        <v>2166</v>
      </c>
      <c r="L10" s="93">
        <v>13090</v>
      </c>
      <c r="M10" s="93">
        <v>413</v>
      </c>
      <c r="N10" s="94">
        <f t="shared" si="0"/>
        <v>0.16546982429335372</v>
      </c>
      <c r="O10" s="200"/>
      <c r="P10" s="201"/>
      <c r="Q10" s="201"/>
      <c r="R10" s="201"/>
      <c r="S10" s="201"/>
      <c r="T10" s="201"/>
    </row>
    <row r="11" spans="1:20" ht="15.6" hidden="1" customHeight="1" x14ac:dyDescent="0.3">
      <c r="A11" s="86" t="s">
        <v>162</v>
      </c>
      <c r="B11" s="92">
        <v>7.8481770102045747</v>
      </c>
      <c r="C11" s="92">
        <v>14.581728158535405</v>
      </c>
      <c r="D11" s="92">
        <v>6.0236452963945899</v>
      </c>
      <c r="E11" s="92">
        <v>9.9775143707765768</v>
      </c>
      <c r="F11" s="92">
        <v>15.009387709719192</v>
      </c>
      <c r="G11" s="92">
        <v>8.0346912974306903</v>
      </c>
      <c r="H11" s="92">
        <v>5.4160360628771445</v>
      </c>
      <c r="I11" s="92">
        <v>6.8411525578786847</v>
      </c>
      <c r="J11" s="92">
        <v>3.9603912690537726</v>
      </c>
      <c r="K11" s="93">
        <v>2080</v>
      </c>
      <c r="L11" s="93">
        <v>12989</v>
      </c>
      <c r="M11" s="93">
        <v>385</v>
      </c>
      <c r="N11" s="94">
        <f t="shared" si="0"/>
        <v>0.1601354992686119</v>
      </c>
      <c r="O11" s="200"/>
      <c r="P11" s="201"/>
      <c r="Q11" s="201"/>
      <c r="R11" s="201"/>
      <c r="S11" s="201"/>
      <c r="T11" s="201"/>
    </row>
    <row r="12" spans="1:20" ht="15.6" hidden="1" customHeight="1" x14ac:dyDescent="0.3">
      <c r="A12" s="86" t="s">
        <v>162</v>
      </c>
      <c r="B12" s="92">
        <v>7.7482452546978084</v>
      </c>
      <c r="C12" s="92">
        <v>14.506062578674898</v>
      </c>
      <c r="D12" s="92">
        <v>6.0284498950667107</v>
      </c>
      <c r="E12" s="92">
        <v>9.7879395406539054</v>
      </c>
      <c r="F12" s="92">
        <v>14.888280079383776</v>
      </c>
      <c r="G12" s="92">
        <v>7.8843317848064478</v>
      </c>
      <c r="H12" s="92">
        <v>5.608551545759128</v>
      </c>
      <c r="I12" s="92">
        <v>7.4278356147879414</v>
      </c>
      <c r="J12" s="92">
        <v>3.8705580964366471</v>
      </c>
      <c r="K12" s="93">
        <v>2192</v>
      </c>
      <c r="L12" s="93">
        <v>13171</v>
      </c>
      <c r="M12" s="93">
        <v>383</v>
      </c>
      <c r="N12" s="94">
        <f t="shared" si="0"/>
        <v>0.16642623946549237</v>
      </c>
      <c r="O12" s="200"/>
      <c r="P12" s="201"/>
      <c r="Q12" s="201"/>
      <c r="R12" s="201"/>
      <c r="S12" s="201"/>
      <c r="T12" s="201"/>
    </row>
    <row r="13" spans="1:20" ht="15.6" hidden="1" customHeight="1" x14ac:dyDescent="0.3">
      <c r="A13" s="86" t="s">
        <v>162</v>
      </c>
      <c r="B13" s="92">
        <v>7.3545886569844319</v>
      </c>
      <c r="C13" s="92">
        <v>13.911399789919548</v>
      </c>
      <c r="D13" s="92">
        <v>5.5791797567364192</v>
      </c>
      <c r="E13" s="92">
        <v>9.3999605680586829</v>
      </c>
      <c r="F13" s="92">
        <v>14.139203871091057</v>
      </c>
      <c r="G13" s="92">
        <v>7.5359578708282271</v>
      </c>
      <c r="H13" s="92">
        <v>4.1372806387679493</v>
      </c>
      <c r="I13" s="92">
        <v>4.7154957289444175</v>
      </c>
      <c r="J13" s="92">
        <v>3.5553725690009346</v>
      </c>
      <c r="K13" s="93">
        <v>2203</v>
      </c>
      <c r="L13" s="93">
        <v>13263</v>
      </c>
      <c r="M13" s="93">
        <v>373</v>
      </c>
      <c r="N13" s="94">
        <f>K13/L13</f>
        <v>0.16610118374425092</v>
      </c>
      <c r="O13" s="200"/>
      <c r="P13" s="201"/>
      <c r="Q13" s="201"/>
      <c r="R13" s="201"/>
      <c r="S13" s="201"/>
      <c r="T13" s="201"/>
    </row>
    <row r="14" spans="1:20" x14ac:dyDescent="0.3">
      <c r="A14" s="91" t="s">
        <v>175</v>
      </c>
      <c r="B14" s="95">
        <f>AVERAGE(B4:B13)</f>
        <v>7.5108724991210085</v>
      </c>
      <c r="C14" s="95">
        <f t="shared" ref="C14:N14" si="1">AVERAGE(C4:C13)</f>
        <v>14.135345508005548</v>
      </c>
      <c r="D14" s="95">
        <f t="shared" si="1"/>
        <v>5.7090901583176983</v>
      </c>
      <c r="E14" s="95">
        <f t="shared" si="1"/>
        <v>9.4587488352273592</v>
      </c>
      <c r="F14" s="95">
        <f t="shared" si="1"/>
        <v>14.370980041789455</v>
      </c>
      <c r="G14" s="95">
        <f t="shared" si="1"/>
        <v>7.5603511961680683</v>
      </c>
      <c r="H14" s="95">
        <f t="shared" si="1"/>
        <v>4.7535778611147972</v>
      </c>
      <c r="I14" s="95">
        <f t="shared" si="1"/>
        <v>5.7487507392699779</v>
      </c>
      <c r="J14" s="95">
        <f t="shared" si="1"/>
        <v>3.7474367071965076</v>
      </c>
      <c r="K14" s="96">
        <f t="shared" si="1"/>
        <v>2182.1</v>
      </c>
      <c r="L14" s="96">
        <f t="shared" si="1"/>
        <v>13052.6</v>
      </c>
      <c r="M14" s="96">
        <f t="shared" si="1"/>
        <v>387.4</v>
      </c>
      <c r="N14" s="97">
        <f t="shared" si="1"/>
        <v>0.16718096560666823</v>
      </c>
      <c r="O14" s="200"/>
      <c r="P14" s="201"/>
      <c r="Q14" s="201"/>
      <c r="R14" s="201"/>
      <c r="S14" s="201"/>
      <c r="T14" s="201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hidden="1" customHeight="1" x14ac:dyDescent="0.3">
      <c r="A16" s="86" t="s">
        <v>163</v>
      </c>
      <c r="B16" s="92">
        <v>7.5232387575059088</v>
      </c>
      <c r="C16" s="92">
        <v>14.202058081096554</v>
      </c>
      <c r="D16" s="92">
        <v>5.6625021948635803</v>
      </c>
      <c r="E16" s="92">
        <v>9.6316905710984955</v>
      </c>
      <c r="F16" s="92">
        <v>14.463477035710286</v>
      </c>
      <c r="G16" s="92">
        <v>7.6954394535321473</v>
      </c>
      <c r="H16" s="92">
        <v>3.6825264126560233</v>
      </c>
      <c r="I16" s="92">
        <v>3.8623588139580889</v>
      </c>
      <c r="J16" s="92">
        <v>3.5047683868791686</v>
      </c>
      <c r="K16" s="93">
        <v>2246</v>
      </c>
      <c r="L16" s="93">
        <v>12990</v>
      </c>
      <c r="M16" s="93">
        <v>372</v>
      </c>
      <c r="N16" s="94">
        <f>K16/L16</f>
        <v>0.17290223248652811</v>
      </c>
      <c r="O16" s="199" t="s">
        <v>174</v>
      </c>
      <c r="P16" s="199"/>
      <c r="Q16" s="199"/>
      <c r="R16" s="199"/>
      <c r="S16" s="199"/>
      <c r="T16" s="199"/>
    </row>
    <row r="17" spans="1:20" ht="15.6" hidden="1" customHeight="1" x14ac:dyDescent="0.3">
      <c r="A17" s="86" t="s">
        <v>163</v>
      </c>
      <c r="B17" s="92">
        <v>7.3615192177925879</v>
      </c>
      <c r="C17" s="92">
        <v>13.881723131476555</v>
      </c>
      <c r="D17" s="92">
        <v>5.5433310278037791</v>
      </c>
      <c r="E17" s="92">
        <v>9.2560346679949692</v>
      </c>
      <c r="F17" s="92">
        <v>14.149408110331452</v>
      </c>
      <c r="G17" s="92">
        <v>7.4239805855711047</v>
      </c>
      <c r="H17" s="92">
        <v>3.7315024154414247</v>
      </c>
      <c r="I17" s="92">
        <v>3.9056829012677263</v>
      </c>
      <c r="J17" s="92">
        <v>3.5420200925425434</v>
      </c>
      <c r="K17" s="93">
        <v>2235</v>
      </c>
      <c r="L17" s="93">
        <v>13042</v>
      </c>
      <c r="M17" s="93">
        <v>391</v>
      </c>
      <c r="N17" s="94">
        <f t="shared" ref="N17:N25" si="2">K17/L17</f>
        <v>0.17136942186781168</v>
      </c>
      <c r="O17" s="199"/>
      <c r="P17" s="199"/>
      <c r="Q17" s="199"/>
      <c r="R17" s="199"/>
      <c r="S17" s="199"/>
      <c r="T17" s="199"/>
    </row>
    <row r="18" spans="1:20" ht="15.6" hidden="1" customHeight="1" x14ac:dyDescent="0.3">
      <c r="A18" s="86" t="s">
        <v>163</v>
      </c>
      <c r="B18" s="92">
        <v>7.3155508377035874</v>
      </c>
      <c r="C18" s="92">
        <v>13.450582176122214</v>
      </c>
      <c r="D18" s="92">
        <v>5.628373259826664</v>
      </c>
      <c r="E18" s="92">
        <v>9.1615504837308137</v>
      </c>
      <c r="F18" s="92">
        <v>14.110922871920019</v>
      </c>
      <c r="G18" s="92">
        <v>7.2319619413693381</v>
      </c>
      <c r="H18" s="92">
        <v>3.6306569633994448</v>
      </c>
      <c r="I18" s="92">
        <v>3.6905696006503623</v>
      </c>
      <c r="J18" s="92">
        <v>3.5741724259912173</v>
      </c>
      <c r="K18" s="93">
        <v>2210</v>
      </c>
      <c r="L18" s="93">
        <v>13063</v>
      </c>
      <c r="M18" s="93">
        <v>361</v>
      </c>
      <c r="N18" s="94">
        <f t="shared" si="2"/>
        <v>0.16918012707647553</v>
      </c>
      <c r="O18" s="199"/>
      <c r="P18" s="199"/>
      <c r="Q18" s="199"/>
      <c r="R18" s="199"/>
      <c r="S18" s="199"/>
      <c r="T18" s="199"/>
    </row>
    <row r="19" spans="1:20" ht="15.6" hidden="1" customHeight="1" x14ac:dyDescent="0.3">
      <c r="A19" s="86" t="s">
        <v>163</v>
      </c>
      <c r="B19" s="92">
        <v>7.3067840307200562</v>
      </c>
      <c r="C19" s="92">
        <v>13.892898464806384</v>
      </c>
      <c r="D19" s="92">
        <v>5.5406857986487896</v>
      </c>
      <c r="E19" s="92">
        <v>9.2148475627671402</v>
      </c>
      <c r="F19" s="92">
        <v>13.986670498273217</v>
      </c>
      <c r="G19" s="92">
        <v>7.4438617310329924</v>
      </c>
      <c r="H19" s="92">
        <v>3.7075343326373131</v>
      </c>
      <c r="I19" s="92">
        <v>3.8914549500112545</v>
      </c>
      <c r="J19" s="92">
        <v>3.5320178208024333</v>
      </c>
      <c r="K19" s="93">
        <v>2228</v>
      </c>
      <c r="L19" s="93">
        <v>13153</v>
      </c>
      <c r="M19" s="93">
        <v>372</v>
      </c>
      <c r="N19" s="94">
        <f t="shared" si="2"/>
        <v>0.169391013457006</v>
      </c>
      <c r="O19" s="199"/>
      <c r="P19" s="199"/>
      <c r="Q19" s="199"/>
      <c r="R19" s="199"/>
      <c r="S19" s="199"/>
      <c r="T19" s="199"/>
    </row>
    <row r="20" spans="1:20" ht="15.6" hidden="1" customHeight="1" x14ac:dyDescent="0.3">
      <c r="A20" s="86" t="s">
        <v>163</v>
      </c>
      <c r="B20" s="92">
        <v>7.6660423436138139</v>
      </c>
      <c r="C20" s="92">
        <v>14.049235469152485</v>
      </c>
      <c r="D20" s="92">
        <v>5.9348208135795497</v>
      </c>
      <c r="E20" s="92">
        <v>9.6368076455828273</v>
      </c>
      <c r="F20" s="92">
        <v>14.53133180467513</v>
      </c>
      <c r="G20" s="92">
        <v>7.7800920630112014</v>
      </c>
      <c r="H20" s="92">
        <v>3.7297725713815066</v>
      </c>
      <c r="I20" s="92">
        <v>3.8570853709504163</v>
      </c>
      <c r="J20" s="92">
        <v>3.6077364045989602</v>
      </c>
      <c r="K20" s="93">
        <v>2225</v>
      </c>
      <c r="L20" s="93">
        <v>13071</v>
      </c>
      <c r="M20" s="93">
        <v>405</v>
      </c>
      <c r="N20" s="94">
        <f t="shared" si="2"/>
        <v>0.17022416035498431</v>
      </c>
      <c r="O20" s="199"/>
      <c r="P20" s="199"/>
      <c r="Q20" s="199"/>
      <c r="R20" s="199"/>
      <c r="S20" s="199"/>
      <c r="T20" s="199"/>
    </row>
    <row r="21" spans="1:20" ht="15.6" hidden="1" customHeight="1" x14ac:dyDescent="0.3">
      <c r="A21" s="86" t="s">
        <v>163</v>
      </c>
      <c r="B21" s="92">
        <v>7.4657324709836166</v>
      </c>
      <c r="C21" s="92">
        <v>13.895445684446321</v>
      </c>
      <c r="D21" s="92">
        <v>5.7930428968489514</v>
      </c>
      <c r="E21" s="92">
        <v>9.4516635920810419</v>
      </c>
      <c r="F21" s="92">
        <v>14.351394062066355</v>
      </c>
      <c r="G21" s="92">
        <v>7.6648053638964804</v>
      </c>
      <c r="H21" s="92">
        <v>3.5434214035787317</v>
      </c>
      <c r="I21" s="92">
        <v>3.6456677517911249</v>
      </c>
      <c r="J21" s="92">
        <v>3.4457883804698328</v>
      </c>
      <c r="K21" s="93">
        <v>2126</v>
      </c>
      <c r="L21" s="93">
        <v>12904</v>
      </c>
      <c r="M21" s="93">
        <v>348</v>
      </c>
      <c r="N21" s="94">
        <f t="shared" si="2"/>
        <v>0.1647551146931184</v>
      </c>
      <c r="O21" s="199"/>
      <c r="P21" s="199"/>
      <c r="Q21" s="199"/>
      <c r="R21" s="199"/>
      <c r="S21" s="199"/>
      <c r="T21" s="199"/>
    </row>
    <row r="22" spans="1:20" ht="15.6" hidden="1" customHeight="1" x14ac:dyDescent="0.3">
      <c r="A22" s="86" t="s">
        <v>163</v>
      </c>
      <c r="B22" s="92">
        <v>7.4220014128982346</v>
      </c>
      <c r="C22" s="92">
        <v>13.813521142140075</v>
      </c>
      <c r="D22" s="92">
        <v>5.6835300641235467</v>
      </c>
      <c r="E22" s="92">
        <v>9.4277301577629213</v>
      </c>
      <c r="F22" s="92">
        <v>14.131312650026933</v>
      </c>
      <c r="G22" s="92">
        <v>7.6275558775181933</v>
      </c>
      <c r="H22" s="92">
        <v>3.7275389391739888</v>
      </c>
      <c r="I22" s="92">
        <v>3.9032575376208114</v>
      </c>
      <c r="J22" s="92">
        <v>3.5524512872206788</v>
      </c>
      <c r="K22" s="93">
        <v>2229</v>
      </c>
      <c r="L22" s="93">
        <v>12868</v>
      </c>
      <c r="M22" s="93">
        <v>396</v>
      </c>
      <c r="N22" s="94">
        <f t="shared" si="2"/>
        <v>0.17322039166925707</v>
      </c>
      <c r="O22" s="199"/>
      <c r="P22" s="199"/>
      <c r="Q22" s="199"/>
      <c r="R22" s="199"/>
      <c r="S22" s="199"/>
      <c r="T22" s="199"/>
    </row>
    <row r="23" spans="1:20" ht="15.6" hidden="1" customHeight="1" x14ac:dyDescent="0.3">
      <c r="A23" s="86" t="s">
        <v>163</v>
      </c>
      <c r="B23" s="92">
        <v>7.1713060219048064</v>
      </c>
      <c r="C23" s="92">
        <v>13.449432610182749</v>
      </c>
      <c r="D23" s="92">
        <v>5.3943381161906343</v>
      </c>
      <c r="E23" s="92">
        <v>9.045584077678825</v>
      </c>
      <c r="F23" s="92">
        <v>13.877818515450484</v>
      </c>
      <c r="G23" s="92">
        <v>7.1408574722204605</v>
      </c>
      <c r="H23" s="92">
        <v>3.7469761115192672</v>
      </c>
      <c r="I23" s="92">
        <v>3.8039351148410026</v>
      </c>
      <c r="J23" s="92">
        <v>3.6909639332746056</v>
      </c>
      <c r="K23" s="93">
        <v>2273</v>
      </c>
      <c r="L23" s="93">
        <v>13055</v>
      </c>
      <c r="M23" s="93">
        <v>405</v>
      </c>
      <c r="N23" s="94">
        <f t="shared" si="2"/>
        <v>0.17410953657602452</v>
      </c>
      <c r="O23" s="199"/>
      <c r="P23" s="199"/>
      <c r="Q23" s="199"/>
      <c r="R23" s="199"/>
      <c r="S23" s="199"/>
      <c r="T23" s="199"/>
    </row>
    <row r="24" spans="1:20" ht="15.6" hidden="1" customHeight="1" x14ac:dyDescent="0.3">
      <c r="A24" s="86" t="s">
        <v>163</v>
      </c>
      <c r="B24" s="92">
        <v>7.5178555690300692</v>
      </c>
      <c r="C24" s="92">
        <v>14.116538203705408</v>
      </c>
      <c r="D24" s="92">
        <v>5.6657264033471586</v>
      </c>
      <c r="E24" s="92">
        <v>9.4266571753891402</v>
      </c>
      <c r="F24" s="92">
        <v>14.261004455148443</v>
      </c>
      <c r="G24" s="92">
        <v>7.5645929575835389</v>
      </c>
      <c r="H24" s="92">
        <v>3.5931712370616138</v>
      </c>
      <c r="I24" s="92">
        <v>3.7775698492853094</v>
      </c>
      <c r="J24" s="92">
        <v>3.4247223724088998</v>
      </c>
      <c r="K24" s="93">
        <v>2175</v>
      </c>
      <c r="L24" s="93">
        <v>13067</v>
      </c>
      <c r="M24" s="93">
        <v>353</v>
      </c>
      <c r="N24" s="94">
        <f t="shared" si="2"/>
        <v>0.16644983546338105</v>
      </c>
      <c r="O24" s="199"/>
      <c r="P24" s="199"/>
      <c r="Q24" s="199"/>
      <c r="R24" s="199"/>
      <c r="S24" s="199"/>
      <c r="T24" s="199"/>
    </row>
    <row r="25" spans="1:20" ht="15.6" hidden="1" customHeight="1" x14ac:dyDescent="0.3">
      <c r="A25" s="86" t="s">
        <v>163</v>
      </c>
      <c r="B25" s="92">
        <v>7.5033262944410035</v>
      </c>
      <c r="C25" s="92">
        <v>13.85977525598674</v>
      </c>
      <c r="D25" s="92">
        <v>5.7470357721179681</v>
      </c>
      <c r="E25" s="92">
        <v>9.4078805016185658</v>
      </c>
      <c r="F25" s="92">
        <v>14.140430673325804</v>
      </c>
      <c r="G25" s="92">
        <v>7.6318870159605945</v>
      </c>
      <c r="H25" s="92">
        <v>3.4256135099267917</v>
      </c>
      <c r="I25" s="92">
        <v>3.6028780612663169</v>
      </c>
      <c r="J25" s="92">
        <v>3.2556164892125925</v>
      </c>
      <c r="K25" s="93">
        <v>2200</v>
      </c>
      <c r="L25" s="93">
        <v>12955</v>
      </c>
      <c r="M25" s="93">
        <v>376</v>
      </c>
      <c r="N25" s="94">
        <f t="shared" si="2"/>
        <v>0.16981860285604014</v>
      </c>
      <c r="O25" s="199"/>
      <c r="P25" s="199"/>
      <c r="Q25" s="199"/>
      <c r="R25" s="199"/>
      <c r="S25" s="199"/>
      <c r="T25" s="199"/>
    </row>
    <row r="26" spans="1:20" x14ac:dyDescent="0.3">
      <c r="A26" s="91" t="s">
        <v>175</v>
      </c>
      <c r="B26" s="95">
        <f>AVERAGE(B16:B25)</f>
        <v>7.4253356956593688</v>
      </c>
      <c r="C26" s="95">
        <f t="shared" ref="C26" si="3">AVERAGE(C16:C25)</f>
        <v>13.861121021911549</v>
      </c>
      <c r="D26" s="95">
        <f t="shared" ref="D26" si="4">AVERAGE(D16:D25)</f>
        <v>5.6593386347350618</v>
      </c>
      <c r="E26" s="95">
        <f t="shared" ref="E26" si="5">AVERAGE(E16:E25)</f>
        <v>9.3660446435704721</v>
      </c>
      <c r="F26" s="95">
        <f t="shared" ref="F26" si="6">AVERAGE(F16:F25)</f>
        <v>14.200377067692813</v>
      </c>
      <c r="G26" s="95">
        <f t="shared" ref="G26" si="7">AVERAGE(G16:G25)</f>
        <v>7.5205034461696059</v>
      </c>
      <c r="H26" s="95">
        <f t="shared" ref="H26" si="8">AVERAGE(H16:H25)</f>
        <v>3.65187138967761</v>
      </c>
      <c r="I26" s="95">
        <f t="shared" ref="I26" si="9">AVERAGE(I16:I25)</f>
        <v>3.7940459951642409</v>
      </c>
      <c r="J26" s="95">
        <f t="shared" ref="J26" si="10">AVERAGE(J16:J25)</f>
        <v>3.5130257593400933</v>
      </c>
      <c r="K26" s="96">
        <f t="shared" ref="K26" si="11">AVERAGE(K16:K25)</f>
        <v>2214.6999999999998</v>
      </c>
      <c r="L26" s="96">
        <f t="shared" ref="L26" si="12">AVERAGE(L16:L25)</f>
        <v>13016.8</v>
      </c>
      <c r="M26" s="96">
        <f t="shared" ref="M26" si="13">AVERAGE(M16:M25)</f>
        <v>377.9</v>
      </c>
      <c r="N26" s="97">
        <f t="shared" ref="N26" si="14">AVERAGE(N16:N25)</f>
        <v>0.17014204365006269</v>
      </c>
      <c r="O26" s="199"/>
      <c r="P26" s="199"/>
      <c r="Q26" s="199"/>
      <c r="R26" s="199"/>
      <c r="S26" s="199"/>
      <c r="T26" s="199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hidden="1" x14ac:dyDescent="0.3">
      <c r="A28" s="86" t="s">
        <v>164</v>
      </c>
      <c r="B28" s="92">
        <v>5.4701248047660211</v>
      </c>
      <c r="C28" s="92">
        <v>10.41122811040327</v>
      </c>
      <c r="D28" s="92">
        <v>3.998952965766231</v>
      </c>
      <c r="E28" s="92">
        <v>6.7210294369571706</v>
      </c>
      <c r="F28" s="92">
        <v>10.984609301013956</v>
      </c>
      <c r="G28" s="92">
        <v>5.0625867021539097</v>
      </c>
      <c r="H28" s="92">
        <v>4.0947658779289577</v>
      </c>
      <c r="I28" s="92">
        <v>4.7601833023999847</v>
      </c>
      <c r="J28" s="92">
        <v>3.4231461605534261</v>
      </c>
      <c r="K28" s="93">
        <v>4534</v>
      </c>
      <c r="L28" s="93">
        <v>13120</v>
      </c>
      <c r="M28" s="93">
        <v>799</v>
      </c>
      <c r="N28" s="94">
        <f>K28/L28</f>
        <v>0.34557926829268293</v>
      </c>
      <c r="O28" s="199" t="s">
        <v>177</v>
      </c>
      <c r="P28" s="199"/>
      <c r="Q28" s="199"/>
      <c r="R28" s="199"/>
      <c r="S28" s="199"/>
      <c r="T28" s="199"/>
    </row>
    <row r="29" spans="1:20" hidden="1" x14ac:dyDescent="0.3">
      <c r="A29" s="86" t="s">
        <v>164</v>
      </c>
      <c r="B29" s="92">
        <v>5.4472249496894687</v>
      </c>
      <c r="C29" s="92">
        <v>10.215006605738951</v>
      </c>
      <c r="D29" s="92">
        <v>4.0319539805167857</v>
      </c>
      <c r="E29" s="92">
        <v>6.8838983783192012</v>
      </c>
      <c r="F29" s="92">
        <v>11.130283566491936</v>
      </c>
      <c r="G29" s="92">
        <v>5.3263568429149704</v>
      </c>
      <c r="H29" s="92">
        <v>4.4463366640680526</v>
      </c>
      <c r="I29" s="92">
        <v>5.4406001117467158</v>
      </c>
      <c r="J29" s="92">
        <v>3.4719677386091417</v>
      </c>
      <c r="K29" s="93">
        <v>4256</v>
      </c>
      <c r="L29" s="93">
        <v>12965</v>
      </c>
      <c r="M29" s="93">
        <v>807</v>
      </c>
      <c r="N29" s="94">
        <f t="shared" ref="N29:N36" si="15">K29/L29</f>
        <v>0.3282684149633629</v>
      </c>
      <c r="O29" s="199"/>
      <c r="P29" s="199"/>
      <c r="Q29" s="199"/>
      <c r="R29" s="199"/>
      <c r="S29" s="199"/>
      <c r="T29" s="199"/>
    </row>
    <row r="30" spans="1:20" hidden="1" x14ac:dyDescent="0.3">
      <c r="A30" s="86" t="s">
        <v>164</v>
      </c>
      <c r="B30" s="92">
        <v>5.687879113119588</v>
      </c>
      <c r="C30" s="92">
        <v>10.575135255295207</v>
      </c>
      <c r="D30" s="92">
        <v>4.2160194144876346</v>
      </c>
      <c r="E30" s="92">
        <v>6.934473368410365</v>
      </c>
      <c r="F30" s="92">
        <v>11.25015473750515</v>
      </c>
      <c r="G30" s="92">
        <v>5.2917881719647388</v>
      </c>
      <c r="H30" s="92">
        <v>3.8599527594884639</v>
      </c>
      <c r="I30" s="92">
        <v>4.4663345697965662</v>
      </c>
      <c r="J30" s="92">
        <v>3.2578544409971233</v>
      </c>
      <c r="K30" s="93">
        <v>4519</v>
      </c>
      <c r="L30" s="93">
        <v>13135</v>
      </c>
      <c r="M30" s="93">
        <v>822</v>
      </c>
      <c r="N30" s="94">
        <f t="shared" si="15"/>
        <v>0.34404263418347925</v>
      </c>
      <c r="O30" s="199"/>
      <c r="P30" s="199"/>
      <c r="Q30" s="199"/>
      <c r="R30" s="199"/>
      <c r="S30" s="199"/>
      <c r="T30" s="199"/>
    </row>
    <row r="31" spans="1:20" hidden="1" x14ac:dyDescent="0.3">
      <c r="A31" s="86" t="s">
        <v>164</v>
      </c>
      <c r="B31" s="92">
        <v>5.5667181480629662</v>
      </c>
      <c r="C31" s="92">
        <v>10.5014316811481</v>
      </c>
      <c r="D31" s="92">
        <v>4.0895293911002435</v>
      </c>
      <c r="E31" s="92">
        <v>6.9242204593200416</v>
      </c>
      <c r="F31" s="92">
        <v>11.219758105898446</v>
      </c>
      <c r="G31" s="92">
        <v>5.1904080521259885</v>
      </c>
      <c r="H31" s="92">
        <v>3.8832013215353687</v>
      </c>
      <c r="I31" s="92">
        <v>4.5169534765794506</v>
      </c>
      <c r="J31" s="92">
        <v>3.2622917211750067</v>
      </c>
      <c r="K31" s="93">
        <v>4499</v>
      </c>
      <c r="L31" s="93">
        <v>13164</v>
      </c>
      <c r="M31" s="93">
        <v>767</v>
      </c>
      <c r="N31" s="94">
        <f t="shared" si="15"/>
        <v>0.34176542084472805</v>
      </c>
      <c r="O31" s="199"/>
      <c r="P31" s="199"/>
      <c r="Q31" s="199"/>
      <c r="R31" s="199"/>
      <c r="S31" s="199"/>
      <c r="T31" s="199"/>
    </row>
    <row r="32" spans="1:20" hidden="1" x14ac:dyDescent="0.3">
      <c r="A32" s="86" t="s">
        <v>164</v>
      </c>
      <c r="B32" s="92">
        <v>5.0619547842222712</v>
      </c>
      <c r="C32" s="92">
        <v>9.6336350703371263</v>
      </c>
      <c r="D32" s="92">
        <v>3.6993460668690128</v>
      </c>
      <c r="E32" s="92">
        <v>6.2249057205268992</v>
      </c>
      <c r="F32" s="92">
        <v>10.257448789059662</v>
      </c>
      <c r="G32" s="92">
        <v>4.6252028719932063</v>
      </c>
      <c r="H32" s="92">
        <v>4.2425754271373863</v>
      </c>
      <c r="I32" s="92">
        <v>5.0846625303774946</v>
      </c>
      <c r="J32" s="92">
        <v>3.406245528340563</v>
      </c>
      <c r="K32" s="93">
        <v>4379</v>
      </c>
      <c r="L32" s="93">
        <v>12930</v>
      </c>
      <c r="M32" s="93">
        <v>790</v>
      </c>
      <c r="N32" s="94">
        <f t="shared" si="15"/>
        <v>0.33866976024748646</v>
      </c>
      <c r="O32" s="199"/>
      <c r="P32" s="199"/>
      <c r="Q32" s="199"/>
      <c r="R32" s="199"/>
      <c r="S32" s="199"/>
      <c r="T32" s="199"/>
    </row>
    <row r="33" spans="1:20" hidden="1" x14ac:dyDescent="0.3">
      <c r="A33" s="86" t="s">
        <v>164</v>
      </c>
      <c r="B33" s="92">
        <v>5.4351284918339591</v>
      </c>
      <c r="C33" s="92">
        <v>10.458649710851445</v>
      </c>
      <c r="D33" s="92">
        <v>3.9755237046833165</v>
      </c>
      <c r="E33" s="92">
        <v>6.8807850199613947</v>
      </c>
      <c r="F33" s="92">
        <v>11.220203769666464</v>
      </c>
      <c r="G33" s="92">
        <v>5.2238282104763742</v>
      </c>
      <c r="H33" s="92">
        <v>3.9201352542685086</v>
      </c>
      <c r="I33" s="92">
        <v>4.5776120904481132</v>
      </c>
      <c r="J33" s="92">
        <v>3.2917631917135131</v>
      </c>
      <c r="K33" s="93">
        <v>4426</v>
      </c>
      <c r="L33" s="93">
        <v>13118</v>
      </c>
      <c r="M33" s="93">
        <v>763</v>
      </c>
      <c r="N33" s="94">
        <f t="shared" si="15"/>
        <v>0.33739899374904714</v>
      </c>
      <c r="O33" s="199"/>
      <c r="P33" s="199"/>
      <c r="Q33" s="199"/>
      <c r="R33" s="199"/>
      <c r="S33" s="199"/>
      <c r="T33" s="199"/>
    </row>
    <row r="34" spans="1:20" hidden="1" x14ac:dyDescent="0.3">
      <c r="A34" s="86" t="s">
        <v>164</v>
      </c>
      <c r="B34" s="92">
        <v>5.1947173423579862</v>
      </c>
      <c r="C34" s="92">
        <v>9.936644956756032</v>
      </c>
      <c r="D34" s="92">
        <v>3.7672405150351933</v>
      </c>
      <c r="E34" s="92">
        <v>6.7275409022446357</v>
      </c>
      <c r="F34" s="92">
        <v>10.736364626019745</v>
      </c>
      <c r="G34" s="92">
        <v>5.0911124506725418</v>
      </c>
      <c r="H34" s="92">
        <v>4.1854037415616059</v>
      </c>
      <c r="I34" s="92">
        <v>4.9593448369808604</v>
      </c>
      <c r="J34" s="92">
        <v>3.42383721824821</v>
      </c>
      <c r="K34" s="93">
        <v>4348</v>
      </c>
      <c r="L34" s="93">
        <v>12967</v>
      </c>
      <c r="M34" s="93">
        <v>762</v>
      </c>
      <c r="N34" s="94">
        <f t="shared" si="15"/>
        <v>0.33531271689673786</v>
      </c>
      <c r="O34" s="199"/>
      <c r="P34" s="199"/>
      <c r="Q34" s="199"/>
      <c r="R34" s="199"/>
      <c r="S34" s="199"/>
      <c r="T34" s="199"/>
    </row>
    <row r="35" spans="1:20" hidden="1" x14ac:dyDescent="0.3">
      <c r="A35" s="86" t="s">
        <v>164</v>
      </c>
      <c r="B35" s="92">
        <v>5.3714874319201327</v>
      </c>
      <c r="C35" s="92">
        <v>10.109098405705483</v>
      </c>
      <c r="D35" s="92">
        <v>3.9831489262293811</v>
      </c>
      <c r="E35" s="92">
        <v>6.7733869411497496</v>
      </c>
      <c r="F35" s="92">
        <v>10.938716255714448</v>
      </c>
      <c r="G35" s="92">
        <v>5.2320138711224153</v>
      </c>
      <c r="H35" s="92">
        <v>3.9166990471498111</v>
      </c>
      <c r="I35" s="92">
        <v>4.4684156817457783</v>
      </c>
      <c r="J35" s="92">
        <v>3.3392742824813144</v>
      </c>
      <c r="K35" s="93">
        <v>4487</v>
      </c>
      <c r="L35" s="93">
        <v>13005</v>
      </c>
      <c r="M35" s="93">
        <v>814</v>
      </c>
      <c r="N35" s="94">
        <f t="shared" si="15"/>
        <v>0.34502114571318726</v>
      </c>
      <c r="O35" s="199"/>
      <c r="P35" s="199"/>
      <c r="Q35" s="199"/>
      <c r="R35" s="199"/>
      <c r="S35" s="199"/>
      <c r="T35" s="199"/>
    </row>
    <row r="36" spans="1:20" hidden="1" x14ac:dyDescent="0.3">
      <c r="A36" s="86" t="s">
        <v>164</v>
      </c>
      <c r="B36" s="92">
        <v>5.4047112846569449</v>
      </c>
      <c r="C36" s="92">
        <v>10.429542546436135</v>
      </c>
      <c r="D36" s="92">
        <v>3.9562012787762479</v>
      </c>
      <c r="E36" s="92">
        <v>6.9115058879430675</v>
      </c>
      <c r="F36" s="92">
        <v>11.284601159382124</v>
      </c>
      <c r="G36" s="92">
        <v>5.2112052944062617</v>
      </c>
      <c r="H36" s="92">
        <v>3.8736501480729122</v>
      </c>
      <c r="I36" s="92">
        <v>4.4033336701989674</v>
      </c>
      <c r="J36" s="92">
        <v>3.3486150113977171</v>
      </c>
      <c r="K36" s="93">
        <v>4545</v>
      </c>
      <c r="L36" s="93">
        <v>13289</v>
      </c>
      <c r="M36" s="93">
        <v>745</v>
      </c>
      <c r="N36" s="94">
        <f t="shared" si="15"/>
        <v>0.34201219053352394</v>
      </c>
      <c r="O36" s="199"/>
      <c r="P36" s="199"/>
      <c r="Q36" s="199"/>
      <c r="R36" s="199"/>
      <c r="S36" s="199"/>
      <c r="T36" s="199"/>
    </row>
    <row r="37" spans="1:20" hidden="1" x14ac:dyDescent="0.3">
      <c r="A37" s="86" t="s">
        <v>164</v>
      </c>
      <c r="B37" s="92">
        <v>5.6556016925390313</v>
      </c>
      <c r="C37" s="92">
        <v>10.476474815667897</v>
      </c>
      <c r="D37" s="92">
        <v>4.2219525050504441</v>
      </c>
      <c r="E37" s="92">
        <v>7.1381865909203359</v>
      </c>
      <c r="F37" s="92">
        <v>11.537982291572062</v>
      </c>
      <c r="G37" s="92">
        <v>5.4433638178979473</v>
      </c>
      <c r="H37" s="92">
        <v>4.4541365662954311</v>
      </c>
      <c r="I37" s="92">
        <v>5.2824390861970167</v>
      </c>
      <c r="J37" s="92">
        <v>3.6357136088926532</v>
      </c>
      <c r="K37" s="93">
        <v>4176</v>
      </c>
      <c r="L37" s="93">
        <v>13040</v>
      </c>
      <c r="M37" s="93">
        <v>750</v>
      </c>
      <c r="N37" s="94">
        <f>K37/L37</f>
        <v>0.32024539877300612</v>
      </c>
      <c r="O37" s="199"/>
      <c r="P37" s="199"/>
      <c r="Q37" s="199"/>
      <c r="R37" s="199"/>
      <c r="S37" s="199"/>
      <c r="T37" s="199"/>
    </row>
    <row r="38" spans="1:20" x14ac:dyDescent="0.3">
      <c r="A38" s="91" t="s">
        <v>175</v>
      </c>
      <c r="B38" s="95">
        <f>AVERAGE(B28:B37)</f>
        <v>5.4295548043168367</v>
      </c>
      <c r="C38" s="95">
        <f t="shared" ref="C38" si="16">AVERAGE(C28:C37)</f>
        <v>10.274684715833965</v>
      </c>
      <c r="D38" s="95">
        <f t="shared" ref="D38" si="17">AVERAGE(D28:D37)</f>
        <v>3.9939868748514491</v>
      </c>
      <c r="E38" s="95">
        <f t="shared" ref="E38" si="18">AVERAGE(E28:E37)</f>
        <v>6.8119932705752859</v>
      </c>
      <c r="F38" s="95">
        <f t="shared" ref="F38" si="19">AVERAGE(F28:F37)</f>
        <v>11.056012260232402</v>
      </c>
      <c r="G38" s="95">
        <f t="shared" ref="G38" si="20">AVERAGE(G28:G37)</f>
        <v>5.1697866285728358</v>
      </c>
      <c r="H38" s="95">
        <f t="shared" ref="H38" si="21">AVERAGE(H28:H37)</f>
        <v>4.0876856807506501</v>
      </c>
      <c r="I38" s="95">
        <f t="shared" ref="I38" si="22">AVERAGE(I28:I37)</f>
        <v>4.7959879356470942</v>
      </c>
      <c r="J38" s="95">
        <f t="shared" ref="J38" si="23">AVERAGE(J28:J37)</f>
        <v>3.3860708902408669</v>
      </c>
      <c r="K38" s="96">
        <f t="shared" ref="K38" si="24">AVERAGE(K28:K37)</f>
        <v>4416.8999999999996</v>
      </c>
      <c r="L38" s="96">
        <f t="shared" ref="L38" si="25">AVERAGE(L28:L37)</f>
        <v>13073.3</v>
      </c>
      <c r="M38" s="96">
        <f t="shared" ref="M38" si="26">AVERAGE(M28:M37)</f>
        <v>781.9</v>
      </c>
      <c r="N38" s="97">
        <f t="shared" ref="N38" si="27">AVERAGE(N28:N37)</f>
        <v>0.33783159441972421</v>
      </c>
      <c r="O38" s="199"/>
      <c r="P38" s="199"/>
      <c r="Q38" s="199"/>
      <c r="R38" s="199"/>
      <c r="S38" s="199"/>
      <c r="T38" s="199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hidden="1" x14ac:dyDescent="0.3">
      <c r="A40" s="86" t="s">
        <v>165</v>
      </c>
      <c r="B40" s="92">
        <v>6.4016587949545283</v>
      </c>
      <c r="C40" s="92">
        <v>11.994326272771808</v>
      </c>
      <c r="D40" s="92">
        <v>4.7826643449811632</v>
      </c>
      <c r="E40" s="92">
        <v>8.1365000292109304</v>
      </c>
      <c r="F40" s="92">
        <v>12.573802894030509</v>
      </c>
      <c r="G40" s="92">
        <v>6.3652921074377691</v>
      </c>
      <c r="H40" s="92">
        <v>11.041735226811456</v>
      </c>
      <c r="I40" s="92">
        <v>15.759159808684782</v>
      </c>
      <c r="J40" s="92">
        <v>6.5298284718964501</v>
      </c>
      <c r="K40" s="93">
        <v>2929</v>
      </c>
      <c r="L40" s="93">
        <v>12972</v>
      </c>
      <c r="M40" s="93">
        <v>517</v>
      </c>
      <c r="N40" s="94">
        <f t="shared" ref="N40:N49" si="28">K40/L40</f>
        <v>0.22579401788467468</v>
      </c>
      <c r="O40" s="199" t="s">
        <v>178</v>
      </c>
      <c r="P40" s="199"/>
      <c r="Q40" s="199"/>
      <c r="R40" s="199"/>
      <c r="S40" s="199"/>
      <c r="T40" s="199"/>
    </row>
    <row r="41" spans="1:20" hidden="1" x14ac:dyDescent="0.3">
      <c r="A41" s="86" t="s">
        <v>165</v>
      </c>
      <c r="B41" s="92">
        <v>6.4323634555644427</v>
      </c>
      <c r="C41" s="92">
        <v>12.041583219001295</v>
      </c>
      <c r="D41" s="92">
        <v>4.8834775083550941</v>
      </c>
      <c r="E41" s="92">
        <v>8.2313432776176718</v>
      </c>
      <c r="F41" s="92">
        <v>12.596821483227217</v>
      </c>
      <c r="G41" s="92">
        <v>6.5232725547433317</v>
      </c>
      <c r="H41" s="92">
        <v>10.206256381290418</v>
      </c>
      <c r="I41" s="92">
        <v>14.298887051130825</v>
      </c>
      <c r="J41" s="92">
        <v>6.2042279084420882</v>
      </c>
      <c r="K41" s="93">
        <v>3131</v>
      </c>
      <c r="L41" s="93">
        <v>13047</v>
      </c>
      <c r="M41" s="93">
        <v>554</v>
      </c>
      <c r="N41" s="94">
        <f t="shared" si="28"/>
        <v>0.23997853912776884</v>
      </c>
      <c r="O41" s="199"/>
      <c r="P41" s="199"/>
      <c r="Q41" s="199"/>
      <c r="R41" s="199"/>
      <c r="S41" s="199"/>
      <c r="T41" s="199"/>
    </row>
    <row r="42" spans="1:20" hidden="1" x14ac:dyDescent="0.3">
      <c r="A42" s="86" t="s">
        <v>165</v>
      </c>
      <c r="B42" s="92">
        <v>6.691745770409228</v>
      </c>
      <c r="C42" s="92">
        <v>12.590831176707731</v>
      </c>
      <c r="D42" s="92">
        <v>5.0320352461290989</v>
      </c>
      <c r="E42" s="92">
        <v>8.6966113529252134</v>
      </c>
      <c r="F42" s="92">
        <v>13.232251239810189</v>
      </c>
      <c r="G42" s="92">
        <v>6.8534659721401026</v>
      </c>
      <c r="H42" s="92">
        <v>10.288459875562186</v>
      </c>
      <c r="I42" s="92">
        <v>14.627537529102293</v>
      </c>
      <c r="J42" s="92">
        <v>6.0493865725517857</v>
      </c>
      <c r="K42" s="93">
        <v>3101</v>
      </c>
      <c r="L42" s="93">
        <v>13047</v>
      </c>
      <c r="M42" s="93">
        <v>541</v>
      </c>
      <c r="N42" s="94">
        <f t="shared" si="28"/>
        <v>0.2376791599601441</v>
      </c>
      <c r="O42" s="199"/>
      <c r="P42" s="199"/>
      <c r="Q42" s="199"/>
      <c r="R42" s="199"/>
      <c r="S42" s="199"/>
      <c r="T42" s="199"/>
    </row>
    <row r="43" spans="1:20" hidden="1" x14ac:dyDescent="0.3">
      <c r="A43" s="86" t="s">
        <v>165</v>
      </c>
      <c r="B43" s="92">
        <v>6.8138146531755641</v>
      </c>
      <c r="C43" s="92">
        <v>12.734316087833866</v>
      </c>
      <c r="D43" s="92">
        <v>5.1764815910856834</v>
      </c>
      <c r="E43" s="92">
        <v>8.586094671630498</v>
      </c>
      <c r="F43" s="92">
        <v>13.369642130752677</v>
      </c>
      <c r="G43" s="92">
        <v>6.7880906615772405</v>
      </c>
      <c r="H43" s="92">
        <v>13.783239446205524</v>
      </c>
      <c r="I43" s="92">
        <v>19.265035079236309</v>
      </c>
      <c r="J43" s="92">
        <v>8.0779653341303064</v>
      </c>
      <c r="K43" s="93">
        <v>2561</v>
      </c>
      <c r="L43" s="93">
        <v>13012</v>
      </c>
      <c r="M43" s="93">
        <v>500</v>
      </c>
      <c r="N43" s="94">
        <f t="shared" si="28"/>
        <v>0.19681832154933906</v>
      </c>
      <c r="O43" s="199"/>
      <c r="P43" s="199"/>
      <c r="Q43" s="199"/>
      <c r="R43" s="199"/>
      <c r="S43" s="199"/>
      <c r="T43" s="199"/>
    </row>
    <row r="44" spans="1:20" hidden="1" x14ac:dyDescent="0.3">
      <c r="A44" s="86" t="s">
        <v>165</v>
      </c>
      <c r="B44" s="92">
        <v>6.8054719865485005</v>
      </c>
      <c r="C44" s="92">
        <v>12.529680052506272</v>
      </c>
      <c r="D44" s="92">
        <v>5.1571919119361072</v>
      </c>
      <c r="E44" s="92">
        <v>8.346294437358674</v>
      </c>
      <c r="F44" s="92">
        <v>12.997908331123737</v>
      </c>
      <c r="G44" s="92">
        <v>6.6068584466275553</v>
      </c>
      <c r="H44" s="92">
        <v>9.8073984373499261</v>
      </c>
      <c r="I44" s="92">
        <v>13.75688477363253</v>
      </c>
      <c r="J44" s="92">
        <v>5.9398825721976261</v>
      </c>
      <c r="K44" s="93">
        <v>3160</v>
      </c>
      <c r="L44" s="93">
        <v>12926</v>
      </c>
      <c r="M44" s="93">
        <v>545</v>
      </c>
      <c r="N44" s="94">
        <f t="shared" si="28"/>
        <v>0.24446851307442363</v>
      </c>
      <c r="O44" s="199"/>
      <c r="P44" s="199"/>
      <c r="Q44" s="199"/>
      <c r="R44" s="199"/>
      <c r="S44" s="199"/>
      <c r="T44" s="199"/>
    </row>
    <row r="45" spans="1:20" hidden="1" x14ac:dyDescent="0.3">
      <c r="A45" s="86" t="s">
        <v>165</v>
      </c>
      <c r="B45" s="92">
        <v>6.4342030322932109</v>
      </c>
      <c r="C45" s="92">
        <v>11.820359491853642</v>
      </c>
      <c r="D45" s="92">
        <v>4.9152113864802471</v>
      </c>
      <c r="E45" s="92">
        <v>8.0796000393926004</v>
      </c>
      <c r="F45" s="92">
        <v>12.475957415958423</v>
      </c>
      <c r="G45" s="92">
        <v>6.3283513825012587</v>
      </c>
      <c r="H45" s="92">
        <v>10.449334505164346</v>
      </c>
      <c r="I45" s="92">
        <v>14.46693854245577</v>
      </c>
      <c r="J45" s="92">
        <v>6.5027686532081317</v>
      </c>
      <c r="K45" s="93">
        <v>3040</v>
      </c>
      <c r="L45" s="93">
        <v>12992</v>
      </c>
      <c r="M45" s="93">
        <v>554</v>
      </c>
      <c r="N45" s="94">
        <f t="shared" si="28"/>
        <v>0.23399014778325122</v>
      </c>
      <c r="O45" s="199"/>
      <c r="P45" s="199"/>
      <c r="Q45" s="199"/>
      <c r="R45" s="199"/>
      <c r="S45" s="199"/>
      <c r="T45" s="199"/>
    </row>
    <row r="46" spans="1:20" hidden="1" x14ac:dyDescent="0.3">
      <c r="A46" s="86" t="s">
        <v>165</v>
      </c>
      <c r="B46" s="92">
        <v>6.5779268301302416</v>
      </c>
      <c r="C46" s="92">
        <v>12.289038019872997</v>
      </c>
      <c r="D46" s="92">
        <v>5.0112696223637405</v>
      </c>
      <c r="E46" s="92">
        <v>8.2181433381268985</v>
      </c>
      <c r="F46" s="92">
        <v>12.72316950068446</v>
      </c>
      <c r="G46" s="92">
        <v>6.4685126686151939</v>
      </c>
      <c r="H46" s="92">
        <v>12.682087306786141</v>
      </c>
      <c r="I46" s="92">
        <v>17.950061007215037</v>
      </c>
      <c r="J46" s="92">
        <v>7.1725689607043703</v>
      </c>
      <c r="K46" s="93">
        <v>2818</v>
      </c>
      <c r="L46" s="93">
        <v>13156</v>
      </c>
      <c r="M46" s="93">
        <v>517</v>
      </c>
      <c r="N46" s="94">
        <f t="shared" si="28"/>
        <v>0.21419884463362723</v>
      </c>
      <c r="O46" s="199"/>
      <c r="P46" s="199"/>
      <c r="Q46" s="199"/>
      <c r="R46" s="199"/>
      <c r="S46" s="199"/>
      <c r="T46" s="199"/>
    </row>
    <row r="47" spans="1:20" hidden="1" x14ac:dyDescent="0.3">
      <c r="A47" s="86" t="s">
        <v>165</v>
      </c>
      <c r="B47" s="92">
        <v>6.6212531012415106</v>
      </c>
      <c r="C47" s="92">
        <v>12.406192115787537</v>
      </c>
      <c r="D47" s="92">
        <v>5.0059834306599544</v>
      </c>
      <c r="E47" s="92">
        <v>8.357316612446521</v>
      </c>
      <c r="F47" s="92">
        <v>12.947241962406057</v>
      </c>
      <c r="G47" s="92">
        <v>6.6330165983321203</v>
      </c>
      <c r="H47" s="92">
        <v>12.684267851871807</v>
      </c>
      <c r="I47" s="92">
        <v>17.574699984222153</v>
      </c>
      <c r="J47" s="92">
        <v>7.7032721615149677</v>
      </c>
      <c r="K47" s="93">
        <v>2738</v>
      </c>
      <c r="L47" s="93">
        <v>13014</v>
      </c>
      <c r="M47" s="93">
        <v>503</v>
      </c>
      <c r="N47" s="94">
        <f t="shared" si="28"/>
        <v>0.21038881204856308</v>
      </c>
      <c r="O47" s="199"/>
      <c r="P47" s="199"/>
      <c r="Q47" s="199"/>
      <c r="R47" s="199"/>
      <c r="S47" s="199"/>
      <c r="T47" s="199"/>
    </row>
    <row r="48" spans="1:20" hidden="1" x14ac:dyDescent="0.3">
      <c r="A48" s="86" t="s">
        <v>165</v>
      </c>
      <c r="B48" s="92">
        <v>6.5851672197755082</v>
      </c>
      <c r="C48" s="92">
        <v>12.329861571840754</v>
      </c>
      <c r="D48" s="92">
        <v>4.943346822557066</v>
      </c>
      <c r="E48" s="92">
        <v>8.3880321320851881</v>
      </c>
      <c r="F48" s="92">
        <v>13.062183252480676</v>
      </c>
      <c r="G48" s="92">
        <v>6.5190159501048068</v>
      </c>
      <c r="H48" s="92">
        <v>11.728066890893551</v>
      </c>
      <c r="I48" s="92">
        <v>17.016072344745179</v>
      </c>
      <c r="J48" s="92">
        <v>6.5523410048976674</v>
      </c>
      <c r="K48" s="93">
        <v>2902</v>
      </c>
      <c r="L48" s="93">
        <v>13073</v>
      </c>
      <c r="M48" s="93">
        <v>504</v>
      </c>
      <c r="N48" s="94">
        <f t="shared" si="28"/>
        <v>0.22198424233152297</v>
      </c>
      <c r="O48" s="199"/>
      <c r="P48" s="199"/>
      <c r="Q48" s="199"/>
      <c r="R48" s="199"/>
      <c r="S48" s="199"/>
      <c r="T48" s="199"/>
    </row>
    <row r="49" spans="1:20" hidden="1" x14ac:dyDescent="0.3">
      <c r="A49" s="86" t="s">
        <v>165</v>
      </c>
      <c r="B49" s="92">
        <v>6.5928494996555962</v>
      </c>
      <c r="C49" s="92">
        <v>12.243254620582583</v>
      </c>
      <c r="D49" s="92">
        <v>4.9636632668565666</v>
      </c>
      <c r="E49" s="92">
        <v>8.3375869424549318</v>
      </c>
      <c r="F49" s="92">
        <v>12.790951874346844</v>
      </c>
      <c r="G49" s="92">
        <v>6.5900251174573476</v>
      </c>
      <c r="H49" s="92">
        <v>10.343679588566852</v>
      </c>
      <c r="I49" s="92">
        <v>14.907751026360518</v>
      </c>
      <c r="J49" s="92">
        <v>5.8665714041871206</v>
      </c>
      <c r="K49" s="93">
        <v>3028</v>
      </c>
      <c r="L49" s="93">
        <v>13141</v>
      </c>
      <c r="M49" s="93">
        <v>522</v>
      </c>
      <c r="N49" s="94">
        <f t="shared" si="28"/>
        <v>0.23042386424168632</v>
      </c>
      <c r="O49" s="199"/>
      <c r="P49" s="199"/>
      <c r="Q49" s="199"/>
      <c r="R49" s="199"/>
      <c r="S49" s="199"/>
      <c r="T49" s="199"/>
    </row>
    <row r="50" spans="1:20" x14ac:dyDescent="0.3">
      <c r="A50" s="91" t="s">
        <v>175</v>
      </c>
      <c r="B50" s="95">
        <f>AVERAGE(B40:B49)</f>
        <v>6.5956454343748323</v>
      </c>
      <c r="C50" s="95">
        <f t="shared" ref="C50" si="29">AVERAGE(C40:C49)</f>
        <v>12.297944262875848</v>
      </c>
      <c r="D50" s="95">
        <f t="shared" ref="D50" si="30">AVERAGE(D40:D49)</f>
        <v>4.9871325131404713</v>
      </c>
      <c r="E50" s="95">
        <f t="shared" ref="E50" si="31">AVERAGE(E40:E49)</f>
        <v>8.3377522833249138</v>
      </c>
      <c r="F50" s="95">
        <f t="shared" ref="F50" si="32">AVERAGE(F40:F49)</f>
        <v>12.876993008482078</v>
      </c>
      <c r="G50" s="95">
        <f t="shared" ref="G50" si="33">AVERAGE(G40:G49)</f>
        <v>6.5675901459536732</v>
      </c>
      <c r="H50" s="95">
        <f t="shared" ref="H50" si="34">AVERAGE(H40:H49)</f>
        <v>11.301452551050222</v>
      </c>
      <c r="I50" s="95">
        <f t="shared" ref="I50" si="35">AVERAGE(I40:I49)</f>
        <v>15.96230271467854</v>
      </c>
      <c r="J50" s="95">
        <f t="shared" ref="J50" si="36">AVERAGE(J40:J49)</f>
        <v>6.6598813043730516</v>
      </c>
      <c r="K50" s="96">
        <f t="shared" ref="K50" si="37">AVERAGE(K40:K49)</f>
        <v>2940.8</v>
      </c>
      <c r="L50" s="96">
        <f t="shared" ref="L50" si="38">AVERAGE(L40:L49)</f>
        <v>13038</v>
      </c>
      <c r="M50" s="96">
        <f t="shared" ref="M50" si="39">AVERAGE(M40:M49)</f>
        <v>525.70000000000005</v>
      </c>
      <c r="N50" s="97">
        <f t="shared" ref="N50" si="40">AVERAGE(N40:N49)</f>
        <v>0.22557244626350009</v>
      </c>
      <c r="O50" s="199"/>
      <c r="P50" s="199"/>
      <c r="Q50" s="199"/>
      <c r="R50" s="199"/>
      <c r="S50" s="199"/>
      <c r="T50" s="199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hidden="1" x14ac:dyDescent="0.3">
      <c r="A52" s="86" t="s">
        <v>166</v>
      </c>
      <c r="B52" s="68">
        <v>7.6303536470896729</v>
      </c>
      <c r="C52" s="68">
        <v>14.452119854759506</v>
      </c>
      <c r="D52" s="68">
        <v>5.8031471310275595</v>
      </c>
      <c r="E52" s="68">
        <v>9.6765717577344255</v>
      </c>
      <c r="F52" s="68">
        <v>14.887172239339579</v>
      </c>
      <c r="G52" s="68">
        <v>7.7154534309089104</v>
      </c>
      <c r="H52" s="68">
        <v>5.6801374956405919</v>
      </c>
      <c r="I52" s="68">
        <v>6.7025613410047509</v>
      </c>
      <c r="J52" s="68">
        <v>4.7012392062977844</v>
      </c>
      <c r="K52" s="84">
        <v>2346</v>
      </c>
      <c r="L52" s="84">
        <v>13410</v>
      </c>
      <c r="M52" s="84">
        <v>400</v>
      </c>
      <c r="N52" s="85">
        <f t="shared" ref="N52:N61" si="41">K52/L52</f>
        <v>0.17494407158836689</v>
      </c>
      <c r="O52" s="199" t="s">
        <v>181</v>
      </c>
      <c r="P52" s="199"/>
      <c r="Q52" s="199"/>
      <c r="R52" s="199"/>
      <c r="S52" s="199"/>
      <c r="T52" s="199"/>
    </row>
    <row r="53" spans="1:20" hidden="1" x14ac:dyDescent="0.3">
      <c r="A53" s="86" t="s">
        <v>166</v>
      </c>
      <c r="B53" s="68">
        <v>7.3028269984821783</v>
      </c>
      <c r="C53" s="68">
        <v>13.853539241714133</v>
      </c>
      <c r="D53" s="68">
        <v>5.584728275901047</v>
      </c>
      <c r="E53" s="68">
        <v>9.3241150189417503</v>
      </c>
      <c r="F53" s="68">
        <v>14.054570719560594</v>
      </c>
      <c r="G53" s="68">
        <v>7.5513270478579111</v>
      </c>
      <c r="H53" s="68">
        <v>7.0317185906175261</v>
      </c>
      <c r="I53" s="68">
        <v>8.1112304095655308</v>
      </c>
      <c r="J53" s="68">
        <v>5.9079560488718679</v>
      </c>
      <c r="K53" s="84">
        <v>2148</v>
      </c>
      <c r="L53" s="84">
        <v>12931</v>
      </c>
      <c r="M53" s="84">
        <v>398</v>
      </c>
      <c r="N53" s="85">
        <f t="shared" si="41"/>
        <v>0.16611244296651459</v>
      </c>
      <c r="O53" s="199"/>
      <c r="P53" s="199"/>
      <c r="Q53" s="199"/>
      <c r="R53" s="199"/>
      <c r="S53" s="199"/>
      <c r="T53" s="199"/>
    </row>
    <row r="54" spans="1:20" hidden="1" x14ac:dyDescent="0.3">
      <c r="A54" s="86" t="s">
        <v>166</v>
      </c>
      <c r="B54" s="68">
        <v>7.5214038676400463</v>
      </c>
      <c r="C54" s="68">
        <v>14.053474077696789</v>
      </c>
      <c r="D54" s="68">
        <v>5.8098407281480844</v>
      </c>
      <c r="E54" s="68">
        <v>9.6522956127757986</v>
      </c>
      <c r="F54" s="68">
        <v>14.590455046709838</v>
      </c>
      <c r="G54" s="68">
        <v>7.8104317655016064</v>
      </c>
      <c r="H54" s="68">
        <v>5.0603345189361493</v>
      </c>
      <c r="I54" s="68">
        <v>6.0302024636131462</v>
      </c>
      <c r="J54" s="68">
        <v>4.106395062401651</v>
      </c>
      <c r="K54" s="84">
        <v>2177</v>
      </c>
      <c r="L54" s="84">
        <v>13112</v>
      </c>
      <c r="M54" s="84">
        <v>356</v>
      </c>
      <c r="N54" s="85">
        <f t="shared" si="41"/>
        <v>0.16603111653447225</v>
      </c>
      <c r="O54" s="199"/>
      <c r="P54" s="199"/>
      <c r="Q54" s="199"/>
      <c r="R54" s="199"/>
      <c r="S54" s="199"/>
      <c r="T54" s="199"/>
    </row>
    <row r="55" spans="1:20" hidden="1" x14ac:dyDescent="0.3">
      <c r="A55" s="86" t="s">
        <v>166</v>
      </c>
      <c r="B55" s="68">
        <v>6.9314416375542089</v>
      </c>
      <c r="C55" s="68">
        <v>12.976170867592989</v>
      </c>
      <c r="D55" s="68">
        <v>5.2714766414974656</v>
      </c>
      <c r="E55" s="68">
        <v>8.9557350356003731</v>
      </c>
      <c r="F55" s="68">
        <v>13.512368633541547</v>
      </c>
      <c r="G55" s="68">
        <v>7.1589015421172828</v>
      </c>
      <c r="H55" s="68">
        <v>6.7497703751173592</v>
      </c>
      <c r="I55" s="68">
        <v>8.3180070958877916</v>
      </c>
      <c r="J55" s="68">
        <v>5.1726985178918765</v>
      </c>
      <c r="K55" s="84">
        <v>2147</v>
      </c>
      <c r="L55" s="84">
        <v>12998</v>
      </c>
      <c r="M55" s="84">
        <v>410</v>
      </c>
      <c r="N55" s="85">
        <f t="shared" si="41"/>
        <v>0.16517925834743807</v>
      </c>
      <c r="O55" s="199"/>
      <c r="P55" s="199"/>
      <c r="Q55" s="199"/>
      <c r="R55" s="199"/>
      <c r="S55" s="199"/>
      <c r="T55" s="199"/>
    </row>
    <row r="56" spans="1:20" hidden="1" x14ac:dyDescent="0.3">
      <c r="A56" s="86" t="s">
        <v>166</v>
      </c>
      <c r="B56" s="68">
        <v>7.0995753312251253</v>
      </c>
      <c r="C56" s="68">
        <v>13.42665947534196</v>
      </c>
      <c r="D56" s="68">
        <v>5.2795955847796234</v>
      </c>
      <c r="E56" s="68">
        <v>8.9269838965999107</v>
      </c>
      <c r="F56" s="68">
        <v>13.790582412256532</v>
      </c>
      <c r="G56" s="68">
        <v>7.0448702964547776</v>
      </c>
      <c r="H56" s="68">
        <v>4.2497989215695178</v>
      </c>
      <c r="I56" s="68">
        <v>4.5461405306887412</v>
      </c>
      <c r="J56" s="68">
        <v>3.9586562880488807</v>
      </c>
      <c r="K56" s="84">
        <v>2263</v>
      </c>
      <c r="L56" s="84">
        <v>12965</v>
      </c>
      <c r="M56" s="84">
        <v>397</v>
      </c>
      <c r="N56" s="85">
        <f t="shared" si="41"/>
        <v>0.17454685692248362</v>
      </c>
      <c r="O56" s="199"/>
      <c r="P56" s="199"/>
      <c r="Q56" s="199"/>
      <c r="R56" s="199"/>
      <c r="S56" s="199"/>
      <c r="T56" s="199"/>
    </row>
    <row r="57" spans="1:20" hidden="1" x14ac:dyDescent="0.3">
      <c r="A57" s="86" t="s">
        <v>166</v>
      </c>
      <c r="B57" s="68">
        <v>7.6689015832377754</v>
      </c>
      <c r="C57" s="68">
        <v>14.52356055623283</v>
      </c>
      <c r="D57" s="68">
        <v>5.7802022713279149</v>
      </c>
      <c r="E57" s="68">
        <v>9.7184764983878367</v>
      </c>
      <c r="F57" s="68">
        <v>14.806890140024425</v>
      </c>
      <c r="G57" s="68">
        <v>7.7152511304554219</v>
      </c>
      <c r="H57" s="68">
        <v>4.8904422193614385</v>
      </c>
      <c r="I57" s="68">
        <v>5.5518420756449967</v>
      </c>
      <c r="J57" s="68">
        <v>4.2101799936714581</v>
      </c>
      <c r="K57" s="84">
        <v>2212</v>
      </c>
      <c r="L57" s="84">
        <v>13133</v>
      </c>
      <c r="M57" s="84">
        <v>405</v>
      </c>
      <c r="N57" s="85">
        <f t="shared" si="41"/>
        <v>0.16843067082920887</v>
      </c>
      <c r="O57" s="199"/>
      <c r="P57" s="199"/>
      <c r="Q57" s="199"/>
      <c r="R57" s="199"/>
      <c r="S57" s="199"/>
      <c r="T57" s="199"/>
    </row>
    <row r="58" spans="1:20" hidden="1" x14ac:dyDescent="0.3">
      <c r="A58" s="86" t="s">
        <v>166</v>
      </c>
      <c r="B58" s="68">
        <v>6.8891283997503816</v>
      </c>
      <c r="C58" s="68">
        <v>13.040461871993298</v>
      </c>
      <c r="D58" s="68">
        <v>5.0982569293256921</v>
      </c>
      <c r="E58" s="68">
        <v>8.7123080363293415</v>
      </c>
      <c r="F58" s="68">
        <v>13.342814381659737</v>
      </c>
      <c r="G58" s="68">
        <v>6.8231395273729065</v>
      </c>
      <c r="H58" s="68">
        <v>5.799845241285059</v>
      </c>
      <c r="I58" s="68">
        <v>6.8880572916546718</v>
      </c>
      <c r="J58" s="68">
        <v>4.7332208059813725</v>
      </c>
      <c r="K58" s="84">
        <v>2199</v>
      </c>
      <c r="L58" s="84">
        <v>12908</v>
      </c>
      <c r="M58" s="84">
        <v>401</v>
      </c>
      <c r="N58" s="85">
        <f t="shared" si="41"/>
        <v>0.17035946699721102</v>
      </c>
      <c r="O58" s="199"/>
      <c r="P58" s="199"/>
      <c r="Q58" s="199"/>
      <c r="R58" s="199"/>
      <c r="S58" s="199"/>
      <c r="T58" s="199"/>
    </row>
    <row r="59" spans="1:20" hidden="1" x14ac:dyDescent="0.3">
      <c r="A59" s="86" t="s">
        <v>166</v>
      </c>
      <c r="B59" s="68">
        <v>7.5295345588049489</v>
      </c>
      <c r="C59" s="68">
        <v>14.15701811950303</v>
      </c>
      <c r="D59" s="68">
        <v>5.7922789507851986</v>
      </c>
      <c r="E59" s="68">
        <v>9.6584014458861951</v>
      </c>
      <c r="F59" s="68">
        <v>14.469571297015362</v>
      </c>
      <c r="G59" s="68">
        <v>7.7766057351312448</v>
      </c>
      <c r="H59" s="68">
        <v>5.0320997506069016</v>
      </c>
      <c r="I59" s="68">
        <v>5.9174138182467377</v>
      </c>
      <c r="J59" s="68">
        <v>4.0629050818116816</v>
      </c>
      <c r="K59" s="84">
        <v>2238</v>
      </c>
      <c r="L59" s="84">
        <v>13055</v>
      </c>
      <c r="M59" s="84">
        <v>413</v>
      </c>
      <c r="N59" s="85">
        <f t="shared" si="41"/>
        <v>0.17142857142857143</v>
      </c>
      <c r="O59" s="199"/>
      <c r="P59" s="199"/>
      <c r="Q59" s="199"/>
      <c r="R59" s="199"/>
      <c r="S59" s="199"/>
      <c r="T59" s="199"/>
    </row>
    <row r="60" spans="1:20" hidden="1" x14ac:dyDescent="0.3">
      <c r="A60" s="86" t="s">
        <v>166</v>
      </c>
      <c r="B60" s="68">
        <v>7.1914646244945608</v>
      </c>
      <c r="C60" s="68">
        <v>13.358692808581136</v>
      </c>
      <c r="D60" s="68">
        <v>5.4863182859835682</v>
      </c>
      <c r="E60" s="68">
        <v>9.2379118805148028</v>
      </c>
      <c r="F60" s="68">
        <v>13.884018587890033</v>
      </c>
      <c r="G60" s="68">
        <v>7.3436636612341415</v>
      </c>
      <c r="H60" s="68">
        <v>5.9695590806572136</v>
      </c>
      <c r="I60" s="68">
        <v>7.4420493691397729</v>
      </c>
      <c r="J60" s="68">
        <v>4.4918239469797063</v>
      </c>
      <c r="K60" s="84">
        <v>2257</v>
      </c>
      <c r="L60" s="84">
        <v>12910</v>
      </c>
      <c r="M60" s="84">
        <v>411</v>
      </c>
      <c r="N60" s="85">
        <f t="shared" si="41"/>
        <v>0.1748257164988381</v>
      </c>
      <c r="O60" s="199"/>
      <c r="P60" s="199"/>
      <c r="Q60" s="199"/>
      <c r="R60" s="199"/>
      <c r="S60" s="199"/>
      <c r="T60" s="199"/>
    </row>
    <row r="61" spans="1:20" hidden="1" x14ac:dyDescent="0.3">
      <c r="A61" s="86" t="s">
        <v>166</v>
      </c>
      <c r="B61" s="68">
        <v>7.1753670870391302</v>
      </c>
      <c r="C61" s="68">
        <v>13.518131119800605</v>
      </c>
      <c r="D61" s="68">
        <v>5.5274119148699592</v>
      </c>
      <c r="E61" s="68">
        <v>9.223075188016681</v>
      </c>
      <c r="F61" s="68">
        <v>13.953447253674947</v>
      </c>
      <c r="G61" s="68">
        <v>7.3875717011493798</v>
      </c>
      <c r="H61" s="68">
        <v>5.0962542738102439</v>
      </c>
      <c r="I61" s="68">
        <v>6.0407845236703697</v>
      </c>
      <c r="J61" s="68">
        <v>4.1542699275885431</v>
      </c>
      <c r="K61" s="84">
        <v>2228</v>
      </c>
      <c r="L61" s="84">
        <v>13057</v>
      </c>
      <c r="M61" s="84">
        <v>400</v>
      </c>
      <c r="N61" s="85">
        <f t="shared" si="41"/>
        <v>0.17063644022363483</v>
      </c>
      <c r="O61" s="199"/>
      <c r="P61" s="199"/>
      <c r="Q61" s="199"/>
      <c r="R61" s="199"/>
      <c r="S61" s="199"/>
      <c r="T61" s="199"/>
    </row>
    <row r="62" spans="1:20" x14ac:dyDescent="0.3">
      <c r="A62" s="91" t="s">
        <v>175</v>
      </c>
      <c r="B62" s="95">
        <f>AVERAGE(B52:B61)</f>
        <v>7.2939997735318034</v>
      </c>
      <c r="C62" s="95">
        <f t="shared" ref="C62" si="42">AVERAGE(C52:C61)</f>
        <v>13.735982799321629</v>
      </c>
      <c r="D62" s="95">
        <f t="shared" ref="D62" si="43">AVERAGE(D52:D61)</f>
        <v>5.5433256713646113</v>
      </c>
      <c r="E62" s="95">
        <f t="shared" ref="E62" si="44">AVERAGE(E52:E61)</f>
        <v>9.3085874370787103</v>
      </c>
      <c r="F62" s="95">
        <f t="shared" ref="F62" si="45">AVERAGE(F52:F61)</f>
        <v>14.129189071167257</v>
      </c>
      <c r="G62" s="95">
        <f t="shared" ref="G62" si="46">AVERAGE(G52:G61)</f>
        <v>7.4327215838183589</v>
      </c>
      <c r="H62" s="95">
        <f t="shared" ref="H62" si="47">AVERAGE(H52:H61)</f>
        <v>5.5559960467602005</v>
      </c>
      <c r="I62" s="95">
        <f t="shared" ref="I62" si="48">AVERAGE(I52:I61)</f>
        <v>6.55482889191165</v>
      </c>
      <c r="J62" s="95">
        <f t="shared" ref="J62" si="49">AVERAGE(J52:J61)</f>
        <v>4.5499344879544825</v>
      </c>
      <c r="K62" s="96">
        <f t="shared" ref="K62" si="50">AVERAGE(K52:K61)</f>
        <v>2221.5</v>
      </c>
      <c r="L62" s="96">
        <f t="shared" ref="L62" si="51">AVERAGE(L52:L61)</f>
        <v>13047.9</v>
      </c>
      <c r="M62" s="96">
        <f t="shared" ref="M62" si="52">AVERAGE(M52:M61)</f>
        <v>399.1</v>
      </c>
      <c r="N62" s="97">
        <f t="shared" ref="N62" si="53">AVERAGE(N52:N61)</f>
        <v>0.17024946123367396</v>
      </c>
      <c r="O62" s="199"/>
      <c r="P62" s="199"/>
      <c r="Q62" s="199"/>
      <c r="R62" s="199"/>
      <c r="S62" s="199"/>
      <c r="T62" s="199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hidden="1" x14ac:dyDescent="0.3">
      <c r="A64" s="86" t="s">
        <v>167</v>
      </c>
      <c r="B64" s="92">
        <v>7.1280873907387994</v>
      </c>
      <c r="C64" s="92">
        <v>13.451261782961529</v>
      </c>
      <c r="D64" s="92">
        <v>5.3816171040623226</v>
      </c>
      <c r="E64" s="92">
        <v>9.015211857800514</v>
      </c>
      <c r="F64" s="92">
        <v>13.763905304917213</v>
      </c>
      <c r="G64" s="92">
        <v>7.184249496439695</v>
      </c>
      <c r="H64" s="92">
        <v>3.5312354631443528</v>
      </c>
      <c r="I64" s="92">
        <v>3.528255451805864</v>
      </c>
      <c r="J64" s="92">
        <v>3.534212772749969</v>
      </c>
      <c r="K64" s="93">
        <v>2211</v>
      </c>
      <c r="L64" s="93">
        <v>12934</v>
      </c>
      <c r="M64" s="93">
        <v>405</v>
      </c>
      <c r="N64" s="94">
        <v>0.17094479665996598</v>
      </c>
      <c r="O64" s="199" t="s">
        <v>183</v>
      </c>
      <c r="P64" s="199"/>
      <c r="Q64" s="199"/>
      <c r="R64" s="199"/>
      <c r="S64" s="199"/>
      <c r="T64" s="199"/>
    </row>
    <row r="65" spans="1:20" hidden="1" x14ac:dyDescent="0.3">
      <c r="A65" s="86" t="s">
        <v>167</v>
      </c>
      <c r="B65" s="92">
        <v>7.7362632743029991</v>
      </c>
      <c r="C65" s="92">
        <v>14.645424317578158</v>
      </c>
      <c r="D65" s="92">
        <v>5.8912308101817432</v>
      </c>
      <c r="E65" s="92">
        <v>9.9855483665448048</v>
      </c>
      <c r="F65" s="92">
        <v>15.102081301989871</v>
      </c>
      <c r="G65" s="92">
        <v>8.0372670232849792</v>
      </c>
      <c r="H65" s="92">
        <v>3.6779673657728629</v>
      </c>
      <c r="I65" s="92">
        <v>3.7377863030483445</v>
      </c>
      <c r="J65" s="92">
        <v>3.6169885045058967</v>
      </c>
      <c r="K65" s="93">
        <v>2188</v>
      </c>
      <c r="L65" s="93">
        <v>12979</v>
      </c>
      <c r="M65" s="93">
        <v>421</v>
      </c>
      <c r="N65" s="94">
        <v>0.16858001386855689</v>
      </c>
      <c r="O65" s="199"/>
      <c r="P65" s="199"/>
      <c r="Q65" s="199"/>
      <c r="R65" s="199"/>
      <c r="S65" s="199"/>
      <c r="T65" s="199"/>
    </row>
    <row r="66" spans="1:20" hidden="1" x14ac:dyDescent="0.3">
      <c r="A66" s="86" t="s">
        <v>167</v>
      </c>
      <c r="B66" s="92">
        <v>7.3156124858575184</v>
      </c>
      <c r="C66" s="92">
        <v>13.503091966559465</v>
      </c>
      <c r="D66" s="92">
        <v>5.676598137084488</v>
      </c>
      <c r="E66" s="92">
        <v>9.1510500641813088</v>
      </c>
      <c r="F66" s="92">
        <v>13.844885044386269</v>
      </c>
      <c r="G66" s="92">
        <v>7.3599107975516631</v>
      </c>
      <c r="H66" s="92">
        <v>3.5334882492081201</v>
      </c>
      <c r="I66" s="92">
        <v>3.5790034066948753</v>
      </c>
      <c r="J66" s="92">
        <v>3.4893609978689204</v>
      </c>
      <c r="K66" s="93">
        <v>2202</v>
      </c>
      <c r="L66" s="93">
        <v>13079</v>
      </c>
      <c r="M66" s="93">
        <v>371</v>
      </c>
      <c r="N66" s="94">
        <v>0.16836149552718097</v>
      </c>
      <c r="O66" s="199"/>
      <c r="P66" s="199"/>
      <c r="Q66" s="199"/>
      <c r="R66" s="199"/>
      <c r="S66" s="199"/>
      <c r="T66" s="199"/>
    </row>
    <row r="67" spans="1:20" hidden="1" x14ac:dyDescent="0.3">
      <c r="A67" s="86" t="s">
        <v>167</v>
      </c>
      <c r="B67" s="92">
        <v>7.4658971706831823</v>
      </c>
      <c r="C67" s="92">
        <v>13.984114429551814</v>
      </c>
      <c r="D67" s="92">
        <v>5.6724902488356825</v>
      </c>
      <c r="E67" s="92">
        <v>9.3981732878404483</v>
      </c>
      <c r="F67" s="92">
        <v>14.335521870027019</v>
      </c>
      <c r="G67" s="92">
        <v>7.489031296838017</v>
      </c>
      <c r="H67" s="92">
        <v>3.7254582247038801</v>
      </c>
      <c r="I67" s="92">
        <v>3.8572191361584007</v>
      </c>
      <c r="J67" s="92">
        <v>3.5929773082687202</v>
      </c>
      <c r="K67" s="93">
        <v>2208</v>
      </c>
      <c r="L67" s="93">
        <v>12999</v>
      </c>
      <c r="M67" s="93">
        <v>393</v>
      </c>
      <c r="N67" s="94">
        <v>0.16985921993999539</v>
      </c>
      <c r="O67" s="199"/>
      <c r="P67" s="199"/>
      <c r="Q67" s="199"/>
      <c r="R67" s="199"/>
      <c r="S67" s="199"/>
      <c r="T67" s="199"/>
    </row>
    <row r="68" spans="1:20" hidden="1" x14ac:dyDescent="0.3">
      <c r="A68" s="86" t="s">
        <v>167</v>
      </c>
      <c r="B68" s="92">
        <v>7.4968083172210109</v>
      </c>
      <c r="C68" s="92">
        <v>14.078869467152767</v>
      </c>
      <c r="D68" s="92">
        <v>5.6775661114728591</v>
      </c>
      <c r="E68" s="92">
        <v>9.4448627296613683</v>
      </c>
      <c r="F68" s="92">
        <v>14.388247398001234</v>
      </c>
      <c r="G68" s="92">
        <v>7.6064709453079917</v>
      </c>
      <c r="H68" s="92">
        <v>3.5943846764222513</v>
      </c>
      <c r="I68" s="92">
        <v>3.678942589145263</v>
      </c>
      <c r="J68" s="92">
        <v>3.507179314818925</v>
      </c>
      <c r="K68" s="93">
        <v>2146</v>
      </c>
      <c r="L68" s="93">
        <v>12974</v>
      </c>
      <c r="M68" s="93">
        <v>403</v>
      </c>
      <c r="N68" s="94">
        <v>0.16540773855403115</v>
      </c>
      <c r="O68" s="199"/>
      <c r="P68" s="199"/>
      <c r="Q68" s="199"/>
      <c r="R68" s="199"/>
      <c r="S68" s="199"/>
      <c r="T68" s="199"/>
    </row>
    <row r="69" spans="1:20" hidden="1" x14ac:dyDescent="0.3">
      <c r="A69" s="86" t="s">
        <v>167</v>
      </c>
      <c r="B69" s="92">
        <v>7.1756872412766448</v>
      </c>
      <c r="C69" s="92">
        <v>13.467787344885807</v>
      </c>
      <c r="D69" s="92">
        <v>5.3993334811214471</v>
      </c>
      <c r="E69" s="92">
        <v>9.0617158657502639</v>
      </c>
      <c r="F69" s="92">
        <v>13.744441693969858</v>
      </c>
      <c r="G69" s="92">
        <v>7.215398067849998</v>
      </c>
      <c r="H69" s="92">
        <v>3.6475670133379969</v>
      </c>
      <c r="I69" s="92">
        <v>3.8616877363937663</v>
      </c>
      <c r="J69" s="92">
        <v>3.4431114618090564</v>
      </c>
      <c r="K69" s="93">
        <v>2255</v>
      </c>
      <c r="L69" s="93">
        <v>12861</v>
      </c>
      <c r="M69" s="93">
        <v>384</v>
      </c>
      <c r="N69" s="94">
        <v>0.17533628800248816</v>
      </c>
      <c r="O69" s="199"/>
      <c r="P69" s="199"/>
      <c r="Q69" s="199"/>
      <c r="R69" s="199"/>
      <c r="S69" s="199"/>
      <c r="T69" s="199"/>
    </row>
    <row r="70" spans="1:20" hidden="1" x14ac:dyDescent="0.3">
      <c r="A70" s="86" t="s">
        <v>167</v>
      </c>
      <c r="B70" s="92">
        <v>7.2241985286274844</v>
      </c>
      <c r="C70" s="92">
        <v>13.440707842753691</v>
      </c>
      <c r="D70" s="92">
        <v>5.4799916909548472</v>
      </c>
      <c r="E70" s="92">
        <v>9.1071280387732223</v>
      </c>
      <c r="F70" s="92">
        <v>14.033686284559598</v>
      </c>
      <c r="G70" s="92">
        <v>7.0932396183838513</v>
      </c>
      <c r="H70" s="92">
        <v>3.5514941481149482</v>
      </c>
      <c r="I70" s="92">
        <v>3.5466833183407447</v>
      </c>
      <c r="J70" s="92">
        <v>3.5562706454732926</v>
      </c>
      <c r="K70" s="93">
        <v>2241</v>
      </c>
      <c r="L70" s="93">
        <v>13029</v>
      </c>
      <c r="M70" s="93">
        <v>392</v>
      </c>
      <c r="N70" s="94">
        <v>0.1720009210223348</v>
      </c>
      <c r="O70" s="199"/>
      <c r="P70" s="199"/>
      <c r="Q70" s="199"/>
      <c r="R70" s="199"/>
      <c r="S70" s="199"/>
      <c r="T70" s="199"/>
    </row>
    <row r="71" spans="1:20" hidden="1" x14ac:dyDescent="0.3">
      <c r="A71" s="86" t="s">
        <v>167</v>
      </c>
      <c r="B71" s="92">
        <v>6.9742193805142083</v>
      </c>
      <c r="C71" s="92">
        <v>12.997040281473565</v>
      </c>
      <c r="D71" s="92">
        <v>5.3161680886647407</v>
      </c>
      <c r="E71" s="92">
        <v>8.8467360660651071</v>
      </c>
      <c r="F71" s="92">
        <v>13.496391682193989</v>
      </c>
      <c r="G71" s="92">
        <v>7.1052177674658985</v>
      </c>
      <c r="H71" s="92">
        <v>3.6665448774309892</v>
      </c>
      <c r="I71" s="92">
        <v>3.8055107631345497</v>
      </c>
      <c r="J71" s="92">
        <v>3.5307662826839392</v>
      </c>
      <c r="K71" s="93">
        <v>2161</v>
      </c>
      <c r="L71" s="93">
        <v>12807</v>
      </c>
      <c r="M71" s="93">
        <v>356</v>
      </c>
      <c r="N71" s="94">
        <v>0.16873584758335286</v>
      </c>
      <c r="O71" s="199"/>
      <c r="P71" s="199"/>
      <c r="Q71" s="199"/>
      <c r="R71" s="199"/>
      <c r="S71" s="199"/>
      <c r="T71" s="199"/>
    </row>
    <row r="72" spans="1:20" hidden="1" x14ac:dyDescent="0.3">
      <c r="A72" s="86" t="s">
        <v>167</v>
      </c>
      <c r="B72" s="92">
        <v>7.4747382619058431</v>
      </c>
      <c r="C72" s="92">
        <v>14.010643288190456</v>
      </c>
      <c r="D72" s="92">
        <v>5.6865429745605649</v>
      </c>
      <c r="E72" s="92">
        <v>9.2654935736451787</v>
      </c>
      <c r="F72" s="92">
        <v>14.015170990366846</v>
      </c>
      <c r="G72" s="92">
        <v>7.4644059567614089</v>
      </c>
      <c r="H72" s="92">
        <v>3.6743017672498373</v>
      </c>
      <c r="I72" s="92">
        <v>3.8626232882353069</v>
      </c>
      <c r="J72" s="92">
        <v>3.4864819909916833</v>
      </c>
      <c r="K72" s="93">
        <v>2253</v>
      </c>
      <c r="L72" s="93">
        <v>12820</v>
      </c>
      <c r="M72" s="93">
        <v>408</v>
      </c>
      <c r="N72" s="94">
        <v>0.17574102964118565</v>
      </c>
      <c r="O72" s="199"/>
      <c r="P72" s="199"/>
      <c r="Q72" s="199"/>
      <c r="R72" s="199"/>
      <c r="S72" s="199"/>
      <c r="T72" s="199"/>
    </row>
    <row r="73" spans="1:20" hidden="1" x14ac:dyDescent="0.3">
      <c r="A73" s="86" t="s">
        <v>167</v>
      </c>
      <c r="B73" s="92">
        <v>7.5777895610112358</v>
      </c>
      <c r="C73" s="92">
        <v>13.996301246919558</v>
      </c>
      <c r="D73" s="92">
        <v>5.7740269910583164</v>
      </c>
      <c r="E73" s="92">
        <v>9.5340591817040359</v>
      </c>
      <c r="F73" s="92">
        <v>14.446340590581826</v>
      </c>
      <c r="G73" s="92">
        <v>7.7472113942011536</v>
      </c>
      <c r="H73" s="92">
        <v>3.556186595768398</v>
      </c>
      <c r="I73" s="92">
        <v>3.6440690259863553</v>
      </c>
      <c r="J73" s="92">
        <v>3.4697675890159441</v>
      </c>
      <c r="K73" s="93">
        <v>2271</v>
      </c>
      <c r="L73" s="93">
        <v>13082</v>
      </c>
      <c r="M73" s="93">
        <v>405</v>
      </c>
      <c r="N73" s="94">
        <v>0.17359730927992661</v>
      </c>
      <c r="O73" s="199"/>
      <c r="P73" s="199"/>
      <c r="Q73" s="199"/>
      <c r="R73" s="199"/>
      <c r="S73" s="199"/>
      <c r="T73" s="199"/>
    </row>
    <row r="74" spans="1:20" x14ac:dyDescent="0.3">
      <c r="A74" s="91" t="s">
        <v>175</v>
      </c>
      <c r="B74" s="95">
        <f>AVERAGE(B64:B73)</f>
        <v>7.3569301612138913</v>
      </c>
      <c r="C74" s="95">
        <f t="shared" ref="C74" si="54">AVERAGE(C64:C73)</f>
        <v>13.757524196802681</v>
      </c>
      <c r="D74" s="95">
        <f t="shared" ref="D74" si="55">AVERAGE(D64:D73)</f>
        <v>5.5955565637997013</v>
      </c>
      <c r="E74" s="95">
        <f t="shared" ref="E74" si="56">AVERAGE(E64:E73)</f>
        <v>9.2809979031966243</v>
      </c>
      <c r="F74" s="95">
        <f t="shared" ref="F74" si="57">AVERAGE(F64:F73)</f>
        <v>14.117067216099372</v>
      </c>
      <c r="G74" s="95">
        <f t="shared" ref="G74" si="58">AVERAGE(G64:G73)</f>
        <v>7.4302402364084674</v>
      </c>
      <c r="H74" s="95">
        <f t="shared" ref="H74" si="59">AVERAGE(H64:H73)</f>
        <v>3.6158628381153641</v>
      </c>
      <c r="I74" s="95">
        <f t="shared" ref="I74" si="60">AVERAGE(I64:I73)</f>
        <v>3.7101781018943472</v>
      </c>
      <c r="J74" s="95">
        <f t="shared" ref="J74" si="61">AVERAGE(J64:J73)</f>
        <v>3.522711686818635</v>
      </c>
      <c r="K74" s="96">
        <f t="shared" ref="K74" si="62">AVERAGE(K64:K73)</f>
        <v>2213.6</v>
      </c>
      <c r="L74" s="96">
        <f t="shared" ref="L74" si="63">AVERAGE(L64:L73)</f>
        <v>12956.4</v>
      </c>
      <c r="M74" s="96">
        <f t="shared" ref="M74" si="64">AVERAGE(M64:M73)</f>
        <v>393.8</v>
      </c>
      <c r="N74" s="97">
        <f t="shared" ref="N74" si="65">AVERAGE(N64:N73)</f>
        <v>0.17085646600790186</v>
      </c>
      <c r="O74" s="199"/>
      <c r="P74" s="199"/>
      <c r="Q74" s="199"/>
      <c r="R74" s="199"/>
      <c r="S74" s="199"/>
      <c r="T74" s="199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hidden="1" x14ac:dyDescent="0.3">
      <c r="A76" s="86" t="s">
        <v>168</v>
      </c>
      <c r="B76" s="92">
        <v>5.4307665686901432</v>
      </c>
      <c r="C76" s="92">
        <v>10.185839199563087</v>
      </c>
      <c r="D76" s="92">
        <v>4.0638690907792725</v>
      </c>
      <c r="E76" s="92">
        <v>6.9393847044645032</v>
      </c>
      <c r="F76" s="92">
        <v>11.258990388664895</v>
      </c>
      <c r="G76" s="92">
        <v>5.3139803804932164</v>
      </c>
      <c r="H76" s="92">
        <v>3.639863696068125</v>
      </c>
      <c r="I76" s="92">
        <v>3.9856166676740377</v>
      </c>
      <c r="J76" s="92">
        <v>3.299019373571094</v>
      </c>
      <c r="K76" s="93">
        <v>4482</v>
      </c>
      <c r="L76" s="93">
        <v>13056</v>
      </c>
      <c r="M76" s="93">
        <v>772</v>
      </c>
      <c r="N76" s="94">
        <v>0.34329044117647056</v>
      </c>
      <c r="O76" s="199" t="s">
        <v>184</v>
      </c>
      <c r="P76" s="199"/>
      <c r="Q76" s="199"/>
      <c r="R76" s="199"/>
      <c r="S76" s="199"/>
      <c r="T76" s="199"/>
    </row>
    <row r="77" spans="1:20" hidden="1" x14ac:dyDescent="0.3">
      <c r="A77" s="86" t="s">
        <v>168</v>
      </c>
      <c r="B77" s="92">
        <v>5.8022768410024153</v>
      </c>
      <c r="C77" s="92">
        <v>10.984913993811952</v>
      </c>
      <c r="D77" s="92">
        <v>4.251279719429542</v>
      </c>
      <c r="E77" s="92">
        <v>7.0471264317175555</v>
      </c>
      <c r="F77" s="92">
        <v>11.319487360646381</v>
      </c>
      <c r="G77" s="92">
        <v>5.4303714908185619</v>
      </c>
      <c r="H77" s="92">
        <v>4.0455543496965367</v>
      </c>
      <c r="I77" s="92">
        <v>4.6426127690670755</v>
      </c>
      <c r="J77" s="92">
        <v>3.4152181735566547</v>
      </c>
      <c r="K77" s="93">
        <v>4434</v>
      </c>
      <c r="L77" s="93">
        <v>13001</v>
      </c>
      <c r="M77" s="93">
        <v>826</v>
      </c>
      <c r="N77" s="94">
        <v>0.34105068840858394</v>
      </c>
      <c r="O77" s="199"/>
      <c r="P77" s="199"/>
      <c r="Q77" s="199"/>
      <c r="R77" s="199"/>
      <c r="S77" s="199"/>
      <c r="T77" s="199"/>
    </row>
    <row r="78" spans="1:20" hidden="1" x14ac:dyDescent="0.3">
      <c r="A78" s="86" t="s">
        <v>168</v>
      </c>
      <c r="B78" s="92">
        <v>5.3741497708356842</v>
      </c>
      <c r="C78" s="92">
        <v>10.150398791425795</v>
      </c>
      <c r="D78" s="92">
        <v>3.9213330663956865</v>
      </c>
      <c r="E78" s="92">
        <v>6.7547963684784191</v>
      </c>
      <c r="F78" s="92">
        <v>10.787709770778571</v>
      </c>
      <c r="G78" s="92">
        <v>5.181711277162222</v>
      </c>
      <c r="H78" s="92">
        <v>3.5788323318321389</v>
      </c>
      <c r="I78" s="92">
        <v>3.9755057337714215</v>
      </c>
      <c r="J78" s="92">
        <v>3.1921576510195178</v>
      </c>
      <c r="K78" s="93">
        <v>4551</v>
      </c>
      <c r="L78" s="93">
        <v>13118</v>
      </c>
      <c r="M78" s="93">
        <v>841</v>
      </c>
      <c r="N78" s="94">
        <v>0.34692788534837626</v>
      </c>
      <c r="O78" s="199"/>
      <c r="P78" s="199"/>
      <c r="Q78" s="199"/>
      <c r="R78" s="199"/>
      <c r="S78" s="199"/>
      <c r="T78" s="199"/>
    </row>
    <row r="79" spans="1:20" hidden="1" x14ac:dyDescent="0.3">
      <c r="A79" s="86" t="s">
        <v>168</v>
      </c>
      <c r="B79" s="92">
        <v>5.5070203431097733</v>
      </c>
      <c r="C79" s="92">
        <v>10.478202151952823</v>
      </c>
      <c r="D79" s="92">
        <v>4.0743759860833668</v>
      </c>
      <c r="E79" s="92">
        <v>7.0109243782312696</v>
      </c>
      <c r="F79" s="92">
        <v>11.266507510301791</v>
      </c>
      <c r="G79" s="92">
        <v>5.3694753914682654</v>
      </c>
      <c r="H79" s="92">
        <v>3.8312494028817432</v>
      </c>
      <c r="I79" s="92">
        <v>4.2601966794118686</v>
      </c>
      <c r="J79" s="92">
        <v>3.4151686525113245</v>
      </c>
      <c r="K79" s="93">
        <v>4472</v>
      </c>
      <c r="L79" s="93">
        <v>13093</v>
      </c>
      <c r="M79" s="93">
        <v>807</v>
      </c>
      <c r="N79" s="94">
        <v>0.34155655693882225</v>
      </c>
      <c r="O79" s="199"/>
      <c r="P79" s="199"/>
      <c r="Q79" s="199"/>
      <c r="R79" s="199"/>
      <c r="S79" s="199"/>
      <c r="T79" s="199"/>
    </row>
    <row r="80" spans="1:20" hidden="1" x14ac:dyDescent="0.3">
      <c r="A80" s="86" t="s">
        <v>168</v>
      </c>
      <c r="B80" s="92">
        <v>5.5933063650784183</v>
      </c>
      <c r="C80" s="92">
        <v>10.511497187722888</v>
      </c>
      <c r="D80" s="92">
        <v>4.05849039930815</v>
      </c>
      <c r="E80" s="92">
        <v>6.8828976749811295</v>
      </c>
      <c r="F80" s="92">
        <v>11.059950076008581</v>
      </c>
      <c r="G80" s="92">
        <v>5.2140351450327875</v>
      </c>
      <c r="H80" s="92">
        <v>3.6705455764794044</v>
      </c>
      <c r="I80" s="92">
        <v>4.0987325203613256</v>
      </c>
      <c r="J80" s="92">
        <v>3.2555364709224039</v>
      </c>
      <c r="K80" s="93">
        <v>4553</v>
      </c>
      <c r="L80" s="93">
        <v>12918</v>
      </c>
      <c r="M80" s="93">
        <v>812</v>
      </c>
      <c r="N80" s="94">
        <v>0.35245394023842702</v>
      </c>
      <c r="O80" s="199"/>
      <c r="P80" s="199"/>
      <c r="Q80" s="199"/>
      <c r="R80" s="199"/>
      <c r="S80" s="199"/>
      <c r="T80" s="199"/>
    </row>
    <row r="81" spans="1:20" hidden="1" x14ac:dyDescent="0.3">
      <c r="A81" s="86" t="s">
        <v>168</v>
      </c>
      <c r="B81" s="92">
        <v>5.3308998038625255</v>
      </c>
      <c r="C81" s="92">
        <v>10.060168251399455</v>
      </c>
      <c r="D81" s="92">
        <v>3.9193015698138476</v>
      </c>
      <c r="E81" s="92">
        <v>6.7304910301819714</v>
      </c>
      <c r="F81" s="92">
        <v>10.732133298201841</v>
      </c>
      <c r="G81" s="92">
        <v>5.1290439352627395</v>
      </c>
      <c r="H81" s="92">
        <v>3.6623530901983008</v>
      </c>
      <c r="I81" s="92">
        <v>4.0166849034507717</v>
      </c>
      <c r="J81" s="92">
        <v>3.2985617398499474</v>
      </c>
      <c r="K81" s="93">
        <v>4483</v>
      </c>
      <c r="L81" s="93">
        <v>13006</v>
      </c>
      <c r="M81" s="93">
        <v>828</v>
      </c>
      <c r="N81" s="94">
        <v>0.34468706750730432</v>
      </c>
      <c r="O81" s="199"/>
      <c r="P81" s="199"/>
      <c r="Q81" s="199"/>
      <c r="R81" s="199"/>
      <c r="S81" s="199"/>
      <c r="T81" s="199"/>
    </row>
    <row r="82" spans="1:20" hidden="1" x14ac:dyDescent="0.3">
      <c r="A82" s="86" t="s">
        <v>168</v>
      </c>
      <c r="B82" s="92">
        <v>5.2460304363339336</v>
      </c>
      <c r="C82" s="92">
        <v>9.8750686403629331</v>
      </c>
      <c r="D82" s="92">
        <v>3.8569753197277468</v>
      </c>
      <c r="E82" s="92">
        <v>6.6566780019921454</v>
      </c>
      <c r="F82" s="92">
        <v>10.819398212067254</v>
      </c>
      <c r="G82" s="92">
        <v>4.9890717205572646</v>
      </c>
      <c r="H82" s="92">
        <v>3.7086051885916698</v>
      </c>
      <c r="I82" s="92">
        <v>4.150918705123237</v>
      </c>
      <c r="J82" s="92">
        <v>3.2579691139243447</v>
      </c>
      <c r="K82" s="93">
        <v>4403</v>
      </c>
      <c r="L82" s="93">
        <v>12748</v>
      </c>
      <c r="M82" s="93">
        <v>781</v>
      </c>
      <c r="N82" s="94">
        <v>0.34538751176655164</v>
      </c>
      <c r="O82" s="199"/>
      <c r="P82" s="199"/>
      <c r="Q82" s="199"/>
      <c r="R82" s="199"/>
      <c r="S82" s="199"/>
      <c r="T82" s="199"/>
    </row>
    <row r="83" spans="1:20" hidden="1" x14ac:dyDescent="0.3">
      <c r="A83" s="86" t="s">
        <v>168</v>
      </c>
      <c r="B83" s="92">
        <v>5.1682744599035395</v>
      </c>
      <c r="C83" s="92">
        <v>9.8968332310104135</v>
      </c>
      <c r="D83" s="92">
        <v>3.8272047804525426</v>
      </c>
      <c r="E83" s="92">
        <v>6.8712859876080365</v>
      </c>
      <c r="F83" s="92">
        <v>11.020348921154703</v>
      </c>
      <c r="G83" s="92">
        <v>5.1839138276794312</v>
      </c>
      <c r="H83" s="92">
        <v>3.8243235610788719</v>
      </c>
      <c r="I83" s="92">
        <v>4.2996660796699633</v>
      </c>
      <c r="J83" s="92">
        <v>3.3562807920958049</v>
      </c>
      <c r="K83" s="93">
        <v>4401</v>
      </c>
      <c r="L83" s="93">
        <v>12953</v>
      </c>
      <c r="M83" s="93">
        <v>776</v>
      </c>
      <c r="N83" s="94">
        <v>0.33976684937852236</v>
      </c>
      <c r="O83" s="199"/>
      <c r="P83" s="199"/>
      <c r="Q83" s="199"/>
      <c r="R83" s="199"/>
      <c r="S83" s="199"/>
      <c r="T83" s="199"/>
    </row>
    <row r="84" spans="1:20" hidden="1" x14ac:dyDescent="0.3">
      <c r="A84" s="86" t="s">
        <v>168</v>
      </c>
      <c r="B84" s="92">
        <v>5.3593824309765674</v>
      </c>
      <c r="C84" s="92">
        <v>10.176429724884018</v>
      </c>
      <c r="D84" s="92">
        <v>3.9708056896628974</v>
      </c>
      <c r="E84" s="92">
        <v>6.8860573256933391</v>
      </c>
      <c r="F84" s="92">
        <v>11.110142527001482</v>
      </c>
      <c r="G84" s="92">
        <v>5.2909058146058134</v>
      </c>
      <c r="H84" s="92">
        <v>3.6869225792144769</v>
      </c>
      <c r="I84" s="92">
        <v>4.0511581814061808</v>
      </c>
      <c r="J84" s="92">
        <v>3.3262835583729577</v>
      </c>
      <c r="K84" s="93">
        <v>4439</v>
      </c>
      <c r="L84" s="93">
        <v>13083</v>
      </c>
      <c r="M84" s="93">
        <v>778</v>
      </c>
      <c r="N84" s="94">
        <v>0.33929526866926546</v>
      </c>
      <c r="O84" s="199"/>
      <c r="P84" s="199"/>
      <c r="Q84" s="199"/>
      <c r="R84" s="199"/>
      <c r="S84" s="199"/>
      <c r="T84" s="199"/>
    </row>
    <row r="85" spans="1:20" hidden="1" x14ac:dyDescent="0.3">
      <c r="A85" s="86" t="s">
        <v>168</v>
      </c>
      <c r="B85" s="92">
        <v>5.4678354249998851</v>
      </c>
      <c r="C85" s="92">
        <v>10.213078032283876</v>
      </c>
      <c r="D85" s="92">
        <v>4.0407989620794478</v>
      </c>
      <c r="E85" s="92">
        <v>6.7440890983249533</v>
      </c>
      <c r="F85" s="92">
        <v>10.789424318699101</v>
      </c>
      <c r="G85" s="92">
        <v>5.1612724554955065</v>
      </c>
      <c r="H85" s="92">
        <v>4.2597493710562269</v>
      </c>
      <c r="I85" s="92">
        <v>5.0048228968244555</v>
      </c>
      <c r="J85" s="92">
        <v>3.4864612797960692</v>
      </c>
      <c r="K85" s="93">
        <v>4366</v>
      </c>
      <c r="L85" s="93">
        <v>13072</v>
      </c>
      <c r="M85" s="93">
        <v>853</v>
      </c>
      <c r="N85" s="94">
        <v>0.33399632802937579</v>
      </c>
      <c r="O85" s="199"/>
      <c r="P85" s="199"/>
      <c r="Q85" s="199"/>
      <c r="R85" s="199"/>
      <c r="S85" s="199"/>
      <c r="T85" s="199"/>
    </row>
    <row r="86" spans="1:20" x14ac:dyDescent="0.3">
      <c r="A86" s="91" t="s">
        <v>175</v>
      </c>
      <c r="B86" s="95">
        <f>AVERAGE(B76:B85)</f>
        <v>5.4279942444792875</v>
      </c>
      <c r="C86" s="95">
        <f t="shared" ref="C86" si="66">AVERAGE(C76:C85)</f>
        <v>10.253242920441725</v>
      </c>
      <c r="D86" s="95">
        <f t="shared" ref="D86" si="67">AVERAGE(D76:D85)</f>
        <v>3.99844345837325</v>
      </c>
      <c r="E86" s="95">
        <f t="shared" ref="E86" si="68">AVERAGE(E76:E85)</f>
        <v>6.8523731001673323</v>
      </c>
      <c r="F86" s="95">
        <f t="shared" ref="F86" si="69">AVERAGE(F76:F85)</f>
        <v>11.016409238352463</v>
      </c>
      <c r="G86" s="95">
        <f t="shared" ref="G86" si="70">AVERAGE(G76:G85)</f>
        <v>5.2263781438575814</v>
      </c>
      <c r="H86" s="95">
        <f t="shared" ref="H86" si="71">AVERAGE(H76:H85)</f>
        <v>3.79079991470975</v>
      </c>
      <c r="I86" s="95">
        <f t="shared" ref="I86" si="72">AVERAGE(I76:I85)</f>
        <v>4.2485915136760344</v>
      </c>
      <c r="J86" s="95">
        <f t="shared" ref="J86" si="73">AVERAGE(J76:J85)</f>
        <v>3.3302656805620119</v>
      </c>
      <c r="K86" s="96">
        <f t="shared" ref="K86" si="74">AVERAGE(K76:K85)</f>
        <v>4458.3999999999996</v>
      </c>
      <c r="L86" s="96">
        <f t="shared" ref="L86" si="75">AVERAGE(L76:L85)</f>
        <v>13004.8</v>
      </c>
      <c r="M86" s="96">
        <f t="shared" ref="M86" si="76">AVERAGE(M76:M85)</f>
        <v>807.4</v>
      </c>
      <c r="N86" s="97">
        <f t="shared" ref="N86" si="77">AVERAGE(N76:N85)</f>
        <v>0.34284125374616992</v>
      </c>
      <c r="O86" s="199"/>
      <c r="P86" s="199"/>
      <c r="Q86" s="199"/>
      <c r="R86" s="199"/>
      <c r="S86" s="199"/>
      <c r="T86" s="199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hidden="1" x14ac:dyDescent="0.3">
      <c r="A88" s="86" t="s">
        <v>169</v>
      </c>
      <c r="B88" s="92">
        <v>6.3584923427651363</v>
      </c>
      <c r="C88" s="92">
        <v>11.83376980588525</v>
      </c>
      <c r="D88" s="92">
        <v>4.8855279491551356</v>
      </c>
      <c r="E88" s="92">
        <v>8.2239404229127562</v>
      </c>
      <c r="F88" s="92">
        <v>12.862705497309708</v>
      </c>
      <c r="G88" s="92">
        <v>6.4012390652222591</v>
      </c>
      <c r="H88" s="92">
        <v>17.083086613807346</v>
      </c>
      <c r="I88" s="92">
        <v>22.278723159418487</v>
      </c>
      <c r="J88" s="92">
        <v>11.812150987825</v>
      </c>
      <c r="K88" s="93">
        <v>2923</v>
      </c>
      <c r="L88" s="93">
        <v>12739</v>
      </c>
      <c r="M88" s="93">
        <v>526</v>
      </c>
      <c r="N88" s="94">
        <f t="shared" ref="N88:N97" si="78">K88/L88</f>
        <v>0.22945286129209513</v>
      </c>
      <c r="O88" s="199" t="s">
        <v>190</v>
      </c>
      <c r="P88" s="199"/>
      <c r="Q88" s="199"/>
      <c r="R88" s="199"/>
      <c r="S88" s="199"/>
      <c r="T88" s="199"/>
    </row>
    <row r="89" spans="1:20" hidden="1" x14ac:dyDescent="0.3">
      <c r="A89" s="86" t="s">
        <v>169</v>
      </c>
      <c r="B89" s="92">
        <v>6.1267688769144728</v>
      </c>
      <c r="C89" s="92">
        <v>11.760696642699008</v>
      </c>
      <c r="D89" s="92">
        <v>4.5309855945904394</v>
      </c>
      <c r="E89" s="92">
        <v>7.8910090799294919</v>
      </c>
      <c r="F89" s="92">
        <v>12.368370984056785</v>
      </c>
      <c r="G89" s="92">
        <v>6.1923581005520898</v>
      </c>
      <c r="H89" s="92">
        <v>15.481522553348688</v>
      </c>
      <c r="I89" s="92">
        <v>20.235206450895724</v>
      </c>
      <c r="J89" s="92">
        <v>10.876198101238691</v>
      </c>
      <c r="K89" s="93">
        <v>3048</v>
      </c>
      <c r="L89" s="93">
        <v>13053</v>
      </c>
      <c r="M89" s="93">
        <v>561</v>
      </c>
      <c r="N89" s="94">
        <f t="shared" si="78"/>
        <v>0.23350953803723282</v>
      </c>
      <c r="O89" s="199"/>
      <c r="P89" s="199"/>
      <c r="Q89" s="199"/>
      <c r="R89" s="199"/>
      <c r="S89" s="199"/>
      <c r="T89" s="199"/>
    </row>
    <row r="90" spans="1:20" hidden="1" x14ac:dyDescent="0.3">
      <c r="A90" s="86" t="s">
        <v>169</v>
      </c>
      <c r="B90" s="92">
        <v>6.8909812245683124</v>
      </c>
      <c r="C90" s="92">
        <v>12.757052328442603</v>
      </c>
      <c r="D90" s="92">
        <v>5.2018783568438831</v>
      </c>
      <c r="E90" s="92">
        <v>8.7151343028390063</v>
      </c>
      <c r="F90" s="92">
        <v>13.353957355564415</v>
      </c>
      <c r="G90" s="92">
        <v>6.9316607412518056</v>
      </c>
      <c r="H90" s="92">
        <v>17.175189030234225</v>
      </c>
      <c r="I90" s="92">
        <v>22.518456307318974</v>
      </c>
      <c r="J90" s="92">
        <v>11.778453434833107</v>
      </c>
      <c r="K90" s="93">
        <v>3020</v>
      </c>
      <c r="L90" s="93">
        <v>13065</v>
      </c>
      <c r="M90" s="93">
        <v>567</v>
      </c>
      <c r="N90" s="94">
        <f t="shared" si="78"/>
        <v>0.23115193264446995</v>
      </c>
      <c r="O90" s="199"/>
      <c r="P90" s="199"/>
      <c r="Q90" s="199"/>
      <c r="R90" s="199"/>
      <c r="S90" s="199"/>
      <c r="T90" s="199"/>
    </row>
    <row r="91" spans="1:20" hidden="1" x14ac:dyDescent="0.3">
      <c r="A91" s="86" t="s">
        <v>169</v>
      </c>
      <c r="B91" s="92">
        <v>6.7262848826719761</v>
      </c>
      <c r="C91" s="92">
        <v>12.497258699000774</v>
      </c>
      <c r="D91" s="92">
        <v>5.1255889370696561</v>
      </c>
      <c r="E91" s="92">
        <v>8.6972298735260285</v>
      </c>
      <c r="F91" s="92">
        <v>13.342717873405963</v>
      </c>
      <c r="G91" s="92">
        <v>6.9517210113345085</v>
      </c>
      <c r="H91" s="92">
        <v>16.689682984929473</v>
      </c>
      <c r="I91" s="92">
        <v>21.827258526714783</v>
      </c>
      <c r="J91" s="92">
        <v>11.326623033815331</v>
      </c>
      <c r="K91" s="93">
        <v>3047</v>
      </c>
      <c r="L91" s="93">
        <v>13246</v>
      </c>
      <c r="M91" s="93">
        <v>556</v>
      </c>
      <c r="N91" s="94">
        <f t="shared" si="78"/>
        <v>0.23003170768533898</v>
      </c>
      <c r="O91" s="199"/>
      <c r="P91" s="199"/>
      <c r="Q91" s="199"/>
      <c r="R91" s="199"/>
      <c r="S91" s="199"/>
      <c r="T91" s="199"/>
    </row>
    <row r="92" spans="1:20" hidden="1" x14ac:dyDescent="0.3">
      <c r="A92" s="86" t="s">
        <v>169</v>
      </c>
      <c r="B92" s="92">
        <v>7.0708533897873496</v>
      </c>
      <c r="C92" s="92">
        <v>13.149042784882329</v>
      </c>
      <c r="D92" s="92">
        <v>5.3556216023160736</v>
      </c>
      <c r="E92" s="92">
        <v>8.925270047906805</v>
      </c>
      <c r="F92" s="92">
        <v>13.871324988039136</v>
      </c>
      <c r="G92" s="92">
        <v>7.1131604818631144</v>
      </c>
      <c r="H92" s="92">
        <v>18.835607306076724</v>
      </c>
      <c r="I92" s="92">
        <v>24.469139766514058</v>
      </c>
      <c r="J92" s="92">
        <v>13.269948730704792</v>
      </c>
      <c r="K92" s="93">
        <v>2825</v>
      </c>
      <c r="L92" s="93">
        <v>13144</v>
      </c>
      <c r="M92" s="93">
        <v>515</v>
      </c>
      <c r="N92" s="94">
        <f t="shared" si="78"/>
        <v>0.21492696287279367</v>
      </c>
      <c r="O92" s="199"/>
      <c r="P92" s="199"/>
      <c r="Q92" s="199"/>
      <c r="R92" s="199"/>
      <c r="S92" s="199"/>
      <c r="T92" s="199"/>
    </row>
    <row r="93" spans="1:20" hidden="1" x14ac:dyDescent="0.3">
      <c r="A93" s="86" t="s">
        <v>169</v>
      </c>
      <c r="B93" s="92">
        <v>6.1234987526142568</v>
      </c>
      <c r="C93" s="92">
        <v>11.699152296159131</v>
      </c>
      <c r="D93" s="92">
        <v>4.5629967067689545</v>
      </c>
      <c r="E93" s="92">
        <v>7.6935661903939545</v>
      </c>
      <c r="F93" s="92">
        <v>12.132161341231072</v>
      </c>
      <c r="G93" s="92">
        <v>5.9809149802320061</v>
      </c>
      <c r="H93" s="92">
        <v>16.7071621079788</v>
      </c>
      <c r="I93" s="92">
        <v>21.994453713736146</v>
      </c>
      <c r="J93" s="92">
        <v>11.583790492637364</v>
      </c>
      <c r="K93" s="93">
        <v>3005</v>
      </c>
      <c r="L93" s="93">
        <v>12910</v>
      </c>
      <c r="M93" s="93">
        <v>514</v>
      </c>
      <c r="N93" s="94">
        <f t="shared" si="78"/>
        <v>0.23276529821843533</v>
      </c>
      <c r="O93" s="199"/>
      <c r="P93" s="199"/>
      <c r="Q93" s="199"/>
      <c r="R93" s="199"/>
      <c r="S93" s="199"/>
      <c r="T93" s="199"/>
    </row>
    <row r="94" spans="1:20" hidden="1" x14ac:dyDescent="0.3">
      <c r="A94" s="86" t="s">
        <v>169</v>
      </c>
      <c r="B94" s="92">
        <v>6.692599907248387</v>
      </c>
      <c r="C94" s="92">
        <v>12.604950050884922</v>
      </c>
      <c r="D94" s="92">
        <v>5.1105273607063815</v>
      </c>
      <c r="E94" s="92">
        <v>8.6223570845947926</v>
      </c>
      <c r="F94" s="92">
        <v>13.364974584652309</v>
      </c>
      <c r="G94" s="92">
        <v>6.8261086363327328</v>
      </c>
      <c r="H94" s="92">
        <v>17.125908719851552</v>
      </c>
      <c r="I94" s="92">
        <v>21.929282508129347</v>
      </c>
      <c r="J94" s="92">
        <v>12.000482766025925</v>
      </c>
      <c r="K94" s="93">
        <v>2911</v>
      </c>
      <c r="L94" s="93">
        <v>12961</v>
      </c>
      <c r="M94" s="93">
        <v>536</v>
      </c>
      <c r="N94" s="94">
        <f t="shared" si="78"/>
        <v>0.22459686752565389</v>
      </c>
      <c r="O94" s="199"/>
      <c r="P94" s="199"/>
      <c r="Q94" s="199"/>
      <c r="R94" s="199"/>
      <c r="S94" s="199"/>
      <c r="T94" s="199"/>
    </row>
    <row r="95" spans="1:20" hidden="1" x14ac:dyDescent="0.3">
      <c r="A95" s="86" t="s">
        <v>169</v>
      </c>
      <c r="B95" s="92">
        <v>6.8038964629707808</v>
      </c>
      <c r="C95" s="92">
        <v>12.706109501621336</v>
      </c>
      <c r="D95" s="92">
        <v>5.0813696305299159</v>
      </c>
      <c r="E95" s="92">
        <v>8.6105827356389764</v>
      </c>
      <c r="F95" s="92">
        <v>13.372765641127645</v>
      </c>
      <c r="G95" s="92">
        <v>6.7669616786590741</v>
      </c>
      <c r="H95" s="92">
        <v>15.74715254373182</v>
      </c>
      <c r="I95" s="92">
        <v>20.956372653833398</v>
      </c>
      <c r="J95" s="92">
        <v>10.890436050103204</v>
      </c>
      <c r="K95" s="93">
        <v>3102</v>
      </c>
      <c r="L95" s="93">
        <v>12941</v>
      </c>
      <c r="M95" s="93">
        <v>532</v>
      </c>
      <c r="N95" s="94">
        <f t="shared" si="78"/>
        <v>0.23970326868093655</v>
      </c>
      <c r="O95" s="199"/>
      <c r="P95" s="199"/>
      <c r="Q95" s="199"/>
      <c r="R95" s="199"/>
      <c r="S95" s="199"/>
      <c r="T95" s="199"/>
    </row>
    <row r="96" spans="1:20" hidden="1" x14ac:dyDescent="0.3">
      <c r="A96" s="86" t="s">
        <v>169</v>
      </c>
      <c r="B96" s="92">
        <v>6.6940978425366646</v>
      </c>
      <c r="C96" s="92">
        <v>12.648063317216282</v>
      </c>
      <c r="D96" s="92">
        <v>4.9783708799694955</v>
      </c>
      <c r="E96" s="92">
        <v>8.5387205242659281</v>
      </c>
      <c r="F96" s="92">
        <v>13.323333287758464</v>
      </c>
      <c r="G96" s="92">
        <v>6.7078304797512951</v>
      </c>
      <c r="H96" s="92">
        <v>18.334596049241444</v>
      </c>
      <c r="I96" s="92">
        <v>24.686216755595481</v>
      </c>
      <c r="J96" s="92">
        <v>12.071131077881992</v>
      </c>
      <c r="K96" s="93">
        <v>2882</v>
      </c>
      <c r="L96" s="93">
        <v>13021</v>
      </c>
      <c r="M96" s="93">
        <v>513</v>
      </c>
      <c r="N96" s="94">
        <f t="shared" si="78"/>
        <v>0.22133476691498349</v>
      </c>
      <c r="O96" s="199"/>
      <c r="P96" s="199"/>
      <c r="Q96" s="199"/>
      <c r="R96" s="199"/>
      <c r="S96" s="199"/>
      <c r="T96" s="199"/>
    </row>
    <row r="97" spans="1:20" hidden="1" x14ac:dyDescent="0.3">
      <c r="A97" s="86" t="s">
        <v>169</v>
      </c>
      <c r="B97" s="92">
        <v>6.5131453767211323</v>
      </c>
      <c r="C97" s="92">
        <v>12.173815581250144</v>
      </c>
      <c r="D97" s="92">
        <v>4.9515249138400881</v>
      </c>
      <c r="E97" s="92">
        <v>8.1655332461809742</v>
      </c>
      <c r="F97" s="92">
        <v>12.85930991333513</v>
      </c>
      <c r="G97" s="92">
        <v>6.3986174557456481</v>
      </c>
      <c r="H97" s="92">
        <v>15.265769645649248</v>
      </c>
      <c r="I97" s="92">
        <v>20.028545172859747</v>
      </c>
      <c r="J97" s="92">
        <v>10.502994118438714</v>
      </c>
      <c r="K97" s="93">
        <v>3176</v>
      </c>
      <c r="L97" s="93">
        <v>13114</v>
      </c>
      <c r="M97" s="93">
        <v>557</v>
      </c>
      <c r="N97" s="94">
        <f t="shared" si="78"/>
        <v>0.2421839255757206</v>
      </c>
      <c r="O97" s="199"/>
      <c r="P97" s="199"/>
      <c r="Q97" s="199"/>
      <c r="R97" s="199"/>
      <c r="S97" s="199"/>
      <c r="T97" s="199"/>
    </row>
    <row r="98" spans="1:20" x14ac:dyDescent="0.3">
      <c r="A98" s="91" t="s">
        <v>175</v>
      </c>
      <c r="B98" s="95">
        <f>AVERAGE(B88:B97)</f>
        <v>6.6000619058798478</v>
      </c>
      <c r="C98" s="95">
        <f t="shared" ref="C98" si="79">AVERAGE(C88:C97)</f>
        <v>12.382991100804178</v>
      </c>
      <c r="D98" s="95">
        <f t="shared" ref="D98" si="80">AVERAGE(D88:D97)</f>
        <v>4.9784391931790024</v>
      </c>
      <c r="E98" s="95">
        <f t="shared" ref="E98" si="81">AVERAGE(E88:E97)</f>
        <v>8.4083343508188708</v>
      </c>
      <c r="F98" s="95">
        <f t="shared" ref="F98" si="82">AVERAGE(F88:F97)</f>
        <v>13.085162146648059</v>
      </c>
      <c r="G98" s="95">
        <f t="shared" ref="G98" si="83">AVERAGE(G88:G97)</f>
        <v>6.6270572630944526</v>
      </c>
      <c r="H98" s="95">
        <f t="shared" ref="H98" si="84">AVERAGE(H88:H97)</f>
        <v>16.844567755484931</v>
      </c>
      <c r="I98" s="95">
        <f t="shared" ref="I98" si="85">AVERAGE(I88:I97)</f>
        <v>22.092365501501611</v>
      </c>
      <c r="J98" s="95">
        <f t="shared" ref="J98" si="86">AVERAGE(J88:J97)</f>
        <v>11.611220879350412</v>
      </c>
      <c r="K98" s="96">
        <f t="shared" ref="K98" si="87">AVERAGE(K88:K97)</f>
        <v>2993.9</v>
      </c>
      <c r="L98" s="96">
        <f t="shared" ref="L98" si="88">AVERAGE(L88:L97)</f>
        <v>13019.4</v>
      </c>
      <c r="M98" s="96">
        <f t="shared" ref="M98" si="89">AVERAGE(M88:M97)</f>
        <v>537.70000000000005</v>
      </c>
      <c r="N98" s="97">
        <f t="shared" ref="N98" si="90">AVERAGE(N88:N97)</f>
        <v>0.22996571294476609</v>
      </c>
      <c r="O98" s="199"/>
      <c r="P98" s="199"/>
      <c r="Q98" s="199"/>
      <c r="R98" s="199"/>
      <c r="S98" s="199"/>
      <c r="T98" s="199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hidden="1" x14ac:dyDescent="0.3">
      <c r="A100" s="86" t="s">
        <v>170</v>
      </c>
      <c r="B100" s="92">
        <v>7.5808168333398447</v>
      </c>
      <c r="C100" s="92">
        <v>14.049607923646532</v>
      </c>
      <c r="D100" s="92">
        <v>5.8129250976549303</v>
      </c>
      <c r="E100" s="92">
        <v>9.5487279680052257</v>
      </c>
      <c r="F100" s="92">
        <v>14.581931033436131</v>
      </c>
      <c r="G100" s="92">
        <v>7.628146628755923</v>
      </c>
      <c r="H100" s="92">
        <v>3.978597623880201</v>
      </c>
      <c r="I100" s="92">
        <v>3.9358586862510379</v>
      </c>
      <c r="J100" s="92">
        <v>4.0213365615093615</v>
      </c>
      <c r="K100" s="93">
        <v>2252</v>
      </c>
      <c r="L100" s="93">
        <v>13025</v>
      </c>
      <c r="M100" s="93">
        <v>399</v>
      </c>
      <c r="N100" s="94">
        <v>0.17289827255278312</v>
      </c>
      <c r="O100" s="199" t="s">
        <v>191</v>
      </c>
      <c r="P100" s="199"/>
      <c r="Q100" s="199"/>
      <c r="R100" s="199"/>
      <c r="S100" s="199"/>
      <c r="T100" s="199"/>
    </row>
    <row r="101" spans="1:20" hidden="1" x14ac:dyDescent="0.3">
      <c r="A101" s="86" t="s">
        <v>170</v>
      </c>
      <c r="B101" s="92">
        <v>7.4900919180403385</v>
      </c>
      <c r="C101" s="92">
        <v>13.95033999311292</v>
      </c>
      <c r="D101" s="92">
        <v>5.7024845026662812</v>
      </c>
      <c r="E101" s="92">
        <v>9.4535773668625449</v>
      </c>
      <c r="F101" s="92">
        <v>14.342997087067427</v>
      </c>
      <c r="G101" s="92">
        <v>7.6215335465627971</v>
      </c>
      <c r="H101" s="92">
        <v>4.1536863234450987</v>
      </c>
      <c r="I101" s="92">
        <v>4.2581121436058957</v>
      </c>
      <c r="J101" s="92">
        <v>4.049076168209008</v>
      </c>
      <c r="K101" s="93">
        <v>2272</v>
      </c>
      <c r="L101" s="93">
        <v>13021</v>
      </c>
      <c r="M101" s="93">
        <v>375</v>
      </c>
      <c r="N101" s="94">
        <v>0.17448736656170802</v>
      </c>
      <c r="O101" s="199"/>
      <c r="P101" s="199"/>
      <c r="Q101" s="199"/>
      <c r="R101" s="199"/>
      <c r="S101" s="199"/>
      <c r="T101" s="199"/>
    </row>
    <row r="102" spans="1:20" hidden="1" x14ac:dyDescent="0.3">
      <c r="A102" s="86" t="s">
        <v>170</v>
      </c>
      <c r="B102" s="92">
        <v>7.2551897984396554</v>
      </c>
      <c r="C102" s="92">
        <v>13.481703602726972</v>
      </c>
      <c r="D102" s="92">
        <v>5.55440046542906</v>
      </c>
      <c r="E102" s="92">
        <v>9.1551834159041334</v>
      </c>
      <c r="F102" s="92">
        <v>13.858537736225692</v>
      </c>
      <c r="G102" s="92">
        <v>7.3603863286074738</v>
      </c>
      <c r="H102" s="92">
        <v>3.8697828895297919</v>
      </c>
      <c r="I102" s="92">
        <v>4.1934859736268244</v>
      </c>
      <c r="J102" s="92">
        <v>3.539467753093307</v>
      </c>
      <c r="K102" s="93">
        <v>2278</v>
      </c>
      <c r="L102" s="93">
        <v>12963</v>
      </c>
      <c r="M102" s="93">
        <v>405</v>
      </c>
      <c r="N102" s="94">
        <v>0.17573092648306718</v>
      </c>
      <c r="O102" s="199"/>
      <c r="P102" s="199"/>
      <c r="Q102" s="199"/>
      <c r="R102" s="199"/>
      <c r="S102" s="199"/>
      <c r="T102" s="199"/>
    </row>
    <row r="103" spans="1:20" hidden="1" x14ac:dyDescent="0.3">
      <c r="A103" s="86" t="s">
        <v>170</v>
      </c>
      <c r="B103" s="92">
        <v>7.1299478434755876</v>
      </c>
      <c r="C103" s="92">
        <v>13.423068120547441</v>
      </c>
      <c r="D103" s="92">
        <v>5.3825678360673317</v>
      </c>
      <c r="E103" s="92">
        <v>8.7901293284475024</v>
      </c>
      <c r="F103" s="92">
        <v>13.345026954677417</v>
      </c>
      <c r="G103" s="92">
        <v>6.9952314468180576</v>
      </c>
      <c r="H103" s="92">
        <v>3.996676328270226</v>
      </c>
      <c r="I103" s="92">
        <v>4.008509727087521</v>
      </c>
      <c r="J103" s="92">
        <v>3.9860870036663441</v>
      </c>
      <c r="K103" s="93">
        <v>2294</v>
      </c>
      <c r="L103" s="93">
        <v>12911</v>
      </c>
      <c r="M103" s="93">
        <v>384</v>
      </c>
      <c r="N103" s="94">
        <v>0.177677949035706</v>
      </c>
      <c r="O103" s="199"/>
      <c r="P103" s="199"/>
      <c r="Q103" s="199"/>
      <c r="R103" s="199"/>
      <c r="S103" s="199"/>
      <c r="T103" s="199"/>
    </row>
    <row r="104" spans="1:20" hidden="1" x14ac:dyDescent="0.3">
      <c r="A104" s="86" t="s">
        <v>170</v>
      </c>
      <c r="B104" s="92">
        <v>7.0897815460466509</v>
      </c>
      <c r="C104" s="92">
        <v>13.39464857585719</v>
      </c>
      <c r="D104" s="92">
        <v>5.3173871927397736</v>
      </c>
      <c r="E104" s="92">
        <v>9.1039731541056135</v>
      </c>
      <c r="F104" s="92">
        <v>13.86300153836538</v>
      </c>
      <c r="G104" s="92">
        <v>7.203992734975297</v>
      </c>
      <c r="H104" s="92">
        <v>4.1421031757115916</v>
      </c>
      <c r="I104" s="92">
        <v>4.2883191888370735</v>
      </c>
      <c r="J104" s="92">
        <v>3.9835811994904797</v>
      </c>
      <c r="K104" s="93">
        <v>2305</v>
      </c>
      <c r="L104" s="93">
        <v>12975</v>
      </c>
      <c r="M104" s="93">
        <v>452</v>
      </c>
      <c r="N104" s="94">
        <v>0.17764932562620425</v>
      </c>
      <c r="O104" s="199"/>
      <c r="P104" s="199"/>
      <c r="Q104" s="199"/>
      <c r="R104" s="199"/>
      <c r="S104" s="199"/>
      <c r="T104" s="199"/>
    </row>
    <row r="105" spans="1:20" hidden="1" x14ac:dyDescent="0.3">
      <c r="A105" s="86" t="s">
        <v>170</v>
      </c>
      <c r="B105" s="92">
        <v>7.5805886504005588</v>
      </c>
      <c r="C105" s="92">
        <v>14.154188704210689</v>
      </c>
      <c r="D105" s="92">
        <v>5.7666293465610243</v>
      </c>
      <c r="E105" s="92">
        <v>9.5245882825572483</v>
      </c>
      <c r="F105" s="92">
        <v>14.541056205276247</v>
      </c>
      <c r="G105" s="92">
        <v>7.5605815558477314</v>
      </c>
      <c r="H105" s="92">
        <v>3.9472370061738968</v>
      </c>
      <c r="I105" s="92">
        <v>4.0500396487776991</v>
      </c>
      <c r="J105" s="92">
        <v>3.8453417125780738</v>
      </c>
      <c r="K105" s="93">
        <v>2260</v>
      </c>
      <c r="L105" s="93">
        <v>13065</v>
      </c>
      <c r="M105" s="93">
        <v>404</v>
      </c>
      <c r="N105" s="94">
        <v>0.17298124760811329</v>
      </c>
      <c r="O105" s="199"/>
      <c r="P105" s="199"/>
      <c r="Q105" s="199"/>
      <c r="R105" s="199"/>
      <c r="S105" s="199"/>
      <c r="T105" s="199"/>
    </row>
    <row r="106" spans="1:20" hidden="1" x14ac:dyDescent="0.3">
      <c r="A106" s="86" t="s">
        <v>170</v>
      </c>
      <c r="B106" s="92">
        <v>7.2579435411731152</v>
      </c>
      <c r="C106" s="92">
        <v>13.603852965014758</v>
      </c>
      <c r="D106" s="92">
        <v>5.4915563819594739</v>
      </c>
      <c r="E106" s="92">
        <v>9.0624083494044516</v>
      </c>
      <c r="F106" s="92">
        <v>13.743257297956422</v>
      </c>
      <c r="G106" s="92">
        <v>7.2377435144918314</v>
      </c>
      <c r="H106" s="92">
        <v>3.9814688044292184</v>
      </c>
      <c r="I106" s="92">
        <v>4.1766588878170561</v>
      </c>
      <c r="J106" s="92">
        <v>3.7893797108921934</v>
      </c>
      <c r="K106" s="93">
        <v>2252</v>
      </c>
      <c r="L106" s="93">
        <v>12862</v>
      </c>
      <c r="M106" s="93">
        <v>411</v>
      </c>
      <c r="N106" s="94">
        <v>0.17508941066708134</v>
      </c>
      <c r="O106" s="199"/>
      <c r="P106" s="199"/>
      <c r="Q106" s="199"/>
      <c r="R106" s="199"/>
      <c r="S106" s="199"/>
      <c r="T106" s="199"/>
    </row>
    <row r="107" spans="1:20" hidden="1" x14ac:dyDescent="0.3">
      <c r="A107" s="86" t="s">
        <v>170</v>
      </c>
      <c r="B107" s="92">
        <v>7.1750345840883121</v>
      </c>
      <c r="C107" s="92">
        <v>13.336033592537166</v>
      </c>
      <c r="D107" s="92">
        <v>5.5500777479987553</v>
      </c>
      <c r="E107" s="92">
        <v>9.0458064280437238</v>
      </c>
      <c r="F107" s="92">
        <v>13.746276968220426</v>
      </c>
      <c r="G107" s="92">
        <v>7.2058872289496163</v>
      </c>
      <c r="H107" s="92">
        <v>4.3957026320359409</v>
      </c>
      <c r="I107" s="92">
        <v>4.7914240282413054</v>
      </c>
      <c r="J107" s="92">
        <v>4.0047861790629184</v>
      </c>
      <c r="K107" s="93">
        <v>2298</v>
      </c>
      <c r="L107" s="93">
        <v>13144</v>
      </c>
      <c r="M107" s="93">
        <v>416</v>
      </c>
      <c r="N107" s="94">
        <v>0.17483262325015217</v>
      </c>
      <c r="O107" s="199"/>
      <c r="P107" s="199"/>
      <c r="Q107" s="199"/>
      <c r="R107" s="199"/>
      <c r="S107" s="199"/>
      <c r="T107" s="199"/>
    </row>
    <row r="108" spans="1:20" hidden="1" x14ac:dyDescent="0.3">
      <c r="A108" s="86" t="s">
        <v>170</v>
      </c>
      <c r="B108" s="92">
        <v>7.8539709068457331</v>
      </c>
      <c r="C108" s="92">
        <v>14.672498812490799</v>
      </c>
      <c r="D108" s="92">
        <v>5.9700849196623249</v>
      </c>
      <c r="E108" s="92">
        <v>9.8065106902704962</v>
      </c>
      <c r="F108" s="92">
        <v>14.947599802522866</v>
      </c>
      <c r="G108" s="92">
        <v>7.8735026287926244</v>
      </c>
      <c r="H108" s="92">
        <v>3.8381534291062267</v>
      </c>
      <c r="I108" s="92">
        <v>3.9328071451176685</v>
      </c>
      <c r="J108" s="92">
        <v>3.7464828370235854</v>
      </c>
      <c r="K108" s="93">
        <v>2315</v>
      </c>
      <c r="L108" s="93">
        <v>13271</v>
      </c>
      <c r="M108" s="93">
        <v>403</v>
      </c>
      <c r="N108" s="94">
        <v>0.17444050938135786</v>
      </c>
      <c r="O108" s="199"/>
      <c r="P108" s="199"/>
      <c r="Q108" s="199"/>
      <c r="R108" s="199"/>
      <c r="S108" s="199"/>
      <c r="T108" s="199"/>
    </row>
    <row r="109" spans="1:20" hidden="1" x14ac:dyDescent="0.3">
      <c r="A109" s="86" t="s">
        <v>170</v>
      </c>
      <c r="B109" s="92">
        <v>7.4211414342029114</v>
      </c>
      <c r="C109" s="92">
        <v>13.962406222247809</v>
      </c>
      <c r="D109" s="92">
        <v>5.5725434826495102</v>
      </c>
      <c r="E109" s="92">
        <v>9.0865797956171175</v>
      </c>
      <c r="F109" s="92">
        <v>13.817465831021742</v>
      </c>
      <c r="G109" s="92">
        <v>7.3386532952458188</v>
      </c>
      <c r="H109" s="92">
        <v>4.0239534210812442</v>
      </c>
      <c r="I109" s="92">
        <v>4.1326104370784282</v>
      </c>
      <c r="J109" s="92">
        <v>3.9138106664879202</v>
      </c>
      <c r="K109" s="93">
        <v>2211</v>
      </c>
      <c r="L109" s="93">
        <v>13014</v>
      </c>
      <c r="M109" s="93">
        <v>415</v>
      </c>
      <c r="N109" s="94">
        <v>0.16989396035039189</v>
      </c>
      <c r="O109" s="199"/>
      <c r="P109" s="199"/>
      <c r="Q109" s="199"/>
      <c r="R109" s="199"/>
      <c r="S109" s="199"/>
      <c r="T109" s="199"/>
    </row>
    <row r="110" spans="1:20" x14ac:dyDescent="0.3">
      <c r="A110" s="91" t="s">
        <v>175</v>
      </c>
      <c r="B110" s="95">
        <f>AVERAGE(B100:B109)</f>
        <v>7.3834507056052701</v>
      </c>
      <c r="C110" s="95">
        <f t="shared" ref="C110" si="91">AVERAGE(C100:C109)</f>
        <v>13.802834851239229</v>
      </c>
      <c r="D110" s="95">
        <f t="shared" ref="D110" si="92">AVERAGE(D100:D109)</f>
        <v>5.6120656973388465</v>
      </c>
      <c r="E110" s="95">
        <f t="shared" ref="E110" si="93">AVERAGE(E100:E109)</f>
        <v>9.2577484779218047</v>
      </c>
      <c r="F110" s="95">
        <f t="shared" ref="F110" si="94">AVERAGE(F100:F109)</f>
        <v>14.078715045476974</v>
      </c>
      <c r="G110" s="95">
        <f t="shared" ref="G110" si="95">AVERAGE(G100:G109)</f>
        <v>7.4025658909047163</v>
      </c>
      <c r="H110" s="95">
        <f t="shared" ref="H110" si="96">AVERAGE(H100:H109)</f>
        <v>4.0327361633663434</v>
      </c>
      <c r="I110" s="95">
        <f t="shared" ref="I110" si="97">AVERAGE(I100:I109)</f>
        <v>4.1767825866440509</v>
      </c>
      <c r="J110" s="95">
        <f t="shared" ref="J110" si="98">AVERAGE(J100:J109)</f>
        <v>3.8879349792013187</v>
      </c>
      <c r="K110" s="96">
        <f t="shared" ref="K110" si="99">AVERAGE(K100:K109)</f>
        <v>2273.6999999999998</v>
      </c>
      <c r="L110" s="96">
        <f t="shared" ref="L110" si="100">AVERAGE(L100:L109)</f>
        <v>13025.1</v>
      </c>
      <c r="M110" s="96">
        <f t="shared" ref="M110" si="101">AVERAGE(M100:M109)</f>
        <v>406.4</v>
      </c>
      <c r="N110" s="97">
        <f t="shared" ref="N110" si="102">AVERAGE(N100:N109)</f>
        <v>0.17456815915165652</v>
      </c>
      <c r="O110" s="199"/>
      <c r="P110" s="199"/>
      <c r="Q110" s="199"/>
      <c r="R110" s="199"/>
      <c r="S110" s="199"/>
      <c r="T110" s="199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hidden="1" x14ac:dyDescent="0.3">
      <c r="A112" s="86" t="s">
        <v>171</v>
      </c>
      <c r="B112" s="92">
        <v>6.9472275177923297</v>
      </c>
      <c r="C112" s="92">
        <v>13.079916855838521</v>
      </c>
      <c r="D112" s="92">
        <v>5.2576271653828019</v>
      </c>
      <c r="E112" s="92">
        <v>8.7918164409318695</v>
      </c>
      <c r="F112" s="92">
        <v>13.558159378032713</v>
      </c>
      <c r="G112" s="92">
        <v>6.9382043630248242</v>
      </c>
      <c r="H112" s="92">
        <v>3.9674296683336245</v>
      </c>
      <c r="I112" s="92">
        <v>4.111254289000188</v>
      </c>
      <c r="J112" s="92">
        <v>3.8233525022400694</v>
      </c>
      <c r="K112" s="93">
        <v>2285</v>
      </c>
      <c r="L112" s="93">
        <v>13029</v>
      </c>
      <c r="M112" s="93">
        <v>431</v>
      </c>
      <c r="N112" s="94">
        <v>0.17537800291657071</v>
      </c>
      <c r="O112" s="199" t="s">
        <v>192</v>
      </c>
      <c r="P112" s="199"/>
      <c r="Q112" s="199"/>
      <c r="R112" s="199"/>
      <c r="S112" s="199"/>
      <c r="T112" s="199"/>
    </row>
    <row r="113" spans="1:20" hidden="1" x14ac:dyDescent="0.3">
      <c r="A113" s="86" t="s">
        <v>171</v>
      </c>
      <c r="B113" s="92">
        <v>7.117315976539107</v>
      </c>
      <c r="C113" s="92">
        <v>13.446536333874921</v>
      </c>
      <c r="D113" s="92">
        <v>5.3747397297722594</v>
      </c>
      <c r="E113" s="92">
        <v>8.8712850288287211</v>
      </c>
      <c r="F113" s="92">
        <v>13.415865621879396</v>
      </c>
      <c r="G113" s="92">
        <v>7.0969450312790938</v>
      </c>
      <c r="H113" s="92">
        <v>3.9759321336316167</v>
      </c>
      <c r="I113" s="92">
        <v>4.091987467263186</v>
      </c>
      <c r="J113" s="92">
        <v>3.8622883394001835</v>
      </c>
      <c r="K113" s="93">
        <v>2290</v>
      </c>
      <c r="L113" s="93">
        <v>12893</v>
      </c>
      <c r="M113" s="93">
        <v>407</v>
      </c>
      <c r="N113" s="94">
        <v>0.17761576049018848</v>
      </c>
      <c r="O113" s="199"/>
      <c r="P113" s="199"/>
      <c r="Q113" s="199"/>
      <c r="R113" s="199"/>
      <c r="S113" s="199"/>
      <c r="T113" s="199"/>
    </row>
    <row r="114" spans="1:20" hidden="1" x14ac:dyDescent="0.3">
      <c r="A114" s="86" t="s">
        <v>171</v>
      </c>
      <c r="B114" s="92">
        <v>7.5298356768318833</v>
      </c>
      <c r="C114" s="92">
        <v>14.003318619745672</v>
      </c>
      <c r="D114" s="92">
        <v>5.7899600871220951</v>
      </c>
      <c r="E114" s="92">
        <v>9.4327081205694761</v>
      </c>
      <c r="F114" s="92">
        <v>14.51518853740075</v>
      </c>
      <c r="G114" s="92">
        <v>7.5059824817098466</v>
      </c>
      <c r="H114" s="92">
        <v>4.033483490395918</v>
      </c>
      <c r="I114" s="92">
        <v>4.2277140230187307</v>
      </c>
      <c r="J114" s="92">
        <v>3.8453438107124871</v>
      </c>
      <c r="K114" s="93">
        <v>2263</v>
      </c>
      <c r="L114" s="93">
        <v>13140</v>
      </c>
      <c r="M114" s="93">
        <v>398</v>
      </c>
      <c r="N114" s="94">
        <v>0.17222222222222222</v>
      </c>
      <c r="O114" s="199"/>
      <c r="P114" s="199"/>
      <c r="Q114" s="199"/>
      <c r="R114" s="199"/>
      <c r="S114" s="199"/>
      <c r="T114" s="199"/>
    </row>
    <row r="115" spans="1:20" hidden="1" x14ac:dyDescent="0.3">
      <c r="A115" s="86" t="s">
        <v>171</v>
      </c>
      <c r="B115" s="92">
        <v>7.3150338262204908</v>
      </c>
      <c r="C115" s="92">
        <v>13.788743476667083</v>
      </c>
      <c r="D115" s="92">
        <v>5.5531548929455674</v>
      </c>
      <c r="E115" s="92">
        <v>9.3653914155700893</v>
      </c>
      <c r="F115" s="92">
        <v>14.141888239193415</v>
      </c>
      <c r="G115" s="92">
        <v>7.5960727513004125</v>
      </c>
      <c r="H115" s="92">
        <v>3.8265927545933294</v>
      </c>
      <c r="I115" s="92">
        <v>3.9710574112139505</v>
      </c>
      <c r="J115" s="92">
        <v>3.6785594376536315</v>
      </c>
      <c r="K115" s="93">
        <v>2215</v>
      </c>
      <c r="L115" s="93">
        <v>13089</v>
      </c>
      <c r="M115" s="93">
        <v>431</v>
      </c>
      <c r="N115" s="94">
        <v>0.16922606769042708</v>
      </c>
      <c r="O115" s="199"/>
      <c r="P115" s="199"/>
      <c r="Q115" s="199"/>
      <c r="R115" s="199"/>
      <c r="S115" s="199"/>
      <c r="T115" s="199"/>
    </row>
    <row r="116" spans="1:20" hidden="1" x14ac:dyDescent="0.3">
      <c r="A116" s="86" t="s">
        <v>171</v>
      </c>
      <c r="B116" s="92">
        <v>6.8935443532315386</v>
      </c>
      <c r="C116" s="92">
        <v>12.712269366887719</v>
      </c>
      <c r="D116" s="92">
        <v>5.1955229048838509</v>
      </c>
      <c r="E116" s="92">
        <v>8.5785141715159874</v>
      </c>
      <c r="F116" s="92">
        <v>13.146904807258867</v>
      </c>
      <c r="G116" s="92">
        <v>6.724868523924024</v>
      </c>
      <c r="H116" s="92">
        <v>3.6830475695979854</v>
      </c>
      <c r="I116" s="92">
        <v>3.9514951563766925</v>
      </c>
      <c r="J116" s="92">
        <v>3.4402854843484802</v>
      </c>
      <c r="K116" s="93">
        <v>2250</v>
      </c>
      <c r="L116" s="93">
        <v>12811</v>
      </c>
      <c r="M116" s="93">
        <v>364</v>
      </c>
      <c r="N116" s="94">
        <v>0.17563031769573023</v>
      </c>
      <c r="O116" s="199"/>
      <c r="P116" s="199"/>
      <c r="Q116" s="199"/>
      <c r="R116" s="199"/>
      <c r="S116" s="199"/>
      <c r="T116" s="199"/>
    </row>
    <row r="117" spans="1:20" hidden="1" x14ac:dyDescent="0.3">
      <c r="A117" s="86" t="s">
        <v>171</v>
      </c>
      <c r="B117" s="92">
        <v>7.7405509462848983</v>
      </c>
      <c r="C117" s="92">
        <v>14.352381401951408</v>
      </c>
      <c r="D117" s="92">
        <v>5.9447567449235139</v>
      </c>
      <c r="E117" s="92">
        <v>9.7297118646788494</v>
      </c>
      <c r="F117" s="92">
        <v>14.670170401388296</v>
      </c>
      <c r="G117" s="92">
        <v>7.9284900699585981</v>
      </c>
      <c r="H117" s="92">
        <v>3.9231225847029165</v>
      </c>
      <c r="I117" s="92">
        <v>4.1137677913689341</v>
      </c>
      <c r="J117" s="92">
        <v>3.7343925353641372</v>
      </c>
      <c r="K117" s="93">
        <v>2182</v>
      </c>
      <c r="L117" s="93">
        <v>13043</v>
      </c>
      <c r="M117" s="93">
        <v>423</v>
      </c>
      <c r="N117" s="94">
        <v>0.16729280073602698</v>
      </c>
      <c r="O117" s="199"/>
      <c r="P117" s="199"/>
      <c r="Q117" s="199"/>
      <c r="R117" s="199"/>
      <c r="S117" s="199"/>
      <c r="T117" s="199"/>
    </row>
    <row r="118" spans="1:20" hidden="1" x14ac:dyDescent="0.3">
      <c r="A118" s="86" t="s">
        <v>171</v>
      </c>
      <c r="B118" s="92">
        <v>7.4379707727109734</v>
      </c>
      <c r="C118" s="92">
        <v>13.637161633181746</v>
      </c>
      <c r="D118" s="92">
        <v>5.7097648323326897</v>
      </c>
      <c r="E118" s="92">
        <v>9.3990853178433529</v>
      </c>
      <c r="F118" s="92">
        <v>14.276423332830156</v>
      </c>
      <c r="G118" s="92">
        <v>7.5237118780128514</v>
      </c>
      <c r="H118" s="92">
        <v>4.0647309648314387</v>
      </c>
      <c r="I118" s="92">
        <v>4.1592512535314006</v>
      </c>
      <c r="J118" s="92">
        <v>3.9759731323434857</v>
      </c>
      <c r="K118" s="93">
        <v>2293</v>
      </c>
      <c r="L118" s="93">
        <v>13197</v>
      </c>
      <c r="M118" s="93">
        <v>388</v>
      </c>
      <c r="N118" s="94">
        <v>0.17375161021444269</v>
      </c>
      <c r="O118" s="199"/>
      <c r="P118" s="199"/>
      <c r="Q118" s="199"/>
      <c r="R118" s="199"/>
      <c r="S118" s="199"/>
      <c r="T118" s="199"/>
    </row>
    <row r="119" spans="1:20" hidden="1" x14ac:dyDescent="0.3">
      <c r="A119" s="86" t="s">
        <v>171</v>
      </c>
      <c r="B119" s="92">
        <v>7.6984799033660192</v>
      </c>
      <c r="C119" s="92">
        <v>14.452813706549001</v>
      </c>
      <c r="D119" s="92">
        <v>5.8870560224620352</v>
      </c>
      <c r="E119" s="92">
        <v>9.6401187268030792</v>
      </c>
      <c r="F119" s="92">
        <v>14.593818273416154</v>
      </c>
      <c r="G119" s="92">
        <v>7.7487524559224727</v>
      </c>
      <c r="H119" s="92">
        <v>3.9437304234813877</v>
      </c>
      <c r="I119" s="92">
        <v>4.1578134680756813</v>
      </c>
      <c r="J119" s="92">
        <v>3.7226600809674264</v>
      </c>
      <c r="K119" s="93">
        <v>2248</v>
      </c>
      <c r="L119" s="93">
        <v>13019</v>
      </c>
      <c r="M119" s="93">
        <v>423</v>
      </c>
      <c r="N119" s="94">
        <v>0.1726707120362547</v>
      </c>
      <c r="O119" s="199"/>
      <c r="P119" s="199"/>
      <c r="Q119" s="199"/>
      <c r="R119" s="199"/>
      <c r="S119" s="199"/>
      <c r="T119" s="199"/>
    </row>
    <row r="120" spans="1:20" hidden="1" x14ac:dyDescent="0.3">
      <c r="A120" s="86" t="s">
        <v>171</v>
      </c>
      <c r="B120" s="92">
        <v>7.4850508156144695</v>
      </c>
      <c r="C120" s="92">
        <v>14.113236692116972</v>
      </c>
      <c r="D120" s="92">
        <v>5.6890945959897108</v>
      </c>
      <c r="E120" s="92">
        <v>9.4788161947507987</v>
      </c>
      <c r="F120" s="92">
        <v>14.504342932227136</v>
      </c>
      <c r="G120" s="92">
        <v>7.5397929662026817</v>
      </c>
      <c r="H120" s="92">
        <v>3.9014345333445513</v>
      </c>
      <c r="I120" s="92">
        <v>4.0431177769158868</v>
      </c>
      <c r="J120" s="92">
        <v>3.7525774546556807</v>
      </c>
      <c r="K120" s="93">
        <v>2275</v>
      </c>
      <c r="L120" s="93">
        <v>13139</v>
      </c>
      <c r="M120" s="93">
        <v>429</v>
      </c>
      <c r="N120" s="94">
        <v>0.17314864144912093</v>
      </c>
      <c r="O120" s="199"/>
      <c r="P120" s="199"/>
      <c r="Q120" s="199"/>
      <c r="R120" s="199"/>
      <c r="S120" s="199"/>
      <c r="T120" s="199"/>
    </row>
    <row r="121" spans="1:20" hidden="1" x14ac:dyDescent="0.3">
      <c r="A121" s="86" t="s">
        <v>171</v>
      </c>
      <c r="B121" s="92">
        <v>6.9188113190184071</v>
      </c>
      <c r="C121" s="92">
        <v>13.118327028299735</v>
      </c>
      <c r="D121" s="92">
        <v>5.2020223533712926</v>
      </c>
      <c r="E121" s="92">
        <v>8.6969128023493756</v>
      </c>
      <c r="F121" s="92">
        <v>13.178909991460236</v>
      </c>
      <c r="G121" s="92">
        <v>6.9537175233563806</v>
      </c>
      <c r="H121" s="92">
        <v>4.0683038101489926</v>
      </c>
      <c r="I121" s="92">
        <v>4.3530065424010047</v>
      </c>
      <c r="J121" s="92">
        <v>3.7917850414547547</v>
      </c>
      <c r="K121" s="93">
        <v>2265</v>
      </c>
      <c r="L121" s="93">
        <v>12843</v>
      </c>
      <c r="M121" s="93">
        <v>382</v>
      </c>
      <c r="N121" s="94">
        <v>0.17636066339640272</v>
      </c>
      <c r="O121" s="199"/>
      <c r="P121" s="199"/>
      <c r="Q121" s="199"/>
      <c r="R121" s="199"/>
      <c r="S121" s="199"/>
      <c r="T121" s="199"/>
    </row>
    <row r="122" spans="1:20" x14ac:dyDescent="0.3">
      <c r="A122" s="91" t="s">
        <v>175</v>
      </c>
      <c r="B122" s="95">
        <f>AVERAGE(B112:B121)</f>
        <v>7.3083821107610119</v>
      </c>
      <c r="C122" s="95">
        <f t="shared" ref="C122" si="103">AVERAGE(C112:C121)</f>
        <v>13.670470511511279</v>
      </c>
      <c r="D122" s="95">
        <f t="shared" ref="D122" si="104">AVERAGE(D112:D121)</f>
        <v>5.5603699329185812</v>
      </c>
      <c r="E122" s="95">
        <f t="shared" ref="E122" si="105">AVERAGE(E112:E121)</f>
        <v>9.1984360083841601</v>
      </c>
      <c r="F122" s="95">
        <f t="shared" ref="F122" si="106">AVERAGE(F112:F121)</f>
        <v>14.000167151508714</v>
      </c>
      <c r="G122" s="95">
        <f t="shared" ref="G122" si="107">AVERAGE(G112:G121)</f>
        <v>7.3556538044691182</v>
      </c>
      <c r="H122" s="95">
        <f t="shared" ref="H122" si="108">AVERAGE(H112:H121)</f>
        <v>3.9387807933061758</v>
      </c>
      <c r="I122" s="95">
        <f t="shared" ref="I122" si="109">AVERAGE(I112:I121)</f>
        <v>4.1180465179165662</v>
      </c>
      <c r="J122" s="95">
        <f t="shared" ref="J122" si="110">AVERAGE(J112:J121)</f>
        <v>3.7627217819140335</v>
      </c>
      <c r="K122" s="96">
        <f t="shared" ref="K122" si="111">AVERAGE(K112:K121)</f>
        <v>2256.6</v>
      </c>
      <c r="L122" s="96">
        <f t="shared" ref="L122" si="112">AVERAGE(L112:L121)</f>
        <v>13020.3</v>
      </c>
      <c r="M122" s="96">
        <f t="shared" ref="M122" si="113">AVERAGE(M112:M121)</f>
        <v>407.6</v>
      </c>
      <c r="N122" s="97">
        <f t="shared" ref="N122" si="114">AVERAGE(N112:N121)</f>
        <v>0.17332967988473869</v>
      </c>
      <c r="O122" s="199"/>
      <c r="P122" s="199"/>
      <c r="Q122" s="199"/>
      <c r="R122" s="199"/>
      <c r="S122" s="199"/>
      <c r="T122" s="199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hidden="1" x14ac:dyDescent="0.3">
      <c r="A124" s="86" t="s">
        <v>172</v>
      </c>
      <c r="B124" s="92">
        <v>7.2440027348957381</v>
      </c>
      <c r="C124" s="92">
        <v>13.650140504524645</v>
      </c>
      <c r="D124" s="92">
        <v>5.4904503642832987</v>
      </c>
      <c r="E124" s="92">
        <v>9.1236839561791943</v>
      </c>
      <c r="F124" s="92">
        <v>13.703508285342659</v>
      </c>
      <c r="G124" s="92">
        <v>7.3198686993743189</v>
      </c>
      <c r="H124" s="92">
        <v>3.6048677385004533</v>
      </c>
      <c r="I124" s="92">
        <v>3.7242702095488269</v>
      </c>
      <c r="J124" s="92">
        <v>3.4778042473114987</v>
      </c>
      <c r="K124" s="93">
        <v>2254</v>
      </c>
      <c r="L124" s="93">
        <v>13088</v>
      </c>
      <c r="M124" s="93">
        <v>410</v>
      </c>
      <c r="N124" s="94">
        <v>0.17221882640586797</v>
      </c>
      <c r="O124" s="199" t="s">
        <v>193</v>
      </c>
      <c r="P124" s="199"/>
      <c r="Q124" s="199"/>
      <c r="R124" s="199"/>
      <c r="S124" s="199"/>
      <c r="T124" s="199"/>
    </row>
    <row r="125" spans="1:20" hidden="1" x14ac:dyDescent="0.3">
      <c r="A125" s="86" t="s">
        <v>172</v>
      </c>
      <c r="B125" s="92">
        <v>7.0265888738251432</v>
      </c>
      <c r="C125" s="92">
        <v>13.202286132300992</v>
      </c>
      <c r="D125" s="92">
        <v>5.3673795045405779</v>
      </c>
      <c r="E125" s="92">
        <v>8.8125851429298283</v>
      </c>
      <c r="F125" s="92">
        <v>13.441677562789575</v>
      </c>
      <c r="G125" s="92">
        <v>7.0267180128414184</v>
      </c>
      <c r="H125" s="92">
        <v>3.7360157405285785</v>
      </c>
      <c r="I125" s="92">
        <v>3.8697357678830522</v>
      </c>
      <c r="J125" s="92">
        <v>3.5995199364329973</v>
      </c>
      <c r="K125" s="93">
        <v>2249</v>
      </c>
      <c r="L125" s="93">
        <v>12962</v>
      </c>
      <c r="M125" s="93">
        <v>441</v>
      </c>
      <c r="N125" s="94">
        <v>0.17350717481870082</v>
      </c>
      <c r="O125" s="199"/>
      <c r="P125" s="199"/>
      <c r="Q125" s="199"/>
      <c r="R125" s="199"/>
      <c r="S125" s="199"/>
      <c r="T125" s="199"/>
    </row>
    <row r="126" spans="1:20" hidden="1" x14ac:dyDescent="0.3">
      <c r="A126" s="86" t="s">
        <v>172</v>
      </c>
      <c r="B126" s="92">
        <v>7.6818525101158439</v>
      </c>
      <c r="C126" s="92">
        <v>14.419128014477538</v>
      </c>
      <c r="D126" s="92">
        <v>5.8235277415026871</v>
      </c>
      <c r="E126" s="92">
        <v>9.5979181148968173</v>
      </c>
      <c r="F126" s="92">
        <v>14.58746031188385</v>
      </c>
      <c r="G126" s="92">
        <v>7.7725673600396403</v>
      </c>
      <c r="H126" s="92">
        <v>3.6224744531629947</v>
      </c>
      <c r="I126" s="92">
        <v>3.7400663987342431</v>
      </c>
      <c r="J126" s="92">
        <v>3.5121876155133469</v>
      </c>
      <c r="K126" s="93">
        <v>2249</v>
      </c>
      <c r="L126" s="93">
        <v>13158</v>
      </c>
      <c r="M126" s="93">
        <v>399</v>
      </c>
      <c r="N126" s="94">
        <v>0.17092263261893906</v>
      </c>
      <c r="O126" s="199"/>
      <c r="P126" s="199"/>
      <c r="Q126" s="199"/>
      <c r="R126" s="199"/>
      <c r="S126" s="199"/>
      <c r="T126" s="199"/>
    </row>
    <row r="127" spans="1:20" hidden="1" x14ac:dyDescent="0.3">
      <c r="A127" s="86" t="s">
        <v>172</v>
      </c>
      <c r="B127" s="92">
        <v>7.2486093125664546</v>
      </c>
      <c r="C127" s="92">
        <v>13.70200067042674</v>
      </c>
      <c r="D127" s="92">
        <v>5.4497677185857833</v>
      </c>
      <c r="E127" s="92">
        <v>9.2200643374134987</v>
      </c>
      <c r="F127" s="92">
        <v>13.835585774893824</v>
      </c>
      <c r="G127" s="92">
        <v>7.3547052270453257</v>
      </c>
      <c r="H127" s="92">
        <v>3.5566056451308028</v>
      </c>
      <c r="I127" s="92">
        <v>3.7371064083319081</v>
      </c>
      <c r="J127" s="92">
        <v>3.3896775408739552</v>
      </c>
      <c r="K127" s="93">
        <v>2229</v>
      </c>
      <c r="L127" s="93">
        <v>12944</v>
      </c>
      <c r="M127" s="93">
        <v>371</v>
      </c>
      <c r="N127" s="94">
        <v>0.17220333745364647</v>
      </c>
      <c r="O127" s="199"/>
      <c r="P127" s="199"/>
      <c r="Q127" s="199"/>
      <c r="R127" s="199"/>
      <c r="S127" s="199"/>
      <c r="T127" s="199"/>
    </row>
    <row r="128" spans="1:20" hidden="1" x14ac:dyDescent="0.3">
      <c r="A128" s="86" t="s">
        <v>172</v>
      </c>
      <c r="B128" s="92">
        <v>6.9720733905737653</v>
      </c>
      <c r="C128" s="92">
        <v>13.136083279427952</v>
      </c>
      <c r="D128" s="92">
        <v>5.2968219169248663</v>
      </c>
      <c r="E128" s="92">
        <v>9.0091977940711789</v>
      </c>
      <c r="F128" s="92">
        <v>13.693328042275272</v>
      </c>
      <c r="G128" s="92">
        <v>7.1943878637471208</v>
      </c>
      <c r="H128" s="92">
        <v>3.6914830172334336</v>
      </c>
      <c r="I128" s="92">
        <v>3.8724310217913116</v>
      </c>
      <c r="J128" s="92">
        <v>3.5144124699160795</v>
      </c>
      <c r="K128" s="93">
        <v>2221</v>
      </c>
      <c r="L128" s="93">
        <v>12854</v>
      </c>
      <c r="M128" s="93">
        <v>405</v>
      </c>
      <c r="N128" s="94">
        <v>0.17278668118873503</v>
      </c>
      <c r="O128" s="199"/>
      <c r="P128" s="199"/>
      <c r="Q128" s="199"/>
      <c r="R128" s="199"/>
      <c r="S128" s="199"/>
      <c r="T128" s="199"/>
    </row>
    <row r="129" spans="1:20" hidden="1" x14ac:dyDescent="0.3">
      <c r="A129" s="86" t="s">
        <v>172</v>
      </c>
      <c r="B129" s="92">
        <v>7.5224670113935588</v>
      </c>
      <c r="C129" s="92">
        <v>13.819055049416157</v>
      </c>
      <c r="D129" s="92">
        <v>5.7160536640230584</v>
      </c>
      <c r="E129" s="92">
        <v>9.4419856889537481</v>
      </c>
      <c r="F129" s="92">
        <v>14.24564479562388</v>
      </c>
      <c r="G129" s="92">
        <v>7.5485771611202166</v>
      </c>
      <c r="H129" s="92">
        <v>3.4877574095634145</v>
      </c>
      <c r="I129" s="92">
        <v>3.5487021176014353</v>
      </c>
      <c r="J129" s="92">
        <v>3.4252399348663447</v>
      </c>
      <c r="K129" s="93">
        <v>2202</v>
      </c>
      <c r="L129" s="93">
        <v>12957</v>
      </c>
      <c r="M129" s="93">
        <v>398</v>
      </c>
      <c r="N129" s="94">
        <v>0.16994674693216022</v>
      </c>
      <c r="O129" s="199"/>
      <c r="P129" s="199"/>
      <c r="Q129" s="199"/>
      <c r="R129" s="199"/>
      <c r="S129" s="199"/>
      <c r="T129" s="199"/>
    </row>
    <row r="130" spans="1:20" hidden="1" x14ac:dyDescent="0.3">
      <c r="A130" s="86" t="s">
        <v>172</v>
      </c>
      <c r="B130" s="92">
        <v>7.0736289802792678</v>
      </c>
      <c r="C130" s="92">
        <v>13.202558284097071</v>
      </c>
      <c r="D130" s="92">
        <v>5.3736984158851673</v>
      </c>
      <c r="E130" s="92">
        <v>8.9954943451391767</v>
      </c>
      <c r="F130" s="92">
        <v>13.81039764722971</v>
      </c>
      <c r="G130" s="92">
        <v>7.1095855498574663</v>
      </c>
      <c r="H130" s="92">
        <v>3.7610100428534494</v>
      </c>
      <c r="I130" s="92">
        <v>3.8497813109171002</v>
      </c>
      <c r="J130" s="92">
        <v>3.6747638241924965</v>
      </c>
      <c r="K130" s="93">
        <v>2224</v>
      </c>
      <c r="L130" s="93">
        <v>13154</v>
      </c>
      <c r="M130" s="93">
        <v>407</v>
      </c>
      <c r="N130" s="94">
        <v>0.16907404591759162</v>
      </c>
      <c r="O130" s="199"/>
      <c r="P130" s="199"/>
      <c r="Q130" s="199"/>
      <c r="R130" s="199"/>
      <c r="S130" s="199"/>
      <c r="T130" s="199"/>
    </row>
    <row r="131" spans="1:20" hidden="1" x14ac:dyDescent="0.3">
      <c r="A131" s="86" t="s">
        <v>172</v>
      </c>
      <c r="B131" s="92">
        <v>7.5768882982418724</v>
      </c>
      <c r="C131" s="92">
        <v>14.055280415519027</v>
      </c>
      <c r="D131" s="92">
        <v>5.8828075521362697</v>
      </c>
      <c r="E131" s="92">
        <v>9.5853876595811762</v>
      </c>
      <c r="F131" s="92">
        <v>14.668965220513838</v>
      </c>
      <c r="G131" s="92">
        <v>7.7174894988469402</v>
      </c>
      <c r="H131" s="92">
        <v>3.6723384918613942</v>
      </c>
      <c r="I131" s="92">
        <v>3.8452784000842368</v>
      </c>
      <c r="J131" s="92">
        <v>3.4971650423884451</v>
      </c>
      <c r="K131" s="93">
        <v>2186</v>
      </c>
      <c r="L131" s="93">
        <v>12955</v>
      </c>
      <c r="M131" s="93">
        <v>380</v>
      </c>
      <c r="N131" s="94">
        <v>0.16873793901968351</v>
      </c>
      <c r="O131" s="199"/>
      <c r="P131" s="199"/>
      <c r="Q131" s="199"/>
      <c r="R131" s="199"/>
      <c r="S131" s="199"/>
      <c r="T131" s="199"/>
    </row>
    <row r="132" spans="1:20" hidden="1" x14ac:dyDescent="0.3">
      <c r="A132" s="86" t="s">
        <v>172</v>
      </c>
      <c r="B132" s="92">
        <v>7.314224419611481</v>
      </c>
      <c r="C132" s="92">
        <v>13.671420403028579</v>
      </c>
      <c r="D132" s="92">
        <v>5.4714909622556798</v>
      </c>
      <c r="E132" s="92">
        <v>9.1456306293706273</v>
      </c>
      <c r="F132" s="92">
        <v>13.816618705568887</v>
      </c>
      <c r="G132" s="92">
        <v>7.3252791578867242</v>
      </c>
      <c r="H132" s="92">
        <v>3.5609782196044497</v>
      </c>
      <c r="I132" s="92">
        <v>3.65211461262823</v>
      </c>
      <c r="J132" s="92">
        <v>3.4665231343977227</v>
      </c>
      <c r="K132" s="93">
        <v>2186</v>
      </c>
      <c r="L132" s="93">
        <v>12946</v>
      </c>
      <c r="M132" s="93">
        <v>424</v>
      </c>
      <c r="N132" s="94">
        <v>0.16885524486327824</v>
      </c>
      <c r="O132" s="199"/>
      <c r="P132" s="199"/>
      <c r="Q132" s="199"/>
      <c r="R132" s="199"/>
      <c r="S132" s="199"/>
      <c r="T132" s="199"/>
    </row>
    <row r="133" spans="1:20" hidden="1" x14ac:dyDescent="0.3">
      <c r="A133" s="86" t="s">
        <v>172</v>
      </c>
      <c r="B133" s="92">
        <v>7.2763287949250088</v>
      </c>
      <c r="C133" s="92">
        <v>13.457599227930757</v>
      </c>
      <c r="D133" s="92">
        <v>5.6305966439867223</v>
      </c>
      <c r="E133" s="92">
        <v>9.0512023721577854</v>
      </c>
      <c r="F133" s="92">
        <v>13.615551601718733</v>
      </c>
      <c r="G133" s="92">
        <v>7.31748864380324</v>
      </c>
      <c r="H133" s="92">
        <v>3.6032419054200804</v>
      </c>
      <c r="I133" s="92">
        <v>3.6667312819305411</v>
      </c>
      <c r="J133" s="92">
        <v>3.5364675658728744</v>
      </c>
      <c r="K133" s="93">
        <v>2184</v>
      </c>
      <c r="L133" s="93">
        <v>13110</v>
      </c>
      <c r="M133" s="93">
        <v>418</v>
      </c>
      <c r="N133" s="94">
        <v>0.1665903890160183</v>
      </c>
      <c r="O133" s="199"/>
      <c r="P133" s="199"/>
      <c r="Q133" s="199"/>
      <c r="R133" s="199"/>
      <c r="S133" s="199"/>
      <c r="T133" s="199"/>
    </row>
    <row r="134" spans="1:20" x14ac:dyDescent="0.3">
      <c r="A134" s="91" t="s">
        <v>175</v>
      </c>
      <c r="B134" s="95">
        <f>AVERAGE(B124:B133)</f>
        <v>7.2936664326428131</v>
      </c>
      <c r="C134" s="95">
        <f t="shared" ref="C134" si="115">AVERAGE(C124:C133)</f>
        <v>13.631555198114944</v>
      </c>
      <c r="D134" s="95">
        <f t="shared" ref="D134" si="116">AVERAGE(D124:D133)</f>
        <v>5.5502594484124108</v>
      </c>
      <c r="E134" s="95">
        <f t="shared" ref="E134" si="117">AVERAGE(E124:E133)</f>
        <v>9.198315004069304</v>
      </c>
      <c r="F134" s="95">
        <f t="shared" ref="F134" si="118">AVERAGE(F124:F133)</f>
        <v>13.941873794784021</v>
      </c>
      <c r="G134" s="95">
        <f t="shared" ref="G134" si="119">AVERAGE(G124:G133)</f>
        <v>7.3686667174562404</v>
      </c>
      <c r="H134" s="95">
        <f t="shared" ref="H134" si="120">AVERAGE(H124:H133)</f>
        <v>3.6296772663859045</v>
      </c>
      <c r="I134" s="95">
        <f t="shared" ref="I134" si="121">AVERAGE(I124:I133)</f>
        <v>3.7506217529450878</v>
      </c>
      <c r="J134" s="95">
        <f t="shared" ref="J134" si="122">AVERAGE(J124:J133)</f>
        <v>3.5093761311765759</v>
      </c>
      <c r="K134" s="96">
        <f t="shared" ref="K134" si="123">AVERAGE(K124:K133)</f>
        <v>2218.4</v>
      </c>
      <c r="L134" s="96">
        <f t="shared" ref="L134" si="124">AVERAGE(L124:L133)</f>
        <v>13012.8</v>
      </c>
      <c r="M134" s="96">
        <f t="shared" ref="M134" si="125">AVERAGE(M124:M133)</f>
        <v>405.3</v>
      </c>
      <c r="N134" s="97">
        <f t="shared" ref="N134" si="126">AVERAGE(N124:N133)</f>
        <v>0.17048430182346214</v>
      </c>
      <c r="O134" s="199"/>
      <c r="P134" s="199"/>
      <c r="Q134" s="199"/>
      <c r="R134" s="199"/>
      <c r="S134" s="199"/>
      <c r="T134" s="199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>
        <v>5.3767645539668134</v>
      </c>
      <c r="C136" s="92">
        <v>10.043522675474657</v>
      </c>
      <c r="D136" s="92">
        <v>3.9228899084201156</v>
      </c>
      <c r="E136" s="92">
        <v>6.705932285233696</v>
      </c>
      <c r="F136" s="92">
        <v>11.016115553055409</v>
      </c>
      <c r="G136" s="92">
        <v>4.9873775975221299</v>
      </c>
      <c r="H136" s="92">
        <v>5.0513546728153411</v>
      </c>
      <c r="I136" s="92">
        <v>6.0507932506826654</v>
      </c>
      <c r="J136" s="92">
        <v>4.0423976323016761</v>
      </c>
      <c r="K136" s="93">
        <v>4445</v>
      </c>
      <c r="L136" s="93">
        <v>12973</v>
      </c>
      <c r="M136" s="93">
        <v>809</v>
      </c>
      <c r="N136" s="94">
        <v>0.34263470284436909</v>
      </c>
      <c r="O136" s="199" t="s">
        <v>194</v>
      </c>
      <c r="P136" s="199"/>
      <c r="Q136" s="199"/>
      <c r="R136" s="199"/>
      <c r="S136" s="199"/>
      <c r="T136" s="199"/>
    </row>
    <row r="137" spans="1:20" hidden="1" x14ac:dyDescent="0.3">
      <c r="A137" s="86" t="s">
        <v>176</v>
      </c>
      <c r="B137" s="92">
        <v>5.4019798220839146</v>
      </c>
      <c r="C137" s="92">
        <v>10.212632285708221</v>
      </c>
      <c r="D137" s="92">
        <v>3.9635443729721129</v>
      </c>
      <c r="E137" s="92">
        <v>6.9571260694184041</v>
      </c>
      <c r="F137" s="92">
        <v>11.352077525873332</v>
      </c>
      <c r="G137" s="92">
        <v>5.2119118089413172</v>
      </c>
      <c r="H137" s="92">
        <v>4.8537719927090306</v>
      </c>
      <c r="I137" s="92">
        <v>5.5914214463310081</v>
      </c>
      <c r="J137" s="92">
        <v>4.106885426072072</v>
      </c>
      <c r="K137" s="93">
        <v>4505</v>
      </c>
      <c r="L137" s="93">
        <v>12973</v>
      </c>
      <c r="M137" s="93">
        <v>803</v>
      </c>
      <c r="N137" s="94">
        <v>0.34725969320897249</v>
      </c>
      <c r="O137" s="199"/>
      <c r="P137" s="199"/>
      <c r="Q137" s="199"/>
      <c r="R137" s="199"/>
      <c r="S137" s="199"/>
      <c r="T137" s="199"/>
    </row>
    <row r="138" spans="1:20" hidden="1" x14ac:dyDescent="0.3">
      <c r="A138" s="86" t="s">
        <v>176</v>
      </c>
      <c r="B138" s="92">
        <v>5.0327643573536882</v>
      </c>
      <c r="C138" s="92">
        <v>9.5471713009075252</v>
      </c>
      <c r="D138" s="92">
        <v>3.6716903847377145</v>
      </c>
      <c r="E138" s="92">
        <v>6.3471906682898185</v>
      </c>
      <c r="F138" s="92">
        <v>10.234187989639876</v>
      </c>
      <c r="G138" s="92">
        <v>4.7712415220755755</v>
      </c>
      <c r="H138" s="92">
        <v>5.7530386884143772</v>
      </c>
      <c r="I138" s="92">
        <v>6.8408361244107692</v>
      </c>
      <c r="J138" s="92">
        <v>4.7042611079524042</v>
      </c>
      <c r="K138" s="93">
        <v>4501</v>
      </c>
      <c r="L138" s="93">
        <v>12974</v>
      </c>
      <c r="M138" s="93">
        <v>811</v>
      </c>
      <c r="N138" s="94">
        <v>0.34692461846770462</v>
      </c>
      <c r="O138" s="199"/>
      <c r="P138" s="199"/>
      <c r="Q138" s="199"/>
      <c r="R138" s="199"/>
      <c r="S138" s="199"/>
      <c r="T138" s="199"/>
    </row>
    <row r="139" spans="1:20" hidden="1" x14ac:dyDescent="0.3">
      <c r="A139" s="86" t="s">
        <v>176</v>
      </c>
      <c r="B139" s="92">
        <v>5.2295552235200891</v>
      </c>
      <c r="C139" s="92">
        <v>9.8441042401641994</v>
      </c>
      <c r="D139" s="92">
        <v>3.8435355696864515</v>
      </c>
      <c r="E139" s="92">
        <v>6.5640877537820694</v>
      </c>
      <c r="F139" s="92">
        <v>10.729891784072658</v>
      </c>
      <c r="G139" s="92">
        <v>4.8628876882851779</v>
      </c>
      <c r="H139" s="92">
        <v>4.8934420055991783</v>
      </c>
      <c r="I139" s="92">
        <v>5.7730762466906596</v>
      </c>
      <c r="J139" s="92">
        <v>3.9907622848343176</v>
      </c>
      <c r="K139" s="93">
        <v>4568</v>
      </c>
      <c r="L139" s="93">
        <v>12952</v>
      </c>
      <c r="M139" s="93">
        <v>825</v>
      </c>
      <c r="N139" s="94">
        <v>0.35268684373069797</v>
      </c>
      <c r="O139" s="199"/>
      <c r="P139" s="199"/>
      <c r="Q139" s="199"/>
      <c r="R139" s="199"/>
      <c r="S139" s="199"/>
      <c r="T139" s="199"/>
    </row>
    <row r="140" spans="1:20" hidden="1" x14ac:dyDescent="0.3">
      <c r="A140" s="86" t="s">
        <v>176</v>
      </c>
      <c r="B140" s="92">
        <v>5.4384258033580819</v>
      </c>
      <c r="C140" s="92">
        <v>10.253689351540967</v>
      </c>
      <c r="D140" s="92">
        <v>4.0423131859124517</v>
      </c>
      <c r="E140" s="92">
        <v>6.768172707109561</v>
      </c>
      <c r="F140" s="92">
        <v>10.815333462174111</v>
      </c>
      <c r="G140" s="92">
        <v>5.147706626420768</v>
      </c>
      <c r="H140" s="92">
        <v>5.144750441957143</v>
      </c>
      <c r="I140" s="92">
        <v>6.0786832719739241</v>
      </c>
      <c r="J140" s="92">
        <v>4.1631767368797403</v>
      </c>
      <c r="K140" s="93">
        <v>4471</v>
      </c>
      <c r="L140" s="93">
        <v>12967</v>
      </c>
      <c r="M140" s="93">
        <v>814</v>
      </c>
      <c r="N140" s="94">
        <v>0.34479833423305312</v>
      </c>
      <c r="O140" s="199"/>
      <c r="P140" s="199"/>
      <c r="Q140" s="199"/>
      <c r="R140" s="199"/>
      <c r="S140" s="199"/>
      <c r="T140" s="199"/>
    </row>
    <row r="141" spans="1:20" hidden="1" x14ac:dyDescent="0.3">
      <c r="A141" s="86" t="s">
        <v>176</v>
      </c>
      <c r="B141" s="92">
        <v>5.2443091054141568</v>
      </c>
      <c r="C141" s="92">
        <v>10.099879875730387</v>
      </c>
      <c r="D141" s="92">
        <v>3.883776458811127</v>
      </c>
      <c r="E141" s="92">
        <v>6.6363804228722172</v>
      </c>
      <c r="F141" s="92">
        <v>10.818218803141729</v>
      </c>
      <c r="G141" s="92">
        <v>5.0077870789088674</v>
      </c>
      <c r="H141" s="92">
        <v>4.7389366234886872</v>
      </c>
      <c r="I141" s="92">
        <v>5.3913208367973731</v>
      </c>
      <c r="J141" s="92">
        <v>4.0948176535988976</v>
      </c>
      <c r="K141" s="93">
        <v>4558</v>
      </c>
      <c r="L141" s="93">
        <v>13044</v>
      </c>
      <c r="M141" s="93">
        <v>817</v>
      </c>
      <c r="N141" s="94">
        <v>0.34943268935909233</v>
      </c>
      <c r="O141" s="199"/>
      <c r="P141" s="199"/>
      <c r="Q141" s="199"/>
      <c r="R141" s="199"/>
      <c r="S141" s="199"/>
      <c r="T141" s="199"/>
    </row>
    <row r="142" spans="1:20" hidden="1" x14ac:dyDescent="0.3">
      <c r="A142" s="86" t="s">
        <v>176</v>
      </c>
      <c r="B142" s="92">
        <v>5.2965114118821184</v>
      </c>
      <c r="C142" s="92">
        <v>10.113124335638974</v>
      </c>
      <c r="D142" s="92">
        <v>3.8990903597231386</v>
      </c>
      <c r="E142" s="92">
        <v>6.6019762570339191</v>
      </c>
      <c r="F142" s="92">
        <v>10.589393190526748</v>
      </c>
      <c r="G142" s="92">
        <v>5.0679536745209735</v>
      </c>
      <c r="H142" s="92">
        <v>5.1896359216426244</v>
      </c>
      <c r="I142" s="92">
        <v>6.1111404089649559</v>
      </c>
      <c r="J142" s="92">
        <v>4.2942502506128477</v>
      </c>
      <c r="K142" s="93">
        <v>4462</v>
      </c>
      <c r="L142" s="93">
        <v>12944</v>
      </c>
      <c r="M142" s="93">
        <v>780</v>
      </c>
      <c r="N142" s="94">
        <v>0.34471569839307786</v>
      </c>
      <c r="O142" s="199"/>
      <c r="P142" s="199"/>
      <c r="Q142" s="199"/>
      <c r="R142" s="199"/>
      <c r="S142" s="199"/>
      <c r="T142" s="199"/>
    </row>
    <row r="143" spans="1:20" hidden="1" x14ac:dyDescent="0.3">
      <c r="A143" s="86" t="s">
        <v>176</v>
      </c>
      <c r="B143" s="92">
        <v>5.4878945345710006</v>
      </c>
      <c r="C143" s="92">
        <v>10.473733752046028</v>
      </c>
      <c r="D143" s="92">
        <v>4.0098875095990065</v>
      </c>
      <c r="E143" s="92">
        <v>7.1831487560899738</v>
      </c>
      <c r="F143" s="92">
        <v>11.342922318149535</v>
      </c>
      <c r="G143" s="92">
        <v>5.5005964641010312</v>
      </c>
      <c r="H143" s="92">
        <v>5.8317467137345087</v>
      </c>
      <c r="I143" s="92">
        <v>7.1456586319026929</v>
      </c>
      <c r="J143" s="92">
        <v>4.5195743082558737</v>
      </c>
      <c r="K143" s="93">
        <v>4537</v>
      </c>
      <c r="L143" s="93">
        <v>13258</v>
      </c>
      <c r="M143" s="93">
        <v>819</v>
      </c>
      <c r="N143" s="94">
        <v>0.34220847790013575</v>
      </c>
      <c r="O143" s="199"/>
      <c r="P143" s="199"/>
      <c r="Q143" s="199"/>
      <c r="R143" s="199"/>
      <c r="S143" s="199"/>
      <c r="T143" s="199"/>
    </row>
    <row r="144" spans="1:20" hidden="1" x14ac:dyDescent="0.3">
      <c r="A144" s="86" t="s">
        <v>176</v>
      </c>
      <c r="B144" s="92">
        <v>5.2437685330217274</v>
      </c>
      <c r="C144" s="92">
        <v>9.8694829214838293</v>
      </c>
      <c r="D144" s="92">
        <v>3.8711850579406666</v>
      </c>
      <c r="E144" s="92">
        <v>6.6926626983414605</v>
      </c>
      <c r="F144" s="92">
        <v>11.013241261129197</v>
      </c>
      <c r="G144" s="92">
        <v>5.0063579402007923</v>
      </c>
      <c r="H144" s="92">
        <v>4.9869055948991443</v>
      </c>
      <c r="I144" s="92">
        <v>5.6882824546340567</v>
      </c>
      <c r="J144" s="92">
        <v>4.2933776257163254</v>
      </c>
      <c r="K144" s="93">
        <v>4445</v>
      </c>
      <c r="L144" s="93">
        <v>12905</v>
      </c>
      <c r="M144" s="93">
        <v>808</v>
      </c>
      <c r="N144" s="94">
        <v>0.34444013948082136</v>
      </c>
      <c r="O144" s="199"/>
      <c r="P144" s="199"/>
      <c r="Q144" s="199"/>
      <c r="R144" s="199"/>
      <c r="S144" s="199"/>
      <c r="T144" s="199"/>
    </row>
    <row r="145" spans="1:20" hidden="1" x14ac:dyDescent="0.3">
      <c r="A145" s="86" t="s">
        <v>176</v>
      </c>
      <c r="B145" s="92">
        <v>5.4677669956349284</v>
      </c>
      <c r="C145" s="92">
        <v>10.32639900420814</v>
      </c>
      <c r="D145" s="92">
        <v>4.0385489668356493</v>
      </c>
      <c r="E145" s="92">
        <v>6.8943378246881872</v>
      </c>
      <c r="F145" s="92">
        <v>11.202561600241323</v>
      </c>
      <c r="G145" s="92">
        <v>5.3227377736281829</v>
      </c>
      <c r="H145" s="92">
        <v>5.1239958508524373</v>
      </c>
      <c r="I145" s="92">
        <v>6.0523200237866792</v>
      </c>
      <c r="J145" s="92">
        <v>4.1693983522690958</v>
      </c>
      <c r="K145" s="93">
        <v>4522</v>
      </c>
      <c r="L145" s="93">
        <v>13234</v>
      </c>
      <c r="M145" s="93">
        <v>834</v>
      </c>
      <c r="N145" s="94">
        <v>0.3416956324618407</v>
      </c>
      <c r="O145" s="199"/>
      <c r="P145" s="199"/>
      <c r="Q145" s="199"/>
      <c r="R145" s="199"/>
      <c r="S145" s="199"/>
      <c r="T145" s="199"/>
    </row>
    <row r="146" spans="1:20" x14ac:dyDescent="0.3">
      <c r="A146" s="91" t="s">
        <v>175</v>
      </c>
      <c r="B146" s="95">
        <f>AVERAGE(B136:B145)</f>
        <v>5.3219740340806512</v>
      </c>
      <c r="C146" s="95">
        <f t="shared" ref="C146" si="127">AVERAGE(C136:C145)</f>
        <v>10.078373974290294</v>
      </c>
      <c r="D146" s="95">
        <f t="shared" ref="D146" si="128">AVERAGE(D136:D145)</f>
        <v>3.914646177463843</v>
      </c>
      <c r="E146" s="95">
        <f t="shared" ref="E146" si="129">AVERAGE(E136:E145)</f>
        <v>6.7351015442859303</v>
      </c>
      <c r="F146" s="95">
        <f t="shared" ref="F146" si="130">AVERAGE(F136:F145)</f>
        <v>10.911394348800391</v>
      </c>
      <c r="G146" s="95">
        <f t="shared" ref="G146" si="131">AVERAGE(G136:G145)</f>
        <v>5.0886558174604817</v>
      </c>
      <c r="H146" s="95">
        <f t="shared" ref="H146" si="132">AVERAGE(H136:H145)</f>
        <v>5.156757850611247</v>
      </c>
      <c r="I146" s="95">
        <f t="shared" ref="I146" si="133">AVERAGE(I136:I145)</f>
        <v>6.0723532696174782</v>
      </c>
      <c r="J146" s="95">
        <f t="shared" ref="J146" si="134">AVERAGE(J136:J145)</f>
        <v>4.237890137849325</v>
      </c>
      <c r="K146" s="96">
        <f t="shared" ref="K146" si="135">AVERAGE(K136:K145)</f>
        <v>4501.3999999999996</v>
      </c>
      <c r="L146" s="96">
        <f t="shared" ref="L146" si="136">AVERAGE(L136:L145)</f>
        <v>13022.4</v>
      </c>
      <c r="M146" s="96">
        <f t="shared" ref="M146" si="137">AVERAGE(M136:M145)</f>
        <v>812</v>
      </c>
      <c r="N146" s="97">
        <f t="shared" ref="N146" si="138">AVERAGE(N136:N145)</f>
        <v>0.34567968300797652</v>
      </c>
      <c r="O146" s="199"/>
      <c r="P146" s="199"/>
      <c r="Q146" s="199"/>
      <c r="R146" s="199"/>
      <c r="S146" s="199"/>
      <c r="T146" s="199"/>
    </row>
    <row r="147" spans="1:20" ht="6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x14ac:dyDescent="0.3">
      <c r="A148" s="86" t="s">
        <v>179</v>
      </c>
      <c r="B148" s="92">
        <v>5.3411455783390789</v>
      </c>
      <c r="C148" s="92">
        <v>10.255493503152055</v>
      </c>
      <c r="D148" s="92">
        <v>3.9040254285471843</v>
      </c>
      <c r="E148" s="92">
        <v>6.55197388502756</v>
      </c>
      <c r="F148" s="92">
        <v>10.738935739601184</v>
      </c>
      <c r="G148" s="92">
        <v>4.9342528269303623</v>
      </c>
      <c r="H148" s="92">
        <v>4.4465873868268462</v>
      </c>
      <c r="I148" s="92">
        <v>4.9874898718676954</v>
      </c>
      <c r="J148" s="92">
        <v>3.9106690844037582</v>
      </c>
      <c r="K148" s="93">
        <v>4550</v>
      </c>
      <c r="L148" s="93">
        <v>12998</v>
      </c>
      <c r="M148" s="93">
        <v>795</v>
      </c>
      <c r="N148" s="94">
        <v>0.3500538544391445</v>
      </c>
      <c r="O148" s="199" t="s">
        <v>195</v>
      </c>
      <c r="P148" s="199"/>
      <c r="Q148" s="199"/>
      <c r="R148" s="199"/>
      <c r="S148" s="199"/>
      <c r="T148" s="199"/>
    </row>
    <row r="149" spans="1:20" x14ac:dyDescent="0.3">
      <c r="A149" s="86" t="s">
        <v>179</v>
      </c>
      <c r="B149" s="92">
        <v>5.7477063917563189</v>
      </c>
      <c r="C149" s="92">
        <v>10.58789453562315</v>
      </c>
      <c r="D149" s="92">
        <v>4.2773056283931608</v>
      </c>
      <c r="E149" s="92">
        <v>7.1316275861805858</v>
      </c>
      <c r="F149" s="92">
        <v>11.428139298979167</v>
      </c>
      <c r="G149" s="92">
        <v>5.4652656011329608</v>
      </c>
      <c r="H149" s="92">
        <v>4.6135473677636041</v>
      </c>
      <c r="I149" s="92">
        <v>5.3378851287218136</v>
      </c>
      <c r="J149" s="92">
        <v>3.9300130469610366</v>
      </c>
      <c r="K149" s="93">
        <v>4599</v>
      </c>
      <c r="L149" s="93">
        <v>13216</v>
      </c>
      <c r="M149" s="93">
        <v>808</v>
      </c>
      <c r="N149" s="94">
        <v>0.34798728813559321</v>
      </c>
      <c r="O149" s="199"/>
      <c r="P149" s="199"/>
      <c r="Q149" s="199"/>
      <c r="R149" s="199"/>
      <c r="S149" s="199"/>
      <c r="T149" s="199"/>
    </row>
    <row r="150" spans="1:20" x14ac:dyDescent="0.3">
      <c r="A150" s="86" t="s">
        <v>179</v>
      </c>
      <c r="B150" s="92">
        <v>5.7897359629447092</v>
      </c>
      <c r="C150" s="92">
        <v>10.742448659357802</v>
      </c>
      <c r="D150" s="92">
        <v>4.1924151990552794</v>
      </c>
      <c r="E150" s="92">
        <v>6.9998542473577094</v>
      </c>
      <c r="F150" s="92">
        <v>11.284543449965167</v>
      </c>
      <c r="G150" s="92">
        <v>5.3660121284256652</v>
      </c>
      <c r="H150" s="92">
        <v>3.8927033290404736</v>
      </c>
      <c r="I150" s="92">
        <v>4.2727816332986404</v>
      </c>
      <c r="J150" s="92">
        <v>3.5160772931168216</v>
      </c>
      <c r="K150" s="93">
        <v>4612</v>
      </c>
      <c r="L150" s="93">
        <v>13003</v>
      </c>
      <c r="M150" s="93">
        <v>799</v>
      </c>
      <c r="N150" s="94">
        <v>0.35468737983542259</v>
      </c>
      <c r="O150" s="199"/>
      <c r="P150" s="199"/>
      <c r="Q150" s="199"/>
      <c r="R150" s="199"/>
      <c r="S150" s="199"/>
      <c r="T150" s="199"/>
    </row>
    <row r="151" spans="1:20" x14ac:dyDescent="0.3">
      <c r="A151" s="86" t="s">
        <v>179</v>
      </c>
      <c r="B151" s="92">
        <v>5.1229150925533125</v>
      </c>
      <c r="C151" s="92">
        <v>9.849924491800623</v>
      </c>
      <c r="D151" s="92">
        <v>3.6907388647603665</v>
      </c>
      <c r="E151" s="92">
        <v>6.4133499247441819</v>
      </c>
      <c r="F151" s="92">
        <v>10.473830565206672</v>
      </c>
      <c r="G151" s="92">
        <v>4.9099728643492302</v>
      </c>
      <c r="H151" s="92">
        <v>5.1443316873065807</v>
      </c>
      <c r="I151" s="92">
        <v>6.1565688118585919</v>
      </c>
      <c r="J151" s="92">
        <v>4.1223316444116822</v>
      </c>
      <c r="K151" s="93">
        <v>4594</v>
      </c>
      <c r="L151" s="93">
        <v>13180</v>
      </c>
      <c r="M151" s="93">
        <v>875</v>
      </c>
      <c r="N151" s="94">
        <v>0.34855842185128982</v>
      </c>
      <c r="O151" s="199"/>
      <c r="P151" s="199"/>
      <c r="Q151" s="199"/>
      <c r="R151" s="199"/>
      <c r="S151" s="199"/>
      <c r="T151" s="199"/>
    </row>
    <row r="152" spans="1:20" x14ac:dyDescent="0.3">
      <c r="A152" s="86" t="s">
        <v>179</v>
      </c>
      <c r="B152" s="92">
        <v>5.2917081704619742</v>
      </c>
      <c r="C152" s="92">
        <v>10.119461500869189</v>
      </c>
      <c r="D152" s="92">
        <v>3.8145006394064693</v>
      </c>
      <c r="E152" s="92">
        <v>6.6263523283768766</v>
      </c>
      <c r="F152" s="92">
        <v>10.756958369274697</v>
      </c>
      <c r="G152" s="92">
        <v>4.9808431021709145</v>
      </c>
      <c r="H152" s="92">
        <v>4.1461981223697171</v>
      </c>
      <c r="I152" s="92">
        <v>4.5461873249779616</v>
      </c>
      <c r="J152" s="92">
        <v>3.7389363888049516</v>
      </c>
      <c r="K152" s="93">
        <v>4558</v>
      </c>
      <c r="L152" s="93">
        <v>12971</v>
      </c>
      <c r="M152" s="93">
        <v>821</v>
      </c>
      <c r="N152" s="94">
        <v>0.35139927530645287</v>
      </c>
      <c r="O152" s="199"/>
      <c r="P152" s="199"/>
      <c r="Q152" s="199"/>
      <c r="R152" s="199"/>
      <c r="S152" s="199"/>
      <c r="T152" s="199"/>
    </row>
    <row r="153" spans="1:20" x14ac:dyDescent="0.3">
      <c r="A153" s="86" t="s">
        <v>179</v>
      </c>
      <c r="B153" s="92">
        <v>5.5302855759828633</v>
      </c>
      <c r="C153" s="92">
        <v>10.462648995814828</v>
      </c>
      <c r="D153" s="92">
        <v>4.0497836814431869</v>
      </c>
      <c r="E153" s="92">
        <v>6.8771010335986373</v>
      </c>
      <c r="F153" s="92">
        <v>11.183352249808992</v>
      </c>
      <c r="G153" s="92">
        <v>5.2392744218385774</v>
      </c>
      <c r="H153" s="92">
        <v>4.1463299495950778</v>
      </c>
      <c r="I153" s="92">
        <v>4.6246667336308773</v>
      </c>
      <c r="J153" s="92">
        <v>3.6595717433051482</v>
      </c>
      <c r="K153" s="93">
        <v>4590</v>
      </c>
      <c r="L153" s="93">
        <v>13035</v>
      </c>
      <c r="M153" s="93">
        <v>814</v>
      </c>
      <c r="N153" s="94">
        <v>0.35212888377445339</v>
      </c>
      <c r="O153" s="199"/>
      <c r="P153" s="199"/>
      <c r="Q153" s="199"/>
      <c r="R153" s="199"/>
      <c r="S153" s="199"/>
      <c r="T153" s="199"/>
    </row>
    <row r="154" spans="1:20" x14ac:dyDescent="0.3">
      <c r="A154" s="86" t="s">
        <v>179</v>
      </c>
      <c r="B154" s="92">
        <v>5.2191248466565465</v>
      </c>
      <c r="C154" s="92">
        <v>9.924810058934332</v>
      </c>
      <c r="D154" s="92">
        <v>3.7367842618164104</v>
      </c>
      <c r="E154" s="92">
        <v>6.3580628004873416</v>
      </c>
      <c r="F154" s="92">
        <v>10.595499312843005</v>
      </c>
      <c r="G154" s="92">
        <v>4.7025062096135297</v>
      </c>
      <c r="H154" s="92">
        <v>4.0486948425294207</v>
      </c>
      <c r="I154" s="92">
        <v>4.4432583774956393</v>
      </c>
      <c r="J154" s="92">
        <v>3.6451238141508222</v>
      </c>
      <c r="K154" s="93">
        <v>4524</v>
      </c>
      <c r="L154" s="93">
        <v>12905</v>
      </c>
      <c r="M154" s="93">
        <v>795</v>
      </c>
      <c r="N154" s="94">
        <v>0.35056179775280899</v>
      </c>
      <c r="O154" s="199"/>
      <c r="P154" s="199"/>
      <c r="Q154" s="199"/>
      <c r="R154" s="199"/>
      <c r="S154" s="199"/>
      <c r="T154" s="199"/>
    </row>
    <row r="155" spans="1:20" x14ac:dyDescent="0.3">
      <c r="A155" s="86" t="s">
        <v>179</v>
      </c>
      <c r="B155" s="92">
        <v>5.3287022932770363</v>
      </c>
      <c r="C155" s="92">
        <v>9.9049223699593671</v>
      </c>
      <c r="D155" s="92">
        <v>4.0289867565575674</v>
      </c>
      <c r="E155" s="92">
        <v>6.8122763047781651</v>
      </c>
      <c r="F155" s="92">
        <v>10.86036394999957</v>
      </c>
      <c r="G155" s="92">
        <v>5.2386265896937889</v>
      </c>
      <c r="H155" s="92">
        <v>4.1410059405145905</v>
      </c>
      <c r="I155" s="92">
        <v>4.4925745639238706</v>
      </c>
      <c r="J155" s="92">
        <v>3.7851758792458203</v>
      </c>
      <c r="K155" s="93">
        <v>4658</v>
      </c>
      <c r="L155" s="93">
        <v>12902</v>
      </c>
      <c r="M155" s="93">
        <v>841</v>
      </c>
      <c r="N155" s="94">
        <v>0.3610292977832894</v>
      </c>
      <c r="O155" s="199"/>
      <c r="P155" s="199"/>
      <c r="Q155" s="199"/>
      <c r="R155" s="199"/>
      <c r="S155" s="199"/>
      <c r="T155" s="199"/>
    </row>
    <row r="156" spans="1:20" x14ac:dyDescent="0.3">
      <c r="A156" s="86" t="s">
        <v>179</v>
      </c>
      <c r="B156" s="92">
        <v>5.2630471272649206</v>
      </c>
      <c r="C156" s="92">
        <v>10.182884302795095</v>
      </c>
      <c r="D156" s="92">
        <v>3.905007117028378</v>
      </c>
      <c r="E156" s="92">
        <v>6.6264894600171838</v>
      </c>
      <c r="F156" s="92">
        <v>10.714095086212502</v>
      </c>
      <c r="G156" s="92">
        <v>5.0412151351826502</v>
      </c>
      <c r="H156" s="92">
        <v>5.3670378282133147</v>
      </c>
      <c r="I156" s="92">
        <v>6.3841841106479871</v>
      </c>
      <c r="J156" s="92">
        <v>4.3341505473249713</v>
      </c>
      <c r="K156" s="93">
        <v>4438</v>
      </c>
      <c r="L156" s="93">
        <v>12990</v>
      </c>
      <c r="M156" s="93">
        <v>851</v>
      </c>
      <c r="N156" s="94">
        <v>0.34164742109314855</v>
      </c>
      <c r="O156" s="199"/>
      <c r="P156" s="199"/>
      <c r="Q156" s="199"/>
      <c r="R156" s="199"/>
      <c r="S156" s="199"/>
      <c r="T156" s="199"/>
    </row>
    <row r="157" spans="1:20" x14ac:dyDescent="0.3">
      <c r="A157" s="86" t="s">
        <v>179</v>
      </c>
      <c r="B157" s="92">
        <v>5.4739782146613631</v>
      </c>
      <c r="C157" s="92">
        <v>10.645859983851684</v>
      </c>
      <c r="D157" s="92">
        <v>3.9935400510430479</v>
      </c>
      <c r="E157" s="92">
        <v>7.0898625841778378</v>
      </c>
      <c r="F157" s="92">
        <v>11.180840688083807</v>
      </c>
      <c r="G157" s="92">
        <v>5.5791461899674726</v>
      </c>
      <c r="H157" s="92">
        <v>4.4971969950189115</v>
      </c>
      <c r="I157" s="92">
        <v>5.0491342346114614</v>
      </c>
      <c r="J157" s="92">
        <v>3.9430539671687215</v>
      </c>
      <c r="K157" s="93">
        <v>4518</v>
      </c>
      <c r="L157" s="93">
        <v>13090</v>
      </c>
      <c r="M157" s="93">
        <v>835</v>
      </c>
      <c r="N157" s="94">
        <v>0.34514896867838046</v>
      </c>
      <c r="O157" s="199"/>
      <c r="P157" s="199"/>
      <c r="Q157" s="199"/>
      <c r="R157" s="199"/>
      <c r="S157" s="199"/>
      <c r="T157" s="199"/>
    </row>
    <row r="158" spans="1:20" x14ac:dyDescent="0.3">
      <c r="A158" s="91" t="s">
        <v>175</v>
      </c>
      <c r="B158" s="95">
        <f>AVERAGE(B148:B157)</f>
        <v>5.4108349253898123</v>
      </c>
      <c r="C158" s="95">
        <f t="shared" ref="C158" si="139">AVERAGE(C148:C157)</f>
        <v>10.267634840215813</v>
      </c>
      <c r="D158" s="95">
        <f t="shared" ref="D158" si="140">AVERAGE(D148:D157)</f>
        <v>3.9593087628051054</v>
      </c>
      <c r="E158" s="95">
        <f t="shared" ref="E158" si="141">AVERAGE(E148:E157)</f>
        <v>6.7486950154746079</v>
      </c>
      <c r="F158" s="95">
        <f t="shared" ref="F158" si="142">AVERAGE(F148:F157)</f>
        <v>10.921655870997474</v>
      </c>
      <c r="G158" s="95">
        <f t="shared" ref="G158" si="143">AVERAGE(G148:G157)</f>
        <v>5.1457115069305148</v>
      </c>
      <c r="H158" s="95">
        <f t="shared" ref="H158" si="144">AVERAGE(H148:H157)</f>
        <v>4.4443633449178535</v>
      </c>
      <c r="I158" s="95">
        <f t="shared" ref="I158" si="145">AVERAGE(I148:I157)</f>
        <v>5.0294730791034539</v>
      </c>
      <c r="J158" s="95">
        <f t="shared" ref="J158" si="146">AVERAGE(J148:J157)</f>
        <v>3.8585103408893731</v>
      </c>
      <c r="K158" s="96">
        <f t="shared" ref="K158" si="147">AVERAGE(K148:K157)</f>
        <v>4564.1000000000004</v>
      </c>
      <c r="L158" s="96">
        <f t="shared" ref="L158" si="148">AVERAGE(L148:L157)</f>
        <v>13029</v>
      </c>
      <c r="M158" s="96">
        <f t="shared" ref="M158" si="149">AVERAGE(M148:M157)</f>
        <v>823.4</v>
      </c>
      <c r="N158" s="97">
        <f t="shared" ref="N158" si="150">AVERAGE(N148:N157)</f>
        <v>0.3503202588649984</v>
      </c>
      <c r="O158" s="199"/>
      <c r="P158" s="199"/>
      <c r="Q158" s="199"/>
      <c r="R158" s="199"/>
      <c r="S158" s="199"/>
      <c r="T158" s="199"/>
    </row>
    <row r="159" spans="1:20" ht="6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>
        <v>5.2848930671338037</v>
      </c>
      <c r="C160" s="92">
        <v>9.9823002283639166</v>
      </c>
      <c r="D160" s="92">
        <v>3.8052623550505524</v>
      </c>
      <c r="E160" s="92">
        <v>6.5101453957777826</v>
      </c>
      <c r="F160" s="92">
        <v>10.688734360247222</v>
      </c>
      <c r="G160" s="92">
        <v>4.8734156983992563</v>
      </c>
      <c r="H160" s="92">
        <v>3.3407579535073926</v>
      </c>
      <c r="I160" s="92">
        <v>3.571216548151035</v>
      </c>
      <c r="J160" s="92">
        <v>3.1119081448647443</v>
      </c>
      <c r="K160" s="93">
        <v>4574</v>
      </c>
      <c r="L160" s="93">
        <v>12960</v>
      </c>
      <c r="M160" s="93">
        <v>802</v>
      </c>
      <c r="N160" s="94">
        <v>0.35293209876543208</v>
      </c>
      <c r="O160" s="199" t="s">
        <v>196</v>
      </c>
      <c r="P160" s="199"/>
      <c r="Q160" s="199"/>
      <c r="R160" s="199"/>
      <c r="S160" s="199"/>
      <c r="T160" s="199"/>
    </row>
    <row r="161" spans="1:20" hidden="1" x14ac:dyDescent="0.3">
      <c r="A161" s="86" t="s">
        <v>180</v>
      </c>
      <c r="B161" s="92">
        <v>5.3195868550911367</v>
      </c>
      <c r="C161" s="92">
        <v>10.210421110795259</v>
      </c>
      <c r="D161" s="92">
        <v>3.8242679420379062</v>
      </c>
      <c r="E161" s="92">
        <v>6.6217896477667342</v>
      </c>
      <c r="F161" s="92">
        <v>10.750701043699129</v>
      </c>
      <c r="G161" s="92">
        <v>4.9270872091377722</v>
      </c>
      <c r="H161" s="92">
        <v>3.2645858981061271</v>
      </c>
      <c r="I161" s="92">
        <v>3.431045401298455</v>
      </c>
      <c r="J161" s="92">
        <v>3.0893142722683637</v>
      </c>
      <c r="K161" s="93">
        <v>4582</v>
      </c>
      <c r="L161" s="93">
        <v>13093</v>
      </c>
      <c r="M161" s="93">
        <v>844</v>
      </c>
      <c r="N161" s="94">
        <v>0.34995799282059115</v>
      </c>
      <c r="O161" s="199"/>
      <c r="P161" s="199"/>
      <c r="Q161" s="199"/>
      <c r="R161" s="199"/>
      <c r="S161" s="199"/>
      <c r="T161" s="199"/>
    </row>
    <row r="162" spans="1:20" hidden="1" x14ac:dyDescent="0.3">
      <c r="A162" s="86" t="s">
        <v>180</v>
      </c>
      <c r="B162" s="92">
        <v>5.3683112763264624</v>
      </c>
      <c r="C162" s="92">
        <v>10.321822916600878</v>
      </c>
      <c r="D162" s="92">
        <v>3.9666068540858359</v>
      </c>
      <c r="E162" s="92">
        <v>6.8719924742847969</v>
      </c>
      <c r="F162" s="92">
        <v>11.164606621635206</v>
      </c>
      <c r="G162" s="92">
        <v>5.21307670913842</v>
      </c>
      <c r="H162" s="92">
        <v>3.2713706633937014</v>
      </c>
      <c r="I162" s="92">
        <v>3.4112709076373506</v>
      </c>
      <c r="J162" s="92">
        <v>3.1348241921284936</v>
      </c>
      <c r="K162" s="93">
        <v>4618</v>
      </c>
      <c r="L162" s="93">
        <v>12959</v>
      </c>
      <c r="M162" s="93">
        <v>829</v>
      </c>
      <c r="N162" s="94">
        <v>0.35635465699513852</v>
      </c>
      <c r="O162" s="199"/>
      <c r="P162" s="199"/>
      <c r="Q162" s="199"/>
      <c r="R162" s="199"/>
      <c r="S162" s="199"/>
      <c r="T162" s="199"/>
    </row>
    <row r="163" spans="1:20" hidden="1" x14ac:dyDescent="0.3">
      <c r="A163" s="86" t="s">
        <v>180</v>
      </c>
      <c r="B163" s="92">
        <v>5.3107840993910616</v>
      </c>
      <c r="C163" s="92">
        <v>9.946001097189697</v>
      </c>
      <c r="D163" s="92">
        <v>3.9723475802699011</v>
      </c>
      <c r="E163" s="92">
        <v>6.7522717538540453</v>
      </c>
      <c r="F163" s="92">
        <v>10.837047066820515</v>
      </c>
      <c r="G163" s="92">
        <v>5.1360131399984272</v>
      </c>
      <c r="H163" s="92">
        <v>3.2974229702390248</v>
      </c>
      <c r="I163" s="92">
        <v>3.439001630031858</v>
      </c>
      <c r="J163" s="92">
        <v>3.1581602764694781</v>
      </c>
      <c r="K163" s="93">
        <v>4613</v>
      </c>
      <c r="L163" s="93">
        <v>13086</v>
      </c>
      <c r="M163" s="93">
        <v>823</v>
      </c>
      <c r="N163" s="94">
        <v>0.35251413724591169</v>
      </c>
      <c r="O163" s="199"/>
      <c r="P163" s="199"/>
      <c r="Q163" s="199"/>
      <c r="R163" s="199"/>
      <c r="S163" s="199"/>
      <c r="T163" s="199"/>
    </row>
    <row r="164" spans="1:20" hidden="1" x14ac:dyDescent="0.3">
      <c r="A164" s="86" t="s">
        <v>180</v>
      </c>
      <c r="B164" s="92">
        <v>5.4705710495766295</v>
      </c>
      <c r="C164" s="92">
        <v>10.464104006025563</v>
      </c>
      <c r="D164" s="92">
        <v>3.9260493369770213</v>
      </c>
      <c r="E164" s="92">
        <v>6.8402789722852209</v>
      </c>
      <c r="F164" s="92">
        <v>11.339869371986504</v>
      </c>
      <c r="G164" s="92">
        <v>5.1813832899051029</v>
      </c>
      <c r="H164" s="92">
        <v>3.3095891415054473</v>
      </c>
      <c r="I164" s="92">
        <v>3.4907314740435722</v>
      </c>
      <c r="J164" s="92">
        <v>3.1178058224196907</v>
      </c>
      <c r="K164" s="93">
        <v>4559</v>
      </c>
      <c r="L164" s="93">
        <v>13008</v>
      </c>
      <c r="M164" s="93">
        <v>850</v>
      </c>
      <c r="N164" s="94">
        <v>0.35047662976629768</v>
      </c>
      <c r="O164" s="199"/>
      <c r="P164" s="199"/>
      <c r="Q164" s="199"/>
      <c r="R164" s="199"/>
      <c r="S164" s="199"/>
      <c r="T164" s="199"/>
    </row>
    <row r="165" spans="1:20" hidden="1" x14ac:dyDescent="0.3">
      <c r="A165" s="86" t="s">
        <v>180</v>
      </c>
      <c r="B165" s="92">
        <v>5.3213492271515808</v>
      </c>
      <c r="C165" s="92">
        <v>10.264948260061434</v>
      </c>
      <c r="D165" s="92">
        <v>3.8037659734926437</v>
      </c>
      <c r="E165" s="92">
        <v>6.6255837107463877</v>
      </c>
      <c r="F165" s="92">
        <v>10.777093921379977</v>
      </c>
      <c r="G165" s="92">
        <v>5.0069099476890484</v>
      </c>
      <c r="H165" s="92">
        <v>3.1940203852718208</v>
      </c>
      <c r="I165" s="92">
        <v>3.3481627695027969</v>
      </c>
      <c r="J165" s="92">
        <v>3.0507988869914731</v>
      </c>
      <c r="K165" s="93">
        <v>4528</v>
      </c>
      <c r="L165" s="93">
        <v>13013</v>
      </c>
      <c r="M165" s="93">
        <v>775</v>
      </c>
      <c r="N165" s="94">
        <v>0.3479597325751172</v>
      </c>
      <c r="O165" s="199"/>
      <c r="P165" s="199"/>
      <c r="Q165" s="199"/>
      <c r="R165" s="199"/>
      <c r="S165" s="199"/>
      <c r="T165" s="199"/>
    </row>
    <row r="166" spans="1:20" hidden="1" x14ac:dyDescent="0.3">
      <c r="A166" s="86" t="s">
        <v>180</v>
      </c>
      <c r="B166" s="92">
        <v>5.5532755485691938</v>
      </c>
      <c r="C166" s="92">
        <v>10.365295522258053</v>
      </c>
      <c r="D166" s="92">
        <v>4.1578532486195616</v>
      </c>
      <c r="E166" s="92">
        <v>7.1410776999391929</v>
      </c>
      <c r="F166" s="92">
        <v>11.428684766616019</v>
      </c>
      <c r="G166" s="92">
        <v>5.5043842529293894</v>
      </c>
      <c r="H166" s="92">
        <v>3.3063085944243924</v>
      </c>
      <c r="I166" s="92">
        <v>3.4462620993870177</v>
      </c>
      <c r="J166" s="92">
        <v>3.1715385526085162</v>
      </c>
      <c r="K166" s="93">
        <v>4509</v>
      </c>
      <c r="L166" s="93">
        <v>13018</v>
      </c>
      <c r="M166" s="93">
        <v>776</v>
      </c>
      <c r="N166" s="94">
        <v>0.34636656936549393</v>
      </c>
      <c r="O166" s="199"/>
      <c r="P166" s="199"/>
      <c r="Q166" s="199"/>
      <c r="R166" s="199"/>
      <c r="S166" s="199"/>
      <c r="T166" s="199"/>
    </row>
    <row r="167" spans="1:20" hidden="1" x14ac:dyDescent="0.3">
      <c r="A167" s="86" t="s">
        <v>180</v>
      </c>
      <c r="B167" s="92">
        <v>5.6255186923178506</v>
      </c>
      <c r="C167" s="92">
        <v>10.697964959076335</v>
      </c>
      <c r="D167" s="92">
        <v>4.147835391255164</v>
      </c>
      <c r="E167" s="92">
        <v>7.2557036161684634</v>
      </c>
      <c r="F167" s="92">
        <v>11.47779051561122</v>
      </c>
      <c r="G167" s="92">
        <v>5.6365339705555506</v>
      </c>
      <c r="H167" s="92">
        <v>3.2595218383916236</v>
      </c>
      <c r="I167" s="92">
        <v>3.4367821574151036</v>
      </c>
      <c r="J167" s="92">
        <v>3.09124250590519</v>
      </c>
      <c r="K167" s="93">
        <v>4541</v>
      </c>
      <c r="L167" s="93">
        <v>13134</v>
      </c>
      <c r="M167" s="93">
        <v>832</v>
      </c>
      <c r="N167" s="94">
        <v>0.34574387086949904</v>
      </c>
      <c r="O167" s="199"/>
      <c r="P167" s="199"/>
      <c r="Q167" s="199"/>
      <c r="R167" s="199"/>
      <c r="S167" s="199"/>
      <c r="T167" s="199"/>
    </row>
    <row r="168" spans="1:20" hidden="1" x14ac:dyDescent="0.3">
      <c r="A168" s="86" t="s">
        <v>180</v>
      </c>
      <c r="B168" s="92">
        <v>5.035637444113326</v>
      </c>
      <c r="C168" s="92">
        <v>9.4964985391494032</v>
      </c>
      <c r="D168" s="92">
        <v>3.7196767848665844</v>
      </c>
      <c r="E168" s="92">
        <v>6.3090784636914732</v>
      </c>
      <c r="F168" s="92">
        <v>10.470610464186565</v>
      </c>
      <c r="G168" s="92">
        <v>4.7421664312364067</v>
      </c>
      <c r="H168" s="92">
        <v>3.2604986310216275</v>
      </c>
      <c r="I168" s="92">
        <v>3.3853607475877419</v>
      </c>
      <c r="J168" s="92">
        <v>3.135524329265428</v>
      </c>
      <c r="K168" s="93">
        <v>4461</v>
      </c>
      <c r="L168" s="93">
        <v>12833</v>
      </c>
      <c r="M168" s="93">
        <v>784</v>
      </c>
      <c r="N168" s="94">
        <v>0.34761941868619967</v>
      </c>
      <c r="O168" s="199"/>
      <c r="P168" s="199"/>
      <c r="Q168" s="199"/>
      <c r="R168" s="199"/>
      <c r="S168" s="199"/>
      <c r="T168" s="199"/>
    </row>
    <row r="169" spans="1:20" hidden="1" x14ac:dyDescent="0.3">
      <c r="A169" s="86" t="s">
        <v>180</v>
      </c>
      <c r="B169" s="92">
        <v>5.5166102018918339</v>
      </c>
      <c r="C169" s="92">
        <v>10.518516013002301</v>
      </c>
      <c r="D169" s="92">
        <v>4.0586654295845443</v>
      </c>
      <c r="E169" s="92">
        <v>6.965253117878996</v>
      </c>
      <c r="F169" s="92">
        <v>11.155672058772124</v>
      </c>
      <c r="G169" s="92">
        <v>5.2976585814271919</v>
      </c>
      <c r="H169" s="92">
        <v>3.291055496258148</v>
      </c>
      <c r="I169" s="92">
        <v>3.354990187619701</v>
      </c>
      <c r="J169" s="92">
        <v>3.2296370665540861</v>
      </c>
      <c r="K169" s="93">
        <v>4640</v>
      </c>
      <c r="L169" s="93">
        <v>13124</v>
      </c>
      <c r="M169" s="93">
        <v>832</v>
      </c>
      <c r="N169" s="94">
        <v>0.35355074672355991</v>
      </c>
      <c r="O169" s="199"/>
      <c r="P169" s="199"/>
      <c r="Q169" s="199"/>
      <c r="R169" s="199"/>
      <c r="S169" s="199"/>
      <c r="T169" s="199"/>
    </row>
    <row r="170" spans="1:20" x14ac:dyDescent="0.3">
      <c r="A170" s="91" t="s">
        <v>175</v>
      </c>
      <c r="B170" s="95">
        <f>AVERAGE(B160:B169)</f>
        <v>5.3806537461562893</v>
      </c>
      <c r="C170" s="95">
        <f t="shared" ref="C170" si="151">AVERAGE(C160:C169)</f>
        <v>10.226787265252282</v>
      </c>
      <c r="D170" s="95">
        <f t="shared" ref="D170" si="152">AVERAGE(D160:D169)</f>
        <v>3.9382330896239717</v>
      </c>
      <c r="E170" s="95">
        <f t="shared" ref="E170" si="153">AVERAGE(E160:E169)</f>
        <v>6.7893174852393088</v>
      </c>
      <c r="F170" s="95">
        <f t="shared" ref="F170" si="154">AVERAGE(F160:F169)</f>
        <v>11.009081019095447</v>
      </c>
      <c r="G170" s="95">
        <f t="shared" ref="G170" si="155">AVERAGE(G160:G169)</f>
        <v>5.1518629230416568</v>
      </c>
      <c r="H170" s="95">
        <f t="shared" ref="H170" si="156">AVERAGE(H160:H169)</f>
        <v>3.2795131572119303</v>
      </c>
      <c r="I170" s="95">
        <f t="shared" ref="I170" si="157">AVERAGE(I160:I169)</f>
        <v>3.4314823922674629</v>
      </c>
      <c r="J170" s="95">
        <f t="shared" ref="J170" si="158">AVERAGE(J160:J169)</f>
        <v>3.1290754049475464</v>
      </c>
      <c r="K170" s="96">
        <f t="shared" ref="K170" si="159">AVERAGE(K160:K169)</f>
        <v>4562.5</v>
      </c>
      <c r="L170" s="96">
        <f t="shared" ref="L170" si="160">AVERAGE(L160:L169)</f>
        <v>13022.8</v>
      </c>
      <c r="M170" s="96">
        <f t="shared" ref="M170" si="161">AVERAGE(M160:M169)</f>
        <v>814.7</v>
      </c>
      <c r="N170" s="97">
        <f t="shared" ref="N170" si="162">AVERAGE(N160:N169)</f>
        <v>0.35034758538132416</v>
      </c>
      <c r="O170" s="199"/>
      <c r="P170" s="199"/>
      <c r="Q170" s="199"/>
      <c r="R170" s="199"/>
      <c r="S170" s="199"/>
      <c r="T170" s="199"/>
    </row>
    <row r="171" spans="1:20" ht="6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>
        <v>5.7515873051949846</v>
      </c>
      <c r="C172" s="92">
        <v>10.837481007142733</v>
      </c>
      <c r="D172" s="92">
        <v>4.2582980513430035</v>
      </c>
      <c r="E172" s="92">
        <v>7.0581562816863181</v>
      </c>
      <c r="F172" s="92">
        <v>11.546526872914017</v>
      </c>
      <c r="G172" s="92">
        <v>5.3555429747660579</v>
      </c>
      <c r="H172" s="92">
        <v>3.583815652506769</v>
      </c>
      <c r="I172" s="92">
        <v>3.6236313191103591</v>
      </c>
      <c r="J172" s="92">
        <v>3.5438454619706827</v>
      </c>
      <c r="K172" s="93">
        <v>4650</v>
      </c>
      <c r="L172" s="93">
        <v>12999</v>
      </c>
      <c r="M172" s="93">
        <v>846</v>
      </c>
      <c r="N172" s="94">
        <v>0.35771982460189244</v>
      </c>
      <c r="O172" s="199" t="s">
        <v>197</v>
      </c>
      <c r="P172" s="199"/>
      <c r="Q172" s="199"/>
      <c r="R172" s="199"/>
      <c r="S172" s="199"/>
      <c r="T172" s="199"/>
    </row>
    <row r="173" spans="1:20" hidden="1" x14ac:dyDescent="0.3">
      <c r="A173" s="86" t="s">
        <v>182</v>
      </c>
      <c r="B173" s="92">
        <v>5.3580883379126369</v>
      </c>
      <c r="C173" s="92">
        <v>10.025568836656488</v>
      </c>
      <c r="D173" s="92">
        <v>3.9607995948782841</v>
      </c>
      <c r="E173" s="92">
        <v>6.6975077238333736</v>
      </c>
      <c r="F173" s="92">
        <v>10.83144761266213</v>
      </c>
      <c r="G173" s="92">
        <v>5.1268143757689453</v>
      </c>
      <c r="H173" s="92">
        <v>3.5796004572739601</v>
      </c>
      <c r="I173" s="92">
        <v>3.7192472972291584</v>
      </c>
      <c r="J173" s="92">
        <v>3.4418115795670885</v>
      </c>
      <c r="K173" s="93">
        <v>4632</v>
      </c>
      <c r="L173" s="93">
        <v>13039</v>
      </c>
      <c r="M173" s="93">
        <v>839</v>
      </c>
      <c r="N173" s="94">
        <v>0.35524196640846689</v>
      </c>
      <c r="O173" s="199"/>
      <c r="P173" s="199"/>
      <c r="Q173" s="199"/>
      <c r="R173" s="199"/>
      <c r="S173" s="199"/>
      <c r="T173" s="199"/>
    </row>
    <row r="174" spans="1:20" hidden="1" x14ac:dyDescent="0.3">
      <c r="A174" s="86" t="s">
        <v>182</v>
      </c>
      <c r="B174" s="92">
        <v>5.0905379909477739</v>
      </c>
      <c r="C174" s="92">
        <v>9.7583001310189399</v>
      </c>
      <c r="D174" s="92">
        <v>3.7391482867652019</v>
      </c>
      <c r="E174" s="92">
        <v>6.4449757005875643</v>
      </c>
      <c r="F174" s="92">
        <v>10.393941354240475</v>
      </c>
      <c r="G174" s="92">
        <v>4.9417460136825699</v>
      </c>
      <c r="H174" s="92">
        <v>3.4853511097405101</v>
      </c>
      <c r="I174" s="92">
        <v>3.5938272900036372</v>
      </c>
      <c r="J174" s="92">
        <v>3.3757350746935311</v>
      </c>
      <c r="K174" s="93">
        <v>4595</v>
      </c>
      <c r="L174" s="93">
        <v>13042</v>
      </c>
      <c r="M174" s="93">
        <v>795</v>
      </c>
      <c r="N174" s="94">
        <v>0.35232326330317437</v>
      </c>
      <c r="O174" s="199"/>
      <c r="P174" s="199"/>
      <c r="Q174" s="199"/>
      <c r="R174" s="199"/>
      <c r="S174" s="199"/>
      <c r="T174" s="199"/>
    </row>
    <row r="175" spans="1:20" hidden="1" x14ac:dyDescent="0.3">
      <c r="A175" s="86" t="s">
        <v>182</v>
      </c>
      <c r="B175" s="92">
        <v>5.2074933518423299</v>
      </c>
      <c r="C175" s="92">
        <v>9.9089642333490477</v>
      </c>
      <c r="D175" s="92">
        <v>3.7170569111975551</v>
      </c>
      <c r="E175" s="92">
        <v>6.467728496386739</v>
      </c>
      <c r="F175" s="92">
        <v>10.526425650061325</v>
      </c>
      <c r="G175" s="92">
        <v>4.8990050765765556</v>
      </c>
      <c r="H175" s="92">
        <v>3.5484582627051835</v>
      </c>
      <c r="I175" s="92">
        <v>3.6760046919603004</v>
      </c>
      <c r="J175" s="92">
        <v>3.4208041538981444</v>
      </c>
      <c r="K175" s="93">
        <v>4744</v>
      </c>
      <c r="L175" s="93">
        <v>13199</v>
      </c>
      <c r="M175" s="93">
        <v>830</v>
      </c>
      <c r="N175" s="94">
        <v>0.3594211682703235</v>
      </c>
      <c r="O175" s="199"/>
      <c r="P175" s="199"/>
      <c r="Q175" s="199"/>
      <c r="R175" s="199"/>
      <c r="S175" s="199"/>
      <c r="T175" s="199"/>
    </row>
    <row r="176" spans="1:20" hidden="1" x14ac:dyDescent="0.3">
      <c r="A176" s="86" t="s">
        <v>182</v>
      </c>
      <c r="B176" s="92">
        <v>5.4589453627708577</v>
      </c>
      <c r="C176" s="92">
        <v>10.339780153069082</v>
      </c>
      <c r="D176" s="92">
        <v>3.9812415280673674</v>
      </c>
      <c r="E176" s="92">
        <v>6.6995991974914695</v>
      </c>
      <c r="F176" s="92">
        <v>10.928247189642482</v>
      </c>
      <c r="G176" s="92">
        <v>5.0246738961811657</v>
      </c>
      <c r="H176" s="92">
        <v>3.5698630605021919</v>
      </c>
      <c r="I176" s="92">
        <v>3.7337451557101833</v>
      </c>
      <c r="J176" s="92">
        <v>3.4133324261879969</v>
      </c>
      <c r="K176" s="93">
        <v>4629</v>
      </c>
      <c r="L176" s="93">
        <v>13137</v>
      </c>
      <c r="M176" s="93">
        <v>820</v>
      </c>
      <c r="N176" s="94">
        <v>0.35236355332267644</v>
      </c>
      <c r="O176" s="199"/>
      <c r="P176" s="199"/>
      <c r="Q176" s="199"/>
      <c r="R176" s="199"/>
      <c r="S176" s="199"/>
      <c r="T176" s="199"/>
    </row>
    <row r="177" spans="1:20" hidden="1" x14ac:dyDescent="0.3">
      <c r="A177" s="86" t="s">
        <v>182</v>
      </c>
      <c r="B177" s="92">
        <v>5.5100308130268614</v>
      </c>
      <c r="C177" s="92">
        <v>10.428262214449655</v>
      </c>
      <c r="D177" s="92">
        <v>4.0151407207395229</v>
      </c>
      <c r="E177" s="92">
        <v>6.7399831663581518</v>
      </c>
      <c r="F177" s="92">
        <v>10.958780330430221</v>
      </c>
      <c r="G177" s="92">
        <v>5.1318102759393742</v>
      </c>
      <c r="H177" s="92">
        <v>3.6873386616517854</v>
      </c>
      <c r="I177" s="92">
        <v>3.8286416497526741</v>
      </c>
      <c r="J177" s="92">
        <v>3.5473819991196538</v>
      </c>
      <c r="K177" s="93">
        <v>4603</v>
      </c>
      <c r="L177" s="93">
        <v>12834</v>
      </c>
      <c r="M177" s="93">
        <v>869</v>
      </c>
      <c r="N177" s="94">
        <v>0.35865669315879695</v>
      </c>
      <c r="O177" s="199"/>
      <c r="P177" s="199"/>
      <c r="Q177" s="199"/>
      <c r="R177" s="199"/>
      <c r="S177" s="199"/>
      <c r="T177" s="199"/>
    </row>
    <row r="178" spans="1:20" hidden="1" x14ac:dyDescent="0.3">
      <c r="A178" s="86" t="s">
        <v>182</v>
      </c>
      <c r="B178" s="92">
        <v>5.5826277167918459</v>
      </c>
      <c r="C178" s="92">
        <v>10.677121952095005</v>
      </c>
      <c r="D178" s="92">
        <v>4.054425128049199</v>
      </c>
      <c r="E178" s="92">
        <v>7.107111592750055</v>
      </c>
      <c r="F178" s="92">
        <v>11.52104310159914</v>
      </c>
      <c r="G178" s="92">
        <v>5.3747541928723344</v>
      </c>
      <c r="H178" s="92">
        <v>3.8055641983990163</v>
      </c>
      <c r="I178" s="92">
        <v>3.9204805557092888</v>
      </c>
      <c r="J178" s="92">
        <v>3.6891720317054597</v>
      </c>
      <c r="K178" s="93">
        <v>4717</v>
      </c>
      <c r="L178" s="93">
        <v>13048</v>
      </c>
      <c r="M178" s="93">
        <v>833</v>
      </c>
      <c r="N178" s="94">
        <v>0.36151134273451868</v>
      </c>
      <c r="O178" s="199"/>
      <c r="P178" s="199"/>
      <c r="Q178" s="199"/>
      <c r="R178" s="199"/>
      <c r="S178" s="199"/>
      <c r="T178" s="199"/>
    </row>
    <row r="179" spans="1:20" hidden="1" x14ac:dyDescent="0.3">
      <c r="A179" s="86" t="s">
        <v>182</v>
      </c>
      <c r="B179" s="92">
        <v>5.5444571559920446</v>
      </c>
      <c r="C179" s="92">
        <v>10.294579295295769</v>
      </c>
      <c r="D179" s="92">
        <v>4.1353531149585594</v>
      </c>
      <c r="E179" s="92">
        <v>7.0103676136155801</v>
      </c>
      <c r="F179" s="92">
        <v>11.355418460066357</v>
      </c>
      <c r="G179" s="92">
        <v>5.4037043021017626</v>
      </c>
      <c r="H179" s="92">
        <v>3.7094049351058818</v>
      </c>
      <c r="I179" s="92">
        <v>3.8231673447330885</v>
      </c>
      <c r="J179" s="92">
        <v>3.5902300407915764</v>
      </c>
      <c r="K179" s="93">
        <v>4657</v>
      </c>
      <c r="L179" s="93">
        <v>13005</v>
      </c>
      <c r="M179" s="93">
        <v>912</v>
      </c>
      <c r="N179" s="94">
        <v>0.35809304113802382</v>
      </c>
      <c r="O179" s="199"/>
      <c r="P179" s="199"/>
      <c r="Q179" s="199"/>
      <c r="R179" s="199"/>
      <c r="S179" s="199"/>
      <c r="T179" s="199"/>
    </row>
    <row r="180" spans="1:20" hidden="1" x14ac:dyDescent="0.3">
      <c r="A180" s="86" t="s">
        <v>182</v>
      </c>
      <c r="B180" s="92">
        <v>5.3871440504615915</v>
      </c>
      <c r="C180" s="92">
        <v>10.115126357968338</v>
      </c>
      <c r="D180" s="92">
        <v>3.9729644984539614</v>
      </c>
      <c r="E180" s="92">
        <v>6.7433718449209703</v>
      </c>
      <c r="F180" s="92">
        <v>10.852506991528225</v>
      </c>
      <c r="G180" s="92">
        <v>5.129266002722094</v>
      </c>
      <c r="H180" s="92">
        <v>3.8600077986948724</v>
      </c>
      <c r="I180" s="92">
        <v>3.9919776448252247</v>
      </c>
      <c r="J180" s="92">
        <v>3.7291946164913923</v>
      </c>
      <c r="K180" s="93">
        <v>4776</v>
      </c>
      <c r="L180" s="93">
        <v>13070</v>
      </c>
      <c r="M180" s="93">
        <v>912</v>
      </c>
      <c r="N180" s="94">
        <v>0.36541698546289214</v>
      </c>
      <c r="O180" s="199"/>
      <c r="P180" s="199"/>
      <c r="Q180" s="199"/>
      <c r="R180" s="199"/>
      <c r="S180" s="199"/>
      <c r="T180" s="199"/>
    </row>
    <row r="181" spans="1:20" hidden="1" x14ac:dyDescent="0.3">
      <c r="A181" s="86" t="s">
        <v>182</v>
      </c>
      <c r="B181" s="92">
        <v>5.3020191899404754</v>
      </c>
      <c r="C181" s="92">
        <v>10.194119828131203</v>
      </c>
      <c r="D181" s="92">
        <v>3.8340987522276548</v>
      </c>
      <c r="E181" s="92">
        <v>6.7239004905675097</v>
      </c>
      <c r="F181" s="92">
        <v>10.843359025781373</v>
      </c>
      <c r="G181" s="92">
        <v>5.1073868937459483</v>
      </c>
      <c r="H181" s="92">
        <v>3.7836617175780547</v>
      </c>
      <c r="I181" s="92">
        <v>3.8579142673597047</v>
      </c>
      <c r="J181" s="92">
        <v>3.7067584316106799</v>
      </c>
      <c r="K181" s="93">
        <v>4735</v>
      </c>
      <c r="L181" s="93">
        <v>13178</v>
      </c>
      <c r="M181" s="93">
        <v>921</v>
      </c>
      <c r="N181" s="94">
        <v>0.35931097283351038</v>
      </c>
      <c r="O181" s="199"/>
      <c r="P181" s="199"/>
      <c r="Q181" s="199"/>
      <c r="R181" s="199"/>
      <c r="S181" s="199"/>
      <c r="T181" s="199"/>
    </row>
    <row r="182" spans="1:20" x14ac:dyDescent="0.3">
      <c r="A182" s="91" t="s">
        <v>175</v>
      </c>
      <c r="B182" s="95">
        <f>AVERAGE(B172:B181)</f>
        <v>5.4192931274881406</v>
      </c>
      <c r="C182" s="95">
        <f t="shared" ref="C182" si="163">AVERAGE(C172:C181)</f>
        <v>10.257930400917626</v>
      </c>
      <c r="D182" s="95">
        <f t="shared" ref="D182" si="164">AVERAGE(D172:D181)</f>
        <v>3.9668526586680306</v>
      </c>
      <c r="E182" s="95">
        <f t="shared" ref="E182" si="165">AVERAGE(E172:E181)</f>
        <v>6.769270210819772</v>
      </c>
      <c r="F182" s="95">
        <f t="shared" ref="F182" si="166">AVERAGE(F172:F181)</f>
        <v>10.975769658892574</v>
      </c>
      <c r="G182" s="95">
        <f t="shared" ref="G182" si="167">AVERAGE(G172:G181)</f>
        <v>5.1494704004356811</v>
      </c>
      <c r="H182" s="95">
        <f t="shared" ref="H182" si="168">AVERAGE(H172:H181)</f>
        <v>3.6613065854158231</v>
      </c>
      <c r="I182" s="95">
        <f t="shared" ref="I182" si="169">AVERAGE(I172:I181)</f>
        <v>3.7768637216393621</v>
      </c>
      <c r="J182" s="95">
        <f t="shared" ref="J182" si="170">AVERAGE(J172:J181)</f>
        <v>3.5458265816036203</v>
      </c>
      <c r="K182" s="96">
        <f t="shared" ref="K182" si="171">AVERAGE(K172:K181)</f>
        <v>4673.8</v>
      </c>
      <c r="L182" s="96">
        <f t="shared" ref="L182" si="172">AVERAGE(L172:L181)</f>
        <v>13055.1</v>
      </c>
      <c r="M182" s="96">
        <f t="shared" ref="M182" si="173">AVERAGE(M172:M181)</f>
        <v>857.7</v>
      </c>
      <c r="N182" s="97">
        <f t="shared" ref="N182" si="174">AVERAGE(N172:N181)</f>
        <v>0.35800588112342757</v>
      </c>
      <c r="O182" s="199"/>
      <c r="P182" s="199"/>
      <c r="Q182" s="199"/>
      <c r="R182" s="199"/>
      <c r="S182" s="199"/>
      <c r="T182" s="199"/>
    </row>
    <row r="183" spans="1:20" ht="6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/>
      <c r="O184" s="199" t="s">
        <v>216</v>
      </c>
      <c r="P184" s="199"/>
      <c r="Q184" s="199"/>
      <c r="R184" s="199"/>
      <c r="S184" s="199"/>
      <c r="T184" s="199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/>
      <c r="O185" s="199"/>
      <c r="P185" s="199"/>
      <c r="Q185" s="199"/>
      <c r="R185" s="199"/>
      <c r="S185" s="199"/>
      <c r="T185" s="199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/>
      <c r="O186" s="199"/>
      <c r="P186" s="199"/>
      <c r="Q186" s="199"/>
      <c r="R186" s="199"/>
      <c r="S186" s="199"/>
      <c r="T186" s="199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/>
      <c r="O187" s="199"/>
      <c r="P187" s="199"/>
      <c r="Q187" s="199"/>
      <c r="R187" s="199"/>
      <c r="S187" s="199"/>
      <c r="T187" s="199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/>
      <c r="O188" s="199"/>
      <c r="P188" s="199"/>
      <c r="Q188" s="199"/>
      <c r="R188" s="199"/>
      <c r="S188" s="199"/>
      <c r="T188" s="199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/>
      <c r="O189" s="199"/>
      <c r="P189" s="199"/>
      <c r="Q189" s="199"/>
      <c r="R189" s="199"/>
      <c r="S189" s="199"/>
      <c r="T189" s="199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/>
      <c r="O190" s="199"/>
      <c r="P190" s="199"/>
      <c r="Q190" s="199"/>
      <c r="R190" s="199"/>
      <c r="S190" s="199"/>
      <c r="T190" s="199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/>
      <c r="O191" s="199"/>
      <c r="P191" s="199"/>
      <c r="Q191" s="199"/>
      <c r="R191" s="199"/>
      <c r="S191" s="199"/>
      <c r="T191" s="199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/>
      <c r="O192" s="199"/>
      <c r="P192" s="199"/>
      <c r="Q192" s="199"/>
      <c r="R192" s="199"/>
      <c r="S192" s="199"/>
      <c r="T192" s="199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/>
      <c r="O193" s="199"/>
      <c r="P193" s="199"/>
      <c r="Q193" s="199"/>
      <c r="R193" s="199"/>
      <c r="S193" s="199"/>
      <c r="T193" s="199"/>
    </row>
    <row r="194" spans="1:20" x14ac:dyDescent="0.3">
      <c r="A194" s="91" t="s">
        <v>175</v>
      </c>
      <c r="B194" s="95" t="e">
        <f>AVERAGE(B184:B193)</f>
        <v>#DIV/0!</v>
      </c>
      <c r="C194" s="95" t="e">
        <f t="shared" ref="C194:N194" si="175">AVERAGE(C184:C193)</f>
        <v>#DIV/0!</v>
      </c>
      <c r="D194" s="95" t="e">
        <f t="shared" si="175"/>
        <v>#DIV/0!</v>
      </c>
      <c r="E194" s="95" t="e">
        <f t="shared" si="175"/>
        <v>#DIV/0!</v>
      </c>
      <c r="F194" s="95" t="e">
        <f t="shared" si="175"/>
        <v>#DIV/0!</v>
      </c>
      <c r="G194" s="95" t="e">
        <f t="shared" si="175"/>
        <v>#DIV/0!</v>
      </c>
      <c r="H194" s="95" t="e">
        <f t="shared" si="175"/>
        <v>#DIV/0!</v>
      </c>
      <c r="I194" s="95" t="e">
        <f t="shared" si="175"/>
        <v>#DIV/0!</v>
      </c>
      <c r="J194" s="95" t="e">
        <f t="shared" si="175"/>
        <v>#DIV/0!</v>
      </c>
      <c r="K194" s="96" t="e">
        <f t="shared" si="175"/>
        <v>#DIV/0!</v>
      </c>
      <c r="L194" s="96" t="e">
        <f t="shared" si="175"/>
        <v>#DIV/0!</v>
      </c>
      <c r="M194" s="96" t="e">
        <f t="shared" si="175"/>
        <v>#DIV/0!</v>
      </c>
      <c r="N194" s="97" t="e">
        <f t="shared" si="175"/>
        <v>#DIV/0!</v>
      </c>
      <c r="O194" s="199"/>
      <c r="P194" s="199"/>
      <c r="Q194" s="199"/>
      <c r="R194" s="199"/>
      <c r="S194" s="199"/>
      <c r="T194" s="199"/>
    </row>
    <row r="195" spans="1:20" ht="6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>
        <v>7.5582834945551083</v>
      </c>
      <c r="C196" s="92">
        <v>14.115178989094295</v>
      </c>
      <c r="D196" s="92">
        <v>5.7994133704664588</v>
      </c>
      <c r="E196" s="92">
        <v>9.7058831030542123</v>
      </c>
      <c r="F196" s="92">
        <v>14.615202851040902</v>
      </c>
      <c r="G196" s="92">
        <v>7.8588924860284175</v>
      </c>
      <c r="H196" s="92">
        <v>3.6195607729655395</v>
      </c>
      <c r="I196" s="92">
        <v>3.9058461069632768</v>
      </c>
      <c r="J196" s="92">
        <v>3.3340519814651035</v>
      </c>
      <c r="K196" s="93">
        <v>2215</v>
      </c>
      <c r="L196" s="93">
        <v>13081</v>
      </c>
      <c r="M196" s="93">
        <v>556</v>
      </c>
      <c r="N196" s="94">
        <v>0.1693295619600948</v>
      </c>
      <c r="O196" s="199" t="s">
        <v>227</v>
      </c>
      <c r="P196" s="199"/>
      <c r="Q196" s="199"/>
      <c r="R196" s="199"/>
      <c r="S196" s="199"/>
      <c r="T196" s="199"/>
    </row>
    <row r="197" spans="1:20" hidden="1" x14ac:dyDescent="0.3">
      <c r="A197" s="86" t="s">
        <v>213</v>
      </c>
      <c r="B197" s="92">
        <v>7.3436453878900316</v>
      </c>
      <c r="C197" s="92">
        <v>14.027898502268773</v>
      </c>
      <c r="D197" s="92">
        <v>5.5418282328102944</v>
      </c>
      <c r="E197" s="92">
        <v>9.1444108562305608</v>
      </c>
      <c r="F197" s="92">
        <v>14.081275671307671</v>
      </c>
      <c r="G197" s="92">
        <v>7.2312154525695984</v>
      </c>
      <c r="H197" s="92">
        <v>3.6812503025882326</v>
      </c>
      <c r="I197" s="92">
        <v>4.0468517001830602</v>
      </c>
      <c r="J197" s="92">
        <v>3.3234420765825456</v>
      </c>
      <c r="K197" s="93">
        <v>2138</v>
      </c>
      <c r="L197" s="93">
        <v>12851</v>
      </c>
      <c r="M197" s="93">
        <v>548</v>
      </c>
      <c r="N197" s="94">
        <v>0.16636837600186755</v>
      </c>
      <c r="O197" s="199"/>
      <c r="P197" s="199"/>
      <c r="Q197" s="199"/>
      <c r="R197" s="199"/>
      <c r="S197" s="199"/>
      <c r="T197" s="199"/>
    </row>
    <row r="198" spans="1:20" hidden="1" x14ac:dyDescent="0.3">
      <c r="A198" s="86" t="s">
        <v>213</v>
      </c>
      <c r="B198" s="92">
        <v>7.5586295236168857</v>
      </c>
      <c r="C198" s="92">
        <v>14.250164681147208</v>
      </c>
      <c r="D198" s="92">
        <v>5.7304997971450922</v>
      </c>
      <c r="E198" s="92">
        <v>9.5928001497094826</v>
      </c>
      <c r="F198" s="92">
        <v>14.565520943485696</v>
      </c>
      <c r="G198" s="92">
        <v>7.7947260727812555</v>
      </c>
      <c r="H198" s="92">
        <v>3.8828330290021764</v>
      </c>
      <c r="I198" s="92">
        <v>4.2770122281478562</v>
      </c>
      <c r="J198" s="92">
        <v>3.4686465152070807</v>
      </c>
      <c r="K198" s="93">
        <v>2312</v>
      </c>
      <c r="L198" s="93">
        <v>13209</v>
      </c>
      <c r="M198" s="93">
        <v>605</v>
      </c>
      <c r="N198" s="94">
        <v>0.17503217503217502</v>
      </c>
      <c r="O198" s="199"/>
      <c r="P198" s="199"/>
      <c r="Q198" s="199"/>
      <c r="R198" s="199"/>
      <c r="S198" s="199"/>
      <c r="T198" s="199"/>
    </row>
    <row r="199" spans="1:20" hidden="1" x14ac:dyDescent="0.3">
      <c r="A199" s="86" t="s">
        <v>213</v>
      </c>
      <c r="B199" s="92">
        <v>7.5649944920800882</v>
      </c>
      <c r="C199" s="92">
        <v>14.098086424887663</v>
      </c>
      <c r="D199" s="92">
        <v>5.7495659734554572</v>
      </c>
      <c r="E199" s="92">
        <v>9.6071292298864748</v>
      </c>
      <c r="F199" s="92">
        <v>14.644031668829006</v>
      </c>
      <c r="G199" s="92">
        <v>7.6166225935465155</v>
      </c>
      <c r="H199" s="92">
        <v>3.714188746849052</v>
      </c>
      <c r="I199" s="92">
        <v>3.9270449658102589</v>
      </c>
      <c r="J199" s="92">
        <v>3.5003507187597944</v>
      </c>
      <c r="K199" s="93">
        <v>2179</v>
      </c>
      <c r="L199" s="93">
        <v>13271</v>
      </c>
      <c r="M199" s="93">
        <v>530</v>
      </c>
      <c r="N199" s="94">
        <v>0.16419260040690226</v>
      </c>
      <c r="O199" s="199"/>
      <c r="P199" s="199"/>
      <c r="Q199" s="199"/>
      <c r="R199" s="199"/>
      <c r="S199" s="199"/>
      <c r="T199" s="199"/>
    </row>
    <row r="200" spans="1:20" hidden="1" x14ac:dyDescent="0.3">
      <c r="A200" s="86" t="s">
        <v>213</v>
      </c>
      <c r="B200" s="92">
        <v>7.3960866736169226</v>
      </c>
      <c r="C200" s="92">
        <v>13.713677489283098</v>
      </c>
      <c r="D200" s="92">
        <v>5.7372729269610323</v>
      </c>
      <c r="E200" s="92">
        <v>9.4314364722848474</v>
      </c>
      <c r="F200" s="92">
        <v>14.289856163869183</v>
      </c>
      <c r="G200" s="92">
        <v>7.5960606865779265</v>
      </c>
      <c r="H200" s="92">
        <v>4.0659512390543435</v>
      </c>
      <c r="I200" s="92">
        <v>4.2234842602572931</v>
      </c>
      <c r="J200" s="92">
        <v>3.9107735928385972</v>
      </c>
      <c r="K200" s="93">
        <v>2262</v>
      </c>
      <c r="L200" s="93">
        <v>13208</v>
      </c>
      <c r="M200" s="93">
        <v>551</v>
      </c>
      <c r="N200" s="94">
        <v>0.17125984251968504</v>
      </c>
      <c r="O200" s="199"/>
      <c r="P200" s="199"/>
      <c r="Q200" s="199"/>
      <c r="R200" s="199"/>
      <c r="S200" s="199"/>
      <c r="T200" s="199"/>
    </row>
    <row r="201" spans="1:20" hidden="1" x14ac:dyDescent="0.3">
      <c r="A201" s="86" t="s">
        <v>213</v>
      </c>
      <c r="B201" s="92">
        <v>7.2246318572841348</v>
      </c>
      <c r="C201" s="92">
        <v>13.637292737668085</v>
      </c>
      <c r="D201" s="92">
        <v>5.5225561188792289</v>
      </c>
      <c r="E201" s="92">
        <v>9.0461856109633292</v>
      </c>
      <c r="F201" s="92">
        <v>13.787790632421812</v>
      </c>
      <c r="G201" s="92">
        <v>7.2068868100516452</v>
      </c>
      <c r="H201" s="92">
        <v>3.5085987809391552</v>
      </c>
      <c r="I201" s="92">
        <v>3.4881545241193419</v>
      </c>
      <c r="J201" s="92">
        <v>3.5292476663531671</v>
      </c>
      <c r="K201" s="93">
        <v>2211</v>
      </c>
      <c r="L201" s="93">
        <v>12899</v>
      </c>
      <c r="M201" s="93">
        <v>583</v>
      </c>
      <c r="N201" s="94">
        <v>0.17140863632839756</v>
      </c>
      <c r="O201" s="199"/>
      <c r="P201" s="199"/>
      <c r="Q201" s="199"/>
      <c r="R201" s="199"/>
      <c r="S201" s="199"/>
      <c r="T201" s="199"/>
    </row>
    <row r="202" spans="1:20" hidden="1" x14ac:dyDescent="0.3">
      <c r="A202" s="86" t="s">
        <v>213</v>
      </c>
      <c r="B202" s="92">
        <v>7.3492917332989212</v>
      </c>
      <c r="C202" s="92">
        <v>13.699852878707514</v>
      </c>
      <c r="D202" s="92">
        <v>5.5684661538598359</v>
      </c>
      <c r="E202" s="92">
        <v>9.18475303855414</v>
      </c>
      <c r="F202" s="92">
        <v>13.906182454222686</v>
      </c>
      <c r="G202" s="92">
        <v>7.3285057858491234</v>
      </c>
      <c r="H202" s="92">
        <v>3.7246778485230436</v>
      </c>
      <c r="I202" s="92">
        <v>3.7781891372800556</v>
      </c>
      <c r="J202" s="92">
        <v>3.6688676287133859</v>
      </c>
      <c r="K202" s="93">
        <v>2237</v>
      </c>
      <c r="L202" s="93">
        <v>13153</v>
      </c>
      <c r="M202" s="93">
        <v>563</v>
      </c>
      <c r="N202" s="94">
        <v>0.17007526799969588</v>
      </c>
      <c r="O202" s="199"/>
      <c r="P202" s="199"/>
      <c r="Q202" s="199"/>
      <c r="R202" s="199"/>
      <c r="S202" s="199"/>
      <c r="T202" s="199"/>
    </row>
    <row r="203" spans="1:20" hidden="1" x14ac:dyDescent="0.3">
      <c r="A203" s="86" t="s">
        <v>213</v>
      </c>
      <c r="B203" s="92">
        <v>7.5499008467796269</v>
      </c>
      <c r="C203" s="92">
        <v>14.174551745253446</v>
      </c>
      <c r="D203" s="92">
        <v>5.759631156007722</v>
      </c>
      <c r="E203" s="92">
        <v>9.47572856177724</v>
      </c>
      <c r="F203" s="92">
        <v>14.447134142523195</v>
      </c>
      <c r="G203" s="92">
        <v>7.4529752739031201</v>
      </c>
      <c r="H203" s="92">
        <v>3.8750891475341076</v>
      </c>
      <c r="I203" s="92">
        <v>4.0564483286473507</v>
      </c>
      <c r="J203" s="92">
        <v>3.6902801993888392</v>
      </c>
      <c r="K203" s="93">
        <v>2229</v>
      </c>
      <c r="L203" s="93">
        <v>12975</v>
      </c>
      <c r="M203" s="93">
        <v>551</v>
      </c>
      <c r="N203" s="94">
        <v>0.17179190751445086</v>
      </c>
      <c r="O203" s="199"/>
      <c r="P203" s="199"/>
      <c r="Q203" s="199"/>
      <c r="R203" s="199"/>
      <c r="S203" s="199"/>
      <c r="T203" s="199"/>
    </row>
    <row r="204" spans="1:20" hidden="1" x14ac:dyDescent="0.3">
      <c r="A204" s="86" t="s">
        <v>213</v>
      </c>
      <c r="B204" s="92">
        <v>7.5366239060653459</v>
      </c>
      <c r="C204" s="92">
        <v>14.104027613239849</v>
      </c>
      <c r="D204" s="92">
        <v>5.8538134846920959</v>
      </c>
      <c r="E204" s="92">
        <v>9.6664239825849805</v>
      </c>
      <c r="F204" s="92">
        <v>14.509121126837845</v>
      </c>
      <c r="G204" s="92">
        <v>7.867690270110872</v>
      </c>
      <c r="H204" s="92">
        <v>3.7310278572619446</v>
      </c>
      <c r="I204" s="92">
        <v>3.8958335347446424</v>
      </c>
      <c r="J204" s="92">
        <v>3.5717107576971965</v>
      </c>
      <c r="K204" s="93">
        <v>2191</v>
      </c>
      <c r="L204" s="93">
        <v>12980</v>
      </c>
      <c r="M204" s="93">
        <v>553</v>
      </c>
      <c r="N204" s="94">
        <v>0.16879815100154083</v>
      </c>
      <c r="O204" s="199"/>
      <c r="P204" s="199"/>
      <c r="Q204" s="199"/>
      <c r="R204" s="199"/>
      <c r="S204" s="199"/>
      <c r="T204" s="199"/>
    </row>
    <row r="205" spans="1:20" hidden="1" x14ac:dyDescent="0.3">
      <c r="A205" s="86" t="s">
        <v>213</v>
      </c>
      <c r="B205" s="92">
        <v>7.3679760180657023</v>
      </c>
      <c r="C205" s="92">
        <v>13.742216974216777</v>
      </c>
      <c r="D205" s="92">
        <v>5.6589600464108933</v>
      </c>
      <c r="E205" s="92">
        <v>9.3729418233788149</v>
      </c>
      <c r="F205" s="92">
        <v>14.105654247549673</v>
      </c>
      <c r="G205" s="92">
        <v>7.4757849071586602</v>
      </c>
      <c r="H205" s="92">
        <v>3.7286775286587717</v>
      </c>
      <c r="I205" s="92">
        <v>3.8527436355113469</v>
      </c>
      <c r="J205" s="92">
        <v>3.5961263091379161</v>
      </c>
      <c r="K205" s="93">
        <v>2243</v>
      </c>
      <c r="L205" s="93">
        <v>13011</v>
      </c>
      <c r="M205" s="93">
        <v>586</v>
      </c>
      <c r="N205" s="94">
        <v>0.17239259088463607</v>
      </c>
      <c r="O205" s="199"/>
      <c r="P205" s="199"/>
      <c r="Q205" s="199"/>
      <c r="R205" s="199"/>
      <c r="S205" s="199"/>
      <c r="T205" s="199"/>
    </row>
    <row r="206" spans="1:20" x14ac:dyDescent="0.3">
      <c r="A206" s="91" t="s">
        <v>175</v>
      </c>
      <c r="B206" s="95">
        <f>AVERAGE(B196:B205)</f>
        <v>7.4450063933252775</v>
      </c>
      <c r="C206" s="95">
        <f t="shared" ref="C206:N206" si="176">AVERAGE(C196:C205)</f>
        <v>13.956294803576672</v>
      </c>
      <c r="D206" s="95">
        <f t="shared" si="176"/>
        <v>5.6922007260688119</v>
      </c>
      <c r="E206" s="95">
        <f t="shared" si="176"/>
        <v>9.4227692828424079</v>
      </c>
      <c r="F206" s="95">
        <f t="shared" si="176"/>
        <v>14.295176990208768</v>
      </c>
      <c r="G206" s="95">
        <f t="shared" si="176"/>
        <v>7.5429360338577123</v>
      </c>
      <c r="H206" s="95">
        <f t="shared" si="176"/>
        <v>3.7531855253376372</v>
      </c>
      <c r="I206" s="95">
        <f t="shared" si="176"/>
        <v>3.9451608421664472</v>
      </c>
      <c r="J206" s="95">
        <f t="shared" si="176"/>
        <v>3.5593497446143632</v>
      </c>
      <c r="K206" s="96">
        <f t="shared" si="176"/>
        <v>2221.6999999999998</v>
      </c>
      <c r="L206" s="96">
        <f t="shared" si="176"/>
        <v>13063.8</v>
      </c>
      <c r="M206" s="96">
        <f t="shared" si="176"/>
        <v>562.6</v>
      </c>
      <c r="N206" s="97">
        <f t="shared" si="176"/>
        <v>0.17006491096494461</v>
      </c>
      <c r="O206" s="199"/>
      <c r="P206" s="199"/>
      <c r="Q206" s="199"/>
      <c r="R206" s="199"/>
      <c r="S206" s="199"/>
      <c r="T206" s="199"/>
    </row>
    <row r="207" spans="1:20" ht="6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x14ac:dyDescent="0.3">
      <c r="A208" s="86" t="s">
        <v>214</v>
      </c>
      <c r="B208" s="92">
        <v>5.6228818333119674</v>
      </c>
      <c r="C208" s="92">
        <v>10.749261237028213</v>
      </c>
      <c r="D208" s="92">
        <v>4.0572558344500447</v>
      </c>
      <c r="E208" s="92">
        <v>7.0582771971663449</v>
      </c>
      <c r="F208" s="92">
        <v>11.194762435013223</v>
      </c>
      <c r="G208" s="92">
        <v>5.4302784815218859</v>
      </c>
      <c r="H208" s="92">
        <v>5.9106227649751615</v>
      </c>
      <c r="I208" s="92">
        <v>7.7400474105780805</v>
      </c>
      <c r="J208" s="92">
        <v>4.1924835948465979</v>
      </c>
      <c r="K208" s="93">
        <v>3934</v>
      </c>
      <c r="L208" s="93">
        <v>12873</v>
      </c>
      <c r="M208" s="93">
        <v>928</v>
      </c>
      <c r="N208" s="94">
        <v>0.30560087003806419</v>
      </c>
      <c r="O208" s="199" t="s">
        <v>226</v>
      </c>
      <c r="P208" s="199"/>
      <c r="Q208" s="199"/>
      <c r="R208" s="199"/>
      <c r="S208" s="199"/>
      <c r="T208" s="199"/>
    </row>
    <row r="209" spans="1:20" x14ac:dyDescent="0.3">
      <c r="A209" s="86" t="s">
        <v>214</v>
      </c>
      <c r="B209" s="92">
        <v>6.1388352828086221</v>
      </c>
      <c r="C209" s="92">
        <v>11.59375492991221</v>
      </c>
      <c r="D209" s="92">
        <v>4.5500009499149288</v>
      </c>
      <c r="E209" s="92">
        <v>7.7216458994726533</v>
      </c>
      <c r="F209" s="92">
        <v>12.046727510591097</v>
      </c>
      <c r="G209" s="92">
        <v>6.0283841628963062</v>
      </c>
      <c r="H209" s="92">
        <v>7.0999292552928095</v>
      </c>
      <c r="I209" s="92">
        <v>9.4021282737361869</v>
      </c>
      <c r="J209" s="92">
        <v>4.7333595406100635</v>
      </c>
      <c r="K209" s="93">
        <v>3710</v>
      </c>
      <c r="L209" s="93">
        <v>13082</v>
      </c>
      <c r="M209" s="93">
        <v>958</v>
      </c>
      <c r="N209" s="94">
        <v>0.28359578046170308</v>
      </c>
      <c r="O209" s="199"/>
      <c r="P209" s="199"/>
      <c r="Q209" s="199"/>
      <c r="R209" s="199"/>
      <c r="S209" s="199"/>
      <c r="T209" s="199"/>
    </row>
    <row r="210" spans="1:20" x14ac:dyDescent="0.3">
      <c r="A210" s="86" t="s">
        <v>214</v>
      </c>
      <c r="B210" s="92">
        <v>5.6153747921473371</v>
      </c>
      <c r="C210" s="92">
        <v>10.596735464230191</v>
      </c>
      <c r="D210" s="92">
        <v>4.1744064751271752</v>
      </c>
      <c r="E210" s="92">
        <v>7.2098652688273397</v>
      </c>
      <c r="F210" s="92">
        <v>11.377308612664816</v>
      </c>
      <c r="G210" s="92">
        <v>5.5607402634047975</v>
      </c>
      <c r="H210" s="92">
        <v>6.3713651471450987</v>
      </c>
      <c r="I210" s="92">
        <v>8.5223749745003197</v>
      </c>
      <c r="J210" s="92">
        <v>4.2625102313109933</v>
      </c>
      <c r="K210" s="93">
        <v>3843</v>
      </c>
      <c r="L210" s="93">
        <v>13031</v>
      </c>
      <c r="M210" s="93">
        <v>960</v>
      </c>
      <c r="N210" s="94">
        <v>0.29491213260686056</v>
      </c>
      <c r="O210" s="199"/>
      <c r="P210" s="199"/>
      <c r="Q210" s="199"/>
      <c r="R210" s="199"/>
      <c r="S210" s="199"/>
      <c r="T210" s="199"/>
    </row>
    <row r="211" spans="1:20" x14ac:dyDescent="0.3">
      <c r="A211" s="86" t="s">
        <v>214</v>
      </c>
      <c r="B211" s="92">
        <v>5.9887048060445256</v>
      </c>
      <c r="C211" s="92">
        <v>11.278432475542683</v>
      </c>
      <c r="D211" s="92">
        <v>4.4974641353627902</v>
      </c>
      <c r="E211" s="92">
        <v>7.5607333277608566</v>
      </c>
      <c r="F211" s="92">
        <v>11.906971302761658</v>
      </c>
      <c r="G211" s="92">
        <v>5.8962871175845741</v>
      </c>
      <c r="H211" s="92">
        <v>6.3173935763415594</v>
      </c>
      <c r="I211" s="92">
        <v>8.2015036814228832</v>
      </c>
      <c r="J211" s="92">
        <v>4.3908218703595319</v>
      </c>
      <c r="K211" s="93">
        <v>3870</v>
      </c>
      <c r="L211" s="93">
        <v>12949</v>
      </c>
      <c r="M211" s="93">
        <v>972</v>
      </c>
      <c r="N211" s="94">
        <v>0.2988647772028728</v>
      </c>
      <c r="O211" s="199"/>
      <c r="P211" s="199"/>
      <c r="Q211" s="199"/>
      <c r="R211" s="199"/>
      <c r="S211" s="199"/>
      <c r="T211" s="199"/>
    </row>
    <row r="212" spans="1:20" x14ac:dyDescent="0.3">
      <c r="A212" s="86" t="s">
        <v>214</v>
      </c>
      <c r="B212" s="92">
        <v>5.5627822567663641</v>
      </c>
      <c r="C212" s="92">
        <v>10.559821735955179</v>
      </c>
      <c r="D212" s="92">
        <v>4.1185344801976731</v>
      </c>
      <c r="E212" s="92">
        <v>7.2090035882041912</v>
      </c>
      <c r="F212" s="92">
        <v>11.605113361162404</v>
      </c>
      <c r="G212" s="92">
        <v>5.4464797627582877</v>
      </c>
      <c r="H212" s="92">
        <v>6.2323952023853471</v>
      </c>
      <c r="I212" s="92">
        <v>8.5159421516295613</v>
      </c>
      <c r="J212" s="92">
        <v>4.0994870324016333</v>
      </c>
      <c r="K212" s="93">
        <v>3877</v>
      </c>
      <c r="L212" s="93">
        <v>12941</v>
      </c>
      <c r="M212" s="93">
        <v>910</v>
      </c>
      <c r="N212" s="94">
        <v>0.29959044896066767</v>
      </c>
      <c r="O212" s="199"/>
      <c r="P212" s="199"/>
      <c r="Q212" s="199"/>
      <c r="R212" s="199"/>
      <c r="S212" s="199"/>
      <c r="T212" s="199"/>
    </row>
    <row r="213" spans="1:20" x14ac:dyDescent="0.3">
      <c r="A213" s="86" t="s">
        <v>214</v>
      </c>
      <c r="B213" s="92">
        <v>6.0993140671591819</v>
      </c>
      <c r="C213" s="92">
        <v>11.404795354558336</v>
      </c>
      <c r="D213" s="92">
        <v>4.4710937165414872</v>
      </c>
      <c r="E213" s="92">
        <v>7.546336469448506</v>
      </c>
      <c r="F213" s="92">
        <v>12.066382557427637</v>
      </c>
      <c r="G213" s="92">
        <v>5.8192680726011421</v>
      </c>
      <c r="H213" s="92">
        <v>6.7540808187327412</v>
      </c>
      <c r="I213" s="92">
        <v>9.0219397361659563</v>
      </c>
      <c r="J213" s="92">
        <v>4.5323598761456223</v>
      </c>
      <c r="K213" s="93">
        <v>3806</v>
      </c>
      <c r="L213" s="93">
        <v>13119</v>
      </c>
      <c r="M213" s="93">
        <v>965</v>
      </c>
      <c r="N213" s="94">
        <v>0.29011357572985746</v>
      </c>
      <c r="O213" s="199"/>
      <c r="P213" s="199"/>
      <c r="Q213" s="199"/>
      <c r="R213" s="199"/>
      <c r="S213" s="199"/>
      <c r="T213" s="199"/>
    </row>
    <row r="214" spans="1:20" x14ac:dyDescent="0.3">
      <c r="A214" s="86" t="s">
        <v>214</v>
      </c>
      <c r="B214" s="92">
        <v>5.9706897112096238</v>
      </c>
      <c r="C214" s="92">
        <v>11.353887353806401</v>
      </c>
      <c r="D214" s="92">
        <v>4.331843764183394</v>
      </c>
      <c r="E214" s="92">
        <v>7.4179638393229617</v>
      </c>
      <c r="F214" s="92">
        <v>11.843426390725275</v>
      </c>
      <c r="G214" s="92">
        <v>5.6232599072601213</v>
      </c>
      <c r="H214" s="92">
        <v>6.3151309250444765</v>
      </c>
      <c r="I214" s="92">
        <v>8.3714910326454106</v>
      </c>
      <c r="J214" s="92">
        <v>4.3036516928078266</v>
      </c>
      <c r="K214" s="93">
        <v>3996</v>
      </c>
      <c r="L214" s="93">
        <v>13292</v>
      </c>
      <c r="M214" s="93">
        <v>957</v>
      </c>
      <c r="N214" s="94">
        <v>0.30063195907312668</v>
      </c>
      <c r="O214" s="199"/>
      <c r="P214" s="199"/>
      <c r="Q214" s="199"/>
      <c r="R214" s="199"/>
      <c r="S214" s="199"/>
      <c r="T214" s="199"/>
    </row>
    <row r="215" spans="1:20" x14ac:dyDescent="0.3">
      <c r="A215" s="86" t="s">
        <v>214</v>
      </c>
      <c r="B215" s="92">
        <v>5.9479442281963353</v>
      </c>
      <c r="C215" s="92">
        <v>11.106663659235357</v>
      </c>
      <c r="D215" s="92">
        <v>4.4887378137913894</v>
      </c>
      <c r="E215" s="92">
        <v>7.6699455401311933</v>
      </c>
      <c r="F215" s="92">
        <v>12.11091931803778</v>
      </c>
      <c r="G215" s="92">
        <v>5.9914977840937631</v>
      </c>
      <c r="H215" s="92">
        <v>7.1047589521853833</v>
      </c>
      <c r="I215" s="92">
        <v>9.4989319434254149</v>
      </c>
      <c r="J215" s="92">
        <v>4.7039502264907043</v>
      </c>
      <c r="K215" s="93">
        <v>3621</v>
      </c>
      <c r="L215" s="93">
        <v>13102</v>
      </c>
      <c r="M215" s="93">
        <v>916</v>
      </c>
      <c r="N215" s="94">
        <v>0.2763700198442986</v>
      </c>
      <c r="O215" s="199"/>
      <c r="P215" s="199"/>
      <c r="Q215" s="199"/>
      <c r="R215" s="199"/>
      <c r="S215" s="199"/>
      <c r="T215" s="199"/>
    </row>
    <row r="216" spans="1:20" x14ac:dyDescent="0.3">
      <c r="A216" s="86" t="s">
        <v>214</v>
      </c>
      <c r="B216" s="92">
        <v>5.3244588365811598</v>
      </c>
      <c r="C216" s="92">
        <v>10.377762256418805</v>
      </c>
      <c r="D216" s="92">
        <v>3.8196908106271494</v>
      </c>
      <c r="E216" s="92">
        <v>6.7919404020586809</v>
      </c>
      <c r="F216" s="92">
        <v>10.920318760251291</v>
      </c>
      <c r="G216" s="92">
        <v>5.1235568367694073</v>
      </c>
      <c r="H216" s="92">
        <v>5.592954322215947</v>
      </c>
      <c r="I216" s="92">
        <v>7.2034519148181886</v>
      </c>
      <c r="J216" s="92">
        <v>3.9832729980336583</v>
      </c>
      <c r="K216" s="93">
        <v>3958</v>
      </c>
      <c r="L216" s="93">
        <v>12952</v>
      </c>
      <c r="M216" s="93">
        <v>969</v>
      </c>
      <c r="N216" s="94">
        <v>0.30558987029030266</v>
      </c>
      <c r="O216" s="199"/>
      <c r="P216" s="199"/>
      <c r="Q216" s="199"/>
      <c r="R216" s="199"/>
      <c r="S216" s="199"/>
      <c r="T216" s="199"/>
    </row>
    <row r="217" spans="1:20" x14ac:dyDescent="0.3">
      <c r="A217" s="86" t="s">
        <v>214</v>
      </c>
      <c r="B217" s="92">
        <v>5.7329719723268857</v>
      </c>
      <c r="C217" s="92">
        <v>10.753720302804449</v>
      </c>
      <c r="D217" s="92">
        <v>4.2147616018376537</v>
      </c>
      <c r="E217" s="92">
        <v>7.1640804164146363</v>
      </c>
      <c r="F217" s="92">
        <v>11.436362578678326</v>
      </c>
      <c r="G217" s="92">
        <v>5.474103592665462</v>
      </c>
      <c r="H217" s="92">
        <v>6.3428707120418588</v>
      </c>
      <c r="I217" s="92">
        <v>8.475416534086575</v>
      </c>
      <c r="J217" s="92">
        <v>4.2332320318196084</v>
      </c>
      <c r="K217" s="93">
        <v>3897</v>
      </c>
      <c r="L217" s="93">
        <v>13099</v>
      </c>
      <c r="M217" s="93">
        <v>985</v>
      </c>
      <c r="N217" s="94">
        <v>0.29750362623101001</v>
      </c>
      <c r="O217" s="199"/>
      <c r="P217" s="199"/>
      <c r="Q217" s="199"/>
      <c r="R217" s="199"/>
      <c r="S217" s="199"/>
      <c r="T217" s="199"/>
    </row>
    <row r="218" spans="1:20" x14ac:dyDescent="0.3">
      <c r="A218" s="91" t="s">
        <v>175</v>
      </c>
      <c r="B218" s="95">
        <f>AVERAGE(B208:B217)</f>
        <v>5.8003957786551998</v>
      </c>
      <c r="C218" s="95">
        <f t="shared" ref="C218:N218" si="177">AVERAGE(C208:C217)</f>
        <v>10.977483476949182</v>
      </c>
      <c r="D218" s="95">
        <f t="shared" si="177"/>
        <v>4.2723789582033689</v>
      </c>
      <c r="E218" s="95">
        <f t="shared" si="177"/>
        <v>7.3349791948807361</v>
      </c>
      <c r="F218" s="95">
        <f t="shared" si="177"/>
        <v>11.650829282731349</v>
      </c>
      <c r="G218" s="95">
        <f t="shared" si="177"/>
        <v>5.6393855981555756</v>
      </c>
      <c r="H218" s="95">
        <f t="shared" si="177"/>
        <v>6.4041501676360379</v>
      </c>
      <c r="I218" s="95">
        <f t="shared" si="177"/>
        <v>8.4953227653008572</v>
      </c>
      <c r="J218" s="95">
        <f t="shared" si="177"/>
        <v>4.3435129094826239</v>
      </c>
      <c r="K218" s="96">
        <f t="shared" si="177"/>
        <v>3851.2</v>
      </c>
      <c r="L218" s="96">
        <f t="shared" si="177"/>
        <v>13044</v>
      </c>
      <c r="M218" s="96">
        <f t="shared" si="177"/>
        <v>952</v>
      </c>
      <c r="N218" s="97">
        <f t="shared" si="177"/>
        <v>0.29527730604387636</v>
      </c>
      <c r="O218" s="199"/>
      <c r="P218" s="199"/>
      <c r="Q218" s="199"/>
      <c r="R218" s="199"/>
      <c r="S218" s="199"/>
      <c r="T218" s="199"/>
    </row>
    <row r="219" spans="1:20" ht="6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x14ac:dyDescent="0.3">
      <c r="A220" s="86" t="s">
        <v>215</v>
      </c>
      <c r="B220" s="92">
        <v>5.6096160309929752</v>
      </c>
      <c r="C220" s="92">
        <v>10.707878548807935</v>
      </c>
      <c r="D220" s="92">
        <v>4.1314391454578727</v>
      </c>
      <c r="E220" s="92">
        <v>7.0465483640813735</v>
      </c>
      <c r="F220" s="92">
        <v>11.331826539137131</v>
      </c>
      <c r="G220" s="92">
        <v>5.3541380550196482</v>
      </c>
      <c r="H220" s="92">
        <v>5.6555020217060852</v>
      </c>
      <c r="I220" s="92">
        <v>7.1577048370525285</v>
      </c>
      <c r="J220" s="92">
        <v>4.1098021238056495</v>
      </c>
      <c r="K220" s="93">
        <v>3932</v>
      </c>
      <c r="L220" s="93">
        <v>12971</v>
      </c>
      <c r="M220" s="93">
        <v>1004</v>
      </c>
      <c r="N220" s="94">
        <v>0.3031377688690155</v>
      </c>
      <c r="O220" s="199" t="s">
        <v>217</v>
      </c>
      <c r="P220" s="199"/>
      <c r="Q220" s="199"/>
      <c r="R220" s="199"/>
      <c r="S220" s="199"/>
      <c r="T220" s="199"/>
    </row>
    <row r="221" spans="1:20" x14ac:dyDescent="0.3">
      <c r="A221" s="86" t="s">
        <v>215</v>
      </c>
      <c r="B221" s="92">
        <v>5.6046280176870589</v>
      </c>
      <c r="C221" s="92">
        <v>10.606254812866704</v>
      </c>
      <c r="D221" s="92">
        <v>4.1610863830191915</v>
      </c>
      <c r="E221" s="92">
        <v>7.0067132337617739</v>
      </c>
      <c r="F221" s="92">
        <v>11.196339320434273</v>
      </c>
      <c r="G221" s="92">
        <v>5.3556941264664735</v>
      </c>
      <c r="H221" s="92">
        <v>5.5279671472387832</v>
      </c>
      <c r="I221" s="92">
        <v>7.0235253385787342</v>
      </c>
      <c r="J221" s="92">
        <v>4.0052991397415827</v>
      </c>
      <c r="K221" s="93">
        <v>4015</v>
      </c>
      <c r="L221" s="93">
        <v>12873</v>
      </c>
      <c r="M221" s="93">
        <v>998</v>
      </c>
      <c r="N221" s="94">
        <v>0.3118931096092597</v>
      </c>
      <c r="O221" s="199"/>
      <c r="P221" s="199"/>
      <c r="Q221" s="199"/>
      <c r="R221" s="199"/>
      <c r="S221" s="199"/>
      <c r="T221" s="199"/>
    </row>
    <row r="222" spans="1:20" x14ac:dyDescent="0.3">
      <c r="A222" s="86" t="s">
        <v>215</v>
      </c>
      <c r="B222" s="92">
        <v>5.7924503056221566</v>
      </c>
      <c r="C222" s="92">
        <v>10.996331655583621</v>
      </c>
      <c r="D222" s="92">
        <v>4.2982739375067984</v>
      </c>
      <c r="E222" s="92">
        <v>7.357945229821695</v>
      </c>
      <c r="F222" s="92">
        <v>11.793066646049306</v>
      </c>
      <c r="G222" s="92">
        <v>5.6210957507861288</v>
      </c>
      <c r="H222" s="92">
        <v>6.0904985398804872</v>
      </c>
      <c r="I222" s="92">
        <v>8.0599850126377142</v>
      </c>
      <c r="J222" s="92">
        <v>4.0392519875920883</v>
      </c>
      <c r="K222" s="93">
        <v>3891</v>
      </c>
      <c r="L222" s="93">
        <v>13122</v>
      </c>
      <c r="M222" s="93">
        <v>966</v>
      </c>
      <c r="N222" s="94">
        <v>0.2965249199817101</v>
      </c>
      <c r="O222" s="199"/>
      <c r="P222" s="199"/>
      <c r="Q222" s="199"/>
      <c r="R222" s="199"/>
      <c r="S222" s="199"/>
      <c r="T222" s="199"/>
    </row>
    <row r="223" spans="1:20" x14ac:dyDescent="0.3">
      <c r="A223" s="86" t="s">
        <v>215</v>
      </c>
      <c r="B223" s="92">
        <v>5.9533480560686449</v>
      </c>
      <c r="C223" s="92">
        <v>11.227613035451615</v>
      </c>
      <c r="D223" s="92">
        <v>4.4236331581879833</v>
      </c>
      <c r="E223" s="92">
        <v>7.5426504589230206</v>
      </c>
      <c r="F223" s="92">
        <v>11.738812636938201</v>
      </c>
      <c r="G223" s="92">
        <v>5.9129988647953331</v>
      </c>
      <c r="H223" s="92">
        <v>5.7020967256706854</v>
      </c>
      <c r="I223" s="92">
        <v>7.4186747307223664</v>
      </c>
      <c r="J223" s="92">
        <v>4.0399053504820444</v>
      </c>
      <c r="K223" s="93">
        <v>3986</v>
      </c>
      <c r="L223" s="93">
        <v>13161</v>
      </c>
      <c r="M223" s="93">
        <v>992</v>
      </c>
      <c r="N223" s="94">
        <v>0.30286452397234254</v>
      </c>
      <c r="O223" s="199"/>
      <c r="P223" s="199"/>
      <c r="Q223" s="199"/>
      <c r="R223" s="199"/>
      <c r="S223" s="199"/>
      <c r="T223" s="199"/>
    </row>
    <row r="224" spans="1:20" x14ac:dyDescent="0.3">
      <c r="A224" s="86" t="s">
        <v>215</v>
      </c>
      <c r="B224" s="92">
        <v>5.6648583128639798</v>
      </c>
      <c r="C224" s="92">
        <v>10.478545697582557</v>
      </c>
      <c r="D224" s="92">
        <v>4.2342732976412281</v>
      </c>
      <c r="E224" s="92">
        <v>7.2011438996150483</v>
      </c>
      <c r="F224" s="92">
        <v>11.376205686720528</v>
      </c>
      <c r="G224" s="92">
        <v>5.5722347375767072</v>
      </c>
      <c r="H224" s="92">
        <v>5.2668502731349163</v>
      </c>
      <c r="I224" s="92">
        <v>6.7845950878020611</v>
      </c>
      <c r="J224" s="92">
        <v>3.8211751464232688</v>
      </c>
      <c r="K224" s="93">
        <v>4157</v>
      </c>
      <c r="L224" s="93">
        <v>13029</v>
      </c>
      <c r="M224" s="93">
        <v>1011</v>
      </c>
      <c r="N224" s="94">
        <v>0.31905748714406323</v>
      </c>
      <c r="O224" s="199"/>
      <c r="P224" s="199"/>
      <c r="Q224" s="199"/>
      <c r="R224" s="199"/>
      <c r="S224" s="199"/>
      <c r="T224" s="199"/>
    </row>
    <row r="225" spans="1:20" x14ac:dyDescent="0.3">
      <c r="A225" s="86" t="s">
        <v>215</v>
      </c>
      <c r="B225" s="92">
        <v>5.9388145304360478</v>
      </c>
      <c r="C225" s="92">
        <v>10.950225967974518</v>
      </c>
      <c r="D225" s="92">
        <v>4.3861902931739669</v>
      </c>
      <c r="E225" s="92">
        <v>7.4943645268962502</v>
      </c>
      <c r="F225" s="92">
        <v>11.852197288332286</v>
      </c>
      <c r="G225" s="92">
        <v>5.7462808600813053</v>
      </c>
      <c r="H225" s="92">
        <v>5.8101141636292946</v>
      </c>
      <c r="I225" s="92">
        <v>7.4955361994978587</v>
      </c>
      <c r="J225" s="92">
        <v>4.2125847303071842</v>
      </c>
      <c r="K225" s="93">
        <v>4041</v>
      </c>
      <c r="L225" s="93">
        <v>13175</v>
      </c>
      <c r="M225" s="93">
        <v>991</v>
      </c>
      <c r="N225" s="94">
        <v>0.30671726755218215</v>
      </c>
      <c r="O225" s="199"/>
      <c r="P225" s="199"/>
      <c r="Q225" s="199"/>
      <c r="R225" s="199"/>
      <c r="S225" s="199"/>
      <c r="T225" s="199"/>
    </row>
    <row r="226" spans="1:20" x14ac:dyDescent="0.3">
      <c r="A226" s="86" t="s">
        <v>215</v>
      </c>
      <c r="B226" s="92">
        <v>5.7277595897917903</v>
      </c>
      <c r="C226" s="92">
        <v>10.912314881715469</v>
      </c>
      <c r="D226" s="92">
        <v>4.2293030250565504</v>
      </c>
      <c r="E226" s="92">
        <v>7.0656125394427791</v>
      </c>
      <c r="F226" s="92">
        <v>11.312842000914912</v>
      </c>
      <c r="G226" s="92">
        <v>5.341835958325917</v>
      </c>
      <c r="H226" s="92">
        <v>5.5539489616233455</v>
      </c>
      <c r="I226" s="92">
        <v>7.0446093174820748</v>
      </c>
      <c r="J226" s="92">
        <v>4.02772462773141</v>
      </c>
      <c r="K226" s="93">
        <v>3990</v>
      </c>
      <c r="L226" s="93">
        <v>12876</v>
      </c>
      <c r="M226" s="93">
        <v>963</v>
      </c>
      <c r="N226" s="94">
        <v>0.30987884436160296</v>
      </c>
      <c r="O226" s="199"/>
      <c r="P226" s="199"/>
      <c r="Q226" s="199"/>
      <c r="R226" s="199"/>
      <c r="S226" s="199"/>
      <c r="T226" s="199"/>
    </row>
    <row r="227" spans="1:20" x14ac:dyDescent="0.3">
      <c r="A227" s="86" t="s">
        <v>215</v>
      </c>
      <c r="B227" s="92">
        <v>5.9246485305582581</v>
      </c>
      <c r="C227" s="92">
        <v>11.115999026650606</v>
      </c>
      <c r="D227" s="92">
        <v>4.3837450972250158</v>
      </c>
      <c r="E227" s="92">
        <v>7.6594089309451583</v>
      </c>
      <c r="F227" s="92">
        <v>12.12459944616239</v>
      </c>
      <c r="G227" s="92">
        <v>5.941614385957922</v>
      </c>
      <c r="H227" s="92">
        <v>6.8532811658661972</v>
      </c>
      <c r="I227" s="92">
        <v>9.1976952286217202</v>
      </c>
      <c r="J227" s="92">
        <v>4.5936049608006746</v>
      </c>
      <c r="K227" s="93">
        <v>3757</v>
      </c>
      <c r="L227" s="93">
        <v>12960</v>
      </c>
      <c r="M227" s="93">
        <v>961</v>
      </c>
      <c r="N227" s="94">
        <v>0.28989197530864197</v>
      </c>
      <c r="O227" s="199"/>
      <c r="P227" s="199"/>
      <c r="Q227" s="199"/>
      <c r="R227" s="199"/>
      <c r="S227" s="199"/>
      <c r="T227" s="199"/>
    </row>
    <row r="228" spans="1:20" x14ac:dyDescent="0.3">
      <c r="A228" s="86" t="s">
        <v>215</v>
      </c>
      <c r="B228" s="92">
        <v>5.801076986793853</v>
      </c>
      <c r="C228" s="92">
        <v>10.721785633071086</v>
      </c>
      <c r="D228" s="92">
        <v>4.352598092412066</v>
      </c>
      <c r="E228" s="92">
        <v>7.2518761342427931</v>
      </c>
      <c r="F228" s="92">
        <v>11.435268607320495</v>
      </c>
      <c r="G228" s="92">
        <v>5.570664198514705</v>
      </c>
      <c r="H228" s="92">
        <v>6.7641137966171785</v>
      </c>
      <c r="I228" s="92">
        <v>8.9438390157649135</v>
      </c>
      <c r="J228" s="92">
        <v>4.5891296872446095</v>
      </c>
      <c r="K228" s="93">
        <v>3685</v>
      </c>
      <c r="L228" s="93">
        <v>12950</v>
      </c>
      <c r="M228" s="93">
        <v>936</v>
      </c>
      <c r="N228" s="94">
        <v>0.28455598455598458</v>
      </c>
      <c r="O228" s="199"/>
      <c r="P228" s="199"/>
      <c r="Q228" s="199"/>
      <c r="R228" s="199"/>
      <c r="S228" s="199"/>
      <c r="T228" s="199"/>
    </row>
    <row r="229" spans="1:20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/>
      <c r="O229" s="199"/>
      <c r="P229" s="199"/>
      <c r="Q229" s="199"/>
      <c r="R229" s="199"/>
      <c r="S229" s="199"/>
      <c r="T229" s="199"/>
    </row>
    <row r="230" spans="1:20" x14ac:dyDescent="0.3">
      <c r="A230" s="91" t="s">
        <v>175</v>
      </c>
      <c r="B230" s="95">
        <f>AVERAGE(B220:B229)</f>
        <v>5.779688928979418</v>
      </c>
      <c r="C230" s="95">
        <f t="shared" ref="C230:N230" si="178">AVERAGE(C220:C229)</f>
        <v>10.857438806633789</v>
      </c>
      <c r="D230" s="95">
        <f t="shared" si="178"/>
        <v>4.2889491588534083</v>
      </c>
      <c r="E230" s="95">
        <f t="shared" si="178"/>
        <v>7.2918070353033215</v>
      </c>
      <c r="F230" s="95">
        <f t="shared" si="178"/>
        <v>11.573462019112169</v>
      </c>
      <c r="G230" s="95">
        <f t="shared" si="178"/>
        <v>5.6018396597249041</v>
      </c>
      <c r="H230" s="95">
        <f t="shared" si="178"/>
        <v>5.9138191994852205</v>
      </c>
      <c r="I230" s="95">
        <f t="shared" si="178"/>
        <v>7.6806849742399965</v>
      </c>
      <c r="J230" s="95">
        <f t="shared" si="178"/>
        <v>4.1598308615698336</v>
      </c>
      <c r="K230" s="96">
        <f t="shared" si="178"/>
        <v>3939.3333333333335</v>
      </c>
      <c r="L230" s="96">
        <f t="shared" si="178"/>
        <v>13013</v>
      </c>
      <c r="M230" s="96">
        <f t="shared" si="178"/>
        <v>980.22222222222217</v>
      </c>
      <c r="N230" s="97">
        <f t="shared" si="178"/>
        <v>0.30272465348386696</v>
      </c>
      <c r="O230" s="199"/>
      <c r="P230" s="199"/>
      <c r="Q230" s="199"/>
      <c r="R230" s="199"/>
      <c r="S230" s="199"/>
      <c r="T230" s="199"/>
    </row>
  </sheetData>
  <mergeCells count="19">
    <mergeCell ref="O4:T14"/>
    <mergeCell ref="O100:T110"/>
    <mergeCell ref="O124:T134"/>
    <mergeCell ref="O136:T146"/>
    <mergeCell ref="O148:T158"/>
    <mergeCell ref="O112:T122"/>
    <mergeCell ref="O16:T26"/>
    <mergeCell ref="O28:T38"/>
    <mergeCell ref="O40:T50"/>
    <mergeCell ref="O52:T62"/>
    <mergeCell ref="O64:T74"/>
    <mergeCell ref="O76:T86"/>
    <mergeCell ref="O88:T98"/>
    <mergeCell ref="O184:T194"/>
    <mergeCell ref="O196:T206"/>
    <mergeCell ref="O208:T218"/>
    <mergeCell ref="O220:T230"/>
    <mergeCell ref="O160:T170"/>
    <mergeCell ref="O172:T18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G24"/>
  <sheetViews>
    <sheetView zoomScaleNormal="100" workbookViewId="0">
      <selection activeCell="F1" sqref="F1"/>
    </sheetView>
  </sheetViews>
  <sheetFormatPr defaultRowHeight="14.4" x14ac:dyDescent="0.3"/>
  <cols>
    <col min="1" max="1" width="13.44140625" bestFit="1" customWidth="1"/>
    <col min="2" max="2" width="35" bestFit="1" customWidth="1"/>
    <col min="5" max="5" width="13.44140625" bestFit="1" customWidth="1"/>
    <col min="6" max="6" width="18" bestFit="1" customWidth="1"/>
    <col min="7" max="7" width="27.88671875" customWidth="1"/>
  </cols>
  <sheetData>
    <row r="1" spans="1:7" x14ac:dyDescent="0.3">
      <c r="A1" s="21" t="s">
        <v>26</v>
      </c>
      <c r="B1" s="23" t="s">
        <v>44</v>
      </c>
      <c r="C1" s="1"/>
      <c r="D1" s="1"/>
      <c r="E1" s="21" t="s">
        <v>26</v>
      </c>
      <c r="F1" s="23" t="s">
        <v>45</v>
      </c>
      <c r="G1" s="1"/>
    </row>
    <row r="2" spans="1:7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</row>
    <row r="3" spans="1:7" x14ac:dyDescent="0.3">
      <c r="A3" s="22">
        <v>0</v>
      </c>
      <c r="B3" s="25">
        <v>6</v>
      </c>
      <c r="E3" s="22">
        <v>0</v>
      </c>
      <c r="F3" s="25">
        <v>5</v>
      </c>
    </row>
    <row r="4" spans="1:7" x14ac:dyDescent="0.3">
      <c r="A4" s="22">
        <v>1</v>
      </c>
      <c r="B4" s="25">
        <v>92</v>
      </c>
      <c r="E4" s="22">
        <v>1</v>
      </c>
      <c r="F4" s="25">
        <v>95</v>
      </c>
    </row>
    <row r="5" spans="1:7" x14ac:dyDescent="0.3">
      <c r="A5" s="22">
        <v>2</v>
      </c>
      <c r="B5" s="25">
        <v>0</v>
      </c>
      <c r="E5" s="22">
        <v>2</v>
      </c>
      <c r="F5" s="25"/>
    </row>
    <row r="6" spans="1:7" x14ac:dyDescent="0.3">
      <c r="A6" s="22">
        <v>3</v>
      </c>
      <c r="B6" s="25">
        <v>2</v>
      </c>
      <c r="E6" s="22">
        <v>3</v>
      </c>
      <c r="F6" s="25"/>
    </row>
    <row r="7" spans="1:7" x14ac:dyDescent="0.3">
      <c r="A7" s="22">
        <v>4</v>
      </c>
      <c r="B7" s="25"/>
      <c r="E7" s="22">
        <v>4</v>
      </c>
      <c r="F7" s="25"/>
    </row>
    <row r="8" spans="1:7" x14ac:dyDescent="0.3">
      <c r="A8" s="22">
        <v>5</v>
      </c>
      <c r="B8" s="25"/>
      <c r="E8" s="22">
        <v>5</v>
      </c>
      <c r="F8" s="25"/>
    </row>
    <row r="9" spans="1:7" x14ac:dyDescent="0.3">
      <c r="A9" s="22">
        <v>6</v>
      </c>
      <c r="B9" s="25"/>
      <c r="E9" s="22">
        <v>6</v>
      </c>
      <c r="F9" s="25"/>
    </row>
    <row r="10" spans="1:7" x14ac:dyDescent="0.3">
      <c r="A10" s="22">
        <v>7</v>
      </c>
      <c r="B10" s="25"/>
      <c r="E10" s="22">
        <v>7</v>
      </c>
      <c r="F10" s="25"/>
    </row>
    <row r="11" spans="1:7" x14ac:dyDescent="0.3">
      <c r="A11" s="22">
        <v>8</v>
      </c>
      <c r="B11" s="25"/>
      <c r="E11" s="22">
        <v>8</v>
      </c>
      <c r="F11" s="25"/>
    </row>
    <row r="12" spans="1:7" x14ac:dyDescent="0.3">
      <c r="A12" s="22">
        <v>9</v>
      </c>
      <c r="B12" s="25"/>
      <c r="E12" s="22">
        <v>9</v>
      </c>
      <c r="F12" s="25"/>
    </row>
    <row r="13" spans="1:7" x14ac:dyDescent="0.3">
      <c r="A13" s="22">
        <v>10</v>
      </c>
      <c r="B13" s="25"/>
      <c r="E13" s="22">
        <v>10</v>
      </c>
      <c r="F13" s="25"/>
    </row>
    <row r="14" spans="1:7" x14ac:dyDescent="0.3">
      <c r="A14" s="22">
        <v>11</v>
      </c>
      <c r="B14" s="25"/>
      <c r="E14" s="22">
        <v>11</v>
      </c>
      <c r="F14" s="25"/>
    </row>
    <row r="15" spans="1:7" x14ac:dyDescent="0.3">
      <c r="A15" s="22">
        <v>12</v>
      </c>
      <c r="B15" s="25"/>
      <c r="E15" s="22">
        <v>12</v>
      </c>
      <c r="F15" s="25"/>
    </row>
    <row r="16" spans="1:7" x14ac:dyDescent="0.3">
      <c r="A16" s="22">
        <v>13</v>
      </c>
      <c r="B16" s="25"/>
      <c r="E16" s="22">
        <v>13</v>
      </c>
      <c r="F16" s="25"/>
    </row>
    <row r="17" spans="1:6" x14ac:dyDescent="0.3">
      <c r="A17" s="22">
        <v>14</v>
      </c>
      <c r="B17" s="25"/>
      <c r="E17" s="22">
        <v>14</v>
      </c>
      <c r="F17" s="25"/>
    </row>
    <row r="18" spans="1:6" x14ac:dyDescent="0.3">
      <c r="A18" s="22">
        <v>15</v>
      </c>
      <c r="B18" s="25"/>
      <c r="E18" s="22">
        <v>15</v>
      </c>
      <c r="F18" s="25"/>
    </row>
    <row r="19" spans="1:6" x14ac:dyDescent="0.3">
      <c r="A19" s="22">
        <v>16</v>
      </c>
      <c r="B19" s="25"/>
      <c r="E19" s="22">
        <v>16</v>
      </c>
      <c r="F19" s="25"/>
    </row>
    <row r="20" spans="1:6" x14ac:dyDescent="0.3">
      <c r="A20" s="22">
        <v>17</v>
      </c>
      <c r="B20" s="25"/>
      <c r="E20" s="22">
        <v>17</v>
      </c>
      <c r="F20" s="25"/>
    </row>
    <row r="21" spans="1:6" x14ac:dyDescent="0.3">
      <c r="A21" s="22">
        <v>18</v>
      </c>
      <c r="B21" s="25"/>
      <c r="E21" s="22">
        <v>18</v>
      </c>
      <c r="F21" s="25"/>
    </row>
    <row r="22" spans="1:6" x14ac:dyDescent="0.3">
      <c r="A22" s="22">
        <v>19</v>
      </c>
      <c r="B22" s="25"/>
      <c r="E22" s="22">
        <v>19</v>
      </c>
      <c r="F22" s="25"/>
    </row>
    <row r="23" spans="1:6" x14ac:dyDescent="0.3">
      <c r="A23" s="22">
        <v>20</v>
      </c>
      <c r="B23" s="25"/>
      <c r="E23" s="22">
        <v>20</v>
      </c>
      <c r="F23" s="25"/>
    </row>
    <row r="24" spans="1:6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80" zoomScaleNormal="80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35" bestFit="1" customWidth="1"/>
    <col min="4" max="4" width="13.44140625" bestFit="1" customWidth="1"/>
    <col min="5" max="5" width="17.6640625" bestFit="1" customWidth="1"/>
    <col min="7" max="7" width="13.44140625" bestFit="1" customWidth="1"/>
    <col min="8" max="8" width="14.44140625" bestFit="1" customWidth="1"/>
    <col min="10" max="10" width="13.44140625" bestFit="1" customWidth="1"/>
    <col min="11" max="11" width="18" bestFit="1" customWidth="1"/>
    <col min="12" max="12" width="27.88671875" customWidth="1"/>
  </cols>
  <sheetData>
    <row r="1" spans="1:12" x14ac:dyDescent="0.3">
      <c r="A1" s="21" t="s">
        <v>26</v>
      </c>
      <c r="B1" s="23" t="s">
        <v>44</v>
      </c>
      <c r="C1" s="1"/>
      <c r="D1" s="21" t="s">
        <v>26</v>
      </c>
      <c r="E1" s="23" t="s">
        <v>33</v>
      </c>
      <c r="F1" s="1"/>
      <c r="G1" s="21" t="s">
        <v>26</v>
      </c>
      <c r="H1" s="23" t="s">
        <v>47</v>
      </c>
      <c r="I1" s="1"/>
      <c r="J1" s="21" t="s">
        <v>26</v>
      </c>
      <c r="K1" s="23" t="s">
        <v>45</v>
      </c>
      <c r="L1" s="1"/>
    </row>
    <row r="2" spans="1:12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  <c r="F2" s="1"/>
      <c r="G2" s="21" t="s">
        <v>27</v>
      </c>
      <c r="H2" s="24" t="s">
        <v>28</v>
      </c>
      <c r="I2" s="1"/>
      <c r="J2" s="21" t="s">
        <v>27</v>
      </c>
      <c r="K2" s="24" t="s">
        <v>28</v>
      </c>
      <c r="L2" s="1"/>
    </row>
    <row r="3" spans="1:12" x14ac:dyDescent="0.3">
      <c r="A3" s="22">
        <v>0</v>
      </c>
      <c r="B3" s="25">
        <f>'Routes Minor'!B3</f>
        <v>6</v>
      </c>
      <c r="D3" s="22">
        <v>0</v>
      </c>
      <c r="E3" s="25" t="e">
        <f>'Routes Minor'!#REF!</f>
        <v>#REF!</v>
      </c>
      <c r="G3" s="22">
        <v>0</v>
      </c>
      <c r="H3" s="25" t="e">
        <f>'Routes Minor'!#REF!</f>
        <v>#REF!</v>
      </c>
      <c r="J3" s="22">
        <v>0</v>
      </c>
      <c r="K3" s="25">
        <f>'Routes Minor'!F3</f>
        <v>5</v>
      </c>
    </row>
    <row r="4" spans="1:12" x14ac:dyDescent="0.3">
      <c r="A4" s="22">
        <v>1</v>
      </c>
      <c r="B4" s="25">
        <f>'Routes Minor'!B4</f>
        <v>92</v>
      </c>
      <c r="D4" s="22">
        <v>1</v>
      </c>
      <c r="E4" s="25" t="e">
        <f>'Routes Minor'!#REF!</f>
        <v>#REF!</v>
      </c>
      <c r="G4" s="22">
        <v>1</v>
      </c>
      <c r="H4" s="25" t="e">
        <f>'Routes Minor'!#REF!</f>
        <v>#REF!</v>
      </c>
      <c r="J4" s="22">
        <v>1</v>
      </c>
      <c r="K4" s="25">
        <f>'Routes Minor'!F4</f>
        <v>95</v>
      </c>
    </row>
    <row r="5" spans="1:12" x14ac:dyDescent="0.3">
      <c r="A5" s="22">
        <v>2</v>
      </c>
      <c r="B5" s="25">
        <f>'Routes Minor'!B5</f>
        <v>0</v>
      </c>
      <c r="D5" s="22">
        <v>2</v>
      </c>
      <c r="E5" s="25" t="e">
        <f>'Routes Minor'!#REF!</f>
        <v>#REF!</v>
      </c>
      <c r="G5" s="22">
        <v>2</v>
      </c>
      <c r="H5" s="25" t="e">
        <f>'Routes Minor'!#REF!</f>
        <v>#REF!</v>
      </c>
      <c r="J5" s="22">
        <v>2</v>
      </c>
      <c r="K5" s="25">
        <f>'Routes Minor'!F5</f>
        <v>0</v>
      </c>
    </row>
    <row r="6" spans="1:12" x14ac:dyDescent="0.3">
      <c r="A6" s="22">
        <v>3</v>
      </c>
      <c r="B6" s="25">
        <f>'Routes Minor'!B6</f>
        <v>2</v>
      </c>
      <c r="D6" s="22">
        <v>3</v>
      </c>
      <c r="E6" s="25" t="e">
        <f>'Routes Minor'!#REF!</f>
        <v>#REF!</v>
      </c>
      <c r="G6" s="22">
        <v>3</v>
      </c>
      <c r="H6" s="25" t="e">
        <f>'Routes Minor'!#REF!</f>
        <v>#REF!</v>
      </c>
      <c r="J6" s="22">
        <v>3</v>
      </c>
      <c r="K6" s="25">
        <f>'Routes Minor'!F6</f>
        <v>0</v>
      </c>
    </row>
    <row r="7" spans="1:12" x14ac:dyDescent="0.3">
      <c r="A7" s="22">
        <v>4</v>
      </c>
      <c r="B7" s="25">
        <f>'Routes Minor'!B7</f>
        <v>0</v>
      </c>
      <c r="D7" s="22">
        <v>4</v>
      </c>
      <c r="E7" s="25" t="e">
        <f>'Routes Minor'!#REF!</f>
        <v>#REF!</v>
      </c>
      <c r="G7" s="22">
        <v>4</v>
      </c>
      <c r="H7" s="25" t="e">
        <f>'Routes Minor'!#REF!</f>
        <v>#REF!</v>
      </c>
      <c r="J7" s="22">
        <v>4</v>
      </c>
      <c r="K7" s="25">
        <f>'Routes Minor'!F7</f>
        <v>0</v>
      </c>
    </row>
    <row r="8" spans="1:12" x14ac:dyDescent="0.3">
      <c r="A8" s="22">
        <v>5</v>
      </c>
      <c r="B8" s="25">
        <f>'Routes Minor'!B8</f>
        <v>0</v>
      </c>
      <c r="D8" s="22">
        <v>5</v>
      </c>
      <c r="E8" s="25" t="e">
        <f>'Routes Minor'!#REF!</f>
        <v>#REF!</v>
      </c>
      <c r="G8" s="22">
        <v>5</v>
      </c>
      <c r="H8" s="25" t="e">
        <f>'Routes Minor'!#REF!</f>
        <v>#REF!</v>
      </c>
      <c r="J8" s="22">
        <v>5</v>
      </c>
      <c r="K8" s="25">
        <f>'Routes Minor'!F8</f>
        <v>0</v>
      </c>
    </row>
    <row r="9" spans="1:12" x14ac:dyDescent="0.3">
      <c r="A9" s="22">
        <v>6</v>
      </c>
      <c r="B9" s="25">
        <f>'Routes Minor'!B9</f>
        <v>0</v>
      </c>
      <c r="D9" s="22">
        <v>6</v>
      </c>
      <c r="E9" s="25" t="e">
        <f>'Routes Minor'!#REF!</f>
        <v>#REF!</v>
      </c>
      <c r="G9" s="22">
        <v>6</v>
      </c>
      <c r="H9" s="25" t="e">
        <f>'Routes Minor'!#REF!</f>
        <v>#REF!</v>
      </c>
      <c r="J9" s="22">
        <v>6</v>
      </c>
      <c r="K9" s="25">
        <f>'Routes Minor'!F9</f>
        <v>0</v>
      </c>
    </row>
    <row r="10" spans="1:12" x14ac:dyDescent="0.3">
      <c r="A10" s="22">
        <v>7</v>
      </c>
      <c r="B10" s="25">
        <f>'Routes Minor'!B10</f>
        <v>0</v>
      </c>
      <c r="D10" s="22">
        <v>7</v>
      </c>
      <c r="E10" s="25" t="e">
        <f>'Routes Minor'!#REF!</f>
        <v>#REF!</v>
      </c>
      <c r="G10" s="22">
        <v>7</v>
      </c>
      <c r="H10" s="25" t="e">
        <f>'Routes Minor'!#REF!</f>
        <v>#REF!</v>
      </c>
      <c r="J10" s="22">
        <v>7</v>
      </c>
      <c r="K10" s="25">
        <f>'Routes Minor'!F10</f>
        <v>0</v>
      </c>
    </row>
    <row r="11" spans="1:12" x14ac:dyDescent="0.3">
      <c r="A11" s="22">
        <v>8</v>
      </c>
      <c r="B11" s="25">
        <f>'Routes Minor'!B11</f>
        <v>0</v>
      </c>
      <c r="D11" s="22">
        <v>8</v>
      </c>
      <c r="E11" s="25" t="e">
        <f>'Routes Minor'!#REF!</f>
        <v>#REF!</v>
      </c>
      <c r="G11" s="22">
        <v>8</v>
      </c>
      <c r="H11" s="25" t="e">
        <f>'Routes Minor'!#REF!</f>
        <v>#REF!</v>
      </c>
      <c r="J11" s="22">
        <v>8</v>
      </c>
      <c r="K11" s="25">
        <f>'Routes Minor'!F11</f>
        <v>0</v>
      </c>
    </row>
    <row r="12" spans="1:12" x14ac:dyDescent="0.3">
      <c r="A12" s="22">
        <v>9</v>
      </c>
      <c r="B12" s="25">
        <f>'Routes Minor'!B12</f>
        <v>0</v>
      </c>
      <c r="D12" s="22">
        <v>9</v>
      </c>
      <c r="E12" s="25" t="e">
        <f>'Routes Minor'!#REF!</f>
        <v>#REF!</v>
      </c>
      <c r="G12" s="22">
        <v>9</v>
      </c>
      <c r="H12" s="25" t="e">
        <f>'Routes Minor'!#REF!</f>
        <v>#REF!</v>
      </c>
      <c r="J12" s="22">
        <v>9</v>
      </c>
      <c r="K12" s="25">
        <f>'Routes Minor'!F12</f>
        <v>0</v>
      </c>
    </row>
    <row r="13" spans="1:12" x14ac:dyDescent="0.3">
      <c r="A13" s="22">
        <v>10</v>
      </c>
      <c r="B13" s="25">
        <f>'Routes Minor'!B13</f>
        <v>0</v>
      </c>
      <c r="D13" s="22">
        <v>10</v>
      </c>
      <c r="E13" s="25" t="e">
        <f>'Routes Minor'!#REF!</f>
        <v>#REF!</v>
      </c>
      <c r="G13" s="22">
        <v>10</v>
      </c>
      <c r="H13" s="25" t="e">
        <f>'Routes Minor'!#REF!</f>
        <v>#REF!</v>
      </c>
      <c r="J13" s="22">
        <v>10</v>
      </c>
      <c r="K13" s="25">
        <f>'Routes Minor'!F13</f>
        <v>0</v>
      </c>
    </row>
    <row r="14" spans="1:12" x14ac:dyDescent="0.3">
      <c r="A14" s="22">
        <v>11</v>
      </c>
      <c r="B14" s="25">
        <f>'Routes Minor'!B14</f>
        <v>0</v>
      </c>
      <c r="D14" s="22">
        <v>11</v>
      </c>
      <c r="E14" s="25" t="e">
        <f>'Routes Minor'!#REF!</f>
        <v>#REF!</v>
      </c>
      <c r="G14" s="22">
        <v>11</v>
      </c>
      <c r="H14" s="25" t="e">
        <f>'Routes Minor'!#REF!</f>
        <v>#REF!</v>
      </c>
      <c r="J14" s="22">
        <v>11</v>
      </c>
      <c r="K14" s="25">
        <f>'Routes Minor'!F14</f>
        <v>0</v>
      </c>
    </row>
    <row r="15" spans="1:12" x14ac:dyDescent="0.3">
      <c r="A15" s="22">
        <v>12</v>
      </c>
      <c r="B15" s="25">
        <f>'Routes Minor'!B15</f>
        <v>0</v>
      </c>
      <c r="D15" s="22">
        <v>12</v>
      </c>
      <c r="E15" s="25" t="e">
        <f>'Routes Minor'!#REF!</f>
        <v>#REF!</v>
      </c>
      <c r="G15" s="22">
        <v>12</v>
      </c>
      <c r="H15" s="25" t="e">
        <f>'Routes Minor'!#REF!</f>
        <v>#REF!</v>
      </c>
      <c r="J15" s="22">
        <v>12</v>
      </c>
      <c r="K15" s="25">
        <f>'Routes Minor'!F15</f>
        <v>0</v>
      </c>
    </row>
    <row r="16" spans="1:12" x14ac:dyDescent="0.3">
      <c r="A16" s="22">
        <v>13</v>
      </c>
      <c r="B16" s="25">
        <f>'Routes Minor'!B16</f>
        <v>0</v>
      </c>
      <c r="D16" s="22">
        <v>13</v>
      </c>
      <c r="E16" s="25" t="e">
        <f>'Routes Minor'!#REF!</f>
        <v>#REF!</v>
      </c>
      <c r="G16" s="22">
        <v>13</v>
      </c>
      <c r="H16" s="25" t="e">
        <f>'Routes Minor'!#REF!</f>
        <v>#REF!</v>
      </c>
      <c r="J16" s="22">
        <v>13</v>
      </c>
      <c r="K16" s="25">
        <f>'Routes Minor'!F16</f>
        <v>0</v>
      </c>
    </row>
    <row r="17" spans="1:11" x14ac:dyDescent="0.3">
      <c r="A17" s="22">
        <v>14</v>
      </c>
      <c r="B17" s="25">
        <f>'Routes Minor'!B17</f>
        <v>0</v>
      </c>
      <c r="D17" s="22">
        <v>14</v>
      </c>
      <c r="E17" s="25" t="e">
        <f>'Routes Minor'!#REF!</f>
        <v>#REF!</v>
      </c>
      <c r="G17" s="22">
        <v>14</v>
      </c>
      <c r="H17" s="25" t="e">
        <f>'Routes Minor'!#REF!</f>
        <v>#REF!</v>
      </c>
      <c r="J17" s="22">
        <v>14</v>
      </c>
      <c r="K17" s="25">
        <f>'Routes Minor'!F17</f>
        <v>0</v>
      </c>
    </row>
    <row r="18" spans="1:11" x14ac:dyDescent="0.3">
      <c r="A18" s="22">
        <v>15</v>
      </c>
      <c r="B18" s="25">
        <f>'Routes Minor'!B18</f>
        <v>0</v>
      </c>
      <c r="D18" s="22">
        <v>15</v>
      </c>
      <c r="E18" s="25" t="e">
        <f>'Routes Minor'!#REF!</f>
        <v>#REF!</v>
      </c>
      <c r="G18" s="22">
        <v>15</v>
      </c>
      <c r="H18" s="25" t="e">
        <f>'Routes Minor'!#REF!</f>
        <v>#REF!</v>
      </c>
      <c r="J18" s="22">
        <v>15</v>
      </c>
      <c r="K18" s="25">
        <f>'Routes Minor'!F18</f>
        <v>0</v>
      </c>
    </row>
    <row r="19" spans="1:11" x14ac:dyDescent="0.3">
      <c r="A19" s="22">
        <v>16</v>
      </c>
      <c r="B19" s="25">
        <f>'Routes Minor'!B19</f>
        <v>0</v>
      </c>
      <c r="D19" s="22">
        <v>16</v>
      </c>
      <c r="E19" s="25" t="e">
        <f>'Routes Minor'!#REF!</f>
        <v>#REF!</v>
      </c>
      <c r="G19" s="22">
        <v>16</v>
      </c>
      <c r="H19" s="25" t="e">
        <f>'Routes Minor'!#REF!</f>
        <v>#REF!</v>
      </c>
      <c r="J19" s="22">
        <v>16</v>
      </c>
      <c r="K19" s="25">
        <f>'Routes Minor'!F19</f>
        <v>0</v>
      </c>
    </row>
    <row r="20" spans="1:11" x14ac:dyDescent="0.3">
      <c r="A20" s="22">
        <v>17</v>
      </c>
      <c r="B20" s="25">
        <f>'Routes Minor'!B20</f>
        <v>0</v>
      </c>
      <c r="D20" s="22">
        <v>17</v>
      </c>
      <c r="E20" s="25" t="e">
        <f>'Routes Minor'!#REF!</f>
        <v>#REF!</v>
      </c>
      <c r="G20" s="22">
        <v>17</v>
      </c>
      <c r="H20" s="25" t="e">
        <f>'Routes Minor'!#REF!</f>
        <v>#REF!</v>
      </c>
      <c r="J20" s="22">
        <v>17</v>
      </c>
      <c r="K20" s="25">
        <f>'Routes Minor'!F20</f>
        <v>0</v>
      </c>
    </row>
    <row r="21" spans="1:11" x14ac:dyDescent="0.3">
      <c r="A21" s="22">
        <v>18</v>
      </c>
      <c r="B21" s="25">
        <f>'Routes Minor'!B21</f>
        <v>0</v>
      </c>
      <c r="D21" s="22">
        <v>18</v>
      </c>
      <c r="E21" s="25" t="e">
        <f>'Routes Minor'!#REF!</f>
        <v>#REF!</v>
      </c>
      <c r="G21" s="22">
        <v>18</v>
      </c>
      <c r="H21" s="25" t="e">
        <f>'Routes Minor'!#REF!</f>
        <v>#REF!</v>
      </c>
      <c r="J21" s="22">
        <v>18</v>
      </c>
      <c r="K21" s="25">
        <f>'Routes Minor'!F21</f>
        <v>0</v>
      </c>
    </row>
    <row r="22" spans="1:11" x14ac:dyDescent="0.3">
      <c r="A22" s="22">
        <v>19</v>
      </c>
      <c r="B22" s="25">
        <f>'Routes Minor'!B22</f>
        <v>0</v>
      </c>
      <c r="D22" s="22">
        <v>19</v>
      </c>
      <c r="E22" s="25" t="e">
        <f>'Routes Minor'!#REF!</f>
        <v>#REF!</v>
      </c>
      <c r="G22" s="22">
        <v>19</v>
      </c>
      <c r="H22" s="25" t="e">
        <f>'Routes Minor'!#REF!</f>
        <v>#REF!</v>
      </c>
      <c r="J22" s="22">
        <v>19</v>
      </c>
      <c r="K22" s="25">
        <f>'Routes Minor'!F22</f>
        <v>0</v>
      </c>
    </row>
    <row r="23" spans="1:11" x14ac:dyDescent="0.3">
      <c r="A23" s="22">
        <v>20</v>
      </c>
      <c r="B23" s="25">
        <f>'Routes Minor'!B23</f>
        <v>0</v>
      </c>
      <c r="D23" s="22">
        <v>20</v>
      </c>
      <c r="E23" s="25" t="e">
        <f>'Routes Minor'!#REF!</f>
        <v>#REF!</v>
      </c>
      <c r="G23" s="22">
        <v>20</v>
      </c>
      <c r="H23" s="25" t="e">
        <f>'Routes Minor'!#REF!</f>
        <v>#REF!</v>
      </c>
      <c r="J23" s="22">
        <v>20</v>
      </c>
      <c r="K23" s="25">
        <f>'Routes Minor'!F23</f>
        <v>0</v>
      </c>
    </row>
    <row r="24" spans="1:11" x14ac:dyDescent="0.3">
      <c r="A24" s="28" t="s">
        <v>36</v>
      </c>
      <c r="B24" s="27">
        <f>SUM(B3:B23)</f>
        <v>100</v>
      </c>
      <c r="D24" s="28" t="s">
        <v>36</v>
      </c>
      <c r="E24" s="27" t="e">
        <f>SUM(E3:E23)</f>
        <v>#REF!</v>
      </c>
      <c r="G24" s="28" t="s">
        <v>36</v>
      </c>
      <c r="H24" s="27" t="e">
        <f>SUM(H3:H23)</f>
        <v>#REF!</v>
      </c>
      <c r="J24" s="28" t="s">
        <v>36</v>
      </c>
      <c r="K24" s="27">
        <f>SUM(K3:K23)</f>
        <v>100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4"/>
  <sheetViews>
    <sheetView zoomScaleNormal="100" workbookViewId="0"/>
  </sheetViews>
  <sheetFormatPr defaultRowHeight="14.4" x14ac:dyDescent="0.3"/>
  <cols>
    <col min="1" max="1" width="13.44140625" bestFit="1" customWidth="1"/>
    <col min="2" max="2" width="29.33203125" bestFit="1" customWidth="1"/>
    <col min="3" max="3" width="16.6640625" customWidth="1"/>
    <col min="5" max="5" width="13.44140625" bestFit="1" customWidth="1"/>
    <col min="6" max="6" width="25.6640625" customWidth="1"/>
    <col min="8" max="8" width="13.44140625" bestFit="1" customWidth="1"/>
    <col min="9" max="9" width="28.21875" bestFit="1" customWidth="1"/>
  </cols>
  <sheetData>
    <row r="1" spans="1:9" x14ac:dyDescent="0.3">
      <c r="A1" s="21" t="s">
        <v>26</v>
      </c>
      <c r="B1" s="23" t="s">
        <v>101</v>
      </c>
      <c r="C1" s="1"/>
      <c r="D1" s="1"/>
      <c r="E1" s="21" t="s">
        <v>26</v>
      </c>
      <c r="F1" s="23" t="s">
        <v>98</v>
      </c>
      <c r="G1" s="1"/>
      <c r="H1" s="21" t="s">
        <v>26</v>
      </c>
      <c r="I1" s="23" t="s">
        <v>140</v>
      </c>
    </row>
    <row r="2" spans="1:9" x14ac:dyDescent="0.3">
      <c r="A2" s="21" t="s">
        <v>27</v>
      </c>
      <c r="B2" s="24" t="s">
        <v>28</v>
      </c>
      <c r="C2" s="1"/>
      <c r="D2" s="1"/>
      <c r="E2" s="21" t="s">
        <v>27</v>
      </c>
      <c r="F2" s="24" t="s">
        <v>28</v>
      </c>
      <c r="G2" s="1"/>
      <c r="H2" s="21" t="s">
        <v>27</v>
      </c>
      <c r="I2" s="24" t="s">
        <v>28</v>
      </c>
    </row>
    <row r="3" spans="1:9" x14ac:dyDescent="0.3">
      <c r="A3" s="22">
        <v>0</v>
      </c>
      <c r="B3" s="25">
        <v>40</v>
      </c>
      <c r="C3" t="s">
        <v>99</v>
      </c>
      <c r="E3" s="22">
        <v>0</v>
      </c>
      <c r="F3" s="25">
        <v>51.7</v>
      </c>
      <c r="H3" s="22">
        <v>0</v>
      </c>
      <c r="I3" s="25">
        <v>18</v>
      </c>
    </row>
    <row r="4" spans="1:9" x14ac:dyDescent="0.3">
      <c r="A4" s="22">
        <v>1</v>
      </c>
      <c r="B4" s="25">
        <v>58</v>
      </c>
      <c r="C4" t="s">
        <v>102</v>
      </c>
      <c r="E4" s="22">
        <v>1</v>
      </c>
      <c r="F4" s="25">
        <v>48.3</v>
      </c>
      <c r="H4" s="22">
        <v>1</v>
      </c>
      <c r="I4" s="25">
        <v>50</v>
      </c>
    </row>
    <row r="5" spans="1:9" x14ac:dyDescent="0.3">
      <c r="A5" s="22">
        <v>2</v>
      </c>
      <c r="B5" s="25">
        <v>2</v>
      </c>
      <c r="C5" t="s">
        <v>100</v>
      </c>
      <c r="E5" s="22">
        <v>2</v>
      </c>
      <c r="F5" s="25"/>
      <c r="H5" s="22">
        <v>2</v>
      </c>
      <c r="I5" s="25">
        <v>32</v>
      </c>
    </row>
    <row r="6" spans="1:9" x14ac:dyDescent="0.3">
      <c r="A6" s="22">
        <v>3</v>
      </c>
      <c r="B6" s="25">
        <v>0</v>
      </c>
      <c r="C6" t="s">
        <v>57</v>
      </c>
      <c r="E6" s="22">
        <v>3</v>
      </c>
      <c r="F6" s="25"/>
      <c r="H6" s="22">
        <v>3</v>
      </c>
      <c r="I6" s="25"/>
    </row>
    <row r="7" spans="1:9" x14ac:dyDescent="0.3">
      <c r="A7" s="22">
        <v>4</v>
      </c>
      <c r="B7" s="25"/>
      <c r="E7" s="22">
        <v>4</v>
      </c>
      <c r="F7" s="25"/>
      <c r="H7" s="22">
        <v>4</v>
      </c>
      <c r="I7" s="25"/>
    </row>
    <row r="8" spans="1:9" x14ac:dyDescent="0.3">
      <c r="A8" s="22">
        <v>5</v>
      </c>
      <c r="B8" s="25"/>
      <c r="E8" s="22">
        <v>5</v>
      </c>
      <c r="F8" s="25"/>
      <c r="H8" s="22">
        <v>5</v>
      </c>
      <c r="I8" s="25"/>
    </row>
    <row r="9" spans="1:9" x14ac:dyDescent="0.3">
      <c r="A9" s="22">
        <v>6</v>
      </c>
      <c r="B9" s="25"/>
      <c r="E9" s="22">
        <v>6</v>
      </c>
      <c r="F9" s="25"/>
      <c r="H9" s="22">
        <v>6</v>
      </c>
      <c r="I9" s="25"/>
    </row>
    <row r="10" spans="1:9" x14ac:dyDescent="0.3">
      <c r="A10" s="22">
        <v>7</v>
      </c>
      <c r="B10" s="25"/>
      <c r="E10" s="22">
        <v>7</v>
      </c>
      <c r="F10" s="25"/>
      <c r="H10" s="22">
        <v>7</v>
      </c>
      <c r="I10" s="25"/>
    </row>
    <row r="11" spans="1:9" x14ac:dyDescent="0.3">
      <c r="A11" s="22">
        <v>8</v>
      </c>
      <c r="B11" s="25"/>
      <c r="E11" s="22">
        <v>8</v>
      </c>
      <c r="F11" s="25"/>
      <c r="H11" s="22">
        <v>8</v>
      </c>
      <c r="I11" s="25"/>
    </row>
    <row r="12" spans="1:9" x14ac:dyDescent="0.3">
      <c r="A12" s="22">
        <v>9</v>
      </c>
      <c r="B12" s="25"/>
      <c r="E12" s="22">
        <v>9</v>
      </c>
      <c r="F12" s="25"/>
      <c r="H12" s="22">
        <v>9</v>
      </c>
      <c r="I12" s="25"/>
    </row>
    <row r="13" spans="1:9" x14ac:dyDescent="0.3">
      <c r="A13" s="22">
        <v>10</v>
      </c>
      <c r="B13" s="25"/>
      <c r="E13" s="22">
        <v>10</v>
      </c>
      <c r="F13" s="25"/>
      <c r="H13" s="22">
        <v>10</v>
      </c>
      <c r="I13" s="25"/>
    </row>
    <row r="14" spans="1:9" x14ac:dyDescent="0.3">
      <c r="A14" s="22">
        <v>11</v>
      </c>
      <c r="B14" s="25"/>
      <c r="E14" s="22">
        <v>11</v>
      </c>
      <c r="F14" s="25"/>
      <c r="H14" s="22">
        <v>11</v>
      </c>
      <c r="I14" s="25"/>
    </row>
    <row r="15" spans="1:9" x14ac:dyDescent="0.3">
      <c r="A15" s="22">
        <v>12</v>
      </c>
      <c r="B15" s="25"/>
      <c r="E15" s="22">
        <v>12</v>
      </c>
      <c r="F15" s="25"/>
      <c r="H15" s="22">
        <v>12</v>
      </c>
      <c r="I15" s="25"/>
    </row>
    <row r="16" spans="1:9" x14ac:dyDescent="0.3">
      <c r="A16" s="22">
        <v>13</v>
      </c>
      <c r="B16" s="25"/>
      <c r="E16" s="22">
        <v>13</v>
      </c>
      <c r="F16" s="25"/>
      <c r="H16" s="22">
        <v>13</v>
      </c>
      <c r="I16" s="25"/>
    </row>
    <row r="17" spans="1:9" x14ac:dyDescent="0.3">
      <c r="A17" s="22">
        <v>14</v>
      </c>
      <c r="B17" s="25"/>
      <c r="E17" s="22">
        <v>14</v>
      </c>
      <c r="F17" s="25"/>
      <c r="H17" s="22">
        <v>14</v>
      </c>
      <c r="I17" s="25"/>
    </row>
    <row r="18" spans="1:9" x14ac:dyDescent="0.3">
      <c r="A18" s="22">
        <v>15</v>
      </c>
      <c r="B18" s="25"/>
      <c r="E18" s="22">
        <v>15</v>
      </c>
      <c r="F18" s="25"/>
      <c r="H18" s="22">
        <v>15</v>
      </c>
      <c r="I18" s="25"/>
    </row>
    <row r="19" spans="1:9" x14ac:dyDescent="0.3">
      <c r="A19" s="22">
        <v>16</v>
      </c>
      <c r="B19" s="25"/>
      <c r="E19" s="22">
        <v>16</v>
      </c>
      <c r="F19" s="25"/>
      <c r="H19" s="22">
        <v>16</v>
      </c>
      <c r="I19" s="25"/>
    </row>
    <row r="20" spans="1:9" x14ac:dyDescent="0.3">
      <c r="A20" s="22">
        <v>17</v>
      </c>
      <c r="B20" s="25"/>
      <c r="E20" s="22">
        <v>17</v>
      </c>
      <c r="F20" s="25"/>
      <c r="H20" s="22">
        <v>17</v>
      </c>
      <c r="I20" s="25"/>
    </row>
    <row r="21" spans="1:9" x14ac:dyDescent="0.3">
      <c r="A21" s="22">
        <v>18</v>
      </c>
      <c r="B21" s="25"/>
      <c r="E21" s="22">
        <v>18</v>
      </c>
      <c r="F21" s="25"/>
      <c r="H21" s="22">
        <v>18</v>
      </c>
      <c r="I21" s="25"/>
    </row>
    <row r="22" spans="1:9" x14ac:dyDescent="0.3">
      <c r="A22" s="22">
        <v>19</v>
      </c>
      <c r="B22" s="25"/>
      <c r="E22" s="22">
        <v>19</v>
      </c>
      <c r="F22" s="25"/>
      <c r="H22" s="22">
        <v>19</v>
      </c>
      <c r="I22" s="25"/>
    </row>
    <row r="23" spans="1:9" x14ac:dyDescent="0.3">
      <c r="A23" s="22">
        <v>20</v>
      </c>
      <c r="B23" s="25"/>
      <c r="E23" s="22">
        <v>20</v>
      </c>
      <c r="F23" s="25"/>
      <c r="H23" s="22">
        <v>20</v>
      </c>
      <c r="I23" s="25"/>
    </row>
    <row r="24" spans="1:9" x14ac:dyDescent="0.3">
      <c r="A24" s="28" t="s">
        <v>36</v>
      </c>
      <c r="B24" s="27">
        <f>SUM(B3:B23)</f>
        <v>100</v>
      </c>
      <c r="E24" s="28" t="s">
        <v>36</v>
      </c>
      <c r="F24" s="27">
        <f>SUM(F3:F23)</f>
        <v>100</v>
      </c>
      <c r="H24" s="28" t="s">
        <v>36</v>
      </c>
      <c r="I24" s="27">
        <f>SUM(I3:I23)</f>
        <v>100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F24"/>
  <sheetViews>
    <sheetView workbookViewId="0"/>
  </sheetViews>
  <sheetFormatPr defaultRowHeight="14.4" x14ac:dyDescent="0.3"/>
  <cols>
    <col min="1" max="1" width="13.44140625" bestFit="1" customWidth="1"/>
    <col min="2" max="2" width="33" bestFit="1" customWidth="1"/>
    <col min="4" max="4" width="13.44140625" bestFit="1" customWidth="1"/>
    <col min="5" max="5" width="13.6640625" bestFit="1" customWidth="1"/>
  </cols>
  <sheetData>
    <row r="1" spans="1:6" x14ac:dyDescent="0.3">
      <c r="A1" s="21" t="s">
        <v>26</v>
      </c>
      <c r="B1" s="23" t="s">
        <v>82</v>
      </c>
      <c r="C1" s="1"/>
      <c r="D1" s="21" t="s">
        <v>26</v>
      </c>
      <c r="E1" s="23" t="s">
        <v>46</v>
      </c>
    </row>
    <row r="2" spans="1:6" x14ac:dyDescent="0.3">
      <c r="A2" s="21" t="s">
        <v>27</v>
      </c>
      <c r="B2" s="24" t="s">
        <v>28</v>
      </c>
      <c r="C2" s="1"/>
      <c r="D2" s="21" t="s">
        <v>27</v>
      </c>
      <c r="E2" s="24" t="s">
        <v>28</v>
      </c>
    </row>
    <row r="3" spans="1:6" x14ac:dyDescent="0.3">
      <c r="A3" s="22">
        <v>0</v>
      </c>
      <c r="B3" s="25">
        <v>0</v>
      </c>
      <c r="D3" s="22">
        <v>0</v>
      </c>
      <c r="E3" s="25">
        <v>49</v>
      </c>
      <c r="F3" s="48" t="s">
        <v>89</v>
      </c>
    </row>
    <row r="4" spans="1:6" x14ac:dyDescent="0.3">
      <c r="A4" s="22">
        <v>1</v>
      </c>
      <c r="B4" s="25">
        <v>100</v>
      </c>
      <c r="D4" s="22">
        <v>1</v>
      </c>
      <c r="E4" s="25">
        <v>0</v>
      </c>
      <c r="F4" s="48" t="s">
        <v>104</v>
      </c>
    </row>
    <row r="5" spans="1:6" x14ac:dyDescent="0.3">
      <c r="A5" s="22">
        <v>2</v>
      </c>
      <c r="B5" s="25"/>
      <c r="D5" s="22">
        <v>2</v>
      </c>
      <c r="E5" s="25">
        <v>0</v>
      </c>
      <c r="F5" s="48" t="s">
        <v>90</v>
      </c>
    </row>
    <row r="6" spans="1:6" x14ac:dyDescent="0.3">
      <c r="A6" s="22">
        <v>3</v>
      </c>
      <c r="B6" s="25"/>
      <c r="D6" s="22">
        <v>3</v>
      </c>
      <c r="E6" s="25">
        <v>1</v>
      </c>
      <c r="F6" s="48" t="s">
        <v>91</v>
      </c>
    </row>
    <row r="7" spans="1:6" x14ac:dyDescent="0.3">
      <c r="A7" s="22">
        <v>4</v>
      </c>
      <c r="B7" s="25"/>
      <c r="D7" s="22">
        <v>4</v>
      </c>
      <c r="E7" s="25">
        <v>0</v>
      </c>
      <c r="F7" s="48" t="s">
        <v>110</v>
      </c>
    </row>
    <row r="8" spans="1:6" x14ac:dyDescent="0.3">
      <c r="A8" s="22">
        <v>5</v>
      </c>
      <c r="B8" s="25"/>
      <c r="D8" s="22">
        <v>5</v>
      </c>
      <c r="E8" s="25">
        <v>50</v>
      </c>
      <c r="F8" s="48" t="s">
        <v>92</v>
      </c>
    </row>
    <row r="9" spans="1:6" x14ac:dyDescent="0.3">
      <c r="A9" s="22">
        <v>6</v>
      </c>
      <c r="B9" s="25"/>
      <c r="D9" s="22">
        <v>6</v>
      </c>
      <c r="E9" s="25"/>
    </row>
    <row r="10" spans="1:6" x14ac:dyDescent="0.3">
      <c r="A10" s="22">
        <v>7</v>
      </c>
      <c r="B10" s="25"/>
      <c r="D10" s="22">
        <v>7</v>
      </c>
      <c r="E10" s="25"/>
    </row>
    <row r="11" spans="1:6" x14ac:dyDescent="0.3">
      <c r="A11" s="22">
        <v>8</v>
      </c>
      <c r="B11" s="25"/>
      <c r="D11" s="22">
        <v>8</v>
      </c>
      <c r="E11" s="25"/>
    </row>
    <row r="12" spans="1:6" x14ac:dyDescent="0.3">
      <c r="A12" s="22">
        <v>9</v>
      </c>
      <c r="B12" s="25"/>
      <c r="D12" s="22">
        <v>9</v>
      </c>
      <c r="E12" s="25"/>
    </row>
    <row r="13" spans="1:6" x14ac:dyDescent="0.3">
      <c r="A13" s="22">
        <v>10</v>
      </c>
      <c r="B13" s="25"/>
      <c r="D13" s="22">
        <v>10</v>
      </c>
      <c r="E13" s="25"/>
    </row>
    <row r="14" spans="1:6" x14ac:dyDescent="0.3">
      <c r="A14" s="22">
        <v>11</v>
      </c>
      <c r="B14" s="25"/>
      <c r="D14" s="22">
        <v>11</v>
      </c>
      <c r="E14" s="25"/>
    </row>
    <row r="15" spans="1:6" x14ac:dyDescent="0.3">
      <c r="A15" s="22">
        <v>12</v>
      </c>
      <c r="B15" s="25"/>
      <c r="D15" s="22">
        <v>12</v>
      </c>
      <c r="E15" s="25"/>
    </row>
    <row r="16" spans="1:6" x14ac:dyDescent="0.3">
      <c r="A16" s="22">
        <v>13</v>
      </c>
      <c r="B16" s="25"/>
      <c r="D16" s="22">
        <v>13</v>
      </c>
      <c r="E16" s="25"/>
    </row>
    <row r="17" spans="1:5" x14ac:dyDescent="0.3">
      <c r="A17" s="22">
        <v>14</v>
      </c>
      <c r="B17" s="25"/>
      <c r="D17" s="22">
        <v>14</v>
      </c>
      <c r="E17" s="25"/>
    </row>
    <row r="18" spans="1:5" x14ac:dyDescent="0.3">
      <c r="A18" s="22">
        <v>15</v>
      </c>
      <c r="B18" s="25"/>
      <c r="D18" s="22">
        <v>15</v>
      </c>
      <c r="E18" s="25"/>
    </row>
    <row r="19" spans="1:5" x14ac:dyDescent="0.3">
      <c r="A19" s="22">
        <v>16</v>
      </c>
      <c r="B19" s="25"/>
      <c r="D19" s="22">
        <v>16</v>
      </c>
      <c r="E19" s="25"/>
    </row>
    <row r="20" spans="1:5" x14ac:dyDescent="0.3">
      <c r="A20" s="22">
        <v>17</v>
      </c>
      <c r="B20" s="25"/>
      <c r="D20" s="22">
        <v>17</v>
      </c>
      <c r="E20" s="25"/>
    </row>
    <row r="21" spans="1:5" x14ac:dyDescent="0.3">
      <c r="A21" s="22">
        <v>18</v>
      </c>
      <c r="B21" s="25"/>
      <c r="D21" s="22">
        <v>18</v>
      </c>
      <c r="E21" s="25"/>
    </row>
    <row r="22" spans="1:5" x14ac:dyDescent="0.3">
      <c r="A22" s="22">
        <v>19</v>
      </c>
      <c r="B22" s="25"/>
      <c r="D22" s="22">
        <v>19</v>
      </c>
      <c r="E22" s="25"/>
    </row>
    <row r="23" spans="1:5" x14ac:dyDescent="0.3">
      <c r="A23" s="22">
        <v>20</v>
      </c>
      <c r="B23" s="25"/>
      <c r="D23" s="22">
        <v>20</v>
      </c>
      <c r="E23" s="25"/>
    </row>
    <row r="24" spans="1:5" x14ac:dyDescent="0.3">
      <c r="A24" s="28" t="s">
        <v>36</v>
      </c>
      <c r="B24" s="27">
        <f>SUM(B3:B23)</f>
        <v>100</v>
      </c>
      <c r="D24" s="28" t="s">
        <v>36</v>
      </c>
      <c r="E24" s="27">
        <f>SUM(E3:E23)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Y17"/>
  <sheetViews>
    <sheetView workbookViewId="0">
      <pane xSplit="2" ySplit="3" topLeftCell="C4" activePane="bottomRight" state="frozen"/>
      <selection pane="topRight" activeCell="B1" sqref="B1"/>
      <selection pane="bottomLeft" activeCell="A3" sqref="A3"/>
      <selection pane="bottomRight"/>
    </sheetView>
  </sheetViews>
  <sheetFormatPr defaultRowHeight="15.6" x14ac:dyDescent="0.3"/>
  <cols>
    <col min="1" max="1" width="1.77734375" style="88" customWidth="1"/>
    <col min="2" max="2" width="19.6640625" style="99" bestFit="1" customWidth="1"/>
    <col min="3" max="3" width="8" style="99" customWidth="1"/>
    <col min="4" max="6" width="8.88671875" style="88"/>
    <col min="7" max="7" width="9.44140625" style="88" bestFit="1" customWidth="1"/>
    <col min="8" max="15" width="8.88671875" style="88"/>
    <col min="16" max="17" width="8.88671875" style="139"/>
    <col min="18" max="16384" width="8.88671875" style="88"/>
  </cols>
  <sheetData>
    <row r="1" spans="2:51" ht="6" customHeight="1" thickBot="1" x14ac:dyDescent="0.35"/>
    <row r="2" spans="2:51" s="138" customFormat="1" ht="112.8" customHeight="1" thickTop="1" x14ac:dyDescent="0.3">
      <c r="B2" s="205" t="s">
        <v>185</v>
      </c>
      <c r="C2" s="208" t="s">
        <v>161</v>
      </c>
      <c r="D2" s="207" t="s">
        <v>186</v>
      </c>
      <c r="E2" s="207"/>
      <c r="F2" s="202" t="s">
        <v>198</v>
      </c>
      <c r="G2" s="202"/>
      <c r="H2" s="203" t="s">
        <v>207</v>
      </c>
      <c r="I2" s="203"/>
      <c r="J2" s="202" t="s">
        <v>208</v>
      </c>
      <c r="K2" s="202"/>
      <c r="L2" s="207" t="s">
        <v>209</v>
      </c>
      <c r="M2" s="207"/>
      <c r="N2" s="202" t="s">
        <v>210</v>
      </c>
      <c r="O2" s="202"/>
      <c r="P2" s="203" t="s">
        <v>211</v>
      </c>
      <c r="Q2" s="203"/>
      <c r="R2" s="202" t="s">
        <v>199</v>
      </c>
      <c r="S2" s="202"/>
      <c r="T2" s="207" t="s">
        <v>200</v>
      </c>
      <c r="U2" s="207"/>
      <c r="V2" s="202" t="s">
        <v>201</v>
      </c>
      <c r="W2" s="202"/>
      <c r="X2" s="207" t="s">
        <v>202</v>
      </c>
      <c r="Y2" s="207"/>
      <c r="Z2" s="202" t="s">
        <v>203</v>
      </c>
      <c r="AA2" s="202"/>
      <c r="AB2" s="207" t="s">
        <v>204</v>
      </c>
      <c r="AC2" s="207"/>
      <c r="AD2" s="202" t="s">
        <v>205</v>
      </c>
      <c r="AE2" s="202"/>
      <c r="AF2" s="203" t="s">
        <v>206</v>
      </c>
      <c r="AG2" s="203"/>
      <c r="AH2" s="202" t="s">
        <v>218</v>
      </c>
      <c r="AI2" s="202"/>
      <c r="AJ2" s="203" t="s">
        <v>219</v>
      </c>
      <c r="AK2" s="203"/>
      <c r="AL2" s="202" t="s">
        <v>228</v>
      </c>
      <c r="AM2" s="202"/>
      <c r="AN2" s="203" t="s">
        <v>225</v>
      </c>
      <c r="AO2" s="203"/>
      <c r="AP2" s="202" t="s">
        <v>220</v>
      </c>
      <c r="AQ2" s="202"/>
      <c r="AR2" s="203" t="s">
        <v>221</v>
      </c>
      <c r="AS2" s="203"/>
      <c r="AT2" s="202" t="s">
        <v>222</v>
      </c>
      <c r="AU2" s="202"/>
      <c r="AV2" s="203" t="s">
        <v>223</v>
      </c>
      <c r="AW2" s="203"/>
      <c r="AX2" s="202" t="s">
        <v>224</v>
      </c>
      <c r="AY2" s="204"/>
    </row>
    <row r="3" spans="2:51" ht="16.2" thickBot="1" x14ac:dyDescent="0.35">
      <c r="B3" s="206"/>
      <c r="C3" s="209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06" t="s">
        <v>187</v>
      </c>
      <c r="M3" s="10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18" t="s">
        <v>188</v>
      </c>
      <c r="AB3" s="111" t="s">
        <v>187</v>
      </c>
      <c r="AC3" s="107" t="s">
        <v>188</v>
      </c>
      <c r="AD3" s="117" t="s">
        <v>187</v>
      </c>
      <c r="AE3" s="118" t="s">
        <v>188</v>
      </c>
      <c r="AF3" s="126" t="s">
        <v>187</v>
      </c>
      <c r="AG3" s="127" t="s">
        <v>188</v>
      </c>
      <c r="AH3" s="117" t="s">
        <v>187</v>
      </c>
      <c r="AI3" s="118" t="s">
        <v>188</v>
      </c>
      <c r="AJ3" s="126" t="s">
        <v>187</v>
      </c>
      <c r="AK3" s="127" t="s">
        <v>188</v>
      </c>
      <c r="AL3" s="117" t="s">
        <v>187</v>
      </c>
      <c r="AM3" s="118" t="s">
        <v>188</v>
      </c>
      <c r="AN3" s="126" t="s">
        <v>187</v>
      </c>
      <c r="AO3" s="127" t="s">
        <v>188</v>
      </c>
      <c r="AP3" s="117" t="s">
        <v>187</v>
      </c>
      <c r="AQ3" s="118" t="s">
        <v>188</v>
      </c>
      <c r="AR3" s="126" t="s">
        <v>187</v>
      </c>
      <c r="AS3" s="127" t="s">
        <v>188</v>
      </c>
      <c r="AT3" s="117" t="s">
        <v>187</v>
      </c>
      <c r="AU3" s="118" t="s">
        <v>188</v>
      </c>
      <c r="AV3" s="126" t="s">
        <v>187</v>
      </c>
      <c r="AW3" s="127" t="s">
        <v>188</v>
      </c>
      <c r="AX3" s="117" t="s">
        <v>187</v>
      </c>
      <c r="AY3" s="142" t="s">
        <v>188</v>
      </c>
    </row>
    <row r="4" spans="2:51" ht="16.2" thickTop="1" x14ac:dyDescent="0.3">
      <c r="B4" s="104" t="s">
        <v>142</v>
      </c>
      <c r="C4" s="105">
        <v>8.2100000000000009</v>
      </c>
      <c r="D4" s="116">
        <v>7.5108724991210085</v>
      </c>
      <c r="E4" s="136">
        <f>-(D4-C4)/C4</f>
        <v>8.5155603030327931E-2</v>
      </c>
      <c r="F4" s="119">
        <v>7.4253356956593688</v>
      </c>
      <c r="G4" s="120">
        <f>-($D4-F4)/$D4</f>
        <v>-1.1388397748949942E-2</v>
      </c>
      <c r="H4" s="128">
        <v>6.5956454343748323</v>
      </c>
      <c r="I4" s="129">
        <f>-($D4-H4)/$D4</f>
        <v>-0.12185362817079967</v>
      </c>
      <c r="J4" s="119">
        <v>7.2939997735318034</v>
      </c>
      <c r="K4" s="120">
        <f>-($D4-J4)/$D4</f>
        <v>-2.8874505007851693E-2</v>
      </c>
      <c r="L4" s="116">
        <v>7.3569301612138913</v>
      </c>
      <c r="M4" s="108">
        <f>-($D4-L4)/$D4</f>
        <v>-2.0495932786122113E-2</v>
      </c>
      <c r="N4" s="140">
        <v>5.4279942444792875</v>
      </c>
      <c r="O4" s="120">
        <f t="shared" ref="O4:O16" si="0">-($D4-N4)/$D4</f>
        <v>-0.27731508621474782</v>
      </c>
      <c r="P4" s="128">
        <v>5.4295548043168367</v>
      </c>
      <c r="Q4" s="129">
        <f t="shared" ref="Q4:Q16" si="1">-($D4-P4)/$D4</f>
        <v>-0.27710731277195116</v>
      </c>
      <c r="R4" s="140">
        <v>6.6000619058798478</v>
      </c>
      <c r="S4" s="120">
        <f t="shared" ref="S4:S16" si="2">-($D4-R4)/$D4</f>
        <v>-0.12126561772254185</v>
      </c>
      <c r="T4" s="112">
        <v>7.3834507056052701</v>
      </c>
      <c r="U4" s="108">
        <f>-($D4-T4)/$D4</f>
        <v>-1.6964978906332192E-2</v>
      </c>
      <c r="V4" s="140">
        <v>7.3083821107610119</v>
      </c>
      <c r="W4" s="120">
        <f>-($D4-V4)/$D4</f>
        <v>-2.6959635965554462E-2</v>
      </c>
      <c r="X4" s="112">
        <v>7.2936664326428131</v>
      </c>
      <c r="Y4" s="108">
        <f>-($D4-X4)/$D4</f>
        <v>-2.8918886121900599E-2</v>
      </c>
      <c r="Z4" s="140">
        <v>5.3219740340806512</v>
      </c>
      <c r="AA4" s="120">
        <f>-($D4-Z4)/$D4</f>
        <v>-0.2914306514052159</v>
      </c>
      <c r="AB4" s="112">
        <v>5.4108349253898123</v>
      </c>
      <c r="AC4" s="108">
        <f>-($D4-AB4)/$D4</f>
        <v>-0.27959968352238201</v>
      </c>
      <c r="AD4" s="140">
        <v>5.3806537461562893</v>
      </c>
      <c r="AE4" s="120">
        <f>-($D4-AD4)/$D4</f>
        <v>-0.28361801551204829</v>
      </c>
      <c r="AF4" s="141">
        <v>5.4192931274881406</v>
      </c>
      <c r="AG4" s="129">
        <f>-($D4-AF4)/$D4</f>
        <v>-0.27847355575236349</v>
      </c>
      <c r="AH4" s="140"/>
      <c r="AI4" s="120">
        <f>-($D4-AH4)/$D4</f>
        <v>-1</v>
      </c>
      <c r="AJ4" s="141">
        <v>7.4450063933252775</v>
      </c>
      <c r="AK4" s="129">
        <f>-($D4-AJ4)/$D4</f>
        <v>-8.7694346833126647E-3</v>
      </c>
      <c r="AL4" s="140">
        <v>5.8003957786551998</v>
      </c>
      <c r="AM4" s="120">
        <f>-($D4-AL4)/$D4</f>
        <v>-0.22773342520006623</v>
      </c>
      <c r="AN4" s="141">
        <v>5.779688928979418</v>
      </c>
      <c r="AO4" s="129">
        <f>-($D4-AN4)/$D4</f>
        <v>-0.2304903418802795</v>
      </c>
      <c r="AP4" s="140"/>
      <c r="AQ4" s="120">
        <f>-($D4-AP4)/$D4</f>
        <v>-1</v>
      </c>
      <c r="AR4" s="141"/>
      <c r="AS4" s="129">
        <f>-($D4-AR4)/$D4</f>
        <v>-1</v>
      </c>
      <c r="AT4" s="140"/>
      <c r="AU4" s="120">
        <f>-($D4-AT4)/$D4</f>
        <v>-1</v>
      </c>
      <c r="AV4" s="141"/>
      <c r="AW4" s="129">
        <f>-($D4-AV4)/$D4</f>
        <v>-1</v>
      </c>
      <c r="AX4" s="140"/>
      <c r="AY4" s="143">
        <f>-($D4-AX4)/$D4</f>
        <v>-1</v>
      </c>
    </row>
    <row r="5" spans="2:51" x14ac:dyDescent="0.3">
      <c r="B5" s="101" t="s">
        <v>143</v>
      </c>
      <c r="C5" s="100">
        <v>15.14</v>
      </c>
      <c r="D5" s="113">
        <v>14.135345508005548</v>
      </c>
      <c r="E5" s="137">
        <f t="shared" ref="E5:E16" si="3">-(D5-C5)/C5</f>
        <v>6.635762826911841E-2</v>
      </c>
      <c r="F5" s="121">
        <v>13.861121021911549</v>
      </c>
      <c r="G5" s="122">
        <f t="shared" ref="G5:G16" si="4">-($D5-F5)/$D5</f>
        <v>-1.939991392065317E-2</v>
      </c>
      <c r="H5" s="130">
        <v>12.297944262875848</v>
      </c>
      <c r="I5" s="131">
        <f t="shared" ref="I5" si="5">-($D5-H5)/$D5</f>
        <v>-0.12998629882015178</v>
      </c>
      <c r="J5" s="121">
        <v>13.735982799321629</v>
      </c>
      <c r="K5" s="122">
        <f t="shared" ref="K5" si="6">-($D5-J5)/$D5</f>
        <v>-2.8252773054449905E-2</v>
      </c>
      <c r="L5" s="113">
        <v>13.757524196802681</v>
      </c>
      <c r="M5" s="109">
        <f t="shared" ref="M5" si="7">-($D5-L5)/$D5</f>
        <v>-2.6728834536721303E-2</v>
      </c>
      <c r="N5" s="121">
        <v>10.253242920441725</v>
      </c>
      <c r="O5" s="122">
        <f t="shared" si="0"/>
        <v>-0.27463796943379953</v>
      </c>
      <c r="P5" s="130">
        <v>10.274684715833965</v>
      </c>
      <c r="Q5" s="131">
        <f t="shared" si="1"/>
        <v>-0.27312107723048573</v>
      </c>
      <c r="R5" s="121">
        <v>12.382991100804178</v>
      </c>
      <c r="S5" s="122">
        <f t="shared" si="2"/>
        <v>-0.12396969046203538</v>
      </c>
      <c r="T5" s="113">
        <v>13.802834851239229</v>
      </c>
      <c r="U5" s="109">
        <f t="shared" ref="U5" si="8">-($D5-T5)/$D5</f>
        <v>-2.352334837362139E-2</v>
      </c>
      <c r="V5" s="121">
        <v>13.670470511511279</v>
      </c>
      <c r="W5" s="122">
        <f t="shared" ref="W5:Y5" si="9">-($D5-V5)/$D5</f>
        <v>-3.2887416599119326E-2</v>
      </c>
      <c r="X5" s="113">
        <v>13.631555198114944</v>
      </c>
      <c r="Y5" s="109">
        <f t="shared" si="9"/>
        <v>-3.5640466630637559E-2</v>
      </c>
      <c r="Z5" s="121">
        <v>10.078373974290294</v>
      </c>
      <c r="AA5" s="122">
        <f t="shared" ref="AA5" si="10">-($D5-Z5)/$D5</f>
        <v>-0.28700901095184334</v>
      </c>
      <c r="AB5" s="113">
        <v>10.267634840215813</v>
      </c>
      <c r="AC5" s="109">
        <f t="shared" ref="AC5" si="11">-($D5-AB5)/$D5</f>
        <v>-0.2736198181784279</v>
      </c>
      <c r="AD5" s="121">
        <v>10.226787265252282</v>
      </c>
      <c r="AE5" s="122">
        <f t="shared" ref="AE5" si="12">-($D5-AD5)/$D5</f>
        <v>-0.2765095653685759</v>
      </c>
      <c r="AF5" s="130">
        <v>10.257930400917626</v>
      </c>
      <c r="AG5" s="131">
        <f t="shared" ref="AG5" si="13">-($D5-AF5)/$D5</f>
        <v>-0.27430635529155967</v>
      </c>
      <c r="AH5" s="121"/>
      <c r="AI5" s="122">
        <f t="shared" ref="AI5:AK16" si="14">-($D5-AH5)/$D5</f>
        <v>-1</v>
      </c>
      <c r="AJ5" s="130">
        <v>13.956294803576672</v>
      </c>
      <c r="AK5" s="131">
        <f t="shared" si="14"/>
        <v>-1.2666878522882299E-2</v>
      </c>
      <c r="AL5" s="121">
        <v>10.977483476949182</v>
      </c>
      <c r="AM5" s="122">
        <f t="shared" ref="AM5:AM16" si="15">-($D5-AL5)/$D5</f>
        <v>-0.22340182836478331</v>
      </c>
      <c r="AN5" s="130">
        <v>10.857438806633789</v>
      </c>
      <c r="AO5" s="131">
        <f t="shared" ref="AO5:AO16" si="16">-($D5-AN5)/$D5</f>
        <v>-0.23189434595109948</v>
      </c>
      <c r="AP5" s="121"/>
      <c r="AQ5" s="122">
        <f t="shared" ref="AQ5:AQ16" si="17">-($D5-AP5)/$D5</f>
        <v>-1</v>
      </c>
      <c r="AR5" s="130"/>
      <c r="AS5" s="131">
        <f t="shared" ref="AS5:AS16" si="18">-($D5-AR5)/$D5</f>
        <v>-1</v>
      </c>
      <c r="AT5" s="121"/>
      <c r="AU5" s="122">
        <f t="shared" ref="AU5:AU16" si="19">-($D5-AT5)/$D5</f>
        <v>-1</v>
      </c>
      <c r="AV5" s="130"/>
      <c r="AW5" s="131">
        <f t="shared" ref="AW5:AW16" si="20">-($D5-AV5)/$D5</f>
        <v>-1</v>
      </c>
      <c r="AX5" s="121"/>
      <c r="AY5" s="144">
        <f t="shared" ref="AY5:AY16" si="21">-($D5-AX5)/$D5</f>
        <v>-1</v>
      </c>
    </row>
    <row r="6" spans="2:51" x14ac:dyDescent="0.3">
      <c r="B6" s="101" t="s">
        <v>144</v>
      </c>
      <c r="C6" s="100">
        <v>5.82</v>
      </c>
      <c r="D6" s="113">
        <v>5.7090901583176983</v>
      </c>
      <c r="E6" s="137">
        <f t="shared" si="3"/>
        <v>1.9056673828574226E-2</v>
      </c>
      <c r="F6" s="121">
        <v>5.6593386347350618</v>
      </c>
      <c r="G6" s="122">
        <f t="shared" si="4"/>
        <v>-8.7144399900835993E-3</v>
      </c>
      <c r="H6" s="130">
        <v>4.9871325131404713</v>
      </c>
      <c r="I6" s="131">
        <f t="shared" ref="I6" si="22">-($D6-H6)/$D6</f>
        <v>-0.12645756594426716</v>
      </c>
      <c r="J6" s="121">
        <v>5.5433256713646113</v>
      </c>
      <c r="K6" s="122">
        <f t="shared" ref="K6" si="23">-($D6-J6)/$D6</f>
        <v>-2.9035184653999742E-2</v>
      </c>
      <c r="L6" s="113">
        <v>5.5955565637997013</v>
      </c>
      <c r="M6" s="109">
        <f t="shared" ref="M6" si="24">-($D6-L6)/$D6</f>
        <v>-1.9886460253668855E-2</v>
      </c>
      <c r="N6" s="121">
        <v>3.99844345837325</v>
      </c>
      <c r="O6" s="122">
        <f t="shared" si="0"/>
        <v>-0.29963560786514637</v>
      </c>
      <c r="P6" s="130">
        <v>3.9939868748514491</v>
      </c>
      <c r="Q6" s="131">
        <f t="shared" si="1"/>
        <v>-0.30041621973117338</v>
      </c>
      <c r="R6" s="121">
        <v>4.9784391931790024</v>
      </c>
      <c r="S6" s="122">
        <f t="shared" si="2"/>
        <v>-0.12798028142438678</v>
      </c>
      <c r="T6" s="113">
        <v>5.6120656973388465</v>
      </c>
      <c r="U6" s="109">
        <f t="shared" ref="U6" si="25">-($D6-T6)/$D6</f>
        <v>-1.6994732661121965E-2</v>
      </c>
      <c r="V6" s="121">
        <v>5.5603699329185812</v>
      </c>
      <c r="W6" s="122">
        <f t="shared" ref="W6:Y6" si="26">-($D6-V6)/$D6</f>
        <v>-2.6049724435064904E-2</v>
      </c>
      <c r="X6" s="113">
        <v>5.5502594484124108</v>
      </c>
      <c r="Y6" s="109">
        <f t="shared" si="26"/>
        <v>-2.7820669406294719E-2</v>
      </c>
      <c r="Z6" s="121">
        <v>3.914646177463843</v>
      </c>
      <c r="AA6" s="122">
        <f t="shared" ref="AA6" si="27">-($D6-Z6)/$D6</f>
        <v>-0.3143134774705722</v>
      </c>
      <c r="AB6" s="113">
        <v>3.9593087628051054</v>
      </c>
      <c r="AC6" s="109">
        <f t="shared" ref="AC6" si="28">-($D6-AB6)/$D6</f>
        <v>-0.30649041213043343</v>
      </c>
      <c r="AD6" s="121">
        <v>3.9382330896239717</v>
      </c>
      <c r="AE6" s="122">
        <f t="shared" ref="AE6" si="29">-($D6-AD6)/$D6</f>
        <v>-0.31018201142150931</v>
      </c>
      <c r="AF6" s="130">
        <v>3.9668526586680306</v>
      </c>
      <c r="AG6" s="131">
        <f t="shared" ref="AG6" si="30">-($D6-AF6)/$D6</f>
        <v>-0.30516902892335018</v>
      </c>
      <c r="AH6" s="121"/>
      <c r="AI6" s="122">
        <f t="shared" si="14"/>
        <v>-1</v>
      </c>
      <c r="AJ6" s="130">
        <v>5.6922007260688119</v>
      </c>
      <c r="AK6" s="131">
        <f t="shared" si="14"/>
        <v>-2.9583404326309001E-3</v>
      </c>
      <c r="AL6" s="121">
        <v>4.2723789582033689</v>
      </c>
      <c r="AM6" s="122">
        <f t="shared" si="15"/>
        <v>-0.25165326878244398</v>
      </c>
      <c r="AN6" s="130">
        <v>4.2889491588534083</v>
      </c>
      <c r="AO6" s="131">
        <f t="shared" si="16"/>
        <v>-0.24875084472002171</v>
      </c>
      <c r="AP6" s="121"/>
      <c r="AQ6" s="122">
        <f t="shared" si="17"/>
        <v>-1</v>
      </c>
      <c r="AR6" s="130"/>
      <c r="AS6" s="131">
        <f t="shared" si="18"/>
        <v>-1</v>
      </c>
      <c r="AT6" s="121"/>
      <c r="AU6" s="122">
        <f t="shared" si="19"/>
        <v>-1</v>
      </c>
      <c r="AV6" s="130"/>
      <c r="AW6" s="131">
        <f t="shared" si="20"/>
        <v>-1</v>
      </c>
      <c r="AX6" s="121"/>
      <c r="AY6" s="144">
        <f t="shared" si="21"/>
        <v>-1</v>
      </c>
    </row>
    <row r="7" spans="2:51" x14ac:dyDescent="0.3">
      <c r="B7" s="101" t="s">
        <v>145</v>
      </c>
      <c r="C7" s="100">
        <v>10.41</v>
      </c>
      <c r="D7" s="113">
        <v>9.4587488352273592</v>
      </c>
      <c r="E7" s="137">
        <f t="shared" si="3"/>
        <v>9.1378594118409304E-2</v>
      </c>
      <c r="F7" s="121">
        <v>9.3660446435704721</v>
      </c>
      <c r="G7" s="122">
        <f t="shared" si="4"/>
        <v>-9.8008936775683848E-3</v>
      </c>
      <c r="H7" s="130">
        <v>8.3377522833249138</v>
      </c>
      <c r="I7" s="131">
        <f t="shared" ref="I7" si="31">-($D7-H7)/$D7</f>
        <v>-0.1185142529345426</v>
      </c>
      <c r="J7" s="121">
        <v>9.3085874370787103</v>
      </c>
      <c r="K7" s="122">
        <f t="shared" ref="K7" si="32">-($D7-J7)/$D7</f>
        <v>-1.5875397556746679E-2</v>
      </c>
      <c r="L7" s="113">
        <v>9.2809979031966243</v>
      </c>
      <c r="M7" s="109">
        <f t="shared" ref="M7" si="33">-($D7-L7)/$D7</f>
        <v>-1.8792224545463608E-2</v>
      </c>
      <c r="N7" s="121">
        <v>6.8523731001673323</v>
      </c>
      <c r="O7" s="122">
        <f t="shared" si="0"/>
        <v>-0.27555184945318167</v>
      </c>
      <c r="P7" s="130">
        <v>6.8119932705752859</v>
      </c>
      <c r="Q7" s="131">
        <f t="shared" si="1"/>
        <v>-0.2798208949998463</v>
      </c>
      <c r="R7" s="121">
        <v>8.4083343508188708</v>
      </c>
      <c r="S7" s="122">
        <f t="shared" si="2"/>
        <v>-0.11105215950934379</v>
      </c>
      <c r="T7" s="113">
        <v>9.2577484779218047</v>
      </c>
      <c r="U7" s="109">
        <f t="shared" ref="U7" si="34">-($D7-T7)/$D7</f>
        <v>-2.125020558289548E-2</v>
      </c>
      <c r="V7" s="121">
        <v>9.1984360083841601</v>
      </c>
      <c r="W7" s="122">
        <f t="shared" ref="W7:Y7" si="35">-($D7-V7)/$D7</f>
        <v>-2.7520852004623717E-2</v>
      </c>
      <c r="X7" s="113">
        <v>9.198315004069304</v>
      </c>
      <c r="Y7" s="109">
        <f t="shared" si="35"/>
        <v>-2.7533644850375728E-2</v>
      </c>
      <c r="Z7" s="121">
        <v>6.7351015442859303</v>
      </c>
      <c r="AA7" s="122">
        <f t="shared" ref="AA7" si="36">-($D7-Z7)/$D7</f>
        <v>-0.28795005961017894</v>
      </c>
      <c r="AB7" s="113">
        <v>6.7486950154746079</v>
      </c>
      <c r="AC7" s="109">
        <f t="shared" ref="AC7" si="37">-($D7-AB7)/$D7</f>
        <v>-0.2865129275512272</v>
      </c>
      <c r="AD7" s="121">
        <v>6.7893174852393088</v>
      </c>
      <c r="AE7" s="122">
        <f t="shared" ref="AE7" si="38">-($D7-AD7)/$D7</f>
        <v>-0.2822182295449317</v>
      </c>
      <c r="AF7" s="130">
        <v>6.769270210819772</v>
      </c>
      <c r="AG7" s="131">
        <f t="shared" ref="AG7" si="39">-($D7-AF7)/$D7</f>
        <v>-0.28433767205987348</v>
      </c>
      <c r="AH7" s="121"/>
      <c r="AI7" s="122">
        <f t="shared" si="14"/>
        <v>-1</v>
      </c>
      <c r="AJ7" s="130">
        <v>9.4227692828424079</v>
      </c>
      <c r="AK7" s="131">
        <f t="shared" si="14"/>
        <v>-3.8038384369560737E-3</v>
      </c>
      <c r="AL7" s="121">
        <v>7.3349791948807361</v>
      </c>
      <c r="AM7" s="122">
        <f t="shared" si="15"/>
        <v>-0.22452965792230745</v>
      </c>
      <c r="AN7" s="130">
        <v>7.2918070353033215</v>
      </c>
      <c r="AO7" s="131">
        <f t="shared" si="16"/>
        <v>-0.22909391481605518</v>
      </c>
      <c r="AP7" s="121"/>
      <c r="AQ7" s="122">
        <f t="shared" si="17"/>
        <v>-1</v>
      </c>
      <c r="AR7" s="130"/>
      <c r="AS7" s="131">
        <f t="shared" si="18"/>
        <v>-1</v>
      </c>
      <c r="AT7" s="121"/>
      <c r="AU7" s="122">
        <f t="shared" si="19"/>
        <v>-1</v>
      </c>
      <c r="AV7" s="130"/>
      <c r="AW7" s="131">
        <f t="shared" si="20"/>
        <v>-1</v>
      </c>
      <c r="AX7" s="121"/>
      <c r="AY7" s="144">
        <f t="shared" si="21"/>
        <v>-1</v>
      </c>
    </row>
    <row r="8" spans="2:51" x14ac:dyDescent="0.3">
      <c r="B8" s="101" t="s">
        <v>146</v>
      </c>
      <c r="C8" s="100">
        <v>16.36</v>
      </c>
      <c r="D8" s="113">
        <v>14.370980041789455</v>
      </c>
      <c r="E8" s="137">
        <f t="shared" si="3"/>
        <v>0.12157823705443427</v>
      </c>
      <c r="F8" s="121">
        <v>14.200377067692813</v>
      </c>
      <c r="G8" s="122">
        <f t="shared" si="4"/>
        <v>-1.1871352795741473E-2</v>
      </c>
      <c r="H8" s="130">
        <v>12.876993008482078</v>
      </c>
      <c r="I8" s="131">
        <f t="shared" ref="I8" si="40">-($D8-H8)/$D8</f>
        <v>-0.10395860469940141</v>
      </c>
      <c r="J8" s="121">
        <v>14.129189071167257</v>
      </c>
      <c r="K8" s="122">
        <f t="shared" ref="K8" si="41">-($D8-J8)/$D8</f>
        <v>-1.682494651854587E-2</v>
      </c>
      <c r="L8" s="113">
        <v>14.117067216099372</v>
      </c>
      <c r="M8" s="109">
        <f t="shared" ref="M8" si="42">-($D8-L8)/$D8</f>
        <v>-1.7668441884389829E-2</v>
      </c>
      <c r="N8" s="121">
        <v>11.016409238352463</v>
      </c>
      <c r="O8" s="122">
        <f t="shared" si="0"/>
        <v>-0.23342672480806576</v>
      </c>
      <c r="P8" s="130">
        <v>11.056012260232402</v>
      </c>
      <c r="Q8" s="131">
        <f t="shared" si="1"/>
        <v>-0.23067096133440027</v>
      </c>
      <c r="R8" s="121">
        <v>13.085162146648059</v>
      </c>
      <c r="S8" s="122">
        <f t="shared" si="2"/>
        <v>-8.9473222522218968E-2</v>
      </c>
      <c r="T8" s="113">
        <v>14.078715045476974</v>
      </c>
      <c r="U8" s="109">
        <f t="shared" ref="U8" si="43">-($D8-T8)/$D8</f>
        <v>-2.0337165277705609E-2</v>
      </c>
      <c r="V8" s="121">
        <v>14.000167151508714</v>
      </c>
      <c r="W8" s="122">
        <f t="shared" ref="W8:Y8" si="44">-($D8-V8)/$D8</f>
        <v>-2.5802895084569854E-2</v>
      </c>
      <c r="X8" s="113">
        <v>13.941873794784021</v>
      </c>
      <c r="Y8" s="109">
        <f t="shared" si="44"/>
        <v>-2.9859219465731172E-2</v>
      </c>
      <c r="Z8" s="121">
        <v>10.911394348800391</v>
      </c>
      <c r="AA8" s="122">
        <f t="shared" ref="AA8" si="45">-($D8-Z8)/$D8</f>
        <v>-0.24073415194572081</v>
      </c>
      <c r="AB8" s="113">
        <v>10.921655870997474</v>
      </c>
      <c r="AC8" s="109">
        <f t="shared" ref="AC8" si="46">-($D8-AB8)/$D8</f>
        <v>-0.24002010724123693</v>
      </c>
      <c r="AD8" s="121">
        <v>11.009081019095447</v>
      </c>
      <c r="AE8" s="122">
        <f t="shared" ref="AE8" si="47">-($D8-AD8)/$D8</f>
        <v>-0.23393665657581617</v>
      </c>
      <c r="AF8" s="130">
        <v>10.975769658892574</v>
      </c>
      <c r="AG8" s="131">
        <f t="shared" ref="AG8" si="48">-($D8-AF8)/$D8</f>
        <v>-0.23625461680580789</v>
      </c>
      <c r="AH8" s="121"/>
      <c r="AI8" s="122">
        <f t="shared" si="14"/>
        <v>-1</v>
      </c>
      <c r="AJ8" s="130">
        <v>14.295176990208768</v>
      </c>
      <c r="AK8" s="131">
        <f t="shared" si="14"/>
        <v>-5.2747308367459122E-3</v>
      </c>
      <c r="AL8" s="121">
        <v>11.650829282731349</v>
      </c>
      <c r="AM8" s="122">
        <f t="shared" si="15"/>
        <v>-0.18928081113105463</v>
      </c>
      <c r="AN8" s="130">
        <v>11.573462019112169</v>
      </c>
      <c r="AO8" s="131">
        <f t="shared" si="16"/>
        <v>-0.19466438715678175</v>
      </c>
      <c r="AP8" s="121"/>
      <c r="AQ8" s="122">
        <f t="shared" si="17"/>
        <v>-1</v>
      </c>
      <c r="AR8" s="130"/>
      <c r="AS8" s="131">
        <f t="shared" si="18"/>
        <v>-1</v>
      </c>
      <c r="AT8" s="121"/>
      <c r="AU8" s="122">
        <f t="shared" si="19"/>
        <v>-1</v>
      </c>
      <c r="AV8" s="130"/>
      <c r="AW8" s="131">
        <f t="shared" si="20"/>
        <v>-1</v>
      </c>
      <c r="AX8" s="121"/>
      <c r="AY8" s="144">
        <f t="shared" si="21"/>
        <v>-1</v>
      </c>
    </row>
    <row r="9" spans="2:51" x14ac:dyDescent="0.3">
      <c r="B9" s="101" t="s">
        <v>147</v>
      </c>
      <c r="C9" s="100">
        <v>6.72</v>
      </c>
      <c r="D9" s="113">
        <v>7.5603511961680683</v>
      </c>
      <c r="E9" s="137">
        <f t="shared" si="3"/>
        <v>-0.12505226133453401</v>
      </c>
      <c r="F9" s="121">
        <v>7.5205034461696059</v>
      </c>
      <c r="G9" s="122">
        <f t="shared" si="4"/>
        <v>-5.2706215577206349E-3</v>
      </c>
      <c r="H9" s="130">
        <v>6.5675901459536732</v>
      </c>
      <c r="I9" s="131">
        <f t="shared" ref="I9" si="49">-($D9-H9)/$D9</f>
        <v>-0.1313114992220959</v>
      </c>
      <c r="J9" s="121">
        <v>7.4327215838183589</v>
      </c>
      <c r="K9" s="122">
        <f t="shared" ref="K9" si="50">-($D9-J9)/$D9</f>
        <v>-1.688143963661343E-2</v>
      </c>
      <c r="L9" s="113">
        <v>7.4302402364084674</v>
      </c>
      <c r="M9" s="109">
        <f t="shared" ref="M9" si="51">-($D9-L9)/$D9</f>
        <v>-1.7209644946857366E-2</v>
      </c>
      <c r="N9" s="121">
        <v>5.2263781438575814</v>
      </c>
      <c r="O9" s="122">
        <f t="shared" si="0"/>
        <v>-0.30871225314155393</v>
      </c>
      <c r="P9" s="130">
        <v>5.1697866285728358</v>
      </c>
      <c r="Q9" s="131">
        <f t="shared" si="1"/>
        <v>-0.31619755558536489</v>
      </c>
      <c r="R9" s="121">
        <v>6.6270572630944526</v>
      </c>
      <c r="S9" s="122">
        <f t="shared" si="2"/>
        <v>-0.12344584383152091</v>
      </c>
      <c r="T9" s="113">
        <v>7.4025658909047163</v>
      </c>
      <c r="U9" s="109">
        <f t="shared" ref="U9" si="52">-($D9-T9)/$D9</f>
        <v>-2.0870102614191362E-2</v>
      </c>
      <c r="V9" s="121">
        <v>7.3556538044691182</v>
      </c>
      <c r="W9" s="122">
        <f t="shared" ref="W9:Y9" si="53">-($D9-V9)/$D9</f>
        <v>-2.7075116801809428E-2</v>
      </c>
      <c r="X9" s="113">
        <v>7.3686667174562404</v>
      </c>
      <c r="Y9" s="109">
        <f t="shared" si="53"/>
        <v>-2.5353911972896496E-2</v>
      </c>
      <c r="Z9" s="121">
        <v>5.0886558174604817</v>
      </c>
      <c r="AA9" s="122">
        <f t="shared" ref="AA9" si="54">-($D9-Z9)/$D9</f>
        <v>-0.32692864584919745</v>
      </c>
      <c r="AB9" s="113">
        <v>5.1457115069305148</v>
      </c>
      <c r="AC9" s="109">
        <f t="shared" ref="AC9" si="55">-($D9-AB9)/$D9</f>
        <v>-0.31938194755574362</v>
      </c>
      <c r="AD9" s="121">
        <v>5.1518629230416568</v>
      </c>
      <c r="AE9" s="122">
        <f t="shared" ref="AE9" si="56">-($D9-AD9)/$D9</f>
        <v>-0.31856830597329178</v>
      </c>
      <c r="AF9" s="130">
        <v>5.1494704004356811</v>
      </c>
      <c r="AG9" s="131">
        <f t="shared" ref="AG9" si="57">-($D9-AF9)/$D9</f>
        <v>-0.31888476251663173</v>
      </c>
      <c r="AH9" s="121"/>
      <c r="AI9" s="122">
        <f t="shared" si="14"/>
        <v>-1</v>
      </c>
      <c r="AJ9" s="130">
        <v>7.5429360338577123</v>
      </c>
      <c r="AK9" s="131">
        <f t="shared" si="14"/>
        <v>-2.3034858908648056E-3</v>
      </c>
      <c r="AL9" s="121">
        <v>5.6393855981555756</v>
      </c>
      <c r="AM9" s="122">
        <f t="shared" si="15"/>
        <v>-0.2540841752147871</v>
      </c>
      <c r="AN9" s="130">
        <v>5.6018396597249041</v>
      </c>
      <c r="AO9" s="131">
        <f t="shared" si="16"/>
        <v>-0.25905033848636916</v>
      </c>
      <c r="AP9" s="121"/>
      <c r="AQ9" s="122">
        <f t="shared" si="17"/>
        <v>-1</v>
      </c>
      <c r="AR9" s="130"/>
      <c r="AS9" s="131">
        <f t="shared" si="18"/>
        <v>-1</v>
      </c>
      <c r="AT9" s="121"/>
      <c r="AU9" s="122">
        <f t="shared" si="19"/>
        <v>-1</v>
      </c>
      <c r="AV9" s="130"/>
      <c r="AW9" s="131">
        <f t="shared" si="20"/>
        <v>-1</v>
      </c>
      <c r="AX9" s="121"/>
      <c r="AY9" s="144">
        <f t="shared" si="21"/>
        <v>-1</v>
      </c>
    </row>
    <row r="10" spans="2:51" x14ac:dyDescent="0.3">
      <c r="B10" s="101" t="s">
        <v>148</v>
      </c>
      <c r="C10" s="100">
        <v>4.46</v>
      </c>
      <c r="D10" s="113">
        <v>4.7535778611147972</v>
      </c>
      <c r="E10" s="137">
        <f t="shared" si="3"/>
        <v>-6.5824632536950048E-2</v>
      </c>
      <c r="F10" s="121">
        <v>3.65187138967761</v>
      </c>
      <c r="G10" s="122">
        <f t="shared" si="4"/>
        <v>-0.23176363228408711</v>
      </c>
      <c r="H10" s="130">
        <v>11.301452551050222</v>
      </c>
      <c r="I10" s="131">
        <f t="shared" ref="I10" si="58">-($D10-H10)/$D10</f>
        <v>1.3774623833341046</v>
      </c>
      <c r="J10" s="121">
        <v>5.5559960467602005</v>
      </c>
      <c r="K10" s="122">
        <f t="shared" ref="K10" si="59">-($D10-J10)/$D10</f>
        <v>0.16880299620404707</v>
      </c>
      <c r="L10" s="113">
        <v>3.6158628381153641</v>
      </c>
      <c r="M10" s="109">
        <f t="shared" ref="M10" si="60">-($D10-L10)/$D10</f>
        <v>-0.23933867420289168</v>
      </c>
      <c r="N10" s="121">
        <v>3.79079991470975</v>
      </c>
      <c r="O10" s="122">
        <f t="shared" si="0"/>
        <v>-0.20253753583816525</v>
      </c>
      <c r="P10" s="130">
        <v>4.0876856807506501</v>
      </c>
      <c r="Q10" s="131">
        <f t="shared" si="1"/>
        <v>-0.14008231269572258</v>
      </c>
      <c r="R10" s="121">
        <v>16.844567755484931</v>
      </c>
      <c r="S10" s="122">
        <f t="shared" si="2"/>
        <v>2.5435556643085224</v>
      </c>
      <c r="T10" s="113">
        <v>4.0327361633663434</v>
      </c>
      <c r="U10" s="109">
        <f t="shared" ref="U10" si="61">-($D10-T10)/$D10</f>
        <v>-0.15164192505293345</v>
      </c>
      <c r="V10" s="121">
        <v>3.9387807933061758</v>
      </c>
      <c r="W10" s="122">
        <f t="shared" ref="W10:Y10" si="62">-($D10-V10)/$D10</f>
        <v>-0.17140711514874341</v>
      </c>
      <c r="X10" s="113">
        <v>3.6296772663859045</v>
      </c>
      <c r="Y10" s="109">
        <f t="shared" si="62"/>
        <v>-0.2364325624962664</v>
      </c>
      <c r="Z10" s="121">
        <v>5.156757850611247</v>
      </c>
      <c r="AA10" s="122">
        <f t="shared" ref="AA10" si="63">-($D10-Z10)/$D10</f>
        <v>8.4816111416737602E-2</v>
      </c>
      <c r="AB10" s="113">
        <v>4.4443633449178535</v>
      </c>
      <c r="AC10" s="109">
        <f t="shared" ref="AC10" si="64">-($D10-AB10)/$D10</f>
        <v>-6.504879592409317E-2</v>
      </c>
      <c r="AD10" s="121">
        <v>3.2795131572119303</v>
      </c>
      <c r="AE10" s="122">
        <f t="shared" ref="AE10" si="65">-($D10-AD10)/$D10</f>
        <v>-0.31009583664569934</v>
      </c>
      <c r="AF10" s="130">
        <v>3.6613065854158231</v>
      </c>
      <c r="AG10" s="131">
        <f t="shared" ref="AG10" si="66">-($D10-AF10)/$D10</f>
        <v>-0.22977877035190022</v>
      </c>
      <c r="AH10" s="121"/>
      <c r="AI10" s="122">
        <f t="shared" si="14"/>
        <v>-1</v>
      </c>
      <c r="AJ10" s="130">
        <v>3.7531855253376372</v>
      </c>
      <c r="AK10" s="131">
        <f t="shared" si="14"/>
        <v>-0.21045039441986768</v>
      </c>
      <c r="AL10" s="121">
        <v>6.4041501676360379</v>
      </c>
      <c r="AM10" s="122">
        <f t="shared" si="15"/>
        <v>0.34722736320851022</v>
      </c>
      <c r="AN10" s="130">
        <v>5.9138191994852205</v>
      </c>
      <c r="AO10" s="131">
        <f t="shared" si="16"/>
        <v>0.24407748695176026</v>
      </c>
      <c r="AP10" s="121"/>
      <c r="AQ10" s="122">
        <f t="shared" si="17"/>
        <v>-1</v>
      </c>
      <c r="AR10" s="130"/>
      <c r="AS10" s="131">
        <f t="shared" si="18"/>
        <v>-1</v>
      </c>
      <c r="AT10" s="121"/>
      <c r="AU10" s="122">
        <f t="shared" si="19"/>
        <v>-1</v>
      </c>
      <c r="AV10" s="130"/>
      <c r="AW10" s="131">
        <f t="shared" si="20"/>
        <v>-1</v>
      </c>
      <c r="AX10" s="121"/>
      <c r="AY10" s="144">
        <f t="shared" si="21"/>
        <v>-1</v>
      </c>
    </row>
    <row r="11" spans="2:51" x14ac:dyDescent="0.3">
      <c r="B11" s="101" t="s">
        <v>149</v>
      </c>
      <c r="C11" s="100">
        <v>4.82</v>
      </c>
      <c r="D11" s="113">
        <v>5.7487507392699779</v>
      </c>
      <c r="E11" s="137">
        <f t="shared" si="3"/>
        <v>-0.19268687536721527</v>
      </c>
      <c r="F11" s="121">
        <v>3.7940459951642409</v>
      </c>
      <c r="G11" s="122">
        <f t="shared" si="4"/>
        <v>-0.34002252537287103</v>
      </c>
      <c r="H11" s="130">
        <v>15.96230271467854</v>
      </c>
      <c r="I11" s="131">
        <f t="shared" ref="I11" si="67">-($D11-H11)/$D11</f>
        <v>1.7766559098900085</v>
      </c>
      <c r="J11" s="121">
        <v>6.55482889191165</v>
      </c>
      <c r="K11" s="122">
        <f t="shared" ref="K11" si="68">-($D11-J11)/$D11</f>
        <v>0.14021796894676883</v>
      </c>
      <c r="L11" s="113">
        <v>3.7101781018943472</v>
      </c>
      <c r="M11" s="109">
        <f t="shared" ref="M11" si="69">-($D11-L11)/$D11</f>
        <v>-0.35461141556374121</v>
      </c>
      <c r="N11" s="121">
        <v>4.2485915136760344</v>
      </c>
      <c r="O11" s="122">
        <f t="shared" si="0"/>
        <v>-0.26095395219456768</v>
      </c>
      <c r="P11" s="130">
        <v>4.7959879356470942</v>
      </c>
      <c r="Q11" s="131">
        <f t="shared" si="1"/>
        <v>-0.16573388668854916</v>
      </c>
      <c r="R11" s="121">
        <v>22.092365501501611</v>
      </c>
      <c r="S11" s="122">
        <f t="shared" si="2"/>
        <v>2.8429854595343045</v>
      </c>
      <c r="T11" s="113">
        <v>4.1767825866440509</v>
      </c>
      <c r="U11" s="109">
        <f t="shared" ref="U11" si="70">-($D11-T11)/$D11</f>
        <v>-0.27344517512087296</v>
      </c>
      <c r="V11" s="121">
        <v>4.1180465179165662</v>
      </c>
      <c r="W11" s="122">
        <f t="shared" ref="W11:Y11" si="71">-($D11-V11)/$D11</f>
        <v>-0.28366236340949641</v>
      </c>
      <c r="X11" s="113">
        <v>3.7506217529450878</v>
      </c>
      <c r="Y11" s="109">
        <f t="shared" si="71"/>
        <v>-0.34757620863183025</v>
      </c>
      <c r="Z11" s="121">
        <v>6.0723532696174782</v>
      </c>
      <c r="AA11" s="122">
        <f t="shared" ref="AA11" si="72">-($D11-Z11)/$D11</f>
        <v>5.6290930851629499E-2</v>
      </c>
      <c r="AB11" s="113">
        <v>5.0294730791034539</v>
      </c>
      <c r="AC11" s="109">
        <f t="shared" ref="AC11" si="73">-($D11-AB11)/$D11</f>
        <v>-0.12511895067098763</v>
      </c>
      <c r="AD11" s="121">
        <v>3.4314823922674629</v>
      </c>
      <c r="AE11" s="122">
        <f t="shared" ref="AE11" si="74">-($D11-AD11)/$D11</f>
        <v>-0.40309076738588606</v>
      </c>
      <c r="AF11" s="130">
        <v>3.7768637216393621</v>
      </c>
      <c r="AG11" s="131">
        <f t="shared" ref="AG11" si="75">-($D11-AF11)/$D11</f>
        <v>-0.34301139622571664</v>
      </c>
      <c r="AH11" s="121"/>
      <c r="AI11" s="122">
        <f t="shared" si="14"/>
        <v>-1</v>
      </c>
      <c r="AJ11" s="130">
        <v>3.9451608421664472</v>
      </c>
      <c r="AK11" s="131">
        <f t="shared" si="14"/>
        <v>-0.31373597132732267</v>
      </c>
      <c r="AL11" s="121">
        <v>8.4953227653008572</v>
      </c>
      <c r="AM11" s="122">
        <f t="shared" si="15"/>
        <v>0.4777685014709232</v>
      </c>
      <c r="AN11" s="130">
        <v>7.6806849742399965</v>
      </c>
      <c r="AO11" s="131">
        <f t="shared" si="16"/>
        <v>0.33606157626088878</v>
      </c>
      <c r="AP11" s="121"/>
      <c r="AQ11" s="122">
        <f t="shared" si="17"/>
        <v>-1</v>
      </c>
      <c r="AR11" s="130"/>
      <c r="AS11" s="131">
        <f t="shared" si="18"/>
        <v>-1</v>
      </c>
      <c r="AT11" s="121"/>
      <c r="AU11" s="122">
        <f t="shared" si="19"/>
        <v>-1</v>
      </c>
      <c r="AV11" s="130"/>
      <c r="AW11" s="131">
        <f t="shared" si="20"/>
        <v>-1</v>
      </c>
      <c r="AX11" s="121"/>
      <c r="AY11" s="144">
        <f t="shared" si="21"/>
        <v>-1</v>
      </c>
    </row>
    <row r="12" spans="2:51" x14ac:dyDescent="0.3">
      <c r="B12" s="101" t="s">
        <v>150</v>
      </c>
      <c r="C12" s="100">
        <v>4.09</v>
      </c>
      <c r="D12" s="113">
        <v>3.7474367071965076</v>
      </c>
      <c r="E12" s="137">
        <f t="shared" si="3"/>
        <v>8.3756306308922321E-2</v>
      </c>
      <c r="F12" s="121">
        <v>3.5130257593400933</v>
      </c>
      <c r="G12" s="122">
        <f t="shared" si="4"/>
        <v>-6.2552343420839054E-2</v>
      </c>
      <c r="H12" s="130">
        <v>6.6598813043730516</v>
      </c>
      <c r="I12" s="131">
        <f t="shared" ref="I12" si="76">-($D12-H12)/$D12</f>
        <v>0.77718313202823142</v>
      </c>
      <c r="J12" s="121">
        <v>4.5499344879544825</v>
      </c>
      <c r="K12" s="122">
        <f t="shared" ref="K12" si="77">-($D12-J12)/$D12</f>
        <v>0.21414578642966089</v>
      </c>
      <c r="L12" s="113">
        <v>3.522711686818635</v>
      </c>
      <c r="M12" s="109">
        <f t="shared" ref="M12" si="78">-($D12-L12)/$D12</f>
        <v>-5.9967662681617767E-2</v>
      </c>
      <c r="N12" s="121">
        <v>3.3302656805620119</v>
      </c>
      <c r="O12" s="122">
        <f t="shared" si="0"/>
        <v>-0.11132170046617951</v>
      </c>
      <c r="P12" s="130">
        <v>3.3860708902408669</v>
      </c>
      <c r="Q12" s="131">
        <f t="shared" si="1"/>
        <v>-9.6430132165189197E-2</v>
      </c>
      <c r="R12" s="121">
        <v>11.611220879350412</v>
      </c>
      <c r="S12" s="122">
        <f t="shared" si="2"/>
        <v>2.0984434926018736</v>
      </c>
      <c r="T12" s="113">
        <v>3.8879349792013187</v>
      </c>
      <c r="U12" s="109">
        <f t="shared" ref="U12" si="79">-($D12-T12)/$D12</f>
        <v>3.7491833213620623E-2</v>
      </c>
      <c r="V12" s="121">
        <v>3.7627217819140335</v>
      </c>
      <c r="W12" s="122">
        <f t="shared" ref="W12:Y12" si="80">-($D12-V12)/$D12</f>
        <v>4.0788079724396048E-3</v>
      </c>
      <c r="X12" s="113">
        <v>3.5093761311765759</v>
      </c>
      <c r="Y12" s="109">
        <f t="shared" si="80"/>
        <v>-6.3526243301925453E-2</v>
      </c>
      <c r="Z12" s="121">
        <v>4.237890137849325</v>
      </c>
      <c r="AA12" s="122">
        <f t="shared" ref="AA12" si="81">-($D12-Z12)/$D12</f>
        <v>0.13087704182193652</v>
      </c>
      <c r="AB12" s="113">
        <v>3.8585103408893731</v>
      </c>
      <c r="AC12" s="109">
        <f t="shared" ref="AC12" si="82">-($D12-AB12)/$D12</f>
        <v>2.9639895846556064E-2</v>
      </c>
      <c r="AD12" s="121">
        <v>3.1290754049475464</v>
      </c>
      <c r="AE12" s="122">
        <f t="shared" ref="AE12" si="83">-($D12-AD12)/$D12</f>
        <v>-0.16500913839624606</v>
      </c>
      <c r="AF12" s="130">
        <v>3.5458265816036203</v>
      </c>
      <c r="AG12" s="131">
        <f t="shared" ref="AG12" si="84">-($D12-AF12)/$D12</f>
        <v>-5.3799474506325599E-2</v>
      </c>
      <c r="AH12" s="121"/>
      <c r="AI12" s="122">
        <f t="shared" si="14"/>
        <v>-1</v>
      </c>
      <c r="AJ12" s="130">
        <v>3.5593497446143632</v>
      </c>
      <c r="AK12" s="131">
        <f t="shared" si="14"/>
        <v>-5.0190831034169492E-2</v>
      </c>
      <c r="AL12" s="121">
        <v>4.3435129094826239</v>
      </c>
      <c r="AM12" s="122">
        <f t="shared" si="15"/>
        <v>0.15906238019748878</v>
      </c>
      <c r="AN12" s="130">
        <v>4.1598308615698336</v>
      </c>
      <c r="AO12" s="131">
        <f t="shared" si="16"/>
        <v>0.11004699654603159</v>
      </c>
      <c r="AP12" s="121"/>
      <c r="AQ12" s="122">
        <f t="shared" si="17"/>
        <v>-1</v>
      </c>
      <c r="AR12" s="130"/>
      <c r="AS12" s="131">
        <f t="shared" si="18"/>
        <v>-1</v>
      </c>
      <c r="AT12" s="121"/>
      <c r="AU12" s="122">
        <f t="shared" si="19"/>
        <v>-1</v>
      </c>
      <c r="AV12" s="130"/>
      <c r="AW12" s="131">
        <f t="shared" si="20"/>
        <v>-1</v>
      </c>
      <c r="AX12" s="121"/>
      <c r="AY12" s="144">
        <f t="shared" si="21"/>
        <v>-1</v>
      </c>
    </row>
    <row r="13" spans="2:51" x14ac:dyDescent="0.3">
      <c r="B13" s="101" t="s">
        <v>157</v>
      </c>
      <c r="C13" s="100">
        <v>1463</v>
      </c>
      <c r="D13" s="114">
        <v>2182.1</v>
      </c>
      <c r="E13" s="137">
        <f t="shared" si="3"/>
        <v>-0.4915242652084757</v>
      </c>
      <c r="F13" s="123">
        <v>2214.6999999999998</v>
      </c>
      <c r="G13" s="122">
        <f t="shared" si="4"/>
        <v>1.4939736950643835E-2</v>
      </c>
      <c r="H13" s="132">
        <v>2940.8</v>
      </c>
      <c r="I13" s="131">
        <f t="shared" ref="I13" si="85">-($D13-H13)/$D13</f>
        <v>0.34769258970716299</v>
      </c>
      <c r="J13" s="123">
        <v>2221.5</v>
      </c>
      <c r="K13" s="122">
        <f t="shared" ref="K13" si="86">-($D13-J13)/$D13</f>
        <v>1.8056001099857978E-2</v>
      </c>
      <c r="L13" s="114">
        <v>2213.6</v>
      </c>
      <c r="M13" s="109">
        <f t="shared" ref="M13" si="87">-($D13-L13)/$D13</f>
        <v>1.4435635397094542E-2</v>
      </c>
      <c r="N13" s="123">
        <v>4458.3999999999996</v>
      </c>
      <c r="O13" s="122">
        <f t="shared" si="0"/>
        <v>1.0431694239494065</v>
      </c>
      <c r="P13" s="132">
        <v>4416.8999999999996</v>
      </c>
      <c r="Q13" s="131">
        <f t="shared" si="1"/>
        <v>1.0241510471564088</v>
      </c>
      <c r="R13" s="123">
        <v>2993.9</v>
      </c>
      <c r="S13" s="122">
        <f t="shared" si="2"/>
        <v>0.37202694651940799</v>
      </c>
      <c r="T13" s="114">
        <v>2273.6999999999998</v>
      </c>
      <c r="U13" s="109">
        <f t="shared" ref="U13" si="88">-($D13-T13)/$D13</f>
        <v>4.1977911186471706E-2</v>
      </c>
      <c r="V13" s="123">
        <v>2256.6</v>
      </c>
      <c r="W13" s="122">
        <f t="shared" ref="W13:Y13" si="89">-($D13-V13)/$D13</f>
        <v>3.4141423399477566E-2</v>
      </c>
      <c r="X13" s="114">
        <v>2218.4</v>
      </c>
      <c r="Y13" s="109">
        <f t="shared" si="89"/>
        <v>1.663535126712808E-2</v>
      </c>
      <c r="Z13" s="123">
        <v>4501.3999999999996</v>
      </c>
      <c r="AA13" s="122">
        <f t="shared" ref="AA13" si="90">-($D13-Z13)/$D13</f>
        <v>1.0628752119517895</v>
      </c>
      <c r="AB13" s="114">
        <v>4564.1000000000004</v>
      </c>
      <c r="AC13" s="109">
        <f t="shared" ref="AC13" si="91">-($D13-AB13)/$D13</f>
        <v>1.0916090005041017</v>
      </c>
      <c r="AD13" s="123">
        <v>4562.5</v>
      </c>
      <c r="AE13" s="122">
        <f t="shared" ref="AE13" si="92">-($D13-AD13)/$D13</f>
        <v>1.0908757618807572</v>
      </c>
      <c r="AF13" s="132">
        <v>4673.8</v>
      </c>
      <c r="AG13" s="131">
        <f t="shared" ref="AG13" si="93">-($D13-AF13)/$D13</f>
        <v>1.141881673617158</v>
      </c>
      <c r="AH13" s="123"/>
      <c r="AI13" s="122">
        <f t="shared" si="14"/>
        <v>-1</v>
      </c>
      <c r="AJ13" s="132">
        <v>2221.6999999999998</v>
      </c>
      <c r="AK13" s="131">
        <f t="shared" si="14"/>
        <v>1.8147655927775955E-2</v>
      </c>
      <c r="AL13" s="123">
        <v>3851.2</v>
      </c>
      <c r="AM13" s="122">
        <f t="shared" si="15"/>
        <v>0.76490536639017459</v>
      </c>
      <c r="AN13" s="132">
        <v>3939.3333333333335</v>
      </c>
      <c r="AO13" s="131">
        <f t="shared" si="16"/>
        <v>0.80529459389273339</v>
      </c>
      <c r="AP13" s="123"/>
      <c r="AQ13" s="122">
        <f t="shared" si="17"/>
        <v>-1</v>
      </c>
      <c r="AR13" s="132"/>
      <c r="AS13" s="131">
        <f t="shared" si="18"/>
        <v>-1</v>
      </c>
      <c r="AT13" s="123"/>
      <c r="AU13" s="122">
        <f t="shared" si="19"/>
        <v>-1</v>
      </c>
      <c r="AV13" s="132"/>
      <c r="AW13" s="131">
        <f t="shared" si="20"/>
        <v>-1</v>
      </c>
      <c r="AX13" s="123"/>
      <c r="AY13" s="144">
        <f t="shared" si="21"/>
        <v>-1</v>
      </c>
    </row>
    <row r="14" spans="2:51" x14ac:dyDescent="0.3">
      <c r="B14" s="101" t="s">
        <v>158</v>
      </c>
      <c r="C14" s="100" t="s">
        <v>189</v>
      </c>
      <c r="D14" s="114">
        <v>13052.6</v>
      </c>
      <c r="E14" s="137" t="s">
        <v>189</v>
      </c>
      <c r="F14" s="123">
        <v>13016.8</v>
      </c>
      <c r="G14" s="122">
        <f t="shared" si="4"/>
        <v>-2.7427485711659814E-3</v>
      </c>
      <c r="H14" s="132">
        <v>13038</v>
      </c>
      <c r="I14" s="131">
        <f t="shared" ref="I14" si="94">-($D14-H14)/$D14</f>
        <v>-1.1185510932688019E-3</v>
      </c>
      <c r="J14" s="123">
        <v>13047.9</v>
      </c>
      <c r="K14" s="122">
        <f t="shared" ref="K14" si="95">-($D14-J14)/$D14</f>
        <v>-3.600815163263049E-4</v>
      </c>
      <c r="L14" s="114">
        <v>12956.4</v>
      </c>
      <c r="M14" s="109">
        <f t="shared" ref="M14" si="96">-($D14-L14)/$D14</f>
        <v>-7.3701791214011558E-3</v>
      </c>
      <c r="N14" s="123">
        <v>13004.8</v>
      </c>
      <c r="O14" s="122">
        <f t="shared" si="0"/>
        <v>-3.6621056341266177E-3</v>
      </c>
      <c r="P14" s="132">
        <v>13073.3</v>
      </c>
      <c r="Q14" s="131">
        <f t="shared" si="1"/>
        <v>1.5858909336070137E-3</v>
      </c>
      <c r="R14" s="123">
        <v>13019.4</v>
      </c>
      <c r="S14" s="122">
        <f t="shared" si="2"/>
        <v>-2.543554540857816E-3</v>
      </c>
      <c r="T14" s="114">
        <v>13025.1</v>
      </c>
      <c r="U14" s="109">
        <f t="shared" ref="U14" si="97">-($D14-T14)/$D14</f>
        <v>-2.1068599359514578E-3</v>
      </c>
      <c r="V14" s="123">
        <v>13020.3</v>
      </c>
      <c r="W14" s="122">
        <f t="shared" ref="W14:Y14" si="98">-($D14-V14)/$D14</f>
        <v>-2.4746027611357961E-3</v>
      </c>
      <c r="X14" s="114">
        <v>13012.8</v>
      </c>
      <c r="Y14" s="109">
        <f t="shared" si="98"/>
        <v>-3.0492009254861935E-3</v>
      </c>
      <c r="Z14" s="123">
        <v>13022.4</v>
      </c>
      <c r="AA14" s="122">
        <f t="shared" ref="AA14" si="99">-($D14-Z14)/$D14</f>
        <v>-2.3137152751176566E-3</v>
      </c>
      <c r="AB14" s="114">
        <v>13029</v>
      </c>
      <c r="AC14" s="109">
        <f t="shared" ref="AC14" si="100">-($D14-AB14)/$D14</f>
        <v>-1.808068890489279E-3</v>
      </c>
      <c r="AD14" s="123">
        <v>13022.8</v>
      </c>
      <c r="AE14" s="122">
        <f t="shared" ref="AE14" si="101">-($D14-AD14)/$D14</f>
        <v>-2.2830700396856635E-3</v>
      </c>
      <c r="AF14" s="132">
        <v>13055.1</v>
      </c>
      <c r="AG14" s="131">
        <f t="shared" ref="AG14" si="102">-($D14-AF14)/$D14</f>
        <v>1.9153272145013253E-4</v>
      </c>
      <c r="AH14" s="123"/>
      <c r="AI14" s="122">
        <f t="shared" si="14"/>
        <v>-1</v>
      </c>
      <c r="AJ14" s="132">
        <v>13063.8</v>
      </c>
      <c r="AK14" s="131">
        <f t="shared" si="14"/>
        <v>8.5806659209651016E-4</v>
      </c>
      <c r="AL14" s="123">
        <v>13044</v>
      </c>
      <c r="AM14" s="122">
        <f t="shared" si="15"/>
        <v>-6.588725617884838E-4</v>
      </c>
      <c r="AN14" s="132">
        <v>13013</v>
      </c>
      <c r="AO14" s="131">
        <f t="shared" si="16"/>
        <v>-3.0338783077701274E-3</v>
      </c>
      <c r="AP14" s="123"/>
      <c r="AQ14" s="122">
        <f t="shared" si="17"/>
        <v>-1</v>
      </c>
      <c r="AR14" s="132"/>
      <c r="AS14" s="131">
        <f t="shared" si="18"/>
        <v>-1</v>
      </c>
      <c r="AT14" s="123"/>
      <c r="AU14" s="122">
        <f t="shared" si="19"/>
        <v>-1</v>
      </c>
      <c r="AV14" s="132"/>
      <c r="AW14" s="131">
        <f t="shared" si="20"/>
        <v>-1</v>
      </c>
      <c r="AX14" s="123"/>
      <c r="AY14" s="144">
        <f t="shared" si="21"/>
        <v>-1</v>
      </c>
    </row>
    <row r="15" spans="2:51" x14ac:dyDescent="0.3">
      <c r="B15" s="101" t="s">
        <v>159</v>
      </c>
      <c r="C15" s="100">
        <v>263.33999999999997</v>
      </c>
      <c r="D15" s="114">
        <v>387.4</v>
      </c>
      <c r="E15" s="137">
        <f t="shared" si="3"/>
        <v>-0.47110199741778697</v>
      </c>
      <c r="F15" s="123">
        <v>377.9</v>
      </c>
      <c r="G15" s="122">
        <f t="shared" si="4"/>
        <v>-2.4522457408363452E-2</v>
      </c>
      <c r="H15" s="132">
        <v>525.70000000000005</v>
      </c>
      <c r="I15" s="131">
        <f t="shared" ref="I15" si="103">-($D15-H15)/$D15</f>
        <v>0.35699535363964913</v>
      </c>
      <c r="J15" s="123">
        <v>399.1</v>
      </c>
      <c r="K15" s="122">
        <f t="shared" ref="K15" si="104">-($D15-J15)/$D15</f>
        <v>3.0201342281879314E-2</v>
      </c>
      <c r="L15" s="114">
        <v>393.8</v>
      </c>
      <c r="M15" s="109">
        <f t="shared" ref="M15" si="105">-($D15-L15)/$D15</f>
        <v>1.6520392359318622E-2</v>
      </c>
      <c r="N15" s="123">
        <v>807.4</v>
      </c>
      <c r="O15" s="122">
        <f t="shared" si="0"/>
        <v>1.0841507485802788</v>
      </c>
      <c r="P15" s="132">
        <v>781.9</v>
      </c>
      <c r="Q15" s="131">
        <f t="shared" si="1"/>
        <v>1.018327310273619</v>
      </c>
      <c r="R15" s="123">
        <v>537.70000000000005</v>
      </c>
      <c r="S15" s="122">
        <f t="shared" si="2"/>
        <v>0.38797108931337138</v>
      </c>
      <c r="T15" s="114">
        <v>406.4</v>
      </c>
      <c r="U15" s="109">
        <f t="shared" ref="U15" si="106">-($D15-T15)/$D15</f>
        <v>4.9044914816726903E-2</v>
      </c>
      <c r="V15" s="123">
        <v>407.6</v>
      </c>
      <c r="W15" s="122">
        <f t="shared" ref="W15:Y15" si="107">-($D15-V15)/$D15</f>
        <v>5.2142488384099246E-2</v>
      </c>
      <c r="X15" s="114">
        <v>405.3</v>
      </c>
      <c r="Y15" s="109">
        <f t="shared" si="107"/>
        <v>4.6205472379969116E-2</v>
      </c>
      <c r="Z15" s="123">
        <v>812</v>
      </c>
      <c r="AA15" s="122">
        <f t="shared" ref="AA15" si="108">-($D15-Z15)/$D15</f>
        <v>1.096024780588539</v>
      </c>
      <c r="AB15" s="114">
        <v>823.4</v>
      </c>
      <c r="AC15" s="109">
        <f t="shared" ref="AC15" si="109">-($D15-AB15)/$D15</f>
        <v>1.1254517294785751</v>
      </c>
      <c r="AD15" s="123">
        <v>814.7</v>
      </c>
      <c r="AE15" s="122">
        <f t="shared" ref="AE15" si="110">-($D15-AD15)/$D15</f>
        <v>1.1029943211151267</v>
      </c>
      <c r="AF15" s="132">
        <v>857.7</v>
      </c>
      <c r="AG15" s="131">
        <f t="shared" ref="AG15" si="111">-($D15-AF15)/$D15</f>
        <v>1.2139907072792981</v>
      </c>
      <c r="AH15" s="123"/>
      <c r="AI15" s="122">
        <f t="shared" si="14"/>
        <v>-1</v>
      </c>
      <c r="AJ15" s="132">
        <v>562.6</v>
      </c>
      <c r="AK15" s="131">
        <f t="shared" si="14"/>
        <v>0.452245740836345</v>
      </c>
      <c r="AL15" s="123">
        <v>952</v>
      </c>
      <c r="AM15" s="122">
        <f t="shared" si="15"/>
        <v>1.4574083634486321</v>
      </c>
      <c r="AN15" s="132">
        <v>980.22222222222217</v>
      </c>
      <c r="AO15" s="131">
        <f t="shared" si="16"/>
        <v>1.5302587047553491</v>
      </c>
      <c r="AP15" s="123"/>
      <c r="AQ15" s="122">
        <f t="shared" si="17"/>
        <v>-1</v>
      </c>
      <c r="AR15" s="132"/>
      <c r="AS15" s="131">
        <f t="shared" si="18"/>
        <v>-1</v>
      </c>
      <c r="AT15" s="123"/>
      <c r="AU15" s="122">
        <f t="shared" si="19"/>
        <v>-1</v>
      </c>
      <c r="AV15" s="132"/>
      <c r="AW15" s="131">
        <f t="shared" si="20"/>
        <v>-1</v>
      </c>
      <c r="AX15" s="123"/>
      <c r="AY15" s="144">
        <f t="shared" si="21"/>
        <v>-1</v>
      </c>
    </row>
    <row r="16" spans="2:51" ht="16.2" thickBot="1" x14ac:dyDescent="0.35">
      <c r="B16" s="102" t="s">
        <v>153</v>
      </c>
      <c r="C16" s="103">
        <v>0.16</v>
      </c>
      <c r="D16" s="115">
        <v>0.16718096560666823</v>
      </c>
      <c r="E16" s="135">
        <f t="shared" si="3"/>
        <v>-4.4881035041676419E-2</v>
      </c>
      <c r="F16" s="124">
        <v>0.17014204365006269</v>
      </c>
      <c r="G16" s="125">
        <f t="shared" si="4"/>
        <v>1.771181325965708E-2</v>
      </c>
      <c r="H16" s="133">
        <v>0.22557244626350009</v>
      </c>
      <c r="I16" s="134">
        <f t="shared" ref="I16" si="112">-($D16-H16)/$D16</f>
        <v>0.349271105385354</v>
      </c>
      <c r="J16" s="124">
        <v>0.17024946123367396</v>
      </c>
      <c r="K16" s="125">
        <f t="shared" ref="K16" si="113">-($D16-J16)/$D16</f>
        <v>1.8354336068527519E-2</v>
      </c>
      <c r="L16" s="115">
        <v>0.17085646600790186</v>
      </c>
      <c r="M16" s="110">
        <f t="shared" ref="M16" si="114">-($D16-L16)/$D16</f>
        <v>2.1985160738221179E-2</v>
      </c>
      <c r="N16" s="124">
        <v>0.34284125374616992</v>
      </c>
      <c r="O16" s="125">
        <f t="shared" si="0"/>
        <v>1.0507194255163175</v>
      </c>
      <c r="P16" s="133">
        <v>0.33783159441972421</v>
      </c>
      <c r="Q16" s="134">
        <f t="shared" si="1"/>
        <v>1.0207539368719221</v>
      </c>
      <c r="R16" s="124">
        <v>0.22996571294476609</v>
      </c>
      <c r="S16" s="125">
        <f t="shared" si="2"/>
        <v>0.37554961541383514</v>
      </c>
      <c r="T16" s="115">
        <v>0.17456815915165652</v>
      </c>
      <c r="U16" s="110">
        <f t="shared" ref="U16" si="115">-($D16-T16)/$D16</f>
        <v>4.4186809892989655E-2</v>
      </c>
      <c r="V16" s="124">
        <v>0.17332967988473869</v>
      </c>
      <c r="W16" s="125">
        <f t="shared" ref="W16:Y16" si="116">-($D16-V16)/$D16</f>
        <v>3.6778793900118532E-2</v>
      </c>
      <c r="X16" s="115">
        <v>0.17048430182346214</v>
      </c>
      <c r="Y16" s="110">
        <f t="shared" si="116"/>
        <v>1.975904496547631E-2</v>
      </c>
      <c r="Z16" s="124">
        <v>0.34567968300797652</v>
      </c>
      <c r="AA16" s="125">
        <f t="shared" ref="AA16" si="117">-($D16-Z16)/$D16</f>
        <v>1.0676976099137248</v>
      </c>
      <c r="AB16" s="115">
        <v>0.3503202588649984</v>
      </c>
      <c r="AC16" s="110">
        <f t="shared" ref="AC16" si="118">-($D16-AB16)/$D16</f>
        <v>1.0954554102122342</v>
      </c>
      <c r="AD16" s="124">
        <v>0.35034758538132416</v>
      </c>
      <c r="AE16" s="125">
        <f t="shared" ref="AE16" si="119">-($D16-AD16)/$D16</f>
        <v>1.0956188649226828</v>
      </c>
      <c r="AF16" s="133">
        <v>0.35800588112342757</v>
      </c>
      <c r="AG16" s="134">
        <f t="shared" ref="AG16" si="120">-($D16-AF16)/$D16</f>
        <v>1.1414272840469109</v>
      </c>
      <c r="AH16" s="124"/>
      <c r="AI16" s="125">
        <f t="shared" si="14"/>
        <v>-1</v>
      </c>
      <c r="AJ16" s="133">
        <v>0.17006491096494461</v>
      </c>
      <c r="AK16" s="134">
        <f t="shared" si="14"/>
        <v>1.7250440848999078E-2</v>
      </c>
      <c r="AL16" s="124">
        <v>0.29527730604387636</v>
      </c>
      <c r="AM16" s="125">
        <f t="shared" si="15"/>
        <v>0.76621366536776869</v>
      </c>
      <c r="AN16" s="133">
        <v>0.30272465348386696</v>
      </c>
      <c r="AO16" s="134">
        <f t="shared" si="16"/>
        <v>0.81076028832191638</v>
      </c>
      <c r="AP16" s="124"/>
      <c r="AQ16" s="125">
        <f t="shared" si="17"/>
        <v>-1</v>
      </c>
      <c r="AR16" s="133"/>
      <c r="AS16" s="134">
        <f t="shared" si="18"/>
        <v>-1</v>
      </c>
      <c r="AT16" s="124"/>
      <c r="AU16" s="125">
        <f t="shared" si="19"/>
        <v>-1</v>
      </c>
      <c r="AV16" s="133"/>
      <c r="AW16" s="134">
        <f t="shared" si="20"/>
        <v>-1</v>
      </c>
      <c r="AX16" s="124"/>
      <c r="AY16" s="145">
        <f t="shared" si="21"/>
        <v>-1</v>
      </c>
    </row>
    <row r="17" ht="16.2" thickTop="1" x14ac:dyDescent="0.3"/>
  </sheetData>
  <mergeCells count="26">
    <mergeCell ref="AD2:AE2"/>
    <mergeCell ref="AF2:AG2"/>
    <mergeCell ref="C2:C3"/>
    <mergeCell ref="X2:Y2"/>
    <mergeCell ref="Z2:AA2"/>
    <mergeCell ref="AB2:AC2"/>
    <mergeCell ref="B2:B3"/>
    <mergeCell ref="D2:E2"/>
    <mergeCell ref="R2:S2"/>
    <mergeCell ref="T2:U2"/>
    <mergeCell ref="V2:W2"/>
    <mergeCell ref="F2:G2"/>
    <mergeCell ref="P2:Q2"/>
    <mergeCell ref="H2:I2"/>
    <mergeCell ref="J2:K2"/>
    <mergeCell ref="L2:M2"/>
    <mergeCell ref="N2:O2"/>
    <mergeCell ref="AH2:AI2"/>
    <mergeCell ref="AJ2:AK2"/>
    <mergeCell ref="AX2:AY2"/>
    <mergeCell ref="AL2:AM2"/>
    <mergeCell ref="AN2:AO2"/>
    <mergeCell ref="AP2:AQ2"/>
    <mergeCell ref="AR2:AS2"/>
    <mergeCell ref="AT2:AU2"/>
    <mergeCell ref="AV2:AW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/>
  </sheetViews>
  <sheetFormatPr defaultRowHeight="14.4" x14ac:dyDescent="0.3"/>
  <cols>
    <col min="1" max="1" width="1" customWidth="1"/>
    <col min="2" max="2" width="19.6640625" bestFit="1" customWidth="1"/>
    <col min="3" max="3" width="6.6640625" bestFit="1" customWidth="1"/>
    <col min="4" max="4" width="5.109375" bestFit="1" customWidth="1"/>
    <col min="5" max="5" width="9" bestFit="1" customWidth="1"/>
    <col min="6" max="6" width="5.109375" bestFit="1" customWidth="1"/>
    <col min="7" max="7" width="9" bestFit="1" customWidth="1"/>
    <col min="8" max="8" width="5.109375" bestFit="1" customWidth="1"/>
    <col min="9" max="9" width="9" bestFit="1" customWidth="1"/>
    <col min="10" max="10" width="5.109375" bestFit="1" customWidth="1"/>
    <col min="11" max="11" width="9" bestFit="1" customWidth="1"/>
    <col min="12" max="12" width="5.109375" bestFit="1" customWidth="1"/>
    <col min="13" max="13" width="9" bestFit="1" customWidth="1"/>
    <col min="14" max="14" width="5.109375" bestFit="1" customWidth="1"/>
    <col min="15" max="15" width="9" bestFit="1" customWidth="1"/>
    <col min="16" max="16" width="5.109375" bestFit="1" customWidth="1"/>
    <col min="17" max="17" width="9" bestFit="1" customWidth="1"/>
    <col min="18" max="18" width="5.109375" bestFit="1" customWidth="1"/>
    <col min="19" max="19" width="9" bestFit="1" customWidth="1"/>
    <col min="20" max="20" width="5.109375" bestFit="1" customWidth="1"/>
    <col min="21" max="21" width="9" bestFit="1" customWidth="1"/>
    <col min="22" max="22" width="5.109375" bestFit="1" customWidth="1"/>
    <col min="23" max="23" width="9" bestFit="1" customWidth="1"/>
    <col min="24" max="24" width="5.109375" bestFit="1" customWidth="1"/>
    <col min="25" max="25" width="9" bestFit="1" customWidth="1"/>
    <col min="26" max="26" width="5.109375" bestFit="1" customWidth="1"/>
    <col min="27" max="27" width="9" bestFit="1" customWidth="1"/>
  </cols>
  <sheetData>
    <row r="1" spans="1:27" ht="16.2" thickBot="1" x14ac:dyDescent="0.35">
      <c r="A1" s="88"/>
      <c r="B1" s="99"/>
      <c r="C1" s="99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139"/>
      <c r="Q1" s="139"/>
      <c r="R1" s="88"/>
      <c r="S1" s="88"/>
      <c r="T1" s="88"/>
      <c r="U1" s="88"/>
      <c r="V1" s="88"/>
      <c r="W1" s="88"/>
      <c r="X1" s="88"/>
      <c r="Y1" s="88"/>
      <c r="Z1" s="88"/>
      <c r="AA1" s="88"/>
    </row>
    <row r="2" spans="1:27" ht="16.2" thickTop="1" x14ac:dyDescent="0.3">
      <c r="A2" s="138"/>
      <c r="B2" s="205" t="s">
        <v>185</v>
      </c>
      <c r="C2" s="208" t="s">
        <v>161</v>
      </c>
      <c r="D2" s="207" t="s">
        <v>186</v>
      </c>
      <c r="E2" s="207"/>
      <c r="F2" s="202" t="s">
        <v>235</v>
      </c>
      <c r="G2" s="202"/>
      <c r="H2" s="203" t="s">
        <v>236</v>
      </c>
      <c r="I2" s="203"/>
      <c r="J2" s="202" t="s">
        <v>237</v>
      </c>
      <c r="K2" s="202"/>
      <c r="L2" s="207" t="s">
        <v>238</v>
      </c>
      <c r="M2" s="207"/>
      <c r="N2" s="202" t="s">
        <v>239</v>
      </c>
      <c r="O2" s="202"/>
      <c r="P2" s="203" t="s">
        <v>240</v>
      </c>
      <c r="Q2" s="203"/>
      <c r="R2" s="202" t="s">
        <v>241</v>
      </c>
      <c r="S2" s="202"/>
      <c r="T2" s="207" t="s">
        <v>242</v>
      </c>
      <c r="U2" s="207"/>
      <c r="V2" s="202" t="s">
        <v>243</v>
      </c>
      <c r="W2" s="202"/>
      <c r="X2" s="207" t="s">
        <v>202</v>
      </c>
      <c r="Y2" s="207"/>
      <c r="Z2" s="202" t="s">
        <v>244</v>
      </c>
      <c r="AA2" s="204"/>
    </row>
    <row r="3" spans="1:27" ht="16.2" thickBot="1" x14ac:dyDescent="0.35">
      <c r="A3" s="88"/>
      <c r="B3" s="206"/>
      <c r="C3" s="209"/>
      <c r="D3" s="111" t="s">
        <v>187</v>
      </c>
      <c r="E3" s="107" t="s">
        <v>188</v>
      </c>
      <c r="F3" s="117" t="s">
        <v>187</v>
      </c>
      <c r="G3" s="118" t="s">
        <v>188</v>
      </c>
      <c r="H3" s="126" t="s">
        <v>187</v>
      </c>
      <c r="I3" s="127" t="s">
        <v>188</v>
      </c>
      <c r="J3" s="117" t="s">
        <v>187</v>
      </c>
      <c r="K3" s="118" t="s">
        <v>188</v>
      </c>
      <c r="L3" s="146" t="s">
        <v>187</v>
      </c>
      <c r="M3" s="146" t="s">
        <v>188</v>
      </c>
      <c r="N3" s="117" t="s">
        <v>187</v>
      </c>
      <c r="O3" s="118" t="s">
        <v>188</v>
      </c>
      <c r="P3" s="126" t="s">
        <v>187</v>
      </c>
      <c r="Q3" s="127" t="s">
        <v>188</v>
      </c>
      <c r="R3" s="117" t="s">
        <v>187</v>
      </c>
      <c r="S3" s="118" t="s">
        <v>188</v>
      </c>
      <c r="T3" s="111" t="s">
        <v>187</v>
      </c>
      <c r="U3" s="107" t="s">
        <v>188</v>
      </c>
      <c r="V3" s="117" t="s">
        <v>187</v>
      </c>
      <c r="W3" s="118" t="s">
        <v>188</v>
      </c>
      <c r="X3" s="111" t="s">
        <v>187</v>
      </c>
      <c r="Y3" s="107" t="s">
        <v>188</v>
      </c>
      <c r="Z3" s="117" t="s">
        <v>187</v>
      </c>
      <c r="AA3" s="142" t="s">
        <v>188</v>
      </c>
    </row>
    <row r="4" spans="1:27" ht="16.2" thickTop="1" x14ac:dyDescent="0.3">
      <c r="A4" s="88"/>
      <c r="B4" s="104" t="s">
        <v>142</v>
      </c>
      <c r="C4" s="105"/>
      <c r="D4" s="116"/>
      <c r="E4" s="136" t="e">
        <f>-(D4-C4)/C4</f>
        <v>#DIV/0!</v>
      </c>
      <c r="F4" s="119"/>
      <c r="G4" s="120" t="e">
        <f>-($D4-F4)/$D4</f>
        <v>#DIV/0!</v>
      </c>
      <c r="H4" s="128"/>
      <c r="I4" s="129" t="e">
        <f>-($D4-H4)/$D4</f>
        <v>#DIV/0!</v>
      </c>
      <c r="J4" s="119"/>
      <c r="K4" s="120" t="e">
        <f>-($D4-J4)/$D4</f>
        <v>#DIV/0!</v>
      </c>
      <c r="L4" s="116"/>
      <c r="M4" s="108" t="e">
        <f>-($D4-L4)/$D4</f>
        <v>#DIV/0!</v>
      </c>
      <c r="N4" s="140"/>
      <c r="O4" s="120" t="e">
        <f t="shared" ref="O4:O16" si="0">-($D4-N4)/$D4</f>
        <v>#DIV/0!</v>
      </c>
      <c r="P4" s="128"/>
      <c r="Q4" s="129" t="e">
        <f t="shared" ref="Q4:Q16" si="1">-($D4-P4)/$D4</f>
        <v>#DIV/0!</v>
      </c>
      <c r="R4" s="140"/>
      <c r="S4" s="120" t="e">
        <f t="shared" ref="S4:S16" si="2">-($D4-R4)/$D4</f>
        <v>#DIV/0!</v>
      </c>
      <c r="T4" s="112"/>
      <c r="U4" s="108" t="e">
        <f>-($D4-T4)/$D4</f>
        <v>#DIV/0!</v>
      </c>
      <c r="V4" s="140"/>
      <c r="W4" s="120" t="e">
        <f>-($D4-V4)/$D4</f>
        <v>#DIV/0!</v>
      </c>
      <c r="X4" s="112"/>
      <c r="Y4" s="108" t="e">
        <f>-($D4-X4)/$D4</f>
        <v>#DIV/0!</v>
      </c>
      <c r="Z4" s="140"/>
      <c r="AA4" s="143" t="e">
        <f>-($D4-Z4)/$D4</f>
        <v>#DIV/0!</v>
      </c>
    </row>
    <row r="5" spans="1:27" ht="15.6" x14ac:dyDescent="0.3">
      <c r="A5" s="88"/>
      <c r="B5" s="101" t="s">
        <v>143</v>
      </c>
      <c r="C5" s="100"/>
      <c r="D5" s="113"/>
      <c r="E5" s="137" t="e">
        <f t="shared" ref="E5:E16" si="3">-(D5-C5)/C5</f>
        <v>#DIV/0!</v>
      </c>
      <c r="F5" s="121"/>
      <c r="G5" s="122" t="e">
        <f t="shared" ref="G5:G16" si="4">-($D5-F5)/$D5</f>
        <v>#DIV/0!</v>
      </c>
      <c r="H5" s="130"/>
      <c r="I5" s="131" t="e">
        <f t="shared" ref="I5:I16" si="5">-($D5-H5)/$D5</f>
        <v>#DIV/0!</v>
      </c>
      <c r="J5" s="121"/>
      <c r="K5" s="122" t="e">
        <f t="shared" ref="K5:K16" si="6">-($D5-J5)/$D5</f>
        <v>#DIV/0!</v>
      </c>
      <c r="L5" s="113"/>
      <c r="M5" s="109" t="e">
        <f t="shared" ref="M5:M16" si="7">-($D5-L5)/$D5</f>
        <v>#DIV/0!</v>
      </c>
      <c r="N5" s="121"/>
      <c r="O5" s="122" t="e">
        <f t="shared" si="0"/>
        <v>#DIV/0!</v>
      </c>
      <c r="P5" s="130"/>
      <c r="Q5" s="131" t="e">
        <f t="shared" si="1"/>
        <v>#DIV/0!</v>
      </c>
      <c r="R5" s="121"/>
      <c r="S5" s="122" t="e">
        <f t="shared" si="2"/>
        <v>#DIV/0!</v>
      </c>
      <c r="T5" s="113"/>
      <c r="U5" s="109" t="e">
        <f t="shared" ref="U5:U16" si="8">-($D5-T5)/$D5</f>
        <v>#DIV/0!</v>
      </c>
      <c r="V5" s="121"/>
      <c r="W5" s="122" t="e">
        <f t="shared" ref="W5:Y16" si="9">-($D5-V5)/$D5</f>
        <v>#DIV/0!</v>
      </c>
      <c r="X5" s="113"/>
      <c r="Y5" s="109" t="e">
        <f t="shared" si="9"/>
        <v>#DIV/0!</v>
      </c>
      <c r="Z5" s="121"/>
      <c r="AA5" s="144" t="e">
        <f t="shared" ref="AA5:AA16" si="10">-($D5-Z5)/$D5</f>
        <v>#DIV/0!</v>
      </c>
    </row>
    <row r="6" spans="1:27" ht="15.6" x14ac:dyDescent="0.3">
      <c r="A6" s="88"/>
      <c r="B6" s="101" t="s">
        <v>144</v>
      </c>
      <c r="C6" s="100"/>
      <c r="D6" s="113"/>
      <c r="E6" s="137" t="e">
        <f t="shared" si="3"/>
        <v>#DIV/0!</v>
      </c>
      <c r="F6" s="121"/>
      <c r="G6" s="122" t="e">
        <f t="shared" si="4"/>
        <v>#DIV/0!</v>
      </c>
      <c r="H6" s="130"/>
      <c r="I6" s="131" t="e">
        <f t="shared" si="5"/>
        <v>#DIV/0!</v>
      </c>
      <c r="J6" s="121"/>
      <c r="K6" s="122" t="e">
        <f t="shared" si="6"/>
        <v>#DIV/0!</v>
      </c>
      <c r="L6" s="113"/>
      <c r="M6" s="109" t="e">
        <f t="shared" si="7"/>
        <v>#DIV/0!</v>
      </c>
      <c r="N6" s="121"/>
      <c r="O6" s="122" t="e">
        <f t="shared" si="0"/>
        <v>#DIV/0!</v>
      </c>
      <c r="P6" s="130"/>
      <c r="Q6" s="131" t="e">
        <f t="shared" si="1"/>
        <v>#DIV/0!</v>
      </c>
      <c r="R6" s="121"/>
      <c r="S6" s="122" t="e">
        <f t="shared" si="2"/>
        <v>#DIV/0!</v>
      </c>
      <c r="T6" s="113"/>
      <c r="U6" s="109" t="e">
        <f t="shared" si="8"/>
        <v>#DIV/0!</v>
      </c>
      <c r="V6" s="121"/>
      <c r="W6" s="122" t="e">
        <f t="shared" si="9"/>
        <v>#DIV/0!</v>
      </c>
      <c r="X6" s="113"/>
      <c r="Y6" s="109" t="e">
        <f t="shared" si="9"/>
        <v>#DIV/0!</v>
      </c>
      <c r="Z6" s="121"/>
      <c r="AA6" s="144" t="e">
        <f t="shared" si="10"/>
        <v>#DIV/0!</v>
      </c>
    </row>
    <row r="7" spans="1:27" ht="15.6" x14ac:dyDescent="0.3">
      <c r="A7" s="88"/>
      <c r="B7" s="101" t="s">
        <v>145</v>
      </c>
      <c r="C7" s="100"/>
      <c r="D7" s="113"/>
      <c r="E7" s="137" t="e">
        <f t="shared" si="3"/>
        <v>#DIV/0!</v>
      </c>
      <c r="F7" s="121"/>
      <c r="G7" s="122" t="e">
        <f t="shared" si="4"/>
        <v>#DIV/0!</v>
      </c>
      <c r="H7" s="130"/>
      <c r="I7" s="131" t="e">
        <f t="shared" si="5"/>
        <v>#DIV/0!</v>
      </c>
      <c r="J7" s="121"/>
      <c r="K7" s="122" t="e">
        <f t="shared" si="6"/>
        <v>#DIV/0!</v>
      </c>
      <c r="L7" s="113"/>
      <c r="M7" s="109" t="e">
        <f t="shared" si="7"/>
        <v>#DIV/0!</v>
      </c>
      <c r="N7" s="121"/>
      <c r="O7" s="122" t="e">
        <f t="shared" si="0"/>
        <v>#DIV/0!</v>
      </c>
      <c r="P7" s="130"/>
      <c r="Q7" s="131" t="e">
        <f t="shared" si="1"/>
        <v>#DIV/0!</v>
      </c>
      <c r="R7" s="121"/>
      <c r="S7" s="122" t="e">
        <f t="shared" si="2"/>
        <v>#DIV/0!</v>
      </c>
      <c r="T7" s="113"/>
      <c r="U7" s="109" t="e">
        <f t="shared" si="8"/>
        <v>#DIV/0!</v>
      </c>
      <c r="V7" s="121"/>
      <c r="W7" s="122" t="e">
        <f t="shared" si="9"/>
        <v>#DIV/0!</v>
      </c>
      <c r="X7" s="113"/>
      <c r="Y7" s="109" t="e">
        <f t="shared" si="9"/>
        <v>#DIV/0!</v>
      </c>
      <c r="Z7" s="121"/>
      <c r="AA7" s="144" t="e">
        <f t="shared" si="10"/>
        <v>#DIV/0!</v>
      </c>
    </row>
    <row r="8" spans="1:27" ht="15.6" x14ac:dyDescent="0.3">
      <c r="A8" s="88"/>
      <c r="B8" s="101" t="s">
        <v>146</v>
      </c>
      <c r="C8" s="100"/>
      <c r="D8" s="113"/>
      <c r="E8" s="137" t="e">
        <f t="shared" si="3"/>
        <v>#DIV/0!</v>
      </c>
      <c r="F8" s="121"/>
      <c r="G8" s="122" t="e">
        <f t="shared" si="4"/>
        <v>#DIV/0!</v>
      </c>
      <c r="H8" s="130"/>
      <c r="I8" s="131" t="e">
        <f t="shared" si="5"/>
        <v>#DIV/0!</v>
      </c>
      <c r="J8" s="121"/>
      <c r="K8" s="122" t="e">
        <f t="shared" si="6"/>
        <v>#DIV/0!</v>
      </c>
      <c r="L8" s="113"/>
      <c r="M8" s="109" t="e">
        <f t="shared" si="7"/>
        <v>#DIV/0!</v>
      </c>
      <c r="N8" s="121"/>
      <c r="O8" s="122" t="e">
        <f t="shared" si="0"/>
        <v>#DIV/0!</v>
      </c>
      <c r="P8" s="130"/>
      <c r="Q8" s="131" t="e">
        <f t="shared" si="1"/>
        <v>#DIV/0!</v>
      </c>
      <c r="R8" s="121"/>
      <c r="S8" s="122" t="e">
        <f t="shared" si="2"/>
        <v>#DIV/0!</v>
      </c>
      <c r="T8" s="113"/>
      <c r="U8" s="109" t="e">
        <f t="shared" si="8"/>
        <v>#DIV/0!</v>
      </c>
      <c r="V8" s="121"/>
      <c r="W8" s="122" t="e">
        <f t="shared" si="9"/>
        <v>#DIV/0!</v>
      </c>
      <c r="X8" s="113"/>
      <c r="Y8" s="109" t="e">
        <f t="shared" si="9"/>
        <v>#DIV/0!</v>
      </c>
      <c r="Z8" s="121"/>
      <c r="AA8" s="144" t="e">
        <f t="shared" si="10"/>
        <v>#DIV/0!</v>
      </c>
    </row>
    <row r="9" spans="1:27" ht="15.6" x14ac:dyDescent="0.3">
      <c r="A9" s="88"/>
      <c r="B9" s="101" t="s">
        <v>147</v>
      </c>
      <c r="C9" s="100"/>
      <c r="D9" s="113"/>
      <c r="E9" s="137" t="e">
        <f t="shared" si="3"/>
        <v>#DIV/0!</v>
      </c>
      <c r="F9" s="121"/>
      <c r="G9" s="122" t="e">
        <f t="shared" si="4"/>
        <v>#DIV/0!</v>
      </c>
      <c r="H9" s="130"/>
      <c r="I9" s="131" t="e">
        <f t="shared" si="5"/>
        <v>#DIV/0!</v>
      </c>
      <c r="J9" s="121"/>
      <c r="K9" s="122" t="e">
        <f t="shared" si="6"/>
        <v>#DIV/0!</v>
      </c>
      <c r="L9" s="113"/>
      <c r="M9" s="109" t="e">
        <f t="shared" si="7"/>
        <v>#DIV/0!</v>
      </c>
      <c r="N9" s="121"/>
      <c r="O9" s="122" t="e">
        <f t="shared" si="0"/>
        <v>#DIV/0!</v>
      </c>
      <c r="P9" s="130"/>
      <c r="Q9" s="131" t="e">
        <f t="shared" si="1"/>
        <v>#DIV/0!</v>
      </c>
      <c r="R9" s="121"/>
      <c r="S9" s="122" t="e">
        <f t="shared" si="2"/>
        <v>#DIV/0!</v>
      </c>
      <c r="T9" s="113"/>
      <c r="U9" s="109" t="e">
        <f t="shared" si="8"/>
        <v>#DIV/0!</v>
      </c>
      <c r="V9" s="121"/>
      <c r="W9" s="122" t="e">
        <f t="shared" si="9"/>
        <v>#DIV/0!</v>
      </c>
      <c r="X9" s="113"/>
      <c r="Y9" s="109" t="e">
        <f t="shared" si="9"/>
        <v>#DIV/0!</v>
      </c>
      <c r="Z9" s="121"/>
      <c r="AA9" s="144" t="e">
        <f t="shared" si="10"/>
        <v>#DIV/0!</v>
      </c>
    </row>
    <row r="10" spans="1:27" ht="15.6" x14ac:dyDescent="0.3">
      <c r="A10" s="88"/>
      <c r="B10" s="101" t="s">
        <v>148</v>
      </c>
      <c r="C10" s="100"/>
      <c r="D10" s="113"/>
      <c r="E10" s="137" t="e">
        <f t="shared" si="3"/>
        <v>#DIV/0!</v>
      </c>
      <c r="F10" s="121"/>
      <c r="G10" s="122" t="e">
        <f t="shared" si="4"/>
        <v>#DIV/0!</v>
      </c>
      <c r="H10" s="130"/>
      <c r="I10" s="131" t="e">
        <f t="shared" si="5"/>
        <v>#DIV/0!</v>
      </c>
      <c r="J10" s="121"/>
      <c r="K10" s="122" t="e">
        <f t="shared" si="6"/>
        <v>#DIV/0!</v>
      </c>
      <c r="L10" s="113"/>
      <c r="M10" s="109" t="e">
        <f t="shared" si="7"/>
        <v>#DIV/0!</v>
      </c>
      <c r="N10" s="121"/>
      <c r="O10" s="122" t="e">
        <f t="shared" si="0"/>
        <v>#DIV/0!</v>
      </c>
      <c r="P10" s="130"/>
      <c r="Q10" s="131" t="e">
        <f t="shared" si="1"/>
        <v>#DIV/0!</v>
      </c>
      <c r="R10" s="121"/>
      <c r="S10" s="122" t="e">
        <f t="shared" si="2"/>
        <v>#DIV/0!</v>
      </c>
      <c r="T10" s="113"/>
      <c r="U10" s="109" t="e">
        <f t="shared" si="8"/>
        <v>#DIV/0!</v>
      </c>
      <c r="V10" s="121"/>
      <c r="W10" s="122" t="e">
        <f t="shared" si="9"/>
        <v>#DIV/0!</v>
      </c>
      <c r="X10" s="113"/>
      <c r="Y10" s="109" t="e">
        <f t="shared" si="9"/>
        <v>#DIV/0!</v>
      </c>
      <c r="Z10" s="121"/>
      <c r="AA10" s="144" t="e">
        <f t="shared" si="10"/>
        <v>#DIV/0!</v>
      </c>
    </row>
    <row r="11" spans="1:27" ht="15.6" x14ac:dyDescent="0.3">
      <c r="A11" s="88"/>
      <c r="B11" s="101" t="s">
        <v>149</v>
      </c>
      <c r="C11" s="100"/>
      <c r="D11" s="113"/>
      <c r="E11" s="137" t="e">
        <f t="shared" si="3"/>
        <v>#DIV/0!</v>
      </c>
      <c r="F11" s="121"/>
      <c r="G11" s="122" t="e">
        <f t="shared" si="4"/>
        <v>#DIV/0!</v>
      </c>
      <c r="H11" s="130"/>
      <c r="I11" s="131" t="e">
        <f t="shared" si="5"/>
        <v>#DIV/0!</v>
      </c>
      <c r="J11" s="121"/>
      <c r="K11" s="122" t="e">
        <f t="shared" si="6"/>
        <v>#DIV/0!</v>
      </c>
      <c r="L11" s="113"/>
      <c r="M11" s="109" t="e">
        <f t="shared" si="7"/>
        <v>#DIV/0!</v>
      </c>
      <c r="N11" s="121"/>
      <c r="O11" s="122" t="e">
        <f t="shared" si="0"/>
        <v>#DIV/0!</v>
      </c>
      <c r="P11" s="130"/>
      <c r="Q11" s="131" t="e">
        <f t="shared" si="1"/>
        <v>#DIV/0!</v>
      </c>
      <c r="R11" s="121"/>
      <c r="S11" s="122" t="e">
        <f t="shared" si="2"/>
        <v>#DIV/0!</v>
      </c>
      <c r="T11" s="113"/>
      <c r="U11" s="109" t="e">
        <f t="shared" si="8"/>
        <v>#DIV/0!</v>
      </c>
      <c r="V11" s="121"/>
      <c r="W11" s="122" t="e">
        <f t="shared" si="9"/>
        <v>#DIV/0!</v>
      </c>
      <c r="X11" s="113"/>
      <c r="Y11" s="109" t="e">
        <f t="shared" si="9"/>
        <v>#DIV/0!</v>
      </c>
      <c r="Z11" s="121"/>
      <c r="AA11" s="144" t="e">
        <f t="shared" si="10"/>
        <v>#DIV/0!</v>
      </c>
    </row>
    <row r="12" spans="1:27" ht="15.6" x14ac:dyDescent="0.3">
      <c r="A12" s="88"/>
      <c r="B12" s="101" t="s">
        <v>150</v>
      </c>
      <c r="C12" s="100"/>
      <c r="D12" s="113"/>
      <c r="E12" s="137" t="e">
        <f t="shared" si="3"/>
        <v>#DIV/0!</v>
      </c>
      <c r="F12" s="121"/>
      <c r="G12" s="122" t="e">
        <f t="shared" si="4"/>
        <v>#DIV/0!</v>
      </c>
      <c r="H12" s="130"/>
      <c r="I12" s="131" t="e">
        <f t="shared" si="5"/>
        <v>#DIV/0!</v>
      </c>
      <c r="J12" s="121"/>
      <c r="K12" s="122" t="e">
        <f t="shared" si="6"/>
        <v>#DIV/0!</v>
      </c>
      <c r="L12" s="113"/>
      <c r="M12" s="109" t="e">
        <f t="shared" si="7"/>
        <v>#DIV/0!</v>
      </c>
      <c r="N12" s="121"/>
      <c r="O12" s="122" t="e">
        <f t="shared" si="0"/>
        <v>#DIV/0!</v>
      </c>
      <c r="P12" s="130"/>
      <c r="Q12" s="131" t="e">
        <f t="shared" si="1"/>
        <v>#DIV/0!</v>
      </c>
      <c r="R12" s="121"/>
      <c r="S12" s="122" t="e">
        <f t="shared" si="2"/>
        <v>#DIV/0!</v>
      </c>
      <c r="T12" s="113"/>
      <c r="U12" s="109" t="e">
        <f t="shared" si="8"/>
        <v>#DIV/0!</v>
      </c>
      <c r="V12" s="121"/>
      <c r="W12" s="122" t="e">
        <f t="shared" si="9"/>
        <v>#DIV/0!</v>
      </c>
      <c r="X12" s="113"/>
      <c r="Y12" s="109" t="e">
        <f t="shared" si="9"/>
        <v>#DIV/0!</v>
      </c>
      <c r="Z12" s="121"/>
      <c r="AA12" s="144" t="e">
        <f t="shared" si="10"/>
        <v>#DIV/0!</v>
      </c>
    </row>
    <row r="13" spans="1:27" ht="15.6" x14ac:dyDescent="0.3">
      <c r="A13" s="88"/>
      <c r="B13" s="101" t="s">
        <v>157</v>
      </c>
      <c r="C13" s="100"/>
      <c r="D13" s="114"/>
      <c r="E13" s="137" t="e">
        <f t="shared" si="3"/>
        <v>#DIV/0!</v>
      </c>
      <c r="F13" s="123"/>
      <c r="G13" s="122" t="e">
        <f t="shared" si="4"/>
        <v>#DIV/0!</v>
      </c>
      <c r="H13" s="132"/>
      <c r="I13" s="131" t="e">
        <f t="shared" si="5"/>
        <v>#DIV/0!</v>
      </c>
      <c r="J13" s="123"/>
      <c r="K13" s="122" t="e">
        <f t="shared" si="6"/>
        <v>#DIV/0!</v>
      </c>
      <c r="L13" s="114"/>
      <c r="M13" s="109" t="e">
        <f t="shared" si="7"/>
        <v>#DIV/0!</v>
      </c>
      <c r="N13" s="123"/>
      <c r="O13" s="122" t="e">
        <f t="shared" si="0"/>
        <v>#DIV/0!</v>
      </c>
      <c r="P13" s="132"/>
      <c r="Q13" s="131" t="e">
        <f t="shared" si="1"/>
        <v>#DIV/0!</v>
      </c>
      <c r="R13" s="123"/>
      <c r="S13" s="122" t="e">
        <f t="shared" si="2"/>
        <v>#DIV/0!</v>
      </c>
      <c r="T13" s="114"/>
      <c r="U13" s="109" t="e">
        <f t="shared" si="8"/>
        <v>#DIV/0!</v>
      </c>
      <c r="V13" s="123"/>
      <c r="W13" s="122" t="e">
        <f t="shared" si="9"/>
        <v>#DIV/0!</v>
      </c>
      <c r="X13" s="114"/>
      <c r="Y13" s="109" t="e">
        <f t="shared" si="9"/>
        <v>#DIV/0!</v>
      </c>
      <c r="Z13" s="123"/>
      <c r="AA13" s="144" t="e">
        <f t="shared" si="10"/>
        <v>#DIV/0!</v>
      </c>
    </row>
    <row r="14" spans="1:27" ht="15.6" x14ac:dyDescent="0.3">
      <c r="A14" s="88"/>
      <c r="B14" s="101" t="s">
        <v>158</v>
      </c>
      <c r="C14" s="100"/>
      <c r="D14" s="114"/>
      <c r="E14" s="137" t="s">
        <v>189</v>
      </c>
      <c r="F14" s="123"/>
      <c r="G14" s="122" t="e">
        <f t="shared" si="4"/>
        <v>#DIV/0!</v>
      </c>
      <c r="H14" s="132"/>
      <c r="I14" s="131" t="e">
        <f t="shared" si="5"/>
        <v>#DIV/0!</v>
      </c>
      <c r="J14" s="123"/>
      <c r="K14" s="122" t="e">
        <f t="shared" si="6"/>
        <v>#DIV/0!</v>
      </c>
      <c r="L14" s="114"/>
      <c r="M14" s="109" t="e">
        <f t="shared" si="7"/>
        <v>#DIV/0!</v>
      </c>
      <c r="N14" s="123"/>
      <c r="O14" s="122" t="e">
        <f t="shared" si="0"/>
        <v>#DIV/0!</v>
      </c>
      <c r="P14" s="132"/>
      <c r="Q14" s="131" t="e">
        <f t="shared" si="1"/>
        <v>#DIV/0!</v>
      </c>
      <c r="R14" s="123"/>
      <c r="S14" s="122" t="e">
        <f t="shared" si="2"/>
        <v>#DIV/0!</v>
      </c>
      <c r="T14" s="114"/>
      <c r="U14" s="109" t="e">
        <f t="shared" si="8"/>
        <v>#DIV/0!</v>
      </c>
      <c r="V14" s="123"/>
      <c r="W14" s="122" t="e">
        <f t="shared" si="9"/>
        <v>#DIV/0!</v>
      </c>
      <c r="X14" s="114"/>
      <c r="Y14" s="109" t="e">
        <f t="shared" si="9"/>
        <v>#DIV/0!</v>
      </c>
      <c r="Z14" s="123"/>
      <c r="AA14" s="144" t="e">
        <f t="shared" si="10"/>
        <v>#DIV/0!</v>
      </c>
    </row>
    <row r="15" spans="1:27" ht="15.6" x14ac:dyDescent="0.3">
      <c r="A15" s="88"/>
      <c r="B15" s="101" t="s">
        <v>159</v>
      </c>
      <c r="C15" s="100"/>
      <c r="D15" s="114"/>
      <c r="E15" s="137" t="e">
        <f t="shared" si="3"/>
        <v>#DIV/0!</v>
      </c>
      <c r="F15" s="123"/>
      <c r="G15" s="122" t="e">
        <f t="shared" si="4"/>
        <v>#DIV/0!</v>
      </c>
      <c r="H15" s="132"/>
      <c r="I15" s="131" t="e">
        <f t="shared" si="5"/>
        <v>#DIV/0!</v>
      </c>
      <c r="J15" s="123"/>
      <c r="K15" s="122" t="e">
        <f t="shared" si="6"/>
        <v>#DIV/0!</v>
      </c>
      <c r="L15" s="114"/>
      <c r="M15" s="109" t="e">
        <f t="shared" si="7"/>
        <v>#DIV/0!</v>
      </c>
      <c r="N15" s="123"/>
      <c r="O15" s="122" t="e">
        <f t="shared" si="0"/>
        <v>#DIV/0!</v>
      </c>
      <c r="P15" s="132"/>
      <c r="Q15" s="131" t="e">
        <f t="shared" si="1"/>
        <v>#DIV/0!</v>
      </c>
      <c r="R15" s="123"/>
      <c r="S15" s="122" t="e">
        <f t="shared" si="2"/>
        <v>#DIV/0!</v>
      </c>
      <c r="T15" s="114"/>
      <c r="U15" s="109" t="e">
        <f t="shared" si="8"/>
        <v>#DIV/0!</v>
      </c>
      <c r="V15" s="123"/>
      <c r="W15" s="122" t="e">
        <f t="shared" si="9"/>
        <v>#DIV/0!</v>
      </c>
      <c r="X15" s="114"/>
      <c r="Y15" s="109" t="e">
        <f t="shared" si="9"/>
        <v>#DIV/0!</v>
      </c>
      <c r="Z15" s="123"/>
      <c r="AA15" s="144" t="e">
        <f t="shared" si="10"/>
        <v>#DIV/0!</v>
      </c>
    </row>
    <row r="16" spans="1:27" ht="16.2" thickBot="1" x14ac:dyDescent="0.35">
      <c r="A16" s="88"/>
      <c r="B16" s="102" t="s">
        <v>153</v>
      </c>
      <c r="C16" s="103"/>
      <c r="D16" s="115"/>
      <c r="E16" s="135" t="e">
        <f t="shared" si="3"/>
        <v>#DIV/0!</v>
      </c>
      <c r="F16" s="124"/>
      <c r="G16" s="125" t="e">
        <f t="shared" si="4"/>
        <v>#DIV/0!</v>
      </c>
      <c r="H16" s="133"/>
      <c r="I16" s="134" t="e">
        <f t="shared" si="5"/>
        <v>#DIV/0!</v>
      </c>
      <c r="J16" s="124"/>
      <c r="K16" s="125" t="e">
        <f t="shared" si="6"/>
        <v>#DIV/0!</v>
      </c>
      <c r="L16" s="115"/>
      <c r="M16" s="110" t="e">
        <f t="shared" si="7"/>
        <v>#DIV/0!</v>
      </c>
      <c r="N16" s="124"/>
      <c r="O16" s="125" t="e">
        <f t="shared" si="0"/>
        <v>#DIV/0!</v>
      </c>
      <c r="P16" s="133"/>
      <c r="Q16" s="134" t="e">
        <f t="shared" si="1"/>
        <v>#DIV/0!</v>
      </c>
      <c r="R16" s="124"/>
      <c r="S16" s="125" t="e">
        <f t="shared" si="2"/>
        <v>#DIV/0!</v>
      </c>
      <c r="T16" s="115"/>
      <c r="U16" s="110" t="e">
        <f t="shared" si="8"/>
        <v>#DIV/0!</v>
      </c>
      <c r="V16" s="124"/>
      <c r="W16" s="125" t="e">
        <f t="shared" si="9"/>
        <v>#DIV/0!</v>
      </c>
      <c r="X16" s="115"/>
      <c r="Y16" s="110" t="e">
        <f t="shared" si="9"/>
        <v>#DIV/0!</v>
      </c>
      <c r="Z16" s="124"/>
      <c r="AA16" s="145" t="e">
        <f t="shared" si="10"/>
        <v>#DIV/0!</v>
      </c>
    </row>
    <row r="17" ht="15" thickTop="1" x14ac:dyDescent="0.3"/>
  </sheetData>
  <mergeCells count="14">
    <mergeCell ref="X2:Y2"/>
    <mergeCell ref="Z2:AA2"/>
    <mergeCell ref="L2:M2"/>
    <mergeCell ref="N2:O2"/>
    <mergeCell ref="P2:Q2"/>
    <mergeCell ref="R2:S2"/>
    <mergeCell ref="T2:U2"/>
    <mergeCell ref="V2:W2"/>
    <mergeCell ref="J2:K2"/>
    <mergeCell ref="B2:B3"/>
    <mergeCell ref="C2:C3"/>
    <mergeCell ref="D2:E2"/>
    <mergeCell ref="F2:G2"/>
    <mergeCell ref="H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3" sqref="L3"/>
    </sheetView>
  </sheetViews>
  <sheetFormatPr defaultRowHeight="15.6" x14ac:dyDescent="0.3"/>
  <cols>
    <col min="1" max="1" width="8.33203125" style="88" bestFit="1" customWidth="1"/>
    <col min="2" max="2" width="14.21875" style="88" bestFit="1" customWidth="1"/>
    <col min="3" max="3" width="15.88671875" style="88" bestFit="1" customWidth="1"/>
    <col min="4" max="4" width="17" style="88" bestFit="1" customWidth="1"/>
    <col min="5" max="5" width="15.21875" style="88" bestFit="1" customWidth="1"/>
    <col min="6" max="6" width="15.77734375" style="88" bestFit="1" customWidth="1"/>
    <col min="7" max="7" width="16.88671875" style="88" bestFit="1" customWidth="1"/>
    <col min="8" max="8" width="16.77734375" style="88" bestFit="1" customWidth="1"/>
    <col min="9" max="9" width="18.5546875" style="88" bestFit="1" customWidth="1"/>
    <col min="10" max="10" width="19.6640625" style="88" bestFit="1" customWidth="1"/>
    <col min="11" max="11" width="17.21875" style="88" bestFit="1" customWidth="1"/>
    <col min="12" max="12" width="15.109375" style="88" bestFit="1" customWidth="1"/>
    <col min="13" max="13" width="14.44140625" style="88" bestFit="1" customWidth="1"/>
    <col min="14" max="14" width="16.44140625" style="88" bestFit="1" customWidth="1"/>
    <col min="15" max="16384" width="8.88671875" style="88"/>
  </cols>
  <sheetData>
    <row r="1" spans="1:20" x14ac:dyDescent="0.3">
      <c r="A1" s="86" t="s">
        <v>160</v>
      </c>
      <c r="B1" s="86" t="s">
        <v>142</v>
      </c>
      <c r="C1" s="86" t="s">
        <v>143</v>
      </c>
      <c r="D1" s="86" t="s">
        <v>144</v>
      </c>
      <c r="E1" s="86" t="s">
        <v>145</v>
      </c>
      <c r="F1" s="86" t="s">
        <v>146</v>
      </c>
      <c r="G1" s="86" t="s">
        <v>147</v>
      </c>
      <c r="H1" s="86" t="s">
        <v>148</v>
      </c>
      <c r="I1" s="86" t="s">
        <v>149</v>
      </c>
      <c r="J1" s="86" t="s">
        <v>150</v>
      </c>
      <c r="K1" s="87" t="s">
        <v>157</v>
      </c>
      <c r="L1" s="87" t="s">
        <v>158</v>
      </c>
      <c r="M1" s="87" t="s">
        <v>159</v>
      </c>
      <c r="N1" s="87" t="s">
        <v>153</v>
      </c>
    </row>
    <row r="2" spans="1:20" x14ac:dyDescent="0.3">
      <c r="A2" s="86" t="s">
        <v>161</v>
      </c>
      <c r="B2" s="92">
        <v>8.2100000000000009</v>
      </c>
      <c r="C2" s="92">
        <v>15.14</v>
      </c>
      <c r="D2" s="92">
        <v>5.82</v>
      </c>
      <c r="E2" s="92">
        <v>10.41</v>
      </c>
      <c r="F2" s="92">
        <v>16.36</v>
      </c>
      <c r="G2" s="92">
        <v>6.72</v>
      </c>
      <c r="H2" s="92">
        <v>4.46</v>
      </c>
      <c r="I2" s="92">
        <v>4.82</v>
      </c>
      <c r="J2" s="92">
        <v>4.09</v>
      </c>
      <c r="K2" s="93">
        <v>1463</v>
      </c>
      <c r="L2" s="93">
        <v>8460</v>
      </c>
      <c r="M2" s="93">
        <f>0.18*K2</f>
        <v>263.33999999999997</v>
      </c>
      <c r="N2" s="163">
        <f>K2/L2</f>
        <v>0.17293144208037825</v>
      </c>
    </row>
    <row r="3" spans="1:20" ht="6" customHeight="1" x14ac:dyDescent="0.3"/>
    <row r="4" spans="1:20" ht="15.6" customHeight="1" x14ac:dyDescent="0.3">
      <c r="A4" s="86" t="s">
        <v>162</v>
      </c>
      <c r="B4" s="150">
        <v>7.6065190372951177</v>
      </c>
      <c r="C4" s="150">
        <v>14.093418201125621</v>
      </c>
      <c r="D4" s="150">
        <v>5.9124050077312189</v>
      </c>
      <c r="E4" s="150">
        <v>9.5657580322154505</v>
      </c>
      <c r="F4" s="150">
        <v>14.290567336320182</v>
      </c>
      <c r="G4" s="150">
        <v>7.8129623966984481</v>
      </c>
      <c r="H4" s="150">
        <v>3.9906901436941253</v>
      </c>
      <c r="I4" s="150">
        <v>4.3619770770383317</v>
      </c>
      <c r="J4" s="150">
        <v>3.6242483008262627</v>
      </c>
      <c r="K4" s="151">
        <v>2893</v>
      </c>
      <c r="L4" s="151">
        <v>17253</v>
      </c>
      <c r="M4" s="151">
        <v>500</v>
      </c>
      <c r="N4" s="163">
        <f t="shared" ref="N4:N7" si="0">K4/L4</f>
        <v>0.16768098301744624</v>
      </c>
      <c r="O4" s="211" t="s">
        <v>173</v>
      </c>
      <c r="P4" s="212"/>
      <c r="Q4" s="212"/>
      <c r="R4" s="212"/>
      <c r="S4" s="212"/>
      <c r="T4" s="212"/>
    </row>
    <row r="5" spans="1:20" ht="15.6" customHeight="1" x14ac:dyDescent="0.3">
      <c r="A5" s="86" t="s">
        <v>162</v>
      </c>
      <c r="B5" s="150">
        <v>7.3290162334680806</v>
      </c>
      <c r="C5" s="150">
        <v>13.81711478583941</v>
      </c>
      <c r="D5" s="150">
        <v>5.5536623516868655</v>
      </c>
      <c r="E5" s="150">
        <v>9.1873483438478729</v>
      </c>
      <c r="F5" s="150">
        <v>13.930524920587825</v>
      </c>
      <c r="G5" s="150">
        <v>7.3800955452470927</v>
      </c>
      <c r="H5" s="150">
        <v>4.8601263682585323</v>
      </c>
      <c r="I5" s="150">
        <v>6.1223399995572017</v>
      </c>
      <c r="J5" s="150">
        <v>3.5311524955301286</v>
      </c>
      <c r="K5" s="151">
        <v>2911</v>
      </c>
      <c r="L5" s="151">
        <v>17196</v>
      </c>
      <c r="M5" s="151">
        <v>553</v>
      </c>
      <c r="N5" s="163">
        <f t="shared" si="0"/>
        <v>0.16928355431495698</v>
      </c>
      <c r="O5" s="211"/>
      <c r="P5" s="212"/>
      <c r="Q5" s="212"/>
      <c r="R5" s="212"/>
      <c r="S5" s="212"/>
      <c r="T5" s="212"/>
    </row>
    <row r="6" spans="1:20" ht="15.6" customHeight="1" x14ac:dyDescent="0.3">
      <c r="A6" s="86" t="s">
        <v>162</v>
      </c>
      <c r="B6" s="150">
        <v>7.5386543655305234</v>
      </c>
      <c r="C6" s="150">
        <v>14.078414105022906</v>
      </c>
      <c r="D6" s="150">
        <v>5.7728419420488262</v>
      </c>
      <c r="E6" s="150">
        <v>9.5286026566205368</v>
      </c>
      <c r="F6" s="150">
        <v>14.465920140287402</v>
      </c>
      <c r="G6" s="150">
        <v>7.6629914271489508</v>
      </c>
      <c r="H6" s="150">
        <v>5.7947408086222882</v>
      </c>
      <c r="I6" s="150">
        <v>7.4757492314297087</v>
      </c>
      <c r="J6" s="150">
        <v>4.1080107778407022</v>
      </c>
      <c r="K6" s="151">
        <v>2943</v>
      </c>
      <c r="L6" s="151">
        <v>17260</v>
      </c>
      <c r="M6" s="151">
        <v>560</v>
      </c>
      <c r="N6" s="163">
        <f t="shared" si="0"/>
        <v>0.17050984936268829</v>
      </c>
      <c r="O6" s="211"/>
      <c r="P6" s="212"/>
      <c r="Q6" s="212"/>
      <c r="R6" s="212"/>
      <c r="S6" s="212"/>
      <c r="T6" s="212"/>
    </row>
    <row r="7" spans="1:20" ht="15.6" customHeight="1" x14ac:dyDescent="0.3">
      <c r="A7" s="86" t="s">
        <v>162</v>
      </c>
      <c r="B7" s="150">
        <v>7.4882733410433531</v>
      </c>
      <c r="C7" s="150">
        <v>14.014399030456918</v>
      </c>
      <c r="D7" s="150">
        <v>5.7390025376954314</v>
      </c>
      <c r="E7" s="150">
        <v>9.3623989807194068</v>
      </c>
      <c r="F7" s="150">
        <v>14.062898614583132</v>
      </c>
      <c r="G7" s="150">
        <v>7.5707835503730347</v>
      </c>
      <c r="H7" s="150">
        <v>4.6583935830521925</v>
      </c>
      <c r="I7" s="150">
        <v>5.5510729339087153</v>
      </c>
      <c r="J7" s="150">
        <v>3.8186008343622961</v>
      </c>
      <c r="K7" s="151">
        <v>2981</v>
      </c>
      <c r="L7" s="151">
        <v>17359</v>
      </c>
      <c r="M7" s="151">
        <v>546</v>
      </c>
      <c r="N7" s="163">
        <f t="shared" si="0"/>
        <v>0.17172648194020393</v>
      </c>
      <c r="O7" s="211"/>
      <c r="P7" s="212"/>
      <c r="Q7" s="212"/>
      <c r="R7" s="212"/>
      <c r="S7" s="212"/>
      <c r="T7" s="212"/>
    </row>
    <row r="8" spans="1:20" ht="15.6" customHeight="1" x14ac:dyDescent="0.3">
      <c r="A8" s="86" t="s">
        <v>162</v>
      </c>
      <c r="B8" s="150">
        <v>7.5413223818836128</v>
      </c>
      <c r="C8" s="150">
        <v>13.962454300485069</v>
      </c>
      <c r="D8" s="150">
        <v>5.7408138035397007</v>
      </c>
      <c r="E8" s="150">
        <v>9.5527913821229209</v>
      </c>
      <c r="F8" s="150">
        <v>14.436818622614398</v>
      </c>
      <c r="G8" s="150">
        <v>7.6531052263908803</v>
      </c>
      <c r="H8" s="150">
        <v>4.5309210065570111</v>
      </c>
      <c r="I8" s="150">
        <v>5.5085343156141029</v>
      </c>
      <c r="J8" s="150">
        <v>3.5632765619702398</v>
      </c>
      <c r="K8" s="151">
        <v>2927</v>
      </c>
      <c r="L8" s="151">
        <v>17282</v>
      </c>
      <c r="M8" s="151">
        <v>561</v>
      </c>
      <c r="N8" s="163">
        <f t="shared" ref="N8" si="1">K8/L8</f>
        <v>0.16936697141534546</v>
      </c>
      <c r="O8" s="211"/>
      <c r="P8" s="212"/>
      <c r="Q8" s="212"/>
      <c r="R8" s="212"/>
      <c r="S8" s="212"/>
      <c r="T8" s="212"/>
    </row>
    <row r="9" spans="1:20" ht="15.6" customHeight="1" x14ac:dyDescent="0.3">
      <c r="A9" s="86" t="s">
        <v>162</v>
      </c>
      <c r="B9" s="150"/>
      <c r="C9" s="150"/>
      <c r="D9" s="150"/>
      <c r="E9" s="150"/>
      <c r="F9" s="150"/>
      <c r="G9" s="150"/>
      <c r="H9" s="150"/>
      <c r="I9" s="150"/>
      <c r="J9" s="150"/>
      <c r="K9" s="151"/>
      <c r="L9" s="151"/>
      <c r="M9" s="151"/>
      <c r="N9" s="152"/>
      <c r="O9" s="211"/>
      <c r="P9" s="212"/>
      <c r="Q9" s="212"/>
      <c r="R9" s="212"/>
      <c r="S9" s="212"/>
      <c r="T9" s="212"/>
    </row>
    <row r="10" spans="1:20" ht="15.6" customHeight="1" x14ac:dyDescent="0.3">
      <c r="A10" s="86" t="s">
        <v>162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1"/>
      <c r="L10" s="151"/>
      <c r="M10" s="151"/>
      <c r="N10" s="152"/>
      <c r="O10" s="211"/>
      <c r="P10" s="212"/>
      <c r="Q10" s="212"/>
      <c r="R10" s="212"/>
      <c r="S10" s="212"/>
      <c r="T10" s="212"/>
    </row>
    <row r="11" spans="1:20" ht="15.6" customHeight="1" x14ac:dyDescent="0.3">
      <c r="A11" s="86" t="s">
        <v>162</v>
      </c>
      <c r="B11" s="150"/>
      <c r="C11" s="150"/>
      <c r="D11" s="150"/>
      <c r="E11" s="150"/>
      <c r="F11" s="150"/>
      <c r="G11" s="150"/>
      <c r="H11" s="150"/>
      <c r="I11" s="150"/>
      <c r="J11" s="150"/>
      <c r="K11" s="151"/>
      <c r="L11" s="151"/>
      <c r="M11" s="151"/>
      <c r="N11" s="152"/>
      <c r="O11" s="211"/>
      <c r="P11" s="212"/>
      <c r="Q11" s="212"/>
      <c r="R11" s="212"/>
      <c r="S11" s="212"/>
      <c r="T11" s="212"/>
    </row>
    <row r="12" spans="1:20" ht="15.6" customHeight="1" x14ac:dyDescent="0.3">
      <c r="A12" s="86" t="s">
        <v>162</v>
      </c>
      <c r="B12" s="150"/>
      <c r="C12" s="150"/>
      <c r="D12" s="150"/>
      <c r="E12" s="150"/>
      <c r="F12" s="150"/>
      <c r="G12" s="150"/>
      <c r="H12" s="150"/>
      <c r="I12" s="150"/>
      <c r="J12" s="150"/>
      <c r="K12" s="151"/>
      <c r="L12" s="151"/>
      <c r="M12" s="151"/>
      <c r="N12" s="152"/>
      <c r="O12" s="211"/>
      <c r="P12" s="212"/>
      <c r="Q12" s="212"/>
      <c r="R12" s="212"/>
      <c r="S12" s="212"/>
      <c r="T12" s="212"/>
    </row>
    <row r="13" spans="1:20" ht="15.6" customHeight="1" x14ac:dyDescent="0.3">
      <c r="A13" s="86" t="s">
        <v>162</v>
      </c>
      <c r="B13" s="150"/>
      <c r="C13" s="150"/>
      <c r="D13" s="150"/>
      <c r="E13" s="150"/>
      <c r="F13" s="150"/>
      <c r="G13" s="150"/>
      <c r="H13" s="150"/>
      <c r="I13" s="150"/>
      <c r="J13" s="150"/>
      <c r="K13" s="151"/>
      <c r="L13" s="151"/>
      <c r="M13" s="151"/>
      <c r="N13" s="152"/>
      <c r="O13" s="211"/>
      <c r="P13" s="212"/>
      <c r="Q13" s="212"/>
      <c r="R13" s="212"/>
      <c r="S13" s="212"/>
      <c r="T13" s="212"/>
    </row>
    <row r="14" spans="1:20" x14ac:dyDescent="0.3">
      <c r="A14" s="91" t="s">
        <v>175</v>
      </c>
      <c r="B14" s="95">
        <f>AVERAGE(B4:B13)</f>
        <v>7.500757071844137</v>
      </c>
      <c r="C14" s="95">
        <f t="shared" ref="C14:N14" si="2">AVERAGE(C4:C13)</f>
        <v>13.993160084585984</v>
      </c>
      <c r="D14" s="95">
        <f t="shared" si="2"/>
        <v>5.7437451285404091</v>
      </c>
      <c r="E14" s="95">
        <f t="shared" si="2"/>
        <v>9.4393798791052355</v>
      </c>
      <c r="F14" s="95">
        <f t="shared" si="2"/>
        <v>14.237345926878589</v>
      </c>
      <c r="G14" s="95">
        <f t="shared" si="2"/>
        <v>7.6159876291716815</v>
      </c>
      <c r="H14" s="95">
        <f t="shared" si="2"/>
        <v>4.76697438203683</v>
      </c>
      <c r="I14" s="95">
        <f t="shared" si="2"/>
        <v>5.8039347115096129</v>
      </c>
      <c r="J14" s="95">
        <f t="shared" si="2"/>
        <v>3.729057794105926</v>
      </c>
      <c r="K14" s="96">
        <f t="shared" si="2"/>
        <v>2931</v>
      </c>
      <c r="L14" s="96">
        <f t="shared" si="2"/>
        <v>17270</v>
      </c>
      <c r="M14" s="96">
        <f t="shared" si="2"/>
        <v>544</v>
      </c>
      <c r="N14" s="164">
        <f t="shared" si="2"/>
        <v>0.16971356801012819</v>
      </c>
      <c r="O14" s="211"/>
      <c r="P14" s="212"/>
      <c r="Q14" s="212"/>
      <c r="R14" s="212"/>
      <c r="S14" s="212"/>
      <c r="T14" s="212"/>
    </row>
    <row r="15" spans="1:20" ht="6" customHeight="1" x14ac:dyDescent="0.3">
      <c r="B15" s="98"/>
      <c r="C15" s="98"/>
      <c r="D15" s="98"/>
      <c r="E15" s="98"/>
      <c r="F15" s="98"/>
      <c r="G15" s="98"/>
      <c r="H15" s="98"/>
      <c r="I15" s="98"/>
      <c r="J15" s="98"/>
      <c r="K15" s="98"/>
      <c r="L15" s="98"/>
      <c r="M15" s="98"/>
      <c r="N15" s="98"/>
    </row>
    <row r="16" spans="1:20" ht="15.6" customHeight="1" x14ac:dyDescent="0.3">
      <c r="A16" s="86" t="s">
        <v>163</v>
      </c>
      <c r="B16" s="92">
        <v>6.9081035116276093</v>
      </c>
      <c r="C16" s="92">
        <v>12.953048420388054</v>
      </c>
      <c r="D16" s="92">
        <v>5.1713345731057823</v>
      </c>
      <c r="E16" s="92">
        <v>8.6919835945741326</v>
      </c>
      <c r="F16" s="92">
        <v>13.308473404447474</v>
      </c>
      <c r="G16" s="92">
        <v>6.9164105907766702</v>
      </c>
      <c r="H16" s="92">
        <v>12.942859193808625</v>
      </c>
      <c r="I16" s="92">
        <v>16.127301361469883</v>
      </c>
      <c r="J16" s="92">
        <v>9.6994789490117643</v>
      </c>
      <c r="K16" s="93">
        <v>3599</v>
      </c>
      <c r="L16" s="93">
        <v>17446</v>
      </c>
      <c r="M16" s="93">
        <v>633</v>
      </c>
      <c r="N16" s="152">
        <f t="shared" ref="N16:N25" si="3">K16/L16</f>
        <v>0.2062937062937063</v>
      </c>
      <c r="O16" s="210" t="s">
        <v>181</v>
      </c>
      <c r="P16" s="210"/>
      <c r="Q16" s="210"/>
      <c r="R16" s="210"/>
      <c r="S16" s="210"/>
      <c r="T16" s="210"/>
    </row>
    <row r="17" spans="1:20" ht="15.6" customHeight="1" x14ac:dyDescent="0.3">
      <c r="A17" s="86" t="s">
        <v>163</v>
      </c>
      <c r="B17" s="92">
        <v>7.197906286199065</v>
      </c>
      <c r="C17" s="92">
        <v>13.484199931958473</v>
      </c>
      <c r="D17" s="92">
        <v>5.4407736044928319</v>
      </c>
      <c r="E17" s="92">
        <v>9.0756363009103005</v>
      </c>
      <c r="F17" s="92">
        <v>13.786989955789172</v>
      </c>
      <c r="G17" s="92">
        <v>7.2736955755078778</v>
      </c>
      <c r="H17" s="92">
        <v>13.582535703678021</v>
      </c>
      <c r="I17" s="92">
        <v>17.023868226956544</v>
      </c>
      <c r="J17" s="92">
        <v>10.023684710623327</v>
      </c>
      <c r="K17" s="93">
        <v>3575</v>
      </c>
      <c r="L17" s="93">
        <v>17426</v>
      </c>
      <c r="M17" s="93">
        <v>674</v>
      </c>
      <c r="N17" s="152">
        <f t="shared" si="3"/>
        <v>0.20515321932744177</v>
      </c>
      <c r="O17" s="210"/>
      <c r="P17" s="210"/>
      <c r="Q17" s="210"/>
      <c r="R17" s="210"/>
      <c r="S17" s="210"/>
      <c r="T17" s="210"/>
    </row>
    <row r="18" spans="1:20" ht="15.6" customHeight="1" x14ac:dyDescent="0.3">
      <c r="A18" s="86" t="s">
        <v>163</v>
      </c>
      <c r="B18" s="92">
        <v>6.6715800015859497</v>
      </c>
      <c r="C18" s="92">
        <v>12.496320469990005</v>
      </c>
      <c r="D18" s="92">
        <v>5.0360991273956248</v>
      </c>
      <c r="E18" s="92">
        <v>8.5017596452833004</v>
      </c>
      <c r="F18" s="92">
        <v>13.072903438151288</v>
      </c>
      <c r="G18" s="92">
        <v>6.7238615388063403</v>
      </c>
      <c r="H18" s="92">
        <v>14.341263479114456</v>
      </c>
      <c r="I18" s="92">
        <v>18.232710422142137</v>
      </c>
      <c r="J18" s="92">
        <v>10.401638802408305</v>
      </c>
      <c r="K18" s="93">
        <v>3578</v>
      </c>
      <c r="L18" s="93">
        <v>17345</v>
      </c>
      <c r="M18" s="93">
        <v>669</v>
      </c>
      <c r="N18" s="152">
        <f t="shared" si="3"/>
        <v>0.20628423176707986</v>
      </c>
      <c r="O18" s="210"/>
      <c r="P18" s="210"/>
      <c r="Q18" s="210"/>
      <c r="R18" s="210"/>
      <c r="S18" s="210"/>
      <c r="T18" s="210"/>
    </row>
    <row r="19" spans="1:20" ht="15.6" customHeight="1" x14ac:dyDescent="0.3">
      <c r="A19" s="86" t="s">
        <v>163</v>
      </c>
      <c r="B19" s="92">
        <v>6.7269532788493001</v>
      </c>
      <c r="C19" s="92">
        <v>12.648102590621164</v>
      </c>
      <c r="D19" s="92">
        <v>5.0521415301304122</v>
      </c>
      <c r="E19" s="92">
        <v>8.572364069457576</v>
      </c>
      <c r="F19" s="92">
        <v>13.145316021782483</v>
      </c>
      <c r="G19" s="92">
        <v>6.7952959155393176</v>
      </c>
      <c r="H19" s="92">
        <v>15.952022711631933</v>
      </c>
      <c r="I19" s="92">
        <v>20.151744061373243</v>
      </c>
      <c r="J19" s="92">
        <v>11.564561215821323</v>
      </c>
      <c r="K19" s="93">
        <v>3342</v>
      </c>
      <c r="L19" s="93">
        <v>17207</v>
      </c>
      <c r="M19" s="93">
        <v>660</v>
      </c>
      <c r="N19" s="152">
        <f t="shared" si="3"/>
        <v>0.19422328122275817</v>
      </c>
      <c r="O19" s="210"/>
      <c r="P19" s="210"/>
      <c r="Q19" s="210"/>
      <c r="R19" s="210"/>
      <c r="S19" s="210"/>
      <c r="T19" s="210"/>
    </row>
    <row r="20" spans="1:20" ht="15.6" customHeight="1" x14ac:dyDescent="0.3">
      <c r="A20" s="86" t="s">
        <v>163</v>
      </c>
      <c r="B20" s="92">
        <v>7.0776035745462833</v>
      </c>
      <c r="C20" s="92">
        <v>13.140424617119862</v>
      </c>
      <c r="D20" s="92">
        <v>5.3312764932421048</v>
      </c>
      <c r="E20" s="92">
        <v>8.87274830907179</v>
      </c>
      <c r="F20" s="92">
        <v>13.626319416769757</v>
      </c>
      <c r="G20" s="92">
        <v>7.0305222042497695</v>
      </c>
      <c r="H20" s="92">
        <v>12.884558914721122</v>
      </c>
      <c r="I20" s="92">
        <v>15.746913565491676</v>
      </c>
      <c r="J20" s="92">
        <v>9.9474650036248331</v>
      </c>
      <c r="K20" s="93">
        <v>3647</v>
      </c>
      <c r="L20" s="93">
        <v>17352</v>
      </c>
      <c r="M20" s="93">
        <v>634</v>
      </c>
      <c r="N20" s="152">
        <f t="shared" si="3"/>
        <v>0.21017750115260489</v>
      </c>
      <c r="O20" s="210"/>
      <c r="P20" s="210"/>
      <c r="Q20" s="210"/>
      <c r="R20" s="210"/>
      <c r="S20" s="210"/>
      <c r="T20" s="210"/>
    </row>
    <row r="21" spans="1:20" ht="15.6" customHeight="1" x14ac:dyDescent="0.3">
      <c r="A21" s="86" t="s">
        <v>163</v>
      </c>
      <c r="B21" s="92">
        <v>6.9804867661094558</v>
      </c>
      <c r="C21" s="92">
        <v>12.861839837132605</v>
      </c>
      <c r="D21" s="92">
        <v>5.3671464474623143</v>
      </c>
      <c r="E21" s="92">
        <v>8.861094475157179</v>
      </c>
      <c r="F21" s="92">
        <v>13.721996884646869</v>
      </c>
      <c r="G21" s="92">
        <v>7.0610649958290423</v>
      </c>
      <c r="H21" s="92">
        <v>11.256985988653776</v>
      </c>
      <c r="I21" s="92">
        <v>13.775055385549795</v>
      </c>
      <c r="J21" s="92">
        <v>8.8474986396732103</v>
      </c>
      <c r="K21" s="93">
        <v>3812</v>
      </c>
      <c r="L21" s="93">
        <v>17603</v>
      </c>
      <c r="M21" s="93">
        <v>656</v>
      </c>
      <c r="N21" s="152">
        <f t="shared" si="3"/>
        <v>0.2165539964778731</v>
      </c>
      <c r="O21" s="210"/>
      <c r="P21" s="210"/>
      <c r="Q21" s="210"/>
      <c r="R21" s="210"/>
      <c r="S21" s="210"/>
      <c r="T21" s="210"/>
    </row>
    <row r="22" spans="1:20" ht="15.6" customHeight="1" x14ac:dyDescent="0.3">
      <c r="A22" s="86" t="s">
        <v>163</v>
      </c>
      <c r="B22" s="92">
        <v>7.1986192488858594</v>
      </c>
      <c r="C22" s="92">
        <v>13.377186577014747</v>
      </c>
      <c r="D22" s="92">
        <v>5.4903535881650241</v>
      </c>
      <c r="E22" s="92">
        <v>9.2277041558187936</v>
      </c>
      <c r="F22" s="92">
        <v>14.145558982051281</v>
      </c>
      <c r="G22" s="92">
        <v>7.4035782939496109</v>
      </c>
      <c r="H22" s="92">
        <v>14.035936503973703</v>
      </c>
      <c r="I22" s="92">
        <v>18.056309304348645</v>
      </c>
      <c r="J22" s="92">
        <v>10.094042815708759</v>
      </c>
      <c r="K22" s="93">
        <v>3551</v>
      </c>
      <c r="L22" s="93">
        <v>17662</v>
      </c>
      <c r="M22" s="93">
        <v>656</v>
      </c>
      <c r="N22" s="152">
        <f t="shared" si="3"/>
        <v>0.20105310836824822</v>
      </c>
      <c r="O22" s="210"/>
      <c r="P22" s="210"/>
      <c r="Q22" s="210"/>
      <c r="R22" s="210"/>
      <c r="S22" s="210"/>
      <c r="T22" s="210"/>
    </row>
    <row r="23" spans="1:20" ht="15.6" customHeight="1" x14ac:dyDescent="0.3">
      <c r="A23" s="86" t="s">
        <v>163</v>
      </c>
      <c r="B23" s="92">
        <v>6.4524971460609892</v>
      </c>
      <c r="C23" s="92">
        <v>12.208397777837622</v>
      </c>
      <c r="D23" s="92">
        <v>4.8732743283624842</v>
      </c>
      <c r="E23" s="92">
        <v>8.2322634811844111</v>
      </c>
      <c r="F23" s="92">
        <v>12.773966509829922</v>
      </c>
      <c r="G23" s="92">
        <v>6.4475269699276314</v>
      </c>
      <c r="H23" s="92">
        <v>13.170326286465036</v>
      </c>
      <c r="I23" s="92">
        <v>16.275144461035232</v>
      </c>
      <c r="J23" s="92">
        <v>9.9617209887789482</v>
      </c>
      <c r="K23" s="93">
        <v>3589</v>
      </c>
      <c r="L23" s="93">
        <v>17299</v>
      </c>
      <c r="M23" s="93">
        <v>648</v>
      </c>
      <c r="N23" s="152">
        <f t="shared" si="3"/>
        <v>0.20746863980576913</v>
      </c>
      <c r="O23" s="210"/>
      <c r="P23" s="210"/>
      <c r="Q23" s="210"/>
      <c r="R23" s="210"/>
      <c r="S23" s="210"/>
      <c r="T23" s="210"/>
    </row>
    <row r="24" spans="1:20" ht="15.6" customHeight="1" x14ac:dyDescent="0.3">
      <c r="A24" s="86" t="s">
        <v>163</v>
      </c>
      <c r="B24" s="92">
        <v>6.9862181230232734</v>
      </c>
      <c r="C24" s="92">
        <v>13.085310133832866</v>
      </c>
      <c r="D24" s="92">
        <v>5.3279968564529598</v>
      </c>
      <c r="E24" s="92">
        <v>8.7791958629655724</v>
      </c>
      <c r="F24" s="92">
        <v>13.465992736456116</v>
      </c>
      <c r="G24" s="92">
        <v>6.9990914077561301</v>
      </c>
      <c r="H24" s="92">
        <v>13.136432141449058</v>
      </c>
      <c r="I24" s="92">
        <v>16.626078399929078</v>
      </c>
      <c r="J24" s="92">
        <v>9.801591141896818</v>
      </c>
      <c r="K24" s="93">
        <v>3661</v>
      </c>
      <c r="L24" s="93">
        <v>17249</v>
      </c>
      <c r="M24" s="93">
        <v>639</v>
      </c>
      <c r="N24" s="152">
        <f t="shared" si="3"/>
        <v>0.21224418806887355</v>
      </c>
      <c r="O24" s="210"/>
      <c r="P24" s="210"/>
      <c r="Q24" s="210"/>
      <c r="R24" s="210"/>
      <c r="S24" s="210"/>
      <c r="T24" s="210"/>
    </row>
    <row r="25" spans="1:20" ht="15.6" customHeight="1" x14ac:dyDescent="0.3">
      <c r="A25" s="86" t="s">
        <v>163</v>
      </c>
      <c r="B25" s="92">
        <v>6.6825426875833029</v>
      </c>
      <c r="C25" s="92">
        <v>12.526782963763679</v>
      </c>
      <c r="D25" s="92">
        <v>4.9784791974411577</v>
      </c>
      <c r="E25" s="92">
        <v>8.4062512643968823</v>
      </c>
      <c r="F25" s="92">
        <v>13.076702066925403</v>
      </c>
      <c r="G25" s="92">
        <v>6.5496077488009492</v>
      </c>
      <c r="H25" s="92">
        <v>10.4138534858595</v>
      </c>
      <c r="I25" s="92">
        <v>12.789344390404484</v>
      </c>
      <c r="J25" s="92">
        <v>8.0171081890106759</v>
      </c>
      <c r="K25" s="93">
        <v>3819</v>
      </c>
      <c r="L25" s="93">
        <v>17211</v>
      </c>
      <c r="M25" s="93">
        <v>666</v>
      </c>
      <c r="N25" s="152">
        <f t="shared" si="3"/>
        <v>0.22189297542269479</v>
      </c>
      <c r="O25" s="210"/>
      <c r="P25" s="210"/>
      <c r="Q25" s="210"/>
      <c r="R25" s="210"/>
      <c r="S25" s="210"/>
      <c r="T25" s="210"/>
    </row>
    <row r="26" spans="1:20" x14ac:dyDescent="0.3">
      <c r="A26" s="91" t="s">
        <v>175</v>
      </c>
      <c r="B26" s="95">
        <f>AVERAGE(B16:B25)</f>
        <v>6.8882510624471092</v>
      </c>
      <c r="C26" s="95">
        <f t="shared" ref="C26:N26" si="4">AVERAGE(C16:C25)</f>
        <v>12.878161331965908</v>
      </c>
      <c r="D26" s="95">
        <f t="shared" si="4"/>
        <v>5.2068875746250693</v>
      </c>
      <c r="E26" s="95">
        <f t="shared" si="4"/>
        <v>8.7221001158819931</v>
      </c>
      <c r="F26" s="95">
        <f t="shared" si="4"/>
        <v>13.412421941684977</v>
      </c>
      <c r="G26" s="95">
        <f t="shared" si="4"/>
        <v>6.9200655241143334</v>
      </c>
      <c r="H26" s="95">
        <f t="shared" si="4"/>
        <v>13.171677440935525</v>
      </c>
      <c r="I26" s="95">
        <f t="shared" si="4"/>
        <v>16.480446957870072</v>
      </c>
      <c r="J26" s="95">
        <f t="shared" si="4"/>
        <v>9.8358790456557976</v>
      </c>
      <c r="K26" s="96">
        <f t="shared" si="4"/>
        <v>3617.3</v>
      </c>
      <c r="L26" s="96">
        <f t="shared" si="4"/>
        <v>17380</v>
      </c>
      <c r="M26" s="96">
        <f t="shared" si="4"/>
        <v>653.5</v>
      </c>
      <c r="N26" s="97">
        <f t="shared" si="4"/>
        <v>0.20813448479070495</v>
      </c>
      <c r="O26" s="210"/>
      <c r="P26" s="210"/>
      <c r="Q26" s="210"/>
      <c r="R26" s="210"/>
      <c r="S26" s="210"/>
      <c r="T26" s="210"/>
    </row>
    <row r="27" spans="1:20" ht="6" customHeight="1" x14ac:dyDescent="0.3">
      <c r="B27" s="98"/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</row>
    <row r="28" spans="1:20" x14ac:dyDescent="0.3">
      <c r="A28" s="86" t="s">
        <v>164</v>
      </c>
      <c r="B28" s="92">
        <v>6.9130004874993851</v>
      </c>
      <c r="C28" s="92">
        <v>13.027784430043196</v>
      </c>
      <c r="D28" s="92">
        <v>5.1986429468768742</v>
      </c>
      <c r="E28" s="92">
        <v>8.8760468775497809</v>
      </c>
      <c r="F28" s="92">
        <v>13.592516497515476</v>
      </c>
      <c r="G28" s="92">
        <v>6.9624316809099733</v>
      </c>
      <c r="H28" s="92">
        <v>4.4537598566031678</v>
      </c>
      <c r="I28" s="92">
        <v>4.517003172521779</v>
      </c>
      <c r="J28" s="92">
        <v>4.3933838316690279</v>
      </c>
      <c r="K28" s="93">
        <v>3794</v>
      </c>
      <c r="L28" s="93">
        <v>17283</v>
      </c>
      <c r="M28" s="93">
        <v>1147</v>
      </c>
      <c r="N28" s="162">
        <f t="shared" ref="N28:N37" si="5">K28/L28</f>
        <v>0.21952207371405427</v>
      </c>
      <c r="O28" s="213" t="s">
        <v>183</v>
      </c>
      <c r="P28" s="213"/>
      <c r="Q28" s="213"/>
      <c r="R28" s="213"/>
      <c r="S28" s="213"/>
      <c r="T28" s="213"/>
    </row>
    <row r="29" spans="1:20" x14ac:dyDescent="0.3">
      <c r="A29" s="86" t="s">
        <v>164</v>
      </c>
      <c r="B29" s="92">
        <v>7.0216244497303286</v>
      </c>
      <c r="C29" s="92">
        <v>13.196636759923731</v>
      </c>
      <c r="D29" s="92">
        <v>5.3520228352763759</v>
      </c>
      <c r="E29" s="92">
        <v>8.9308120347169915</v>
      </c>
      <c r="F29" s="92">
        <v>13.441121985242363</v>
      </c>
      <c r="G29" s="92">
        <v>7.1971414751202882</v>
      </c>
      <c r="H29" s="92">
        <v>4.5939826257585423</v>
      </c>
      <c r="I29" s="92">
        <v>4.6183891147846934</v>
      </c>
      <c r="J29" s="92">
        <v>4.5688460280863064</v>
      </c>
      <c r="K29" s="93">
        <v>3800</v>
      </c>
      <c r="L29" s="93">
        <v>17380</v>
      </c>
      <c r="M29" s="93">
        <v>1225</v>
      </c>
      <c r="N29" s="162">
        <f t="shared" si="5"/>
        <v>0.2186421173762946</v>
      </c>
      <c r="O29" s="213"/>
      <c r="P29" s="213"/>
      <c r="Q29" s="213"/>
      <c r="R29" s="213"/>
      <c r="S29" s="213"/>
      <c r="T29" s="213"/>
    </row>
    <row r="30" spans="1:20" x14ac:dyDescent="0.3">
      <c r="A30" s="86" t="s">
        <v>164</v>
      </c>
      <c r="B30" s="92">
        <v>6.8225882577637673</v>
      </c>
      <c r="C30" s="92">
        <v>12.841307301032154</v>
      </c>
      <c r="D30" s="92">
        <v>5.1264215783979941</v>
      </c>
      <c r="E30" s="92">
        <v>8.8121096744532803</v>
      </c>
      <c r="F30" s="92">
        <v>13.342044273206506</v>
      </c>
      <c r="G30" s="92">
        <v>6.9920967434230761</v>
      </c>
      <c r="H30" s="92">
        <v>4.4675729930969226</v>
      </c>
      <c r="I30" s="92">
        <v>4.4691569081684657</v>
      </c>
      <c r="J30" s="92">
        <v>4.4659749210557482</v>
      </c>
      <c r="K30" s="93">
        <v>3821</v>
      </c>
      <c r="L30" s="93">
        <v>17444</v>
      </c>
      <c r="M30" s="93">
        <v>1212</v>
      </c>
      <c r="N30" s="162">
        <f t="shared" si="5"/>
        <v>0.21904379729419857</v>
      </c>
      <c r="O30" s="213"/>
      <c r="P30" s="213"/>
      <c r="Q30" s="213"/>
      <c r="R30" s="213"/>
      <c r="S30" s="213"/>
      <c r="T30" s="213"/>
    </row>
    <row r="31" spans="1:20" x14ac:dyDescent="0.3">
      <c r="A31" s="86" t="s">
        <v>164</v>
      </c>
      <c r="B31" s="92">
        <v>6.595763634134804</v>
      </c>
      <c r="C31" s="92">
        <v>12.479710426294353</v>
      </c>
      <c r="D31" s="92">
        <v>4.9232346297686131</v>
      </c>
      <c r="E31" s="92">
        <v>8.3517763965331131</v>
      </c>
      <c r="F31" s="92">
        <v>12.868383663179662</v>
      </c>
      <c r="G31" s="92">
        <v>6.6645221053790191</v>
      </c>
      <c r="H31" s="92">
        <v>4.5379290264097376</v>
      </c>
      <c r="I31" s="92">
        <v>4.5032254004268903</v>
      </c>
      <c r="J31" s="92">
        <v>4.5733491380534037</v>
      </c>
      <c r="K31" s="93">
        <v>3817</v>
      </c>
      <c r="L31" s="93">
        <v>17284</v>
      </c>
      <c r="M31" s="93">
        <v>1226</v>
      </c>
      <c r="N31" s="162">
        <f t="shared" si="5"/>
        <v>0.22084008331404767</v>
      </c>
      <c r="O31" s="213"/>
      <c r="P31" s="213"/>
      <c r="Q31" s="213"/>
      <c r="R31" s="213"/>
      <c r="S31" s="213"/>
      <c r="T31" s="213"/>
    </row>
    <row r="32" spans="1:20" x14ac:dyDescent="0.3">
      <c r="A32" s="86" t="s">
        <v>164</v>
      </c>
      <c r="B32" s="92">
        <v>6.4104946354918999</v>
      </c>
      <c r="C32" s="92">
        <v>12.166994520834661</v>
      </c>
      <c r="D32" s="92">
        <v>4.7894006174621069</v>
      </c>
      <c r="E32" s="92">
        <v>8.1694853297485572</v>
      </c>
      <c r="F32" s="92">
        <v>12.653549312295089</v>
      </c>
      <c r="G32" s="92">
        <v>6.3496206998414424</v>
      </c>
      <c r="H32" s="92">
        <v>4.5792107634441814</v>
      </c>
      <c r="I32" s="92">
        <v>4.6353421305798426</v>
      </c>
      <c r="J32" s="92">
        <v>4.5219758572096636</v>
      </c>
      <c r="K32" s="93">
        <v>3801</v>
      </c>
      <c r="L32" s="93">
        <v>17290</v>
      </c>
      <c r="M32" s="93">
        <v>1201</v>
      </c>
      <c r="N32" s="162">
        <f t="shared" si="5"/>
        <v>0.21983805668016193</v>
      </c>
      <c r="O32" s="213"/>
      <c r="P32" s="213"/>
      <c r="Q32" s="213"/>
      <c r="R32" s="213"/>
      <c r="S32" s="213"/>
      <c r="T32" s="213"/>
    </row>
    <row r="33" spans="1:20" x14ac:dyDescent="0.3">
      <c r="A33" s="86" t="s">
        <v>164</v>
      </c>
      <c r="B33" s="92">
        <v>7.0922461637136376</v>
      </c>
      <c r="C33" s="92">
        <v>13.31943997278481</v>
      </c>
      <c r="D33" s="92">
        <v>5.3499295108174643</v>
      </c>
      <c r="E33" s="92">
        <v>8.8579703884164083</v>
      </c>
      <c r="F33" s="92">
        <v>13.621511777154854</v>
      </c>
      <c r="G33" s="92">
        <v>6.9914182357890535</v>
      </c>
      <c r="H33" s="92">
        <v>4.4204498272699606</v>
      </c>
      <c r="I33" s="92">
        <v>4.4498656229215028</v>
      </c>
      <c r="J33" s="92">
        <v>4.3914296915702895</v>
      </c>
      <c r="K33" s="93">
        <v>3840</v>
      </c>
      <c r="L33" s="93">
        <v>17640</v>
      </c>
      <c r="M33" s="93">
        <v>1234</v>
      </c>
      <c r="N33" s="162">
        <f t="shared" si="5"/>
        <v>0.21768707482993196</v>
      </c>
      <c r="O33" s="213"/>
      <c r="P33" s="213"/>
      <c r="Q33" s="213"/>
      <c r="R33" s="213"/>
      <c r="S33" s="213"/>
      <c r="T33" s="213"/>
    </row>
    <row r="34" spans="1:20" x14ac:dyDescent="0.3">
      <c r="A34" s="86" t="s">
        <v>164</v>
      </c>
      <c r="B34" s="92">
        <v>6.7456108473978507</v>
      </c>
      <c r="C34" s="92">
        <v>12.493791467740033</v>
      </c>
      <c r="D34" s="92">
        <v>5.0608315020705197</v>
      </c>
      <c r="E34" s="92">
        <v>8.4022403098154008</v>
      </c>
      <c r="F34" s="92">
        <v>13.042856824804014</v>
      </c>
      <c r="G34" s="92">
        <v>6.5862424788102718</v>
      </c>
      <c r="H34" s="92">
        <v>4.5850861180769709</v>
      </c>
      <c r="I34" s="92">
        <v>4.4477408348404301</v>
      </c>
      <c r="J34" s="92">
        <v>4.7129664597625149</v>
      </c>
      <c r="K34" s="93">
        <v>3839</v>
      </c>
      <c r="L34" s="93">
        <v>17330</v>
      </c>
      <c r="M34" s="93">
        <v>1192</v>
      </c>
      <c r="N34" s="162">
        <f t="shared" si="5"/>
        <v>0.22152336987882285</v>
      </c>
      <c r="O34" s="213"/>
      <c r="P34" s="213"/>
      <c r="Q34" s="213"/>
      <c r="R34" s="213"/>
      <c r="S34" s="213"/>
      <c r="T34" s="213"/>
    </row>
    <row r="35" spans="1:20" x14ac:dyDescent="0.3">
      <c r="A35" s="86" t="s">
        <v>164</v>
      </c>
      <c r="B35" s="92">
        <v>6.9267396245411987</v>
      </c>
      <c r="C35" s="92">
        <v>12.88929859783201</v>
      </c>
      <c r="D35" s="92">
        <v>5.2276581937546034</v>
      </c>
      <c r="E35" s="92">
        <v>8.6589313608071077</v>
      </c>
      <c r="F35" s="92">
        <v>13.269803637724149</v>
      </c>
      <c r="G35" s="92">
        <v>6.8780024966408204</v>
      </c>
      <c r="H35" s="92">
        <v>4.5681033805059856</v>
      </c>
      <c r="I35" s="92">
        <v>4.5669497160067287</v>
      </c>
      <c r="J35" s="92">
        <v>4.5692131974588088</v>
      </c>
      <c r="K35" s="93">
        <v>3820</v>
      </c>
      <c r="L35" s="93">
        <v>17459</v>
      </c>
      <c r="M35" s="93">
        <v>1195</v>
      </c>
      <c r="N35" s="162">
        <f t="shared" si="5"/>
        <v>0.21879832751016667</v>
      </c>
      <c r="O35" s="213"/>
      <c r="P35" s="213"/>
      <c r="Q35" s="213"/>
      <c r="R35" s="213"/>
      <c r="S35" s="213"/>
      <c r="T35" s="213"/>
    </row>
    <row r="36" spans="1:20" x14ac:dyDescent="0.3">
      <c r="A36" s="86" t="s">
        <v>164</v>
      </c>
      <c r="B36" s="92">
        <v>6.5458492226938967</v>
      </c>
      <c r="C36" s="92">
        <v>12.121195357152891</v>
      </c>
      <c r="D36" s="92">
        <v>5.0078227028431304</v>
      </c>
      <c r="E36" s="92">
        <v>8.2974693331142557</v>
      </c>
      <c r="F36" s="92">
        <v>12.796357878780183</v>
      </c>
      <c r="G36" s="92">
        <v>6.5573633504152333</v>
      </c>
      <c r="H36" s="92">
        <v>4.4972075372151199</v>
      </c>
      <c r="I36" s="92">
        <v>4.5050213639240546</v>
      </c>
      <c r="J36" s="92">
        <v>4.4893937105061621</v>
      </c>
      <c r="K36" s="93">
        <v>3848</v>
      </c>
      <c r="L36" s="93">
        <v>17541</v>
      </c>
      <c r="M36" s="93">
        <v>1218</v>
      </c>
      <c r="N36" s="162">
        <f t="shared" si="5"/>
        <v>0.21937175759648822</v>
      </c>
      <c r="O36" s="213"/>
      <c r="P36" s="213"/>
      <c r="Q36" s="213"/>
      <c r="R36" s="213"/>
      <c r="S36" s="213"/>
      <c r="T36" s="213"/>
    </row>
    <row r="37" spans="1:20" x14ac:dyDescent="0.3">
      <c r="A37" s="86" t="s">
        <v>164</v>
      </c>
      <c r="B37" s="92">
        <v>6.7045517291256997</v>
      </c>
      <c r="C37" s="92">
        <v>12.505111987562453</v>
      </c>
      <c r="D37" s="92">
        <v>5.0658966244373378</v>
      </c>
      <c r="E37" s="92">
        <v>8.4838203920653505</v>
      </c>
      <c r="F37" s="92">
        <v>13.200340660002707</v>
      </c>
      <c r="G37" s="92">
        <v>6.5717175807395432</v>
      </c>
      <c r="H37" s="92">
        <v>4.4670862399716436</v>
      </c>
      <c r="I37" s="92">
        <v>4.3824478711783232</v>
      </c>
      <c r="J37" s="92">
        <v>4.5545533712232844</v>
      </c>
      <c r="K37" s="93">
        <v>3833</v>
      </c>
      <c r="L37" s="93">
        <v>17448</v>
      </c>
      <c r="M37" s="93">
        <v>1224</v>
      </c>
      <c r="N37" s="162">
        <f t="shared" si="5"/>
        <v>0.21968133883539662</v>
      </c>
      <c r="O37" s="213"/>
      <c r="P37" s="213"/>
      <c r="Q37" s="213"/>
      <c r="R37" s="213"/>
      <c r="S37" s="213"/>
      <c r="T37" s="213"/>
    </row>
    <row r="38" spans="1:20" x14ac:dyDescent="0.3">
      <c r="A38" s="91" t="s">
        <v>175</v>
      </c>
      <c r="B38" s="95">
        <f>AVERAGE(B28:B37)</f>
        <v>6.7778469052092474</v>
      </c>
      <c r="C38" s="95">
        <f t="shared" ref="C38:N38" si="6">AVERAGE(C28:C37)</f>
        <v>12.70412708212003</v>
      </c>
      <c r="D38" s="95">
        <f t="shared" si="6"/>
        <v>5.1101861141705012</v>
      </c>
      <c r="E38" s="95">
        <f t="shared" si="6"/>
        <v>8.5840662097220228</v>
      </c>
      <c r="F38" s="95">
        <f t="shared" si="6"/>
        <v>13.182848650990499</v>
      </c>
      <c r="G38" s="95">
        <f t="shared" si="6"/>
        <v>6.7750556847068726</v>
      </c>
      <c r="H38" s="95">
        <f t="shared" si="6"/>
        <v>4.5170388368352237</v>
      </c>
      <c r="I38" s="95">
        <f t="shared" si="6"/>
        <v>4.5095142135352706</v>
      </c>
      <c r="J38" s="95">
        <f t="shared" si="6"/>
        <v>4.524108620659522</v>
      </c>
      <c r="K38" s="96">
        <f t="shared" si="6"/>
        <v>3821.3</v>
      </c>
      <c r="L38" s="96">
        <f t="shared" si="6"/>
        <v>17409.900000000001</v>
      </c>
      <c r="M38" s="96">
        <f t="shared" si="6"/>
        <v>1207.4000000000001</v>
      </c>
      <c r="N38" s="97">
        <f t="shared" si="6"/>
        <v>0.21949479970295632</v>
      </c>
      <c r="O38" s="213"/>
      <c r="P38" s="213"/>
      <c r="Q38" s="213"/>
      <c r="R38" s="213"/>
      <c r="S38" s="213"/>
      <c r="T38" s="213"/>
    </row>
    <row r="39" spans="1:20" ht="6" customHeight="1" x14ac:dyDescent="0.3">
      <c r="B39" s="98"/>
      <c r="C39" s="98"/>
      <c r="D39" s="98"/>
      <c r="E39" s="98"/>
      <c r="F39" s="98"/>
      <c r="G39" s="98"/>
      <c r="H39" s="98"/>
      <c r="I39" s="98"/>
      <c r="J39" s="98"/>
      <c r="K39" s="98"/>
      <c r="L39" s="98"/>
      <c r="M39" s="98"/>
      <c r="N39" s="98"/>
    </row>
    <row r="40" spans="1:20" x14ac:dyDescent="0.3">
      <c r="A40" s="86" t="s">
        <v>165</v>
      </c>
      <c r="B40" s="150">
        <v>6.8793058033053587</v>
      </c>
      <c r="C40" s="150">
        <v>12.94729183770359</v>
      </c>
      <c r="D40" s="150">
        <v>5.1733176978015614</v>
      </c>
      <c r="E40" s="150">
        <v>8.966854056990714</v>
      </c>
      <c r="F40" s="150">
        <v>13.771176928309655</v>
      </c>
      <c r="G40" s="150">
        <v>7.1203094732880547</v>
      </c>
      <c r="H40" s="150">
        <v>14.217069753111188</v>
      </c>
      <c r="I40" s="150">
        <v>19.941407961636653</v>
      </c>
      <c r="J40" s="150">
        <v>8.6942092869147949</v>
      </c>
      <c r="K40" s="151">
        <v>3796</v>
      </c>
      <c r="L40" s="151">
        <v>17514</v>
      </c>
      <c r="M40" s="151">
        <v>690</v>
      </c>
      <c r="N40" s="152">
        <f t="shared" ref="N40:N49" si="7">K40/L40</f>
        <v>0.2167408929998858</v>
      </c>
      <c r="O40" s="210" t="s">
        <v>178</v>
      </c>
      <c r="P40" s="210"/>
      <c r="Q40" s="210"/>
      <c r="R40" s="210"/>
      <c r="S40" s="210"/>
      <c r="T40" s="210"/>
    </row>
    <row r="41" spans="1:20" x14ac:dyDescent="0.3">
      <c r="A41" s="86" t="s">
        <v>165</v>
      </c>
      <c r="B41" s="150">
        <v>6.5610252553529129</v>
      </c>
      <c r="C41" s="150">
        <v>12.31840560177552</v>
      </c>
      <c r="D41" s="150">
        <v>4.957249881045823</v>
      </c>
      <c r="E41" s="150">
        <v>8.4219965213512626</v>
      </c>
      <c r="F41" s="150">
        <v>12.982449295379173</v>
      </c>
      <c r="G41" s="150">
        <v>6.7124881194004908</v>
      </c>
      <c r="H41" s="150">
        <v>11.656526170093297</v>
      </c>
      <c r="I41" s="150">
        <v>15.840821462436349</v>
      </c>
      <c r="J41" s="150">
        <v>7.4398829832664681</v>
      </c>
      <c r="K41" s="151">
        <v>4415</v>
      </c>
      <c r="L41" s="151">
        <v>17476</v>
      </c>
      <c r="M41" s="151">
        <v>774</v>
      </c>
      <c r="N41" s="152">
        <f t="shared" si="7"/>
        <v>0.25263218127718012</v>
      </c>
      <c r="O41" s="210"/>
      <c r="P41" s="210"/>
      <c r="Q41" s="210"/>
      <c r="R41" s="210"/>
      <c r="S41" s="210"/>
      <c r="T41" s="210"/>
    </row>
    <row r="42" spans="1:20" x14ac:dyDescent="0.3">
      <c r="A42" s="86" t="s">
        <v>165</v>
      </c>
      <c r="B42" s="150">
        <v>6.5610347863152372</v>
      </c>
      <c r="C42" s="150">
        <v>12.204834654940042</v>
      </c>
      <c r="D42" s="150">
        <v>4.8893301413621675</v>
      </c>
      <c r="E42" s="150">
        <v>8.4868994803283009</v>
      </c>
      <c r="F42" s="150">
        <v>13.230014921784804</v>
      </c>
      <c r="G42" s="150">
        <v>6.6629336080123522</v>
      </c>
      <c r="H42" s="150">
        <v>12.784817487480286</v>
      </c>
      <c r="I42" s="150">
        <v>17.979690481387092</v>
      </c>
      <c r="J42" s="150">
        <v>7.9220594655121852</v>
      </c>
      <c r="K42" s="151">
        <v>4059</v>
      </c>
      <c r="L42" s="151">
        <v>17166</v>
      </c>
      <c r="M42" s="151">
        <v>714</v>
      </c>
      <c r="N42" s="152">
        <f t="shared" si="7"/>
        <v>0.23645578469066761</v>
      </c>
      <c r="O42" s="210"/>
      <c r="P42" s="210"/>
      <c r="Q42" s="210"/>
      <c r="R42" s="210"/>
      <c r="S42" s="210"/>
      <c r="T42" s="210"/>
    </row>
    <row r="43" spans="1:20" x14ac:dyDescent="0.3">
      <c r="A43" s="86" t="s">
        <v>165</v>
      </c>
      <c r="B43" s="150">
        <v>6.586916489245108</v>
      </c>
      <c r="C43" s="150">
        <v>12.181500767616122</v>
      </c>
      <c r="D43" s="150">
        <v>5.0364571244864633</v>
      </c>
      <c r="E43" s="150">
        <v>8.4655491664449762</v>
      </c>
      <c r="F43" s="150">
        <v>13.040758485509407</v>
      </c>
      <c r="G43" s="150">
        <v>6.7545372318030665</v>
      </c>
      <c r="H43" s="150">
        <v>13.473676472942715</v>
      </c>
      <c r="I43" s="150">
        <v>19.131670983123907</v>
      </c>
      <c r="J43" s="150">
        <v>7.9458809359823341</v>
      </c>
      <c r="K43" s="151">
        <v>3953</v>
      </c>
      <c r="L43" s="151">
        <v>17391</v>
      </c>
      <c r="M43" s="151">
        <v>747</v>
      </c>
      <c r="N43" s="152">
        <f t="shared" si="7"/>
        <v>0.22730147777586107</v>
      </c>
      <c r="O43" s="210"/>
      <c r="P43" s="210"/>
      <c r="Q43" s="210"/>
      <c r="R43" s="210"/>
      <c r="S43" s="210"/>
      <c r="T43" s="210"/>
    </row>
    <row r="44" spans="1:20" x14ac:dyDescent="0.3">
      <c r="A44" s="86" t="s">
        <v>165</v>
      </c>
      <c r="B44" s="150">
        <v>6.3589977907598714</v>
      </c>
      <c r="C44" s="150">
        <v>12.095081260466943</v>
      </c>
      <c r="D44" s="150">
        <v>4.773332980538858</v>
      </c>
      <c r="E44" s="150">
        <v>8.2629600153786047</v>
      </c>
      <c r="F44" s="150">
        <v>12.693376881061182</v>
      </c>
      <c r="G44" s="150">
        <v>6.5196505653964856</v>
      </c>
      <c r="H44" s="150">
        <v>13.413395619653445</v>
      </c>
      <c r="I44" s="150">
        <v>18.584423915871788</v>
      </c>
      <c r="J44" s="150">
        <v>7.9782337032491091</v>
      </c>
      <c r="K44" s="151">
        <v>3902</v>
      </c>
      <c r="L44" s="151">
        <v>17457</v>
      </c>
      <c r="M44" s="151">
        <v>720</v>
      </c>
      <c r="N44" s="152">
        <f t="shared" si="7"/>
        <v>0.22352065074182276</v>
      </c>
      <c r="O44" s="210"/>
      <c r="P44" s="210"/>
      <c r="Q44" s="210"/>
      <c r="R44" s="210"/>
      <c r="S44" s="210"/>
      <c r="T44" s="210"/>
    </row>
    <row r="45" spans="1:20" x14ac:dyDescent="0.3">
      <c r="A45" s="86" t="s">
        <v>165</v>
      </c>
      <c r="B45" s="150">
        <v>6.3759687313993885</v>
      </c>
      <c r="C45" s="150">
        <v>11.879917421954879</v>
      </c>
      <c r="D45" s="150">
        <v>4.8383351738190807</v>
      </c>
      <c r="E45" s="150">
        <v>8.3743182576298203</v>
      </c>
      <c r="F45" s="150">
        <v>13.062895890481055</v>
      </c>
      <c r="G45" s="150">
        <v>6.6262519458960618</v>
      </c>
      <c r="H45" s="150">
        <v>12.69753570488092</v>
      </c>
      <c r="I45" s="150">
        <v>17.695084179030708</v>
      </c>
      <c r="J45" s="150">
        <v>7.7168626959115434</v>
      </c>
      <c r="K45" s="151">
        <v>4139</v>
      </c>
      <c r="L45" s="151">
        <v>17253</v>
      </c>
      <c r="M45" s="151">
        <v>750</v>
      </c>
      <c r="N45" s="152">
        <f t="shared" si="7"/>
        <v>0.23990030719295194</v>
      </c>
      <c r="O45" s="210"/>
      <c r="P45" s="210"/>
      <c r="Q45" s="210"/>
      <c r="R45" s="210"/>
      <c r="S45" s="210"/>
      <c r="T45" s="210"/>
    </row>
    <row r="46" spans="1:20" x14ac:dyDescent="0.3">
      <c r="A46" s="86" t="s">
        <v>165</v>
      </c>
      <c r="B46" s="150">
        <v>6.5130573917703325</v>
      </c>
      <c r="C46" s="150">
        <v>12.089853569183486</v>
      </c>
      <c r="D46" s="150">
        <v>4.904965326860883</v>
      </c>
      <c r="E46" s="150">
        <v>8.2917654887462167</v>
      </c>
      <c r="F46" s="150">
        <v>12.788123494710105</v>
      </c>
      <c r="G46" s="150">
        <v>6.5380678517744331</v>
      </c>
      <c r="H46" s="150">
        <v>12.46273176111683</v>
      </c>
      <c r="I46" s="150">
        <v>17.220822863299343</v>
      </c>
      <c r="J46" s="150">
        <v>7.6978947830805087</v>
      </c>
      <c r="K46" s="151">
        <v>4235</v>
      </c>
      <c r="L46" s="151">
        <v>17521</v>
      </c>
      <c r="M46" s="151">
        <v>749</v>
      </c>
      <c r="N46" s="152">
        <f t="shared" si="7"/>
        <v>0.24170994806232521</v>
      </c>
      <c r="O46" s="210"/>
      <c r="P46" s="210"/>
      <c r="Q46" s="210"/>
      <c r="R46" s="210"/>
      <c r="S46" s="210"/>
      <c r="T46" s="210"/>
    </row>
    <row r="47" spans="1:20" x14ac:dyDescent="0.3">
      <c r="A47" s="86" t="s">
        <v>165</v>
      </c>
      <c r="B47" s="150">
        <v>6.4921724210884006</v>
      </c>
      <c r="C47" s="150">
        <v>12.348096697108728</v>
      </c>
      <c r="D47" s="150">
        <v>4.8682131526928227</v>
      </c>
      <c r="E47" s="150">
        <v>8.544945147592454</v>
      </c>
      <c r="F47" s="150">
        <v>13.177519564237091</v>
      </c>
      <c r="G47" s="150">
        <v>6.8159499088862443</v>
      </c>
      <c r="H47" s="150">
        <v>13.06418230842244</v>
      </c>
      <c r="I47" s="150">
        <v>18.042387997145134</v>
      </c>
      <c r="J47" s="150">
        <v>7.977379172846125</v>
      </c>
      <c r="K47" s="151">
        <v>4079</v>
      </c>
      <c r="L47" s="151">
        <v>17376</v>
      </c>
      <c r="M47" s="151">
        <v>716</v>
      </c>
      <c r="N47" s="152">
        <f t="shared" si="7"/>
        <v>0.23474907918968693</v>
      </c>
      <c r="O47" s="210"/>
      <c r="P47" s="210"/>
      <c r="Q47" s="210"/>
      <c r="R47" s="210"/>
      <c r="S47" s="210"/>
      <c r="T47" s="210"/>
    </row>
    <row r="48" spans="1:20" x14ac:dyDescent="0.3">
      <c r="A48" s="86" t="s">
        <v>165</v>
      </c>
      <c r="B48" s="150">
        <v>6.776686327238326</v>
      </c>
      <c r="C48" s="150">
        <v>12.826123119960792</v>
      </c>
      <c r="D48" s="150">
        <v>5.1150218805564611</v>
      </c>
      <c r="E48" s="150">
        <v>8.7762219922855031</v>
      </c>
      <c r="F48" s="150">
        <v>13.489111367243186</v>
      </c>
      <c r="G48" s="150">
        <v>6.9989257864786945</v>
      </c>
      <c r="H48" s="150">
        <v>13.847482060246978</v>
      </c>
      <c r="I48" s="150">
        <v>19.28938030325131</v>
      </c>
      <c r="J48" s="150">
        <v>8.416769630691709</v>
      </c>
      <c r="K48" s="151">
        <v>3888</v>
      </c>
      <c r="L48" s="151">
        <v>17521</v>
      </c>
      <c r="M48" s="151">
        <v>714</v>
      </c>
      <c r="N48" s="152">
        <f t="shared" si="7"/>
        <v>0.2219051424005479</v>
      </c>
      <c r="O48" s="210"/>
      <c r="P48" s="210"/>
      <c r="Q48" s="210"/>
      <c r="R48" s="210"/>
      <c r="S48" s="210"/>
      <c r="T48" s="210"/>
    </row>
    <row r="49" spans="1:20" x14ac:dyDescent="0.3">
      <c r="A49" s="86" t="s">
        <v>165</v>
      </c>
      <c r="B49" s="150">
        <v>6.6880550345194374</v>
      </c>
      <c r="C49" s="150">
        <v>12.627106552772833</v>
      </c>
      <c r="D49" s="150">
        <v>5.0213872736240805</v>
      </c>
      <c r="E49" s="150">
        <v>8.5220180316221619</v>
      </c>
      <c r="F49" s="150">
        <v>13.117334722581043</v>
      </c>
      <c r="G49" s="150">
        <v>6.7554520121054704</v>
      </c>
      <c r="H49" s="150">
        <v>14.33311301003574</v>
      </c>
      <c r="I49" s="150">
        <v>19.900297343392765</v>
      </c>
      <c r="J49" s="150">
        <v>8.6116966120359173</v>
      </c>
      <c r="K49" s="151">
        <v>3806</v>
      </c>
      <c r="L49" s="151">
        <v>17448</v>
      </c>
      <c r="M49" s="151">
        <v>689</v>
      </c>
      <c r="N49" s="152">
        <f t="shared" si="7"/>
        <v>0.21813388353966071</v>
      </c>
      <c r="O49" s="210"/>
      <c r="P49" s="210"/>
      <c r="Q49" s="210"/>
      <c r="R49" s="210"/>
      <c r="S49" s="210"/>
      <c r="T49" s="210"/>
    </row>
    <row r="50" spans="1:20" x14ac:dyDescent="0.3">
      <c r="A50" s="91" t="s">
        <v>175</v>
      </c>
      <c r="B50" s="95">
        <f>AVERAGE(B40:B49)</f>
        <v>6.5793220030994375</v>
      </c>
      <c r="C50" s="95">
        <f t="shared" ref="C50:N50" si="8">AVERAGE(C40:C49)</f>
        <v>12.351821148348295</v>
      </c>
      <c r="D50" s="95">
        <f t="shared" si="8"/>
        <v>4.95776106327882</v>
      </c>
      <c r="E50" s="95">
        <f t="shared" si="8"/>
        <v>8.5113528158370002</v>
      </c>
      <c r="F50" s="95">
        <f t="shared" si="8"/>
        <v>13.135276155129668</v>
      </c>
      <c r="G50" s="95">
        <f t="shared" si="8"/>
        <v>6.7504566503041348</v>
      </c>
      <c r="H50" s="95">
        <f t="shared" si="8"/>
        <v>13.195053034798383</v>
      </c>
      <c r="I50" s="95">
        <f t="shared" si="8"/>
        <v>18.362598749057504</v>
      </c>
      <c r="J50" s="95">
        <f t="shared" si="8"/>
        <v>8.0400869269490691</v>
      </c>
      <c r="K50" s="96">
        <f t="shared" si="8"/>
        <v>4027.2</v>
      </c>
      <c r="L50" s="96">
        <f t="shared" si="8"/>
        <v>17412.3</v>
      </c>
      <c r="M50" s="96">
        <f t="shared" si="8"/>
        <v>726.3</v>
      </c>
      <c r="N50" s="97">
        <f t="shared" si="8"/>
        <v>0.23130493478705905</v>
      </c>
      <c r="O50" s="210"/>
      <c r="P50" s="210"/>
      <c r="Q50" s="210"/>
      <c r="R50" s="210"/>
      <c r="S50" s="210"/>
      <c r="T50" s="210"/>
    </row>
    <row r="51" spans="1:20" ht="6" customHeight="1" x14ac:dyDescent="0.3">
      <c r="B51" s="98"/>
      <c r="C51" s="98"/>
      <c r="D51" s="98"/>
      <c r="E51" s="98"/>
      <c r="F51" s="98"/>
      <c r="G51" s="98"/>
      <c r="H51" s="98"/>
      <c r="I51" s="98"/>
      <c r="J51" s="98"/>
      <c r="K51" s="98"/>
      <c r="L51" s="98"/>
      <c r="M51" s="98"/>
      <c r="N51" s="98"/>
    </row>
    <row r="52" spans="1:20" x14ac:dyDescent="0.3">
      <c r="A52" s="86" t="s">
        <v>166</v>
      </c>
      <c r="B52" s="92">
        <v>6.8316691901377862</v>
      </c>
      <c r="C52" s="92">
        <v>12.826668368515024</v>
      </c>
      <c r="D52" s="92">
        <v>5.1024302140033528</v>
      </c>
      <c r="E52" s="92">
        <v>8.571404233573805</v>
      </c>
      <c r="F52" s="92">
        <v>13.100698075614405</v>
      </c>
      <c r="G52" s="92">
        <v>6.8038749293627472</v>
      </c>
      <c r="H52" s="92">
        <v>4.5709696138151532</v>
      </c>
      <c r="I52" s="92">
        <v>4.47619887904</v>
      </c>
      <c r="J52" s="92">
        <v>4.6681134037498504</v>
      </c>
      <c r="K52" s="93">
        <v>3801</v>
      </c>
      <c r="L52" s="93">
        <v>17351</v>
      </c>
      <c r="M52" s="93">
        <v>1116</v>
      </c>
      <c r="N52" s="94">
        <f t="shared" ref="N52:N61" si="9">K52/L52</f>
        <v>0.21906518356290702</v>
      </c>
      <c r="O52" s="213" t="s">
        <v>174</v>
      </c>
      <c r="P52" s="213"/>
      <c r="Q52" s="213"/>
      <c r="R52" s="213"/>
      <c r="S52" s="213"/>
      <c r="T52" s="213"/>
    </row>
    <row r="53" spans="1:20" x14ac:dyDescent="0.3">
      <c r="A53" s="86" t="s">
        <v>166</v>
      </c>
      <c r="B53" s="92">
        <v>6.7392345855284255</v>
      </c>
      <c r="C53" s="92">
        <v>12.586578774960751</v>
      </c>
      <c r="D53" s="92">
        <v>5.0033343829984442</v>
      </c>
      <c r="E53" s="92">
        <v>8.4242607965463812</v>
      </c>
      <c r="F53" s="92">
        <v>13.035211604713147</v>
      </c>
      <c r="G53" s="92">
        <v>6.5600052734434522</v>
      </c>
      <c r="H53" s="92">
        <v>4.5705663313264626</v>
      </c>
      <c r="I53" s="92">
        <v>4.5513557993007989</v>
      </c>
      <c r="J53" s="92">
        <v>4.5904563355459862</v>
      </c>
      <c r="K53" s="93">
        <v>3798</v>
      </c>
      <c r="L53" s="93">
        <v>17387</v>
      </c>
      <c r="M53" s="93">
        <v>1142</v>
      </c>
      <c r="N53" s="94">
        <f t="shared" si="9"/>
        <v>0.21843906366825788</v>
      </c>
      <c r="O53" s="213"/>
      <c r="P53" s="213"/>
      <c r="Q53" s="213"/>
      <c r="R53" s="213"/>
      <c r="S53" s="213"/>
      <c r="T53" s="213"/>
    </row>
    <row r="54" spans="1:20" x14ac:dyDescent="0.3">
      <c r="A54" s="86" t="s">
        <v>166</v>
      </c>
      <c r="B54" s="92">
        <v>6.4904380975598759</v>
      </c>
      <c r="C54" s="92">
        <v>12.253428236631731</v>
      </c>
      <c r="D54" s="92">
        <v>4.8436903167978755</v>
      </c>
      <c r="E54" s="92">
        <v>8.2896061130359744</v>
      </c>
      <c r="F54" s="92">
        <v>12.782065062393938</v>
      </c>
      <c r="G54" s="92">
        <v>6.5516509233658073</v>
      </c>
      <c r="H54" s="92">
        <v>4.5231570569020114</v>
      </c>
      <c r="I54" s="92">
        <v>4.57897049145833</v>
      </c>
      <c r="J54" s="92">
        <v>4.4670514054108619</v>
      </c>
      <c r="K54" s="93">
        <v>3830</v>
      </c>
      <c r="L54" s="93">
        <v>17290</v>
      </c>
      <c r="M54" s="93">
        <v>1109</v>
      </c>
      <c r="N54" s="94">
        <f t="shared" si="9"/>
        <v>0.22151532677848468</v>
      </c>
      <c r="O54" s="213"/>
      <c r="P54" s="213"/>
      <c r="Q54" s="213"/>
      <c r="R54" s="213"/>
      <c r="S54" s="213"/>
      <c r="T54" s="213"/>
    </row>
    <row r="55" spans="1:20" x14ac:dyDescent="0.3">
      <c r="A55" s="86" t="s">
        <v>166</v>
      </c>
      <c r="B55" s="92">
        <v>6.7754921809454203</v>
      </c>
      <c r="C55" s="92">
        <v>12.700673205886469</v>
      </c>
      <c r="D55" s="92">
        <v>5.0574411058210718</v>
      </c>
      <c r="E55" s="92">
        <v>8.5610937732845862</v>
      </c>
      <c r="F55" s="92">
        <v>13.167160057497659</v>
      </c>
      <c r="G55" s="92">
        <v>6.7602576615514351</v>
      </c>
      <c r="H55" s="92">
        <v>4.5867118186814633</v>
      </c>
      <c r="I55" s="92">
        <v>4.6487875576712163</v>
      </c>
      <c r="J55" s="92">
        <v>4.5251555419426799</v>
      </c>
      <c r="K55" s="93">
        <v>3808</v>
      </c>
      <c r="L55" s="93">
        <v>17423</v>
      </c>
      <c r="M55" s="93">
        <v>1064</v>
      </c>
      <c r="N55" s="94">
        <f t="shared" si="9"/>
        <v>0.2185616713539574</v>
      </c>
      <c r="O55" s="213"/>
      <c r="P55" s="213"/>
      <c r="Q55" s="213"/>
      <c r="R55" s="213"/>
      <c r="S55" s="213"/>
      <c r="T55" s="213"/>
    </row>
    <row r="56" spans="1:20" x14ac:dyDescent="0.3">
      <c r="A56" s="86" t="s">
        <v>166</v>
      </c>
      <c r="B56" s="92">
        <v>6.6900067903257812</v>
      </c>
      <c r="C56" s="92">
        <v>12.392379814911896</v>
      </c>
      <c r="D56" s="92">
        <v>5.0573849024717026</v>
      </c>
      <c r="E56" s="92">
        <v>8.688185979671907</v>
      </c>
      <c r="F56" s="92">
        <v>13.005554529227291</v>
      </c>
      <c r="G56" s="92">
        <v>6.9733101495442247</v>
      </c>
      <c r="H56" s="92">
        <v>4.6010691964577708</v>
      </c>
      <c r="I56" s="92">
        <v>4.6192279798292484</v>
      </c>
      <c r="J56" s="92">
        <v>4.5822756251082257</v>
      </c>
      <c r="K56" s="93">
        <v>3842</v>
      </c>
      <c r="L56" s="93">
        <v>17486</v>
      </c>
      <c r="M56" s="93">
        <v>1076</v>
      </c>
      <c r="N56" s="94">
        <f t="shared" si="9"/>
        <v>0.21971863204849593</v>
      </c>
      <c r="O56" s="213"/>
      <c r="P56" s="213"/>
      <c r="Q56" s="213"/>
      <c r="R56" s="213"/>
      <c r="S56" s="213"/>
      <c r="T56" s="213"/>
    </row>
    <row r="57" spans="1:20" x14ac:dyDescent="0.3">
      <c r="A57" s="86" t="s">
        <v>166</v>
      </c>
      <c r="B57" s="92">
        <v>6.4206217735360989</v>
      </c>
      <c r="C57" s="92">
        <v>11.855567410658502</v>
      </c>
      <c r="D57" s="92">
        <v>4.8682919200242072</v>
      </c>
      <c r="E57" s="92">
        <v>8.1405641403575544</v>
      </c>
      <c r="F57" s="92">
        <v>12.420576442575472</v>
      </c>
      <c r="G57" s="92">
        <v>6.3983019476883225</v>
      </c>
      <c r="H57" s="92">
        <v>4.579004296307204</v>
      </c>
      <c r="I57" s="92">
        <v>4.5503987727897917</v>
      </c>
      <c r="J57" s="92">
        <v>4.6083264827272243</v>
      </c>
      <c r="K57" s="93">
        <v>3799</v>
      </c>
      <c r="L57" s="93">
        <v>17251</v>
      </c>
      <c r="M57" s="93">
        <v>1052</v>
      </c>
      <c r="N57" s="94">
        <f t="shared" si="9"/>
        <v>0.22021911773230538</v>
      </c>
      <c r="O57" s="213"/>
      <c r="P57" s="213"/>
      <c r="Q57" s="213"/>
      <c r="R57" s="213"/>
      <c r="S57" s="213"/>
      <c r="T57" s="213"/>
    </row>
    <row r="58" spans="1:20" x14ac:dyDescent="0.3">
      <c r="A58" s="86" t="s">
        <v>166</v>
      </c>
      <c r="B58" s="92">
        <v>6.2813967498230996</v>
      </c>
      <c r="C58" s="92">
        <v>11.948773694721348</v>
      </c>
      <c r="D58" s="92">
        <v>4.6878123086889341</v>
      </c>
      <c r="E58" s="92">
        <v>8.0857672784200894</v>
      </c>
      <c r="F58" s="92">
        <v>12.477752900080601</v>
      </c>
      <c r="G58" s="92">
        <v>6.3014367810480199</v>
      </c>
      <c r="H58" s="92">
        <v>4.5217788311496312</v>
      </c>
      <c r="I58" s="92">
        <v>4.630194391797108</v>
      </c>
      <c r="J58" s="92">
        <v>4.4062837870492073</v>
      </c>
      <c r="K58" s="93">
        <v>3827</v>
      </c>
      <c r="L58" s="93">
        <v>17276</v>
      </c>
      <c r="M58" s="93">
        <v>1040</v>
      </c>
      <c r="N58" s="94">
        <f t="shared" si="9"/>
        <v>0.22152118545959712</v>
      </c>
      <c r="O58" s="213"/>
      <c r="P58" s="213"/>
      <c r="Q58" s="213"/>
      <c r="R58" s="213"/>
      <c r="S58" s="213"/>
      <c r="T58" s="213"/>
    </row>
    <row r="59" spans="1:20" x14ac:dyDescent="0.3">
      <c r="A59" s="86" t="s">
        <v>166</v>
      </c>
      <c r="B59" s="92">
        <v>7.1381900125306661</v>
      </c>
      <c r="C59" s="92">
        <v>13.288624776235803</v>
      </c>
      <c r="D59" s="92">
        <v>5.3474475604940039</v>
      </c>
      <c r="E59" s="92">
        <v>8.9538892000402868</v>
      </c>
      <c r="F59" s="92">
        <v>13.849483542853232</v>
      </c>
      <c r="G59" s="92">
        <v>7.0789064787247122</v>
      </c>
      <c r="H59" s="92">
        <v>4.5062210651545236</v>
      </c>
      <c r="I59" s="92">
        <v>4.4510254857125018</v>
      </c>
      <c r="J59" s="92">
        <v>4.5607042597302252</v>
      </c>
      <c r="K59" s="93">
        <v>3849</v>
      </c>
      <c r="L59" s="93">
        <v>17475</v>
      </c>
      <c r="M59" s="93">
        <v>1073</v>
      </c>
      <c r="N59" s="94">
        <f t="shared" si="9"/>
        <v>0.22025751072961372</v>
      </c>
      <c r="O59" s="213"/>
      <c r="P59" s="213"/>
      <c r="Q59" s="213"/>
      <c r="R59" s="213"/>
      <c r="S59" s="213"/>
      <c r="T59" s="213"/>
    </row>
    <row r="60" spans="1:20" x14ac:dyDescent="0.3">
      <c r="A60" s="86" t="s">
        <v>166</v>
      </c>
      <c r="B60" s="92">
        <v>6.4507177782065694</v>
      </c>
      <c r="C60" s="92">
        <v>12.043454787948182</v>
      </c>
      <c r="D60" s="92">
        <v>4.8163390348745247</v>
      </c>
      <c r="E60" s="92">
        <v>8.3255464343504944</v>
      </c>
      <c r="F60" s="92">
        <v>12.775054022934448</v>
      </c>
      <c r="G60" s="92">
        <v>6.5822554806173779</v>
      </c>
      <c r="H60" s="92">
        <v>4.5857581332615256</v>
      </c>
      <c r="I60" s="92">
        <v>4.6704018158450511</v>
      </c>
      <c r="J60" s="92">
        <v>4.5037087245857457</v>
      </c>
      <c r="K60" s="93">
        <v>3791</v>
      </c>
      <c r="L60" s="93">
        <v>17295</v>
      </c>
      <c r="M60" s="93">
        <v>1074</v>
      </c>
      <c r="N60" s="94">
        <f t="shared" si="9"/>
        <v>0.21919629950852848</v>
      </c>
      <c r="O60" s="213"/>
      <c r="P60" s="213"/>
      <c r="Q60" s="213"/>
      <c r="R60" s="213"/>
      <c r="S60" s="213"/>
      <c r="T60" s="213"/>
    </row>
    <row r="61" spans="1:20" x14ac:dyDescent="0.3">
      <c r="A61" s="86" t="s">
        <v>166</v>
      </c>
      <c r="B61" s="92">
        <v>6.763357508301632</v>
      </c>
      <c r="C61" s="92">
        <v>12.891254102703934</v>
      </c>
      <c r="D61" s="92">
        <v>5.1061153494591549</v>
      </c>
      <c r="E61" s="92">
        <v>8.7840969629660091</v>
      </c>
      <c r="F61" s="92">
        <v>13.397317013857352</v>
      </c>
      <c r="G61" s="92">
        <v>7.0054438212095764</v>
      </c>
      <c r="H61" s="92">
        <v>4.5717880291301913</v>
      </c>
      <c r="I61" s="92">
        <v>4.6621598116237832</v>
      </c>
      <c r="J61" s="92">
        <v>4.4825494351318378</v>
      </c>
      <c r="K61" s="93">
        <v>3804</v>
      </c>
      <c r="L61" s="93">
        <v>17448</v>
      </c>
      <c r="M61" s="93">
        <v>1012</v>
      </c>
      <c r="N61" s="94">
        <f t="shared" si="9"/>
        <v>0.21801925722145804</v>
      </c>
      <c r="O61" s="213"/>
      <c r="P61" s="213"/>
      <c r="Q61" s="213"/>
      <c r="R61" s="213"/>
      <c r="S61" s="213"/>
      <c r="T61" s="213"/>
    </row>
    <row r="62" spans="1:20" x14ac:dyDescent="0.3">
      <c r="A62" s="91" t="s">
        <v>175</v>
      </c>
      <c r="B62" s="95">
        <f>AVERAGE(B52:B61)</f>
        <v>6.658112466689535</v>
      </c>
      <c r="C62" s="95">
        <f t="shared" ref="C62:N62" si="10">AVERAGE(C52:C61)</f>
        <v>12.478740317317365</v>
      </c>
      <c r="D62" s="95">
        <f t="shared" si="10"/>
        <v>4.9890287095633266</v>
      </c>
      <c r="E62" s="95">
        <f t="shared" si="10"/>
        <v>8.4824414912247086</v>
      </c>
      <c r="F62" s="95">
        <f t="shared" si="10"/>
        <v>13.001087325174757</v>
      </c>
      <c r="G62" s="95">
        <f t="shared" si="10"/>
        <v>6.7015443446555683</v>
      </c>
      <c r="H62" s="95">
        <f t="shared" si="10"/>
        <v>4.5617024372185941</v>
      </c>
      <c r="I62" s="95">
        <f t="shared" si="10"/>
        <v>4.5838720985067827</v>
      </c>
      <c r="J62" s="95">
        <f t="shared" si="10"/>
        <v>4.5394625000981836</v>
      </c>
      <c r="K62" s="96">
        <f t="shared" si="10"/>
        <v>3814.9</v>
      </c>
      <c r="L62" s="96">
        <f t="shared" si="10"/>
        <v>17368.2</v>
      </c>
      <c r="M62" s="96">
        <f t="shared" si="10"/>
        <v>1075.8</v>
      </c>
      <c r="N62" s="97">
        <f t="shared" si="10"/>
        <v>0.21965132480636057</v>
      </c>
      <c r="O62" s="213"/>
      <c r="P62" s="213"/>
      <c r="Q62" s="213"/>
      <c r="R62" s="213"/>
      <c r="S62" s="213"/>
      <c r="T62" s="213"/>
    </row>
    <row r="63" spans="1:20" ht="6" customHeight="1" x14ac:dyDescent="0.3">
      <c r="B63" s="98"/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</row>
    <row r="64" spans="1:20" x14ac:dyDescent="0.3">
      <c r="A64" s="86" t="s">
        <v>167</v>
      </c>
      <c r="B64" s="150">
        <v>6.0128951623880154</v>
      </c>
      <c r="C64" s="150">
        <v>11.382396824881175</v>
      </c>
      <c r="D64" s="150">
        <v>4.4562106891827833</v>
      </c>
      <c r="E64" s="150">
        <v>7.5870068999465685</v>
      </c>
      <c r="F64" s="150">
        <v>11.880734068033311</v>
      </c>
      <c r="G64" s="150">
        <v>5.8075145147645237</v>
      </c>
      <c r="H64" s="150">
        <v>2.9767144110035906</v>
      </c>
      <c r="I64" s="150">
        <v>3.0540213670807921</v>
      </c>
      <c r="J64" s="150">
        <v>2.8992153879547802</v>
      </c>
      <c r="K64" s="151">
        <v>4836</v>
      </c>
      <c r="L64" s="151">
        <v>17309</v>
      </c>
      <c r="M64" s="151">
        <v>877</v>
      </c>
      <c r="N64" s="166">
        <f t="shared" ref="N64:N73" si="11">K64/L64</f>
        <v>0.27939222369865385</v>
      </c>
      <c r="O64" s="210" t="s">
        <v>229</v>
      </c>
      <c r="P64" s="210"/>
      <c r="Q64" s="210"/>
      <c r="R64" s="210"/>
      <c r="S64" s="210"/>
      <c r="T64" s="210"/>
    </row>
    <row r="65" spans="1:20" x14ac:dyDescent="0.3">
      <c r="A65" s="86" t="s">
        <v>167</v>
      </c>
      <c r="B65" s="150">
        <v>5.8002029649438827</v>
      </c>
      <c r="C65" s="150">
        <v>11.024500268872734</v>
      </c>
      <c r="D65" s="150">
        <v>4.2714471112882064</v>
      </c>
      <c r="E65" s="150">
        <v>7.4011910507994232</v>
      </c>
      <c r="F65" s="150">
        <v>11.814636988035097</v>
      </c>
      <c r="G65" s="150">
        <v>5.6250543044440509</v>
      </c>
      <c r="H65" s="150">
        <v>2.9435880116326345</v>
      </c>
      <c r="I65" s="150">
        <v>3.0472275541648641</v>
      </c>
      <c r="J65" s="150">
        <v>2.8401194209231337</v>
      </c>
      <c r="K65" s="151">
        <v>4846</v>
      </c>
      <c r="L65" s="151">
        <v>17194</v>
      </c>
      <c r="M65" s="151">
        <v>867</v>
      </c>
      <c r="N65" s="166">
        <f t="shared" si="11"/>
        <v>0.28184250319879028</v>
      </c>
      <c r="O65" s="210"/>
      <c r="P65" s="210"/>
      <c r="Q65" s="210"/>
      <c r="R65" s="210"/>
      <c r="S65" s="210"/>
      <c r="T65" s="210"/>
    </row>
    <row r="66" spans="1:20" x14ac:dyDescent="0.3">
      <c r="A66" s="86" t="s">
        <v>167</v>
      </c>
      <c r="B66" s="150">
        <v>5.9914588198848033</v>
      </c>
      <c r="C66" s="150">
        <v>11.432701926091939</v>
      </c>
      <c r="D66" s="150">
        <v>4.4124734682149738</v>
      </c>
      <c r="E66" s="150">
        <v>7.5828858487929187</v>
      </c>
      <c r="F66" s="150">
        <v>11.979167866176931</v>
      </c>
      <c r="G66" s="150">
        <v>5.8426805192908695</v>
      </c>
      <c r="H66" s="150">
        <v>3.0150473812716498</v>
      </c>
      <c r="I66" s="150">
        <v>3.2011528131506837</v>
      </c>
      <c r="J66" s="150">
        <v>2.8259101566427329</v>
      </c>
      <c r="K66" s="151">
        <v>4827</v>
      </c>
      <c r="L66" s="151">
        <v>17198</v>
      </c>
      <c r="M66" s="151">
        <v>878</v>
      </c>
      <c r="N66" s="166">
        <f t="shared" si="11"/>
        <v>0.28067217118269566</v>
      </c>
      <c r="O66" s="210"/>
      <c r="P66" s="210"/>
      <c r="Q66" s="210"/>
      <c r="R66" s="210"/>
      <c r="S66" s="210"/>
      <c r="T66" s="210"/>
    </row>
    <row r="67" spans="1:20" x14ac:dyDescent="0.3">
      <c r="A67" s="86" t="s">
        <v>167</v>
      </c>
      <c r="B67" s="150">
        <v>5.6230512533032018</v>
      </c>
      <c r="C67" s="150">
        <v>10.712403160816054</v>
      </c>
      <c r="D67" s="150">
        <v>4.1384489806202245</v>
      </c>
      <c r="E67" s="150">
        <v>7.1932803240957197</v>
      </c>
      <c r="F67" s="150">
        <v>11.423494689308685</v>
      </c>
      <c r="G67" s="150">
        <v>5.4535234087270048</v>
      </c>
      <c r="H67" s="150">
        <v>3.0000749480837055</v>
      </c>
      <c r="I67" s="150">
        <v>3.1293026009792255</v>
      </c>
      <c r="J67" s="150">
        <v>2.8735612846673884</v>
      </c>
      <c r="K67" s="151">
        <v>4900</v>
      </c>
      <c r="L67" s="151">
        <v>17332</v>
      </c>
      <c r="M67" s="151">
        <v>874</v>
      </c>
      <c r="N67" s="166">
        <f t="shared" si="11"/>
        <v>0.28271405492730212</v>
      </c>
      <c r="O67" s="210"/>
      <c r="P67" s="210"/>
      <c r="Q67" s="210"/>
      <c r="R67" s="210"/>
      <c r="S67" s="210"/>
      <c r="T67" s="210"/>
    </row>
    <row r="68" spans="1:20" x14ac:dyDescent="0.3">
      <c r="A68" s="86" t="s">
        <v>167</v>
      </c>
      <c r="B68" s="150">
        <v>5.8456972356226737</v>
      </c>
      <c r="C68" s="150">
        <v>11.104708608187829</v>
      </c>
      <c r="D68" s="150">
        <v>4.3375900107415246</v>
      </c>
      <c r="E68" s="150">
        <v>7.5434793079928442</v>
      </c>
      <c r="F68" s="150">
        <v>11.938981561842956</v>
      </c>
      <c r="G68" s="150">
        <v>5.8416680735252546</v>
      </c>
      <c r="H68" s="150">
        <v>2.959793089231737</v>
      </c>
      <c r="I68" s="150">
        <v>3.053613671656342</v>
      </c>
      <c r="J68" s="150">
        <v>2.868585037357863</v>
      </c>
      <c r="K68" s="151">
        <v>4816</v>
      </c>
      <c r="L68" s="151">
        <v>17497</v>
      </c>
      <c r="M68" s="151">
        <v>856</v>
      </c>
      <c r="N68" s="166">
        <f t="shared" si="11"/>
        <v>0.27524718523175401</v>
      </c>
      <c r="O68" s="210"/>
      <c r="P68" s="210"/>
      <c r="Q68" s="210"/>
      <c r="R68" s="210"/>
      <c r="S68" s="210"/>
      <c r="T68" s="210"/>
    </row>
    <row r="69" spans="1:20" x14ac:dyDescent="0.3">
      <c r="A69" s="86" t="s">
        <v>167</v>
      </c>
      <c r="B69" s="150">
        <v>6.1022340150595413</v>
      </c>
      <c r="C69" s="150">
        <v>11.552213535264009</v>
      </c>
      <c r="D69" s="150">
        <v>4.5314033783687737</v>
      </c>
      <c r="E69" s="150">
        <v>7.8316034900172866</v>
      </c>
      <c r="F69" s="150">
        <v>12.312795770634711</v>
      </c>
      <c r="G69" s="150">
        <v>6.0350468867854721</v>
      </c>
      <c r="H69" s="150">
        <v>2.9423958704149187</v>
      </c>
      <c r="I69" s="150">
        <v>3.0727780648748468</v>
      </c>
      <c r="J69" s="150">
        <v>2.8166049657158991</v>
      </c>
      <c r="K69" s="151">
        <v>4910</v>
      </c>
      <c r="L69" s="151">
        <v>17541</v>
      </c>
      <c r="M69" s="151">
        <v>868</v>
      </c>
      <c r="N69" s="166">
        <f t="shared" si="11"/>
        <v>0.27991562624707828</v>
      </c>
      <c r="O69" s="210"/>
      <c r="P69" s="210"/>
      <c r="Q69" s="210"/>
      <c r="R69" s="210"/>
      <c r="S69" s="210"/>
      <c r="T69" s="210"/>
    </row>
    <row r="70" spans="1:20" x14ac:dyDescent="0.3">
      <c r="A70" s="86" t="s">
        <v>167</v>
      </c>
      <c r="B70" s="150">
        <v>6.3267113704097309</v>
      </c>
      <c r="C70" s="150">
        <v>11.88976269078532</v>
      </c>
      <c r="D70" s="150">
        <v>4.6856505051832489</v>
      </c>
      <c r="E70" s="150">
        <v>7.8034064996272372</v>
      </c>
      <c r="F70" s="150">
        <v>12.225024597612359</v>
      </c>
      <c r="G70" s="150">
        <v>6.0053186490774371</v>
      </c>
      <c r="H70" s="150">
        <v>2.9147403874888491</v>
      </c>
      <c r="I70" s="150">
        <v>3.0182301822954569</v>
      </c>
      <c r="J70" s="150">
        <v>2.8132638461408295</v>
      </c>
      <c r="K70" s="151">
        <v>4785</v>
      </c>
      <c r="L70" s="151">
        <v>17184</v>
      </c>
      <c r="M70" s="151">
        <v>893</v>
      </c>
      <c r="N70" s="166">
        <f t="shared" si="11"/>
        <v>0.2784567039106145</v>
      </c>
      <c r="O70" s="210"/>
      <c r="P70" s="210"/>
      <c r="Q70" s="210"/>
      <c r="R70" s="210"/>
      <c r="S70" s="210"/>
      <c r="T70" s="210"/>
    </row>
    <row r="71" spans="1:20" x14ac:dyDescent="0.3">
      <c r="A71" s="86" t="s">
        <v>167</v>
      </c>
      <c r="B71" s="150">
        <v>6.3287548687719291</v>
      </c>
      <c r="C71" s="150">
        <v>11.796300387690227</v>
      </c>
      <c r="D71" s="150">
        <v>4.7293410279392312</v>
      </c>
      <c r="E71" s="150">
        <v>7.9065991783511453</v>
      </c>
      <c r="F71" s="150">
        <v>12.377224397208144</v>
      </c>
      <c r="G71" s="150">
        <v>6.1884998588701929</v>
      </c>
      <c r="H71" s="150">
        <v>2.9474125799257389</v>
      </c>
      <c r="I71" s="150">
        <v>3.0638054382239708</v>
      </c>
      <c r="J71" s="150">
        <v>2.8328916067712697</v>
      </c>
      <c r="K71" s="151">
        <v>4811</v>
      </c>
      <c r="L71" s="151">
        <v>17330</v>
      </c>
      <c r="M71" s="151">
        <v>859</v>
      </c>
      <c r="N71" s="166">
        <f t="shared" si="11"/>
        <v>0.27761107905366417</v>
      </c>
      <c r="O71" s="210"/>
      <c r="P71" s="210"/>
      <c r="Q71" s="210"/>
      <c r="R71" s="210"/>
      <c r="S71" s="210"/>
      <c r="T71" s="210"/>
    </row>
    <row r="72" spans="1:20" x14ac:dyDescent="0.3">
      <c r="A72" s="86" t="s">
        <v>167</v>
      </c>
      <c r="B72" s="150">
        <v>5.9827526027925986</v>
      </c>
      <c r="C72" s="150">
        <v>11.474100228628298</v>
      </c>
      <c r="D72" s="150">
        <v>4.3973415651996106</v>
      </c>
      <c r="E72" s="150">
        <v>7.8030131775779301</v>
      </c>
      <c r="F72" s="150">
        <v>12.285057397463857</v>
      </c>
      <c r="G72" s="150">
        <v>6.0146527711681861</v>
      </c>
      <c r="H72" s="150">
        <v>2.8798060424764094</v>
      </c>
      <c r="I72" s="150">
        <v>3.0080431178016629</v>
      </c>
      <c r="J72" s="150">
        <v>2.7556821335947803</v>
      </c>
      <c r="K72" s="151">
        <v>4847</v>
      </c>
      <c r="L72" s="151">
        <v>17545</v>
      </c>
      <c r="M72" s="151">
        <v>863</v>
      </c>
      <c r="N72" s="166">
        <f t="shared" si="11"/>
        <v>0.27626104303220289</v>
      </c>
      <c r="O72" s="210"/>
      <c r="P72" s="210"/>
      <c r="Q72" s="210"/>
      <c r="R72" s="210"/>
      <c r="S72" s="210"/>
      <c r="T72" s="210"/>
    </row>
    <row r="73" spans="1:20" x14ac:dyDescent="0.3">
      <c r="A73" s="86" t="s">
        <v>167</v>
      </c>
      <c r="B73" s="150">
        <v>6.2673623231050408</v>
      </c>
      <c r="C73" s="150">
        <v>11.679227733318678</v>
      </c>
      <c r="D73" s="150">
        <v>4.6617991227265128</v>
      </c>
      <c r="E73" s="150">
        <v>7.9414014770078678</v>
      </c>
      <c r="F73" s="150">
        <v>12.446977767914474</v>
      </c>
      <c r="G73" s="150">
        <v>6.1416099779223297</v>
      </c>
      <c r="H73" s="150">
        <v>2.9716231210753299</v>
      </c>
      <c r="I73" s="150">
        <v>3.1196074570306092</v>
      </c>
      <c r="J73" s="150">
        <v>2.8189211636718139</v>
      </c>
      <c r="K73" s="151">
        <v>4844</v>
      </c>
      <c r="L73" s="151">
        <v>17270</v>
      </c>
      <c r="M73" s="151">
        <v>878</v>
      </c>
      <c r="N73" s="166">
        <f t="shared" si="11"/>
        <v>0.28048639258830343</v>
      </c>
      <c r="O73" s="210"/>
      <c r="P73" s="210"/>
      <c r="Q73" s="210"/>
      <c r="R73" s="210"/>
      <c r="S73" s="210"/>
      <c r="T73" s="210"/>
    </row>
    <row r="74" spans="1:20" x14ac:dyDescent="0.3">
      <c r="A74" s="91" t="s">
        <v>175</v>
      </c>
      <c r="B74" s="95">
        <f>AVERAGE(B64:B73)</f>
        <v>6.0281120616281427</v>
      </c>
      <c r="C74" s="95">
        <f t="shared" ref="C74:N74" si="12">AVERAGE(C64:C73)</f>
        <v>11.404831536453626</v>
      </c>
      <c r="D74" s="95">
        <f t="shared" si="12"/>
        <v>4.4621705859465086</v>
      </c>
      <c r="E74" s="95">
        <f t="shared" si="12"/>
        <v>7.6593867254208945</v>
      </c>
      <c r="F74" s="95">
        <f t="shared" si="12"/>
        <v>12.068409510423052</v>
      </c>
      <c r="G74" s="95">
        <f t="shared" si="12"/>
        <v>5.8955568964575322</v>
      </c>
      <c r="H74" s="95">
        <f t="shared" si="12"/>
        <v>2.9551195842604563</v>
      </c>
      <c r="I74" s="95">
        <f t="shared" si="12"/>
        <v>3.0767782267258452</v>
      </c>
      <c r="J74" s="95">
        <f t="shared" si="12"/>
        <v>2.8344755003440492</v>
      </c>
      <c r="K74" s="96">
        <f t="shared" si="12"/>
        <v>4842.2</v>
      </c>
      <c r="L74" s="96">
        <f t="shared" si="12"/>
        <v>17340</v>
      </c>
      <c r="M74" s="96">
        <f t="shared" si="12"/>
        <v>871.3</v>
      </c>
      <c r="N74" s="165">
        <f t="shared" si="12"/>
        <v>0.27925989830710596</v>
      </c>
      <c r="O74" s="210"/>
      <c r="P74" s="210"/>
      <c r="Q74" s="210"/>
      <c r="R74" s="210"/>
      <c r="S74" s="210"/>
      <c r="T74" s="210"/>
    </row>
    <row r="75" spans="1:20" ht="6" customHeight="1" x14ac:dyDescent="0.3">
      <c r="B75" s="98"/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</row>
    <row r="76" spans="1:20" x14ac:dyDescent="0.3">
      <c r="A76" s="86" t="s">
        <v>168</v>
      </c>
      <c r="B76" s="92">
        <v>6.6126925172314319</v>
      </c>
      <c r="C76" s="92">
        <v>12.293648521733486</v>
      </c>
      <c r="D76" s="92">
        <v>5.0552739122356973</v>
      </c>
      <c r="E76" s="92">
        <v>8.5242422645094891</v>
      </c>
      <c r="F76" s="92">
        <v>13.193385652508598</v>
      </c>
      <c r="G76" s="92">
        <v>6.745725706956784</v>
      </c>
      <c r="H76" s="92">
        <v>11.857406675228866</v>
      </c>
      <c r="I76" s="92">
        <v>15.648736471446291</v>
      </c>
      <c r="J76" s="92">
        <v>7.952434952303161</v>
      </c>
      <c r="K76" s="93">
        <v>3928</v>
      </c>
      <c r="L76" s="93">
        <v>17469</v>
      </c>
      <c r="M76" s="93">
        <v>731</v>
      </c>
      <c r="N76" s="152">
        <f t="shared" ref="N76:N85" si="13">K76/L76</f>
        <v>0.22485545824031142</v>
      </c>
      <c r="O76" s="210" t="s">
        <v>230</v>
      </c>
      <c r="P76" s="210"/>
      <c r="Q76" s="210"/>
      <c r="R76" s="210"/>
      <c r="S76" s="210"/>
      <c r="T76" s="210"/>
    </row>
    <row r="77" spans="1:20" x14ac:dyDescent="0.3">
      <c r="A77" s="86" t="s">
        <v>168</v>
      </c>
      <c r="B77" s="92">
        <v>6.4740381112496381</v>
      </c>
      <c r="C77" s="92">
        <v>11.951230675490034</v>
      </c>
      <c r="D77" s="92">
        <v>4.866268418236495</v>
      </c>
      <c r="E77" s="92">
        <v>8.3017837569196562</v>
      </c>
      <c r="F77" s="92">
        <v>12.79178181988533</v>
      </c>
      <c r="G77" s="92">
        <v>6.5498463305355008</v>
      </c>
      <c r="H77" s="92">
        <v>13.444057128949108</v>
      </c>
      <c r="I77" s="92">
        <v>18.036471931899818</v>
      </c>
      <c r="J77" s="92">
        <v>8.7899163205823392</v>
      </c>
      <c r="K77" s="93">
        <v>3745</v>
      </c>
      <c r="L77" s="93">
        <v>17417</v>
      </c>
      <c r="M77" s="93">
        <v>646</v>
      </c>
      <c r="N77" s="152">
        <f t="shared" si="13"/>
        <v>0.21501980823333525</v>
      </c>
      <c r="O77" s="210"/>
      <c r="P77" s="210"/>
      <c r="Q77" s="210"/>
      <c r="R77" s="210"/>
      <c r="S77" s="210"/>
      <c r="T77" s="210"/>
    </row>
    <row r="78" spans="1:20" x14ac:dyDescent="0.3">
      <c r="A78" s="86" t="s">
        <v>168</v>
      </c>
      <c r="B78" s="92">
        <v>6.6159962724099728</v>
      </c>
      <c r="C78" s="92">
        <v>12.380553129723905</v>
      </c>
      <c r="D78" s="92">
        <v>4.9836451165958753</v>
      </c>
      <c r="E78" s="92">
        <v>8.5289697646884584</v>
      </c>
      <c r="F78" s="92">
        <v>13.150278208750404</v>
      </c>
      <c r="G78" s="92">
        <v>6.754985107950076</v>
      </c>
      <c r="H78" s="92">
        <v>14.704790443533655</v>
      </c>
      <c r="I78" s="92">
        <v>19.508533325117305</v>
      </c>
      <c r="J78" s="92">
        <v>9.867598897000585</v>
      </c>
      <c r="K78" s="93">
        <v>3749</v>
      </c>
      <c r="L78" s="93">
        <v>17643</v>
      </c>
      <c r="M78" s="93">
        <v>694</v>
      </c>
      <c r="N78" s="152">
        <f t="shared" si="13"/>
        <v>0.21249220654083772</v>
      </c>
      <c r="O78" s="210"/>
      <c r="P78" s="210"/>
      <c r="Q78" s="210"/>
      <c r="R78" s="210"/>
      <c r="S78" s="210"/>
      <c r="T78" s="210"/>
    </row>
    <row r="79" spans="1:20" x14ac:dyDescent="0.3">
      <c r="A79" s="86" t="s">
        <v>168</v>
      </c>
      <c r="B79" s="92">
        <v>5.8485858770451777</v>
      </c>
      <c r="C79" s="92">
        <v>11.06089279378986</v>
      </c>
      <c r="D79" s="92">
        <v>4.3331260590473137</v>
      </c>
      <c r="E79" s="92">
        <v>7.4795072359299546</v>
      </c>
      <c r="F79" s="92">
        <v>11.882503459193391</v>
      </c>
      <c r="G79" s="92">
        <v>5.7342975415741959</v>
      </c>
      <c r="H79" s="92">
        <v>11.118394630369336</v>
      </c>
      <c r="I79" s="92">
        <v>14.540340627937235</v>
      </c>
      <c r="J79" s="92">
        <v>7.5430450424876119</v>
      </c>
      <c r="K79" s="93">
        <v>4014</v>
      </c>
      <c r="L79" s="93">
        <v>17202</v>
      </c>
      <c r="M79" s="93">
        <v>713</v>
      </c>
      <c r="N79" s="152">
        <f t="shared" si="13"/>
        <v>0.23334495988838508</v>
      </c>
      <c r="O79" s="210"/>
      <c r="P79" s="210"/>
      <c r="Q79" s="210"/>
      <c r="R79" s="210"/>
      <c r="S79" s="210"/>
      <c r="T79" s="210"/>
    </row>
    <row r="80" spans="1:20" x14ac:dyDescent="0.3">
      <c r="A80" s="86" t="s">
        <v>168</v>
      </c>
      <c r="B80" s="92">
        <v>6.5003113719855063</v>
      </c>
      <c r="C80" s="92">
        <v>12.09543333780721</v>
      </c>
      <c r="D80" s="92">
        <v>4.9445064898763604</v>
      </c>
      <c r="E80" s="92">
        <v>8.3654912748039063</v>
      </c>
      <c r="F80" s="92">
        <v>12.894757733651888</v>
      </c>
      <c r="G80" s="92">
        <v>6.6483492684413745</v>
      </c>
      <c r="H80" s="92">
        <v>13.193154448698159</v>
      </c>
      <c r="I80" s="92">
        <v>17.769224710610661</v>
      </c>
      <c r="J80" s="92">
        <v>8.6122237828962138</v>
      </c>
      <c r="K80" s="93">
        <v>3768</v>
      </c>
      <c r="L80" s="93">
        <v>17410</v>
      </c>
      <c r="M80" s="93">
        <v>678</v>
      </c>
      <c r="N80" s="152">
        <f t="shared" si="13"/>
        <v>0.2164273406088455</v>
      </c>
      <c r="O80" s="210"/>
      <c r="P80" s="210"/>
      <c r="Q80" s="210"/>
      <c r="R80" s="210"/>
      <c r="S80" s="210"/>
      <c r="T80" s="210"/>
    </row>
    <row r="81" spans="1:20" x14ac:dyDescent="0.3">
      <c r="A81" s="86" t="s">
        <v>168</v>
      </c>
      <c r="B81" s="92"/>
      <c r="C81" s="92"/>
      <c r="D81" s="92"/>
      <c r="E81" s="92"/>
      <c r="F81" s="92"/>
      <c r="G81" s="92"/>
      <c r="H81" s="92"/>
      <c r="I81" s="92"/>
      <c r="J81" s="92"/>
      <c r="K81" s="93"/>
      <c r="L81" s="93"/>
      <c r="M81" s="93"/>
      <c r="N81" s="152" t="e">
        <f t="shared" si="13"/>
        <v>#DIV/0!</v>
      </c>
      <c r="O81" s="210"/>
      <c r="P81" s="210"/>
      <c r="Q81" s="210"/>
      <c r="R81" s="210"/>
      <c r="S81" s="210"/>
      <c r="T81" s="210"/>
    </row>
    <row r="82" spans="1:20" x14ac:dyDescent="0.3">
      <c r="A82" s="86" t="s">
        <v>168</v>
      </c>
      <c r="B82" s="92"/>
      <c r="C82" s="92"/>
      <c r="D82" s="92"/>
      <c r="E82" s="92"/>
      <c r="F82" s="92"/>
      <c r="G82" s="92"/>
      <c r="H82" s="92"/>
      <c r="I82" s="92"/>
      <c r="J82" s="92"/>
      <c r="K82" s="93"/>
      <c r="L82" s="93"/>
      <c r="M82" s="93"/>
      <c r="N82" s="152" t="e">
        <f t="shared" si="13"/>
        <v>#DIV/0!</v>
      </c>
      <c r="O82" s="210"/>
      <c r="P82" s="210"/>
      <c r="Q82" s="210"/>
      <c r="R82" s="210"/>
      <c r="S82" s="210"/>
      <c r="T82" s="210"/>
    </row>
    <row r="83" spans="1:20" x14ac:dyDescent="0.3">
      <c r="A83" s="86" t="s">
        <v>168</v>
      </c>
      <c r="B83" s="92"/>
      <c r="C83" s="92"/>
      <c r="D83" s="92"/>
      <c r="E83" s="92"/>
      <c r="F83" s="92"/>
      <c r="G83" s="92"/>
      <c r="H83" s="92"/>
      <c r="I83" s="92"/>
      <c r="J83" s="92"/>
      <c r="K83" s="93"/>
      <c r="L83" s="93"/>
      <c r="M83" s="93"/>
      <c r="N83" s="152" t="e">
        <f t="shared" si="13"/>
        <v>#DIV/0!</v>
      </c>
      <c r="O83" s="210"/>
      <c r="P83" s="210"/>
      <c r="Q83" s="210"/>
      <c r="R83" s="210"/>
      <c r="S83" s="210"/>
      <c r="T83" s="210"/>
    </row>
    <row r="84" spans="1:20" x14ac:dyDescent="0.3">
      <c r="A84" s="86" t="s">
        <v>168</v>
      </c>
      <c r="B84" s="92"/>
      <c r="C84" s="92"/>
      <c r="D84" s="92"/>
      <c r="E84" s="92"/>
      <c r="F84" s="92"/>
      <c r="G84" s="92"/>
      <c r="H84" s="92"/>
      <c r="I84" s="92"/>
      <c r="J84" s="92"/>
      <c r="K84" s="93"/>
      <c r="L84" s="93"/>
      <c r="M84" s="93"/>
      <c r="N84" s="152" t="e">
        <f t="shared" si="13"/>
        <v>#DIV/0!</v>
      </c>
      <c r="O84" s="210"/>
      <c r="P84" s="210"/>
      <c r="Q84" s="210"/>
      <c r="R84" s="210"/>
      <c r="S84" s="210"/>
      <c r="T84" s="210"/>
    </row>
    <row r="85" spans="1:20" x14ac:dyDescent="0.3">
      <c r="A85" s="86" t="s">
        <v>168</v>
      </c>
      <c r="B85" s="92"/>
      <c r="C85" s="92"/>
      <c r="D85" s="92"/>
      <c r="E85" s="92"/>
      <c r="F85" s="92"/>
      <c r="G85" s="92"/>
      <c r="H85" s="92"/>
      <c r="I85" s="92"/>
      <c r="J85" s="92"/>
      <c r="K85" s="93"/>
      <c r="L85" s="93"/>
      <c r="M85" s="93"/>
      <c r="N85" s="152" t="e">
        <f t="shared" si="13"/>
        <v>#DIV/0!</v>
      </c>
      <c r="O85" s="210"/>
      <c r="P85" s="210"/>
      <c r="Q85" s="210"/>
      <c r="R85" s="210"/>
      <c r="S85" s="210"/>
      <c r="T85" s="210"/>
    </row>
    <row r="86" spans="1:20" x14ac:dyDescent="0.3">
      <c r="A86" s="91" t="s">
        <v>175</v>
      </c>
      <c r="B86" s="95">
        <f>AVERAGE(B76:B85)</f>
        <v>6.4103248299843454</v>
      </c>
      <c r="C86" s="95">
        <f t="shared" ref="C86:N86" si="14">AVERAGE(C76:C85)</f>
        <v>11.9563516917089</v>
      </c>
      <c r="D86" s="95">
        <f t="shared" si="14"/>
        <v>4.8365639991983489</v>
      </c>
      <c r="E86" s="95">
        <f t="shared" si="14"/>
        <v>8.2399988593702922</v>
      </c>
      <c r="F86" s="95">
        <f t="shared" si="14"/>
        <v>12.782541374797921</v>
      </c>
      <c r="G86" s="95">
        <f t="shared" si="14"/>
        <v>6.4866407910915864</v>
      </c>
      <c r="H86" s="95">
        <f t="shared" si="14"/>
        <v>12.863560665355825</v>
      </c>
      <c r="I86" s="95">
        <f t="shared" si="14"/>
        <v>17.100661413402261</v>
      </c>
      <c r="J86" s="95">
        <f t="shared" si="14"/>
        <v>8.5530437990539827</v>
      </c>
      <c r="K86" s="96">
        <f t="shared" si="14"/>
        <v>3840.8</v>
      </c>
      <c r="L86" s="96">
        <f t="shared" si="14"/>
        <v>17428.2</v>
      </c>
      <c r="M86" s="96">
        <f t="shared" si="14"/>
        <v>692.4</v>
      </c>
      <c r="N86" s="97" t="e">
        <f t="shared" si="14"/>
        <v>#DIV/0!</v>
      </c>
      <c r="O86" s="210"/>
      <c r="P86" s="210"/>
      <c r="Q86" s="210"/>
      <c r="R86" s="210"/>
      <c r="S86" s="210"/>
      <c r="T86" s="210"/>
    </row>
    <row r="87" spans="1:20" ht="6" customHeight="1" x14ac:dyDescent="0.3">
      <c r="B87" s="98"/>
      <c r="C87" s="98"/>
      <c r="D87" s="98"/>
      <c r="E87" s="98"/>
      <c r="F87" s="98"/>
      <c r="G87" s="98"/>
      <c r="H87" s="98"/>
      <c r="I87" s="98"/>
      <c r="J87" s="98"/>
      <c r="K87" s="98"/>
      <c r="L87" s="98"/>
      <c r="M87" s="98"/>
      <c r="N87" s="98"/>
    </row>
    <row r="88" spans="1:20" x14ac:dyDescent="0.3">
      <c r="A88" s="86" t="s">
        <v>169</v>
      </c>
      <c r="B88" s="92">
        <v>6.5818876355714577</v>
      </c>
      <c r="C88" s="92">
        <v>12.289809042133975</v>
      </c>
      <c r="D88" s="92">
        <v>4.9627030376360732</v>
      </c>
      <c r="E88" s="92">
        <v>8.3686317620110593</v>
      </c>
      <c r="F88" s="92">
        <v>12.966899569601621</v>
      </c>
      <c r="G88" s="92">
        <v>6.6360533498463123</v>
      </c>
      <c r="H88" s="92">
        <v>13.746566520936714</v>
      </c>
      <c r="I88" s="92">
        <v>18.276441110340169</v>
      </c>
      <c r="J88" s="92">
        <v>9.1186426979964263</v>
      </c>
      <c r="K88" s="93">
        <v>3736</v>
      </c>
      <c r="L88" s="93">
        <v>17233</v>
      </c>
      <c r="M88" s="93">
        <v>689</v>
      </c>
      <c r="N88" s="152">
        <f t="shared" ref="N88:N93" si="15">K88/L88</f>
        <v>0.21679336157372484</v>
      </c>
      <c r="O88" s="210" t="s">
        <v>231</v>
      </c>
      <c r="P88" s="210"/>
      <c r="Q88" s="210"/>
      <c r="R88" s="210"/>
      <c r="S88" s="210"/>
      <c r="T88" s="210"/>
    </row>
    <row r="89" spans="1:20" x14ac:dyDescent="0.3">
      <c r="A89" s="86" t="s">
        <v>169</v>
      </c>
      <c r="B89" s="92">
        <v>6.4915173780210926</v>
      </c>
      <c r="C89" s="92">
        <v>12.310501510860224</v>
      </c>
      <c r="D89" s="92">
        <v>4.8174404044196963</v>
      </c>
      <c r="E89" s="92">
        <v>8.2109852540062285</v>
      </c>
      <c r="F89" s="92">
        <v>12.782449224718574</v>
      </c>
      <c r="G89" s="92">
        <v>6.4550524470927915</v>
      </c>
      <c r="H89" s="92">
        <v>11.732437117498812</v>
      </c>
      <c r="I89" s="92">
        <v>15.896795512983978</v>
      </c>
      <c r="J89" s="92">
        <v>7.5026478501129965</v>
      </c>
      <c r="K89" s="93">
        <v>3977</v>
      </c>
      <c r="L89" s="93">
        <v>17432</v>
      </c>
      <c r="M89" s="93">
        <v>738</v>
      </c>
      <c r="N89" s="152">
        <f t="shared" si="15"/>
        <v>0.22814364387333638</v>
      </c>
      <c r="O89" s="210"/>
      <c r="P89" s="210"/>
      <c r="Q89" s="210"/>
      <c r="R89" s="210"/>
      <c r="S89" s="210"/>
      <c r="T89" s="210"/>
    </row>
    <row r="90" spans="1:20" x14ac:dyDescent="0.3">
      <c r="A90" s="86" t="s">
        <v>169</v>
      </c>
      <c r="B90" s="92">
        <v>6.3867677632323545</v>
      </c>
      <c r="C90" s="92">
        <v>11.862894997305121</v>
      </c>
      <c r="D90" s="92">
        <v>4.7945452580066554</v>
      </c>
      <c r="E90" s="92">
        <v>8.1395776556379875</v>
      </c>
      <c r="F90" s="92">
        <v>12.702485093883519</v>
      </c>
      <c r="G90" s="92">
        <v>6.329249513122714</v>
      </c>
      <c r="H90" s="92">
        <v>10.053575284693531</v>
      </c>
      <c r="I90" s="92">
        <v>13.846742711276129</v>
      </c>
      <c r="J90" s="92">
        <v>6.4744940080916775</v>
      </c>
      <c r="K90" s="93">
        <v>4031</v>
      </c>
      <c r="L90" s="93">
        <v>17387</v>
      </c>
      <c r="M90" s="93">
        <v>702</v>
      </c>
      <c r="N90" s="152">
        <f t="shared" si="15"/>
        <v>0.23183988037039166</v>
      </c>
      <c r="O90" s="210"/>
      <c r="P90" s="210"/>
      <c r="Q90" s="210"/>
      <c r="R90" s="210"/>
      <c r="S90" s="210"/>
      <c r="T90" s="210"/>
    </row>
    <row r="91" spans="1:20" x14ac:dyDescent="0.3">
      <c r="A91" s="86" t="s">
        <v>169</v>
      </c>
      <c r="B91" s="92">
        <v>6.4536693048740581</v>
      </c>
      <c r="C91" s="92">
        <v>12.089306141358012</v>
      </c>
      <c r="D91" s="92">
        <v>4.853306593941582</v>
      </c>
      <c r="E91" s="92">
        <v>8.1730808413412852</v>
      </c>
      <c r="F91" s="92">
        <v>12.727037329348143</v>
      </c>
      <c r="G91" s="92">
        <v>6.4268766899824614</v>
      </c>
      <c r="H91" s="92">
        <v>11.070021672556829</v>
      </c>
      <c r="I91" s="92">
        <v>15.018929613917919</v>
      </c>
      <c r="J91" s="92">
        <v>7.3406054170657704</v>
      </c>
      <c r="K91" s="93">
        <v>3953</v>
      </c>
      <c r="L91" s="93">
        <v>17288</v>
      </c>
      <c r="M91" s="93">
        <v>676</v>
      </c>
      <c r="N91" s="152">
        <f t="shared" si="15"/>
        <v>0.22865571494678388</v>
      </c>
      <c r="O91" s="210"/>
      <c r="P91" s="210"/>
      <c r="Q91" s="210"/>
      <c r="R91" s="210"/>
      <c r="S91" s="210"/>
      <c r="T91" s="210"/>
    </row>
    <row r="92" spans="1:20" x14ac:dyDescent="0.3">
      <c r="A92" s="86" t="s">
        <v>169</v>
      </c>
      <c r="B92" s="92">
        <v>6.54056171656649</v>
      </c>
      <c r="C92" s="92">
        <v>12.383274711460665</v>
      </c>
      <c r="D92" s="92">
        <v>4.9405611143824597</v>
      </c>
      <c r="E92" s="92">
        <v>8.5444174021801693</v>
      </c>
      <c r="F92" s="92">
        <v>13.166231191834319</v>
      </c>
      <c r="G92" s="92">
        <v>6.7908152087188123</v>
      </c>
      <c r="H92" s="92">
        <v>12.520134963266004</v>
      </c>
      <c r="I92" s="92">
        <v>16.869184264819989</v>
      </c>
      <c r="J92" s="92">
        <v>8.0261173516602824</v>
      </c>
      <c r="K92" s="93">
        <v>3782</v>
      </c>
      <c r="L92" s="93">
        <v>17447</v>
      </c>
      <c r="M92" s="93">
        <v>715</v>
      </c>
      <c r="N92" s="152">
        <f t="shared" si="15"/>
        <v>0.21677079154009285</v>
      </c>
      <c r="O92" s="210"/>
      <c r="P92" s="210"/>
      <c r="Q92" s="210"/>
      <c r="R92" s="210"/>
      <c r="S92" s="210"/>
      <c r="T92" s="210"/>
    </row>
    <row r="93" spans="1:20" x14ac:dyDescent="0.3">
      <c r="A93" s="86" t="s">
        <v>169</v>
      </c>
      <c r="B93" s="92">
        <v>6.6068875418477413</v>
      </c>
      <c r="C93" s="92">
        <v>12.608243049436817</v>
      </c>
      <c r="D93" s="92">
        <v>4.9718512885734372</v>
      </c>
      <c r="E93" s="92">
        <v>8.5455354761462647</v>
      </c>
      <c r="F93" s="92">
        <v>13.059003934310727</v>
      </c>
      <c r="G93" s="92">
        <v>6.8130741497913183</v>
      </c>
      <c r="H93" s="92">
        <v>11.776434891180743</v>
      </c>
      <c r="I93" s="92">
        <v>15.693897569827481</v>
      </c>
      <c r="J93" s="92">
        <v>7.8771366453561482</v>
      </c>
      <c r="K93" s="93">
        <v>3873</v>
      </c>
      <c r="L93" s="93">
        <v>17267</v>
      </c>
      <c r="M93" s="93">
        <v>690</v>
      </c>
      <c r="N93" s="152">
        <f t="shared" si="15"/>
        <v>0.22430068917588464</v>
      </c>
      <c r="O93" s="210"/>
      <c r="P93" s="210"/>
      <c r="Q93" s="210"/>
      <c r="R93" s="210"/>
      <c r="S93" s="210"/>
      <c r="T93" s="210"/>
    </row>
    <row r="94" spans="1:20" x14ac:dyDescent="0.3">
      <c r="A94" s="86" t="s">
        <v>169</v>
      </c>
      <c r="B94" s="92"/>
      <c r="C94" s="92"/>
      <c r="D94" s="92"/>
      <c r="E94" s="92"/>
      <c r="F94" s="92"/>
      <c r="G94" s="92"/>
      <c r="H94" s="92"/>
      <c r="I94" s="92"/>
      <c r="J94" s="92"/>
      <c r="K94" s="93"/>
      <c r="L94" s="93"/>
      <c r="M94" s="93"/>
      <c r="N94" s="94"/>
      <c r="O94" s="210"/>
      <c r="P94" s="210"/>
      <c r="Q94" s="210"/>
      <c r="R94" s="210"/>
      <c r="S94" s="210"/>
      <c r="T94" s="210"/>
    </row>
    <row r="95" spans="1:20" x14ac:dyDescent="0.3">
      <c r="A95" s="86" t="s">
        <v>169</v>
      </c>
      <c r="B95" s="92"/>
      <c r="C95" s="92"/>
      <c r="D95" s="92"/>
      <c r="E95" s="92"/>
      <c r="F95" s="92"/>
      <c r="G95" s="92"/>
      <c r="H95" s="92"/>
      <c r="I95" s="92"/>
      <c r="J95" s="92"/>
      <c r="K95" s="93"/>
      <c r="L95" s="93"/>
      <c r="M95" s="93"/>
      <c r="N95" s="94"/>
      <c r="O95" s="210"/>
      <c r="P95" s="210"/>
      <c r="Q95" s="210"/>
      <c r="R95" s="210"/>
      <c r="S95" s="210"/>
      <c r="T95" s="210"/>
    </row>
    <row r="96" spans="1:20" x14ac:dyDescent="0.3">
      <c r="A96" s="86" t="s">
        <v>169</v>
      </c>
      <c r="B96" s="92"/>
      <c r="C96" s="92"/>
      <c r="D96" s="92"/>
      <c r="E96" s="92"/>
      <c r="F96" s="92"/>
      <c r="G96" s="92"/>
      <c r="H96" s="92"/>
      <c r="I96" s="92"/>
      <c r="J96" s="92"/>
      <c r="K96" s="93"/>
      <c r="L96" s="93"/>
      <c r="M96" s="93"/>
      <c r="N96" s="94"/>
      <c r="O96" s="210"/>
      <c r="P96" s="210"/>
      <c r="Q96" s="210"/>
      <c r="R96" s="210"/>
      <c r="S96" s="210"/>
      <c r="T96" s="210"/>
    </row>
    <row r="97" spans="1:20" x14ac:dyDescent="0.3">
      <c r="A97" s="86" t="s">
        <v>169</v>
      </c>
      <c r="B97" s="92"/>
      <c r="C97" s="92"/>
      <c r="D97" s="92"/>
      <c r="E97" s="92"/>
      <c r="F97" s="92"/>
      <c r="G97" s="92"/>
      <c r="H97" s="92"/>
      <c r="I97" s="92"/>
      <c r="J97" s="92"/>
      <c r="K97" s="93"/>
      <c r="L97" s="93"/>
      <c r="M97" s="93"/>
      <c r="N97" s="94"/>
      <c r="O97" s="210"/>
      <c r="P97" s="210"/>
      <c r="Q97" s="210"/>
      <c r="R97" s="210"/>
      <c r="S97" s="210"/>
      <c r="T97" s="210"/>
    </row>
    <row r="98" spans="1:20" x14ac:dyDescent="0.3">
      <c r="A98" s="91" t="s">
        <v>175</v>
      </c>
      <c r="B98" s="95">
        <f>AVERAGE(B88:B97)</f>
        <v>6.5102152233521986</v>
      </c>
      <c r="C98" s="95">
        <f t="shared" ref="C98:N98" si="16">AVERAGE(C88:C97)</f>
        <v>12.257338242092468</v>
      </c>
      <c r="D98" s="95">
        <f t="shared" si="16"/>
        <v>4.890067949493317</v>
      </c>
      <c r="E98" s="95">
        <f t="shared" si="16"/>
        <v>8.330371398553833</v>
      </c>
      <c r="F98" s="95">
        <f t="shared" si="16"/>
        <v>12.900684390616149</v>
      </c>
      <c r="G98" s="95">
        <f t="shared" si="16"/>
        <v>6.5751868930924013</v>
      </c>
      <c r="H98" s="95">
        <f t="shared" si="16"/>
        <v>11.816528408355438</v>
      </c>
      <c r="I98" s="95">
        <f t="shared" si="16"/>
        <v>15.93366513052761</v>
      </c>
      <c r="J98" s="95">
        <f t="shared" si="16"/>
        <v>7.723273995047216</v>
      </c>
      <c r="K98" s="96">
        <f t="shared" si="16"/>
        <v>3892</v>
      </c>
      <c r="L98" s="96">
        <f t="shared" si="16"/>
        <v>17342.333333333332</v>
      </c>
      <c r="M98" s="96">
        <f t="shared" si="16"/>
        <v>701.66666666666663</v>
      </c>
      <c r="N98" s="97">
        <f t="shared" si="16"/>
        <v>0.22441734691336909</v>
      </c>
      <c r="O98" s="210"/>
      <c r="P98" s="210"/>
      <c r="Q98" s="210"/>
      <c r="R98" s="210"/>
      <c r="S98" s="210"/>
      <c r="T98" s="210"/>
    </row>
    <row r="99" spans="1:20" ht="6" customHeight="1" x14ac:dyDescent="0.3"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</row>
    <row r="100" spans="1:20" x14ac:dyDescent="0.3">
      <c r="A100" s="86" t="s">
        <v>170</v>
      </c>
      <c r="B100" s="92">
        <v>6.0445670970950491</v>
      </c>
      <c r="C100" s="92">
        <v>11.456278807735469</v>
      </c>
      <c r="D100" s="92">
        <v>4.4299469142735592</v>
      </c>
      <c r="E100" s="92">
        <v>7.6655731608700268</v>
      </c>
      <c r="F100" s="92">
        <v>11.907624730975778</v>
      </c>
      <c r="G100" s="92">
        <v>5.9661279069529627</v>
      </c>
      <c r="H100" s="92">
        <v>2.8787335972018875</v>
      </c>
      <c r="I100" s="92">
        <v>2.9284659162086188</v>
      </c>
      <c r="J100" s="92">
        <v>2.8295247762899494</v>
      </c>
      <c r="K100" s="93">
        <v>4725</v>
      </c>
      <c r="L100" s="93">
        <v>17443</v>
      </c>
      <c r="M100" s="93">
        <v>1205</v>
      </c>
      <c r="N100" s="94">
        <f t="shared" ref="N100:N109" si="17">K100/L100</f>
        <v>0.27088230235624605</v>
      </c>
      <c r="O100" s="213" t="s">
        <v>232</v>
      </c>
      <c r="P100" s="213"/>
      <c r="Q100" s="213"/>
      <c r="R100" s="213"/>
      <c r="S100" s="213"/>
      <c r="T100" s="213"/>
    </row>
    <row r="101" spans="1:20" x14ac:dyDescent="0.3">
      <c r="A101" s="86" t="s">
        <v>170</v>
      </c>
      <c r="B101" s="92">
        <v>6.0079257834959163</v>
      </c>
      <c r="C101" s="92">
        <v>11.231709685660828</v>
      </c>
      <c r="D101" s="92">
        <v>4.43695045092241</v>
      </c>
      <c r="E101" s="92">
        <v>7.5837265315523501</v>
      </c>
      <c r="F101" s="92">
        <v>11.858998886995352</v>
      </c>
      <c r="G101" s="92">
        <v>5.8545679386670608</v>
      </c>
      <c r="H101" s="92">
        <v>2.9056440728728474</v>
      </c>
      <c r="I101" s="92">
        <v>2.9799788163947936</v>
      </c>
      <c r="J101" s="92">
        <v>2.8328186642447379</v>
      </c>
      <c r="K101" s="93">
        <v>4680</v>
      </c>
      <c r="L101" s="93">
        <v>17395</v>
      </c>
      <c r="M101" s="93">
        <v>1218</v>
      </c>
      <c r="N101" s="94">
        <f t="shared" si="17"/>
        <v>0.26904282839896521</v>
      </c>
      <c r="O101" s="213"/>
      <c r="P101" s="213"/>
      <c r="Q101" s="213"/>
      <c r="R101" s="213"/>
      <c r="S101" s="213"/>
      <c r="T101" s="213"/>
    </row>
    <row r="102" spans="1:20" x14ac:dyDescent="0.3">
      <c r="A102" s="86" t="s">
        <v>170</v>
      </c>
      <c r="B102" s="92">
        <v>5.9185459286075517</v>
      </c>
      <c r="C102" s="92">
        <v>11.118088256883215</v>
      </c>
      <c r="D102" s="92">
        <v>4.4096214451708597</v>
      </c>
      <c r="E102" s="92">
        <v>7.4829059946358081</v>
      </c>
      <c r="F102" s="92">
        <v>11.765316283794022</v>
      </c>
      <c r="G102" s="92">
        <v>5.8366941906140415</v>
      </c>
      <c r="H102" s="92">
        <v>2.8517155293813881</v>
      </c>
      <c r="I102" s="92">
        <v>2.8429468662624369</v>
      </c>
      <c r="J102" s="92">
        <v>2.8608027771465192</v>
      </c>
      <c r="K102" s="93">
        <v>4708</v>
      </c>
      <c r="L102" s="93">
        <v>17324</v>
      </c>
      <c r="M102" s="93">
        <v>1276</v>
      </c>
      <c r="N102" s="94">
        <f t="shared" si="17"/>
        <v>0.27176171784807202</v>
      </c>
      <c r="O102" s="213"/>
      <c r="P102" s="213"/>
      <c r="Q102" s="213"/>
      <c r="R102" s="213"/>
      <c r="S102" s="213"/>
      <c r="T102" s="213"/>
    </row>
    <row r="103" spans="1:20" x14ac:dyDescent="0.3">
      <c r="A103" s="86" t="s">
        <v>170</v>
      </c>
      <c r="B103" s="92">
        <v>6.115417818865966</v>
      </c>
      <c r="C103" s="92">
        <v>11.597859588098665</v>
      </c>
      <c r="D103" s="92">
        <v>4.5373660627563668</v>
      </c>
      <c r="E103" s="92">
        <v>7.7265479035212641</v>
      </c>
      <c r="F103" s="92">
        <v>12.100122769562212</v>
      </c>
      <c r="G103" s="92">
        <v>5.9714182078130831</v>
      </c>
      <c r="H103" s="92">
        <v>2.9111562483734001</v>
      </c>
      <c r="I103" s="92">
        <v>2.9132250326953164</v>
      </c>
      <c r="J103" s="92">
        <v>2.9090588798121577</v>
      </c>
      <c r="K103" s="93">
        <v>4664</v>
      </c>
      <c r="L103" s="93">
        <v>17179</v>
      </c>
      <c r="M103" s="93">
        <v>1333</v>
      </c>
      <c r="N103" s="94">
        <f t="shared" si="17"/>
        <v>0.2714942662553117</v>
      </c>
      <c r="O103" s="213"/>
      <c r="P103" s="213"/>
      <c r="Q103" s="213"/>
      <c r="R103" s="213"/>
      <c r="S103" s="213"/>
      <c r="T103" s="213"/>
    </row>
    <row r="104" spans="1:20" x14ac:dyDescent="0.3">
      <c r="A104" s="86" t="s">
        <v>170</v>
      </c>
      <c r="B104" s="92">
        <v>6.3734263610107718</v>
      </c>
      <c r="C104" s="92">
        <v>11.956697055245261</v>
      </c>
      <c r="D104" s="92">
        <v>4.7271479254642381</v>
      </c>
      <c r="E104" s="92">
        <v>7.9998612892882717</v>
      </c>
      <c r="F104" s="92">
        <v>12.546632647102602</v>
      </c>
      <c r="G104" s="92">
        <v>6.1695635245077929</v>
      </c>
      <c r="H104" s="92">
        <v>2.9775249886156057</v>
      </c>
      <c r="I104" s="92">
        <v>2.9651275423568886</v>
      </c>
      <c r="J104" s="92">
        <v>2.9898219864824753</v>
      </c>
      <c r="K104" s="93">
        <v>4671</v>
      </c>
      <c r="L104" s="93">
        <v>17485</v>
      </c>
      <c r="M104" s="93">
        <v>1188</v>
      </c>
      <c r="N104" s="94">
        <f t="shared" si="17"/>
        <v>0.26714326565627683</v>
      </c>
      <c r="O104" s="213"/>
      <c r="P104" s="213"/>
      <c r="Q104" s="213"/>
      <c r="R104" s="213"/>
      <c r="S104" s="213"/>
      <c r="T104" s="213"/>
    </row>
    <row r="105" spans="1:20" x14ac:dyDescent="0.3">
      <c r="A105" s="86" t="s">
        <v>170</v>
      </c>
      <c r="B105" s="92">
        <v>6.1429848750393914</v>
      </c>
      <c r="C105" s="92">
        <v>11.531142940207983</v>
      </c>
      <c r="D105" s="92">
        <v>4.5175969277258012</v>
      </c>
      <c r="E105" s="92">
        <v>7.7457943093554826</v>
      </c>
      <c r="F105" s="92">
        <v>12.062908984306386</v>
      </c>
      <c r="G105" s="92">
        <v>6.0038931971723546</v>
      </c>
      <c r="H105" s="92">
        <v>2.9366815050458124</v>
      </c>
      <c r="I105" s="92">
        <v>2.9711698134463771</v>
      </c>
      <c r="J105" s="92">
        <v>2.9021346177774876</v>
      </c>
      <c r="K105" s="93">
        <v>4714</v>
      </c>
      <c r="L105" s="93">
        <v>17397</v>
      </c>
      <c r="M105" s="93">
        <v>1193</v>
      </c>
      <c r="N105" s="94">
        <f t="shared" si="17"/>
        <v>0.27096625855032475</v>
      </c>
      <c r="O105" s="213"/>
      <c r="P105" s="213"/>
      <c r="Q105" s="213"/>
      <c r="R105" s="213"/>
      <c r="S105" s="213"/>
      <c r="T105" s="213"/>
    </row>
    <row r="106" spans="1:20" x14ac:dyDescent="0.3">
      <c r="A106" s="86" t="s">
        <v>170</v>
      </c>
      <c r="B106" s="92">
        <v>6.1813853264684955</v>
      </c>
      <c r="C106" s="92">
        <v>11.46371876408525</v>
      </c>
      <c r="D106" s="92">
        <v>4.6478046510313806</v>
      </c>
      <c r="E106" s="92">
        <v>7.8048883565989309</v>
      </c>
      <c r="F106" s="92">
        <v>12.156211799068224</v>
      </c>
      <c r="G106" s="92">
        <v>6.0724304925338499</v>
      </c>
      <c r="H106" s="92">
        <v>2.8906290934286476</v>
      </c>
      <c r="I106" s="92">
        <v>2.9307355554588126</v>
      </c>
      <c r="J106" s="92">
        <v>2.8527386435324162</v>
      </c>
      <c r="K106" s="93">
        <v>4646</v>
      </c>
      <c r="L106" s="93">
        <v>17203</v>
      </c>
      <c r="M106" s="93">
        <v>1266</v>
      </c>
      <c r="N106" s="94">
        <f t="shared" si="17"/>
        <v>0.27006917398128233</v>
      </c>
      <c r="O106" s="213"/>
      <c r="P106" s="213"/>
      <c r="Q106" s="213"/>
      <c r="R106" s="213"/>
      <c r="S106" s="213"/>
      <c r="T106" s="213"/>
    </row>
    <row r="107" spans="1:20" x14ac:dyDescent="0.3">
      <c r="A107" s="86" t="s">
        <v>170</v>
      </c>
      <c r="B107" s="92">
        <v>6.038936701127005</v>
      </c>
      <c r="C107" s="92">
        <v>11.415579394309791</v>
      </c>
      <c r="D107" s="92">
        <v>4.4529134329796705</v>
      </c>
      <c r="E107" s="92">
        <v>7.6503748426346716</v>
      </c>
      <c r="F107" s="92">
        <v>12.17599714304631</v>
      </c>
      <c r="G107" s="92">
        <v>5.852010061380347</v>
      </c>
      <c r="H107" s="92">
        <v>2.9683020466449164</v>
      </c>
      <c r="I107" s="92">
        <v>3.0169911305319679</v>
      </c>
      <c r="J107" s="92">
        <v>2.9174291294352916</v>
      </c>
      <c r="K107" s="93">
        <v>4787</v>
      </c>
      <c r="L107" s="93">
        <v>17283</v>
      </c>
      <c r="M107" s="93">
        <v>1243</v>
      </c>
      <c r="N107" s="94">
        <f t="shared" si="17"/>
        <v>0.27697737661285654</v>
      </c>
      <c r="O107" s="213"/>
      <c r="P107" s="213"/>
      <c r="Q107" s="213"/>
      <c r="R107" s="213"/>
      <c r="S107" s="213"/>
      <c r="T107" s="213"/>
    </row>
    <row r="108" spans="1:20" x14ac:dyDescent="0.3">
      <c r="A108" s="86" t="s">
        <v>170</v>
      </c>
      <c r="B108" s="92">
        <v>6.1729415956485241</v>
      </c>
      <c r="C108" s="92">
        <v>11.526104930808952</v>
      </c>
      <c r="D108" s="92">
        <v>4.5873884134397382</v>
      </c>
      <c r="E108" s="92">
        <v>7.8025431061073105</v>
      </c>
      <c r="F108" s="92">
        <v>12.189656147139875</v>
      </c>
      <c r="G108" s="92">
        <v>6.0386725229730107</v>
      </c>
      <c r="H108" s="92">
        <v>2.8414921029886968</v>
      </c>
      <c r="I108" s="92">
        <v>2.908062532561106</v>
      </c>
      <c r="J108" s="92">
        <v>2.7764497926260017</v>
      </c>
      <c r="K108" s="93">
        <v>4737</v>
      </c>
      <c r="L108" s="93">
        <v>17312</v>
      </c>
      <c r="M108" s="93">
        <v>1248</v>
      </c>
      <c r="N108" s="94">
        <f t="shared" si="17"/>
        <v>0.27362523105360442</v>
      </c>
      <c r="O108" s="213"/>
      <c r="P108" s="213"/>
      <c r="Q108" s="213"/>
      <c r="R108" s="213"/>
      <c r="S108" s="213"/>
      <c r="T108" s="213"/>
    </row>
    <row r="109" spans="1:20" x14ac:dyDescent="0.3">
      <c r="A109" s="86" t="s">
        <v>170</v>
      </c>
      <c r="B109" s="92">
        <v>6.203739630923983</v>
      </c>
      <c r="C109" s="92">
        <v>11.765077850046781</v>
      </c>
      <c r="D109" s="92">
        <v>4.5772133390937766</v>
      </c>
      <c r="E109" s="92">
        <v>7.9344752052433041</v>
      </c>
      <c r="F109" s="92">
        <v>12.345177466923626</v>
      </c>
      <c r="G109" s="92">
        <v>6.197943751886382</v>
      </c>
      <c r="H109" s="92">
        <v>2.8917073507767319</v>
      </c>
      <c r="I109" s="92">
        <v>2.9273017379701995</v>
      </c>
      <c r="J109" s="92">
        <v>2.8554153383987213</v>
      </c>
      <c r="K109" s="93">
        <v>4637</v>
      </c>
      <c r="L109" s="93">
        <v>17286</v>
      </c>
      <c r="M109" s="93">
        <v>1258</v>
      </c>
      <c r="N109" s="94">
        <f t="shared" si="17"/>
        <v>0.26825176443364573</v>
      </c>
      <c r="O109" s="213"/>
      <c r="P109" s="213"/>
      <c r="Q109" s="213"/>
      <c r="R109" s="213"/>
      <c r="S109" s="213"/>
      <c r="T109" s="213"/>
    </row>
    <row r="110" spans="1:20" x14ac:dyDescent="0.3">
      <c r="A110" s="91" t="s">
        <v>175</v>
      </c>
      <c r="B110" s="95">
        <f>AVERAGE(B100:B109)</f>
        <v>6.1199871118282649</v>
      </c>
      <c r="C110" s="95">
        <f t="shared" ref="C110:N110" si="18">AVERAGE(C100:C109)</f>
        <v>11.50622572730822</v>
      </c>
      <c r="D110" s="95">
        <f t="shared" si="18"/>
        <v>4.5323949562857795</v>
      </c>
      <c r="E110" s="95">
        <f t="shared" si="18"/>
        <v>7.7396690699807404</v>
      </c>
      <c r="F110" s="95">
        <f t="shared" si="18"/>
        <v>12.110864685891439</v>
      </c>
      <c r="G110" s="95">
        <f t="shared" si="18"/>
        <v>5.9963321794500883</v>
      </c>
      <c r="H110" s="95">
        <f t="shared" si="18"/>
        <v>2.9053586535329932</v>
      </c>
      <c r="I110" s="95">
        <f t="shared" si="18"/>
        <v>2.9384004943886519</v>
      </c>
      <c r="J110" s="95">
        <f t="shared" si="18"/>
        <v>2.8726194605745752</v>
      </c>
      <c r="K110" s="96">
        <f t="shared" si="18"/>
        <v>4696.8999999999996</v>
      </c>
      <c r="L110" s="96">
        <f t="shared" si="18"/>
        <v>17330.7</v>
      </c>
      <c r="M110" s="96">
        <f t="shared" si="18"/>
        <v>1242.8</v>
      </c>
      <c r="N110" s="97">
        <f t="shared" si="18"/>
        <v>0.27102141851465855</v>
      </c>
      <c r="O110" s="213"/>
      <c r="P110" s="213"/>
      <c r="Q110" s="213"/>
      <c r="R110" s="213"/>
      <c r="S110" s="213"/>
      <c r="T110" s="213"/>
    </row>
    <row r="111" spans="1:20" ht="6" customHeight="1" x14ac:dyDescent="0.3"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</row>
    <row r="112" spans="1:20" x14ac:dyDescent="0.3">
      <c r="A112" s="86" t="s">
        <v>171</v>
      </c>
      <c r="B112" s="92">
        <v>6.2862760892426044</v>
      </c>
      <c r="C112" s="92">
        <v>11.871588156386361</v>
      </c>
      <c r="D112" s="92">
        <v>4.7215686711018394</v>
      </c>
      <c r="E112" s="92">
        <v>8.1232631330879403</v>
      </c>
      <c r="F112" s="92">
        <v>12.611016401651543</v>
      </c>
      <c r="G112" s="92">
        <v>6.2986111670895228</v>
      </c>
      <c r="H112" s="92">
        <v>2.8686500537177606</v>
      </c>
      <c r="I112" s="92">
        <v>2.9237427735828088</v>
      </c>
      <c r="J112" s="92">
        <v>2.8102532072375976</v>
      </c>
      <c r="K112" s="93">
        <v>4740</v>
      </c>
      <c r="L112" s="93">
        <v>17263</v>
      </c>
      <c r="M112" s="93">
        <v>1226</v>
      </c>
      <c r="N112" s="162">
        <f t="shared" ref="N112:N121" si="19">K112/L112</f>
        <v>0.27457568209465333</v>
      </c>
      <c r="O112" s="213" t="s">
        <v>233</v>
      </c>
      <c r="P112" s="213"/>
      <c r="Q112" s="213"/>
      <c r="R112" s="213"/>
      <c r="S112" s="213"/>
      <c r="T112" s="213"/>
    </row>
    <row r="113" spans="1:20" x14ac:dyDescent="0.3">
      <c r="A113" s="86" t="s">
        <v>171</v>
      </c>
      <c r="B113" s="160">
        <v>6.281765037156684</v>
      </c>
      <c r="C113" s="160">
        <v>11.755396684308257</v>
      </c>
      <c r="D113" s="160">
        <v>4.6877435953581239</v>
      </c>
      <c r="E113" s="160">
        <v>7.9325803062528868</v>
      </c>
      <c r="F113" s="160">
        <v>12.341989296648832</v>
      </c>
      <c r="G113" s="160">
        <v>6.1892456458335197</v>
      </c>
      <c r="H113" s="160">
        <v>2.9212968888274764</v>
      </c>
      <c r="I113" s="160">
        <v>2.9397542327680606</v>
      </c>
      <c r="J113" s="160">
        <v>2.9030050462629831</v>
      </c>
      <c r="K113" s="161">
        <v>4663</v>
      </c>
      <c r="L113" s="161">
        <v>17233</v>
      </c>
      <c r="M113" s="161">
        <v>1259</v>
      </c>
      <c r="N113" s="162">
        <f t="shared" si="19"/>
        <v>0.27058550455521385</v>
      </c>
      <c r="O113" s="213"/>
      <c r="P113" s="213"/>
      <c r="Q113" s="213"/>
      <c r="R113" s="213"/>
      <c r="S113" s="213"/>
      <c r="T113" s="213"/>
    </row>
    <row r="114" spans="1:20" x14ac:dyDescent="0.3">
      <c r="A114" s="86" t="s">
        <v>171</v>
      </c>
      <c r="B114" s="160">
        <v>6.1047106500004604</v>
      </c>
      <c r="C114" s="160">
        <v>11.263318471815333</v>
      </c>
      <c r="D114" s="160">
        <v>4.5515814133250192</v>
      </c>
      <c r="E114" s="160">
        <v>7.8143061036592911</v>
      </c>
      <c r="F114" s="160">
        <v>12.271395780278494</v>
      </c>
      <c r="G114" s="160">
        <v>5.9563013625729031</v>
      </c>
      <c r="H114" s="160">
        <v>2.8781264383522243</v>
      </c>
      <c r="I114" s="160">
        <v>2.913748966530417</v>
      </c>
      <c r="J114" s="160">
        <v>2.8424888477942374</v>
      </c>
      <c r="K114" s="161">
        <v>4731</v>
      </c>
      <c r="L114" s="161">
        <v>17249</v>
      </c>
      <c r="M114" s="161">
        <v>1270</v>
      </c>
      <c r="N114" s="162">
        <f t="shared" si="19"/>
        <v>0.27427676966780684</v>
      </c>
      <c r="O114" s="213"/>
      <c r="P114" s="213"/>
      <c r="Q114" s="213"/>
      <c r="R114" s="213"/>
      <c r="S114" s="213"/>
      <c r="T114" s="213"/>
    </row>
    <row r="115" spans="1:20" x14ac:dyDescent="0.3">
      <c r="A115" s="86" t="s">
        <v>171</v>
      </c>
      <c r="B115" s="92"/>
      <c r="C115" s="92"/>
      <c r="D115" s="92"/>
      <c r="E115" s="92"/>
      <c r="F115" s="92"/>
      <c r="G115" s="92"/>
      <c r="H115" s="92"/>
      <c r="I115" s="92"/>
      <c r="J115" s="92"/>
      <c r="K115" s="93"/>
      <c r="L115" s="93"/>
      <c r="M115" s="93"/>
      <c r="N115" s="162" t="e">
        <f t="shared" si="19"/>
        <v>#DIV/0!</v>
      </c>
      <c r="O115" s="213"/>
      <c r="P115" s="213"/>
      <c r="Q115" s="213"/>
      <c r="R115" s="213"/>
      <c r="S115" s="213"/>
      <c r="T115" s="213"/>
    </row>
    <row r="116" spans="1:20" x14ac:dyDescent="0.3">
      <c r="A116" s="86" t="s">
        <v>171</v>
      </c>
      <c r="B116" s="92"/>
      <c r="C116" s="92"/>
      <c r="D116" s="92"/>
      <c r="E116" s="92"/>
      <c r="F116" s="92"/>
      <c r="G116" s="92"/>
      <c r="H116" s="92"/>
      <c r="I116" s="92"/>
      <c r="J116" s="92"/>
      <c r="K116" s="93"/>
      <c r="L116" s="93"/>
      <c r="M116" s="93"/>
      <c r="N116" s="94" t="e">
        <f t="shared" si="19"/>
        <v>#DIV/0!</v>
      </c>
      <c r="O116" s="213"/>
      <c r="P116" s="213"/>
      <c r="Q116" s="213"/>
      <c r="R116" s="213"/>
      <c r="S116" s="213"/>
      <c r="T116" s="213"/>
    </row>
    <row r="117" spans="1:20" x14ac:dyDescent="0.3">
      <c r="A117" s="86" t="s">
        <v>171</v>
      </c>
      <c r="B117" s="92"/>
      <c r="C117" s="92"/>
      <c r="D117" s="92"/>
      <c r="E117" s="92"/>
      <c r="F117" s="92"/>
      <c r="G117" s="92"/>
      <c r="H117" s="92"/>
      <c r="I117" s="92"/>
      <c r="J117" s="92"/>
      <c r="K117" s="93"/>
      <c r="L117" s="93"/>
      <c r="M117" s="93"/>
      <c r="N117" s="94" t="e">
        <f t="shared" si="19"/>
        <v>#DIV/0!</v>
      </c>
      <c r="O117" s="213"/>
      <c r="P117" s="213"/>
      <c r="Q117" s="213"/>
      <c r="R117" s="213"/>
      <c r="S117" s="213"/>
      <c r="T117" s="213"/>
    </row>
    <row r="118" spans="1:20" x14ac:dyDescent="0.3">
      <c r="A118" s="86" t="s">
        <v>171</v>
      </c>
      <c r="B118" s="92"/>
      <c r="C118" s="92"/>
      <c r="D118" s="92"/>
      <c r="E118" s="92"/>
      <c r="F118" s="92"/>
      <c r="G118" s="92"/>
      <c r="H118" s="92"/>
      <c r="I118" s="92"/>
      <c r="J118" s="92"/>
      <c r="K118" s="93"/>
      <c r="L118" s="93"/>
      <c r="M118" s="93"/>
      <c r="N118" s="94" t="e">
        <f t="shared" si="19"/>
        <v>#DIV/0!</v>
      </c>
      <c r="O118" s="213"/>
      <c r="P118" s="213"/>
      <c r="Q118" s="213"/>
      <c r="R118" s="213"/>
      <c r="S118" s="213"/>
      <c r="T118" s="213"/>
    </row>
    <row r="119" spans="1:20" x14ac:dyDescent="0.3">
      <c r="A119" s="86" t="s">
        <v>171</v>
      </c>
      <c r="B119" s="92"/>
      <c r="C119" s="92"/>
      <c r="D119" s="92"/>
      <c r="E119" s="92"/>
      <c r="F119" s="92"/>
      <c r="G119" s="92"/>
      <c r="H119" s="92"/>
      <c r="I119" s="92"/>
      <c r="J119" s="92"/>
      <c r="K119" s="93"/>
      <c r="L119" s="93"/>
      <c r="M119" s="93"/>
      <c r="N119" s="94" t="e">
        <f t="shared" si="19"/>
        <v>#DIV/0!</v>
      </c>
      <c r="O119" s="213"/>
      <c r="P119" s="213"/>
      <c r="Q119" s="213"/>
      <c r="R119" s="213"/>
      <c r="S119" s="213"/>
      <c r="T119" s="213"/>
    </row>
    <row r="120" spans="1:20" x14ac:dyDescent="0.3">
      <c r="A120" s="86" t="s">
        <v>171</v>
      </c>
      <c r="B120" s="92"/>
      <c r="C120" s="92"/>
      <c r="D120" s="92"/>
      <c r="E120" s="92"/>
      <c r="F120" s="92"/>
      <c r="G120" s="92"/>
      <c r="H120" s="92"/>
      <c r="I120" s="92"/>
      <c r="J120" s="92"/>
      <c r="K120" s="93"/>
      <c r="L120" s="93"/>
      <c r="M120" s="93"/>
      <c r="N120" s="94" t="e">
        <f t="shared" si="19"/>
        <v>#DIV/0!</v>
      </c>
      <c r="O120" s="213"/>
      <c r="P120" s="213"/>
      <c r="Q120" s="213"/>
      <c r="R120" s="213"/>
      <c r="S120" s="213"/>
      <c r="T120" s="213"/>
    </row>
    <row r="121" spans="1:20" x14ac:dyDescent="0.3">
      <c r="A121" s="86" t="s">
        <v>171</v>
      </c>
      <c r="B121" s="92"/>
      <c r="C121" s="92"/>
      <c r="D121" s="92"/>
      <c r="E121" s="92"/>
      <c r="F121" s="92"/>
      <c r="G121" s="92"/>
      <c r="H121" s="92"/>
      <c r="I121" s="92"/>
      <c r="J121" s="92"/>
      <c r="K121" s="93"/>
      <c r="L121" s="93"/>
      <c r="M121" s="93"/>
      <c r="N121" s="94" t="e">
        <f t="shared" si="19"/>
        <v>#DIV/0!</v>
      </c>
      <c r="O121" s="213"/>
      <c r="P121" s="213"/>
      <c r="Q121" s="213"/>
      <c r="R121" s="213"/>
      <c r="S121" s="213"/>
      <c r="T121" s="213"/>
    </row>
    <row r="122" spans="1:20" x14ac:dyDescent="0.3">
      <c r="A122" s="91" t="s">
        <v>175</v>
      </c>
      <c r="B122" s="95">
        <f>AVERAGE(B112:B121)</f>
        <v>6.2242505921332496</v>
      </c>
      <c r="C122" s="95">
        <f t="shared" ref="C122:N122" si="20">AVERAGE(C112:C121)</f>
        <v>11.630101104169983</v>
      </c>
      <c r="D122" s="95">
        <f t="shared" si="20"/>
        <v>4.6536312265949942</v>
      </c>
      <c r="E122" s="95">
        <f t="shared" si="20"/>
        <v>7.9567165143333725</v>
      </c>
      <c r="F122" s="95">
        <f t="shared" si="20"/>
        <v>12.408133826192957</v>
      </c>
      <c r="G122" s="95">
        <f t="shared" si="20"/>
        <v>6.1480527251653143</v>
      </c>
      <c r="H122" s="95">
        <f t="shared" si="20"/>
        <v>2.8893577936324868</v>
      </c>
      <c r="I122" s="95">
        <f t="shared" si="20"/>
        <v>2.925748657627095</v>
      </c>
      <c r="J122" s="95">
        <f t="shared" si="20"/>
        <v>2.851915700431606</v>
      </c>
      <c r="K122" s="96">
        <f t="shared" si="20"/>
        <v>4711.333333333333</v>
      </c>
      <c r="L122" s="96">
        <f t="shared" si="20"/>
        <v>17248.333333333332</v>
      </c>
      <c r="M122" s="96">
        <f t="shared" si="20"/>
        <v>1251.6666666666667</v>
      </c>
      <c r="N122" s="97" t="e">
        <f t="shared" si="20"/>
        <v>#DIV/0!</v>
      </c>
      <c r="O122" s="213"/>
      <c r="P122" s="213"/>
      <c r="Q122" s="213"/>
      <c r="R122" s="213"/>
      <c r="S122" s="213"/>
      <c r="T122" s="213"/>
    </row>
    <row r="123" spans="1:20" ht="6" customHeight="1" x14ac:dyDescent="0.3"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</row>
    <row r="124" spans="1:20" x14ac:dyDescent="0.3">
      <c r="A124" s="86" t="s">
        <v>172</v>
      </c>
      <c r="B124" s="92">
        <v>6.7040032720410379</v>
      </c>
      <c r="C124" s="92">
        <v>12.63276559933202</v>
      </c>
      <c r="D124" s="92">
        <v>5.035814827366905</v>
      </c>
      <c r="E124" s="92">
        <v>8.4975511155234802</v>
      </c>
      <c r="F124" s="92">
        <v>13.216370809701099</v>
      </c>
      <c r="G124" s="92">
        <v>6.7371575200810101</v>
      </c>
      <c r="H124" s="92">
        <v>6.9077472477624786</v>
      </c>
      <c r="I124" s="92">
        <v>8.6114151398357208</v>
      </c>
      <c r="J124" s="92">
        <v>5.2012128365214121</v>
      </c>
      <c r="K124" s="93">
        <v>3569</v>
      </c>
      <c r="L124" s="93">
        <v>17296</v>
      </c>
      <c r="M124" s="93">
        <v>655</v>
      </c>
      <c r="N124" s="152">
        <f t="shared" ref="N124:N132" si="21">K124/L124</f>
        <v>0.20634828862164661</v>
      </c>
      <c r="O124" s="210" t="s">
        <v>234</v>
      </c>
      <c r="P124" s="210"/>
      <c r="Q124" s="210"/>
      <c r="R124" s="210"/>
      <c r="S124" s="210"/>
      <c r="T124" s="210"/>
    </row>
    <row r="125" spans="1:20" x14ac:dyDescent="0.3">
      <c r="A125" s="86" t="s">
        <v>172</v>
      </c>
      <c r="B125" s="92">
        <v>6.9004330257563202</v>
      </c>
      <c r="C125" s="92">
        <v>12.815713190913552</v>
      </c>
      <c r="D125" s="92">
        <v>5.3022364571723548</v>
      </c>
      <c r="E125" s="92">
        <v>8.8161163542570549</v>
      </c>
      <c r="F125" s="92">
        <v>13.290688658993405</v>
      </c>
      <c r="G125" s="92">
        <v>7.0921723689440928</v>
      </c>
      <c r="H125" s="92">
        <v>8.0465571514030216</v>
      </c>
      <c r="I125" s="92">
        <v>10.559646418930633</v>
      </c>
      <c r="J125" s="92">
        <v>5.5552828948782453</v>
      </c>
      <c r="K125" s="93">
        <v>3441</v>
      </c>
      <c r="L125" s="93">
        <v>17198</v>
      </c>
      <c r="M125" s="93">
        <v>637</v>
      </c>
      <c r="N125" s="152">
        <f t="shared" si="21"/>
        <v>0.20008140481451331</v>
      </c>
      <c r="O125" s="210"/>
      <c r="P125" s="210"/>
      <c r="Q125" s="210"/>
      <c r="R125" s="210"/>
      <c r="S125" s="210"/>
      <c r="T125" s="210"/>
    </row>
    <row r="126" spans="1:20" x14ac:dyDescent="0.3">
      <c r="A126" s="86" t="s">
        <v>172</v>
      </c>
      <c r="B126" s="92">
        <v>6.7536263062896911</v>
      </c>
      <c r="C126" s="92">
        <v>12.783033871293236</v>
      </c>
      <c r="D126" s="92">
        <v>5.0887555675167313</v>
      </c>
      <c r="E126" s="92">
        <v>8.5907085633586746</v>
      </c>
      <c r="F126" s="92">
        <v>13.077347714435451</v>
      </c>
      <c r="G126" s="92">
        <v>6.847423554013317</v>
      </c>
      <c r="H126" s="92">
        <v>7.8165714811756635</v>
      </c>
      <c r="I126" s="92">
        <v>10.116248775091417</v>
      </c>
      <c r="J126" s="92">
        <v>5.4670437952639626</v>
      </c>
      <c r="K126" s="93">
        <v>3546</v>
      </c>
      <c r="L126" s="93">
        <v>17486</v>
      </c>
      <c r="M126" s="93">
        <v>650</v>
      </c>
      <c r="N126" s="152">
        <f t="shared" si="21"/>
        <v>0.2027908040718289</v>
      </c>
      <c r="O126" s="210"/>
      <c r="P126" s="210"/>
      <c r="Q126" s="210"/>
      <c r="R126" s="210"/>
      <c r="S126" s="210"/>
      <c r="T126" s="210"/>
    </row>
    <row r="127" spans="1:20" x14ac:dyDescent="0.3">
      <c r="A127" s="86" t="s">
        <v>172</v>
      </c>
      <c r="B127" s="92">
        <v>7.1965493931692812</v>
      </c>
      <c r="C127" s="92">
        <v>13.481030606032299</v>
      </c>
      <c r="D127" s="92">
        <v>5.4315751795078748</v>
      </c>
      <c r="E127" s="92">
        <v>9.0338231749456224</v>
      </c>
      <c r="F127" s="92">
        <v>13.84406771544932</v>
      </c>
      <c r="G127" s="92">
        <v>7.1512343377849845</v>
      </c>
      <c r="H127" s="92">
        <v>7.3312567008182619</v>
      </c>
      <c r="I127" s="92">
        <v>9.3337380508399725</v>
      </c>
      <c r="J127" s="92">
        <v>5.2870334860355346</v>
      </c>
      <c r="K127" s="93">
        <v>3587</v>
      </c>
      <c r="L127" s="93">
        <v>17291</v>
      </c>
      <c r="M127" s="93">
        <v>618</v>
      </c>
      <c r="N127" s="152">
        <f t="shared" si="21"/>
        <v>0.20744896188768724</v>
      </c>
      <c r="O127" s="210"/>
      <c r="P127" s="210"/>
      <c r="Q127" s="210"/>
      <c r="R127" s="210"/>
      <c r="S127" s="210"/>
      <c r="T127" s="210"/>
    </row>
    <row r="128" spans="1:20" x14ac:dyDescent="0.3">
      <c r="A128" s="86" t="s">
        <v>172</v>
      </c>
      <c r="B128" s="92">
        <v>6.7540358955610094</v>
      </c>
      <c r="C128" s="92">
        <v>12.664240581087039</v>
      </c>
      <c r="D128" s="92">
        <v>5.1016371252453574</v>
      </c>
      <c r="E128" s="92">
        <v>8.6026989149194701</v>
      </c>
      <c r="F128" s="92">
        <v>13.117877440754313</v>
      </c>
      <c r="G128" s="92">
        <v>6.8161570614137341</v>
      </c>
      <c r="H128" s="92">
        <v>7.3337985519816158</v>
      </c>
      <c r="I128" s="92">
        <v>9.4747549751689899</v>
      </c>
      <c r="J128" s="92">
        <v>5.2358764287578108</v>
      </c>
      <c r="K128" s="93">
        <v>3546</v>
      </c>
      <c r="L128" s="93">
        <v>17333</v>
      </c>
      <c r="M128" s="93">
        <v>625</v>
      </c>
      <c r="N128" s="152">
        <f t="shared" si="21"/>
        <v>0.2045808573241793</v>
      </c>
      <c r="O128" s="210"/>
      <c r="P128" s="210"/>
      <c r="Q128" s="210"/>
      <c r="R128" s="210"/>
      <c r="S128" s="210"/>
      <c r="T128" s="210"/>
    </row>
    <row r="129" spans="1:20" x14ac:dyDescent="0.3">
      <c r="A129" s="86" t="s">
        <v>172</v>
      </c>
      <c r="B129" s="92">
        <v>6.5344901077589954</v>
      </c>
      <c r="C129" s="92">
        <v>12.33444457202928</v>
      </c>
      <c r="D129" s="92">
        <v>4.9700699576666132</v>
      </c>
      <c r="E129" s="92">
        <v>8.4474639815257451</v>
      </c>
      <c r="F129" s="92">
        <v>12.975386484577047</v>
      </c>
      <c r="G129" s="92">
        <v>6.6392760217639424</v>
      </c>
      <c r="H129" s="92">
        <v>7.350270847316497</v>
      </c>
      <c r="I129" s="92">
        <v>9.4169665444300943</v>
      </c>
      <c r="J129" s="92">
        <v>5.2985846720255125</v>
      </c>
      <c r="K129" s="93">
        <v>3567</v>
      </c>
      <c r="L129" s="93">
        <v>17205</v>
      </c>
      <c r="M129" s="93">
        <v>614</v>
      </c>
      <c r="N129" s="152">
        <f t="shared" si="21"/>
        <v>0.20732345248474282</v>
      </c>
      <c r="O129" s="210"/>
      <c r="P129" s="210"/>
      <c r="Q129" s="210"/>
      <c r="R129" s="210"/>
      <c r="S129" s="210"/>
      <c r="T129" s="210"/>
    </row>
    <row r="130" spans="1:20" x14ac:dyDescent="0.3">
      <c r="A130" s="86" t="s">
        <v>172</v>
      </c>
      <c r="B130" s="92">
        <v>7.0291424871355916</v>
      </c>
      <c r="C130" s="92">
        <v>13.215640577964246</v>
      </c>
      <c r="D130" s="92">
        <v>5.3021341108081215</v>
      </c>
      <c r="E130" s="92">
        <v>8.8271316924317844</v>
      </c>
      <c r="F130" s="92">
        <v>13.499159147380299</v>
      </c>
      <c r="G130" s="92">
        <v>7.0336265688636788</v>
      </c>
      <c r="H130" s="92">
        <v>8.7442162817616254</v>
      </c>
      <c r="I130" s="92">
        <v>11.487737467986006</v>
      </c>
      <c r="J130" s="92">
        <v>5.9099046832373769</v>
      </c>
      <c r="K130" s="93">
        <v>3379</v>
      </c>
      <c r="L130" s="93">
        <v>17343</v>
      </c>
      <c r="M130" s="93">
        <v>628</v>
      </c>
      <c r="N130" s="152">
        <f t="shared" si="21"/>
        <v>0.1948336504641642</v>
      </c>
      <c r="O130" s="210"/>
      <c r="P130" s="210"/>
      <c r="Q130" s="210"/>
      <c r="R130" s="210"/>
      <c r="S130" s="210"/>
      <c r="T130" s="210"/>
    </row>
    <row r="131" spans="1:20" x14ac:dyDescent="0.3">
      <c r="A131" s="86" t="s">
        <v>172</v>
      </c>
      <c r="B131" s="92">
        <v>6.9230171443877335</v>
      </c>
      <c r="C131" s="92">
        <v>13.102213877306193</v>
      </c>
      <c r="D131" s="92">
        <v>5.2127869777352958</v>
      </c>
      <c r="E131" s="92">
        <v>8.6788515635490047</v>
      </c>
      <c r="F131" s="92">
        <v>13.403137431070517</v>
      </c>
      <c r="G131" s="92">
        <v>6.8232383249437891</v>
      </c>
      <c r="H131" s="92">
        <v>6.9786518952196159</v>
      </c>
      <c r="I131" s="92">
        <v>8.8509396681538206</v>
      </c>
      <c r="J131" s="92">
        <v>5.0555040130036453</v>
      </c>
      <c r="K131" s="93">
        <v>3582</v>
      </c>
      <c r="L131" s="93">
        <v>17469</v>
      </c>
      <c r="M131" s="93">
        <v>663</v>
      </c>
      <c r="N131" s="152">
        <f t="shared" si="21"/>
        <v>0.20504894384337971</v>
      </c>
      <c r="O131" s="210"/>
      <c r="P131" s="210"/>
      <c r="Q131" s="210"/>
      <c r="R131" s="210"/>
      <c r="S131" s="210"/>
      <c r="T131" s="210"/>
    </row>
    <row r="132" spans="1:20" x14ac:dyDescent="0.3">
      <c r="A132" s="86" t="s">
        <v>172</v>
      </c>
      <c r="B132" s="92">
        <v>7.066446741303678</v>
      </c>
      <c r="C132" s="92">
        <v>13.174685253285825</v>
      </c>
      <c r="D132" s="92">
        <v>5.4367849364080829</v>
      </c>
      <c r="E132" s="92">
        <v>8.9981402255221585</v>
      </c>
      <c r="F132" s="92">
        <v>13.668578227728773</v>
      </c>
      <c r="G132" s="92">
        <v>7.2789885687833564</v>
      </c>
      <c r="H132" s="92">
        <v>8.5117743647648307</v>
      </c>
      <c r="I132" s="92">
        <v>11.213362165810395</v>
      </c>
      <c r="J132" s="92">
        <v>5.649533891084241</v>
      </c>
      <c r="K132" s="93">
        <v>3394</v>
      </c>
      <c r="L132" s="93">
        <v>17435</v>
      </c>
      <c r="M132" s="93">
        <v>633</v>
      </c>
      <c r="N132" s="152">
        <f t="shared" si="21"/>
        <v>0.19466590192142241</v>
      </c>
      <c r="O132" s="210"/>
      <c r="P132" s="210"/>
      <c r="Q132" s="210"/>
      <c r="R132" s="210"/>
      <c r="S132" s="210"/>
      <c r="T132" s="210"/>
    </row>
    <row r="133" spans="1:20" x14ac:dyDescent="0.3">
      <c r="A133" s="86" t="s">
        <v>172</v>
      </c>
      <c r="B133" s="92"/>
      <c r="C133" s="92"/>
      <c r="D133" s="92"/>
      <c r="E133" s="92"/>
      <c r="F133" s="92"/>
      <c r="G133" s="92"/>
      <c r="H133" s="92"/>
      <c r="I133" s="92"/>
      <c r="J133" s="92"/>
      <c r="K133" s="93"/>
      <c r="L133" s="93"/>
      <c r="M133" s="93"/>
      <c r="N133" s="152"/>
      <c r="O133" s="210"/>
      <c r="P133" s="210"/>
      <c r="Q133" s="210"/>
      <c r="R133" s="210"/>
      <c r="S133" s="210"/>
      <c r="T133" s="210"/>
    </row>
    <row r="134" spans="1:20" x14ac:dyDescent="0.3">
      <c r="A134" s="91" t="s">
        <v>175</v>
      </c>
      <c r="B134" s="95">
        <f>AVERAGE(B124:B133)</f>
        <v>6.8735271526003716</v>
      </c>
      <c r="C134" s="95">
        <f t="shared" ref="C134:N134" si="22">AVERAGE(C124:C133)</f>
        <v>12.91152979213819</v>
      </c>
      <c r="D134" s="95">
        <f t="shared" si="22"/>
        <v>5.2090883488252597</v>
      </c>
      <c r="E134" s="95">
        <f t="shared" si="22"/>
        <v>8.7213872873370004</v>
      </c>
      <c r="F134" s="95">
        <f t="shared" si="22"/>
        <v>13.343623736676692</v>
      </c>
      <c r="G134" s="95">
        <f t="shared" si="22"/>
        <v>6.9354749251768784</v>
      </c>
      <c r="H134" s="95">
        <f t="shared" si="22"/>
        <v>7.6689827246892897</v>
      </c>
      <c r="I134" s="95">
        <f t="shared" si="22"/>
        <v>9.8960899118052268</v>
      </c>
      <c r="J134" s="95">
        <f t="shared" si="22"/>
        <v>5.4066640778675268</v>
      </c>
      <c r="K134" s="96">
        <f t="shared" si="22"/>
        <v>3512.3333333333335</v>
      </c>
      <c r="L134" s="96">
        <f t="shared" si="22"/>
        <v>17339.555555555555</v>
      </c>
      <c r="M134" s="96">
        <f t="shared" si="22"/>
        <v>635.88888888888891</v>
      </c>
      <c r="N134" s="97">
        <f t="shared" si="22"/>
        <v>0.20256914060372941</v>
      </c>
      <c r="O134" s="210"/>
      <c r="P134" s="210"/>
      <c r="Q134" s="210"/>
      <c r="R134" s="210"/>
      <c r="S134" s="210"/>
      <c r="T134" s="210"/>
    </row>
    <row r="135" spans="1:20" ht="6" customHeight="1" x14ac:dyDescent="0.3"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</row>
    <row r="136" spans="1:20" hidden="1" x14ac:dyDescent="0.3">
      <c r="A136" s="86" t="s">
        <v>176</v>
      </c>
      <c r="B136" s="92"/>
      <c r="C136" s="92"/>
      <c r="D136" s="92"/>
      <c r="E136" s="92"/>
      <c r="F136" s="92"/>
      <c r="G136" s="92"/>
      <c r="H136" s="92"/>
      <c r="I136" s="92"/>
      <c r="J136" s="92"/>
      <c r="K136" s="93"/>
      <c r="L136" s="93"/>
      <c r="M136" s="93"/>
      <c r="N136" s="94" t="e">
        <f t="shared" ref="N136:N145" si="23">K136/L136</f>
        <v>#DIV/0!</v>
      </c>
      <c r="O136" s="199"/>
      <c r="P136" s="199"/>
      <c r="Q136" s="199"/>
      <c r="R136" s="199"/>
      <c r="S136" s="199"/>
      <c r="T136" s="199"/>
    </row>
    <row r="137" spans="1:20" hidden="1" x14ac:dyDescent="0.3">
      <c r="A137" s="86" t="s">
        <v>176</v>
      </c>
      <c r="B137" s="92"/>
      <c r="C137" s="92"/>
      <c r="D137" s="92"/>
      <c r="E137" s="92"/>
      <c r="F137" s="92"/>
      <c r="G137" s="92"/>
      <c r="H137" s="92"/>
      <c r="I137" s="92"/>
      <c r="J137" s="92"/>
      <c r="K137" s="93"/>
      <c r="L137" s="93"/>
      <c r="M137" s="93"/>
      <c r="N137" s="94" t="e">
        <f t="shared" si="23"/>
        <v>#DIV/0!</v>
      </c>
      <c r="O137" s="199"/>
      <c r="P137" s="199"/>
      <c r="Q137" s="199"/>
      <c r="R137" s="199"/>
      <c r="S137" s="199"/>
      <c r="T137" s="199"/>
    </row>
    <row r="138" spans="1:20" hidden="1" x14ac:dyDescent="0.3">
      <c r="A138" s="86" t="s">
        <v>176</v>
      </c>
      <c r="B138" s="92"/>
      <c r="C138" s="92"/>
      <c r="D138" s="92"/>
      <c r="E138" s="92"/>
      <c r="F138" s="92"/>
      <c r="G138" s="92"/>
      <c r="H138" s="92"/>
      <c r="I138" s="92"/>
      <c r="J138" s="92"/>
      <c r="K138" s="93"/>
      <c r="L138" s="93"/>
      <c r="M138" s="93"/>
      <c r="N138" s="94" t="e">
        <f t="shared" si="23"/>
        <v>#DIV/0!</v>
      </c>
      <c r="O138" s="199"/>
      <c r="P138" s="199"/>
      <c r="Q138" s="199"/>
      <c r="R138" s="199"/>
      <c r="S138" s="199"/>
      <c r="T138" s="199"/>
    </row>
    <row r="139" spans="1:20" hidden="1" x14ac:dyDescent="0.3">
      <c r="A139" s="86" t="s">
        <v>176</v>
      </c>
      <c r="B139" s="92"/>
      <c r="C139" s="92"/>
      <c r="D139" s="92"/>
      <c r="E139" s="92"/>
      <c r="F139" s="92"/>
      <c r="G139" s="92"/>
      <c r="H139" s="92"/>
      <c r="I139" s="92"/>
      <c r="J139" s="92"/>
      <c r="K139" s="93"/>
      <c r="L139" s="93"/>
      <c r="M139" s="93"/>
      <c r="N139" s="94" t="e">
        <f t="shared" si="23"/>
        <v>#DIV/0!</v>
      </c>
      <c r="O139" s="199"/>
      <c r="P139" s="199"/>
      <c r="Q139" s="199"/>
      <c r="R139" s="199"/>
      <c r="S139" s="199"/>
      <c r="T139" s="199"/>
    </row>
    <row r="140" spans="1:20" hidden="1" x14ac:dyDescent="0.3">
      <c r="A140" s="86" t="s">
        <v>176</v>
      </c>
      <c r="B140" s="92"/>
      <c r="C140" s="92"/>
      <c r="D140" s="92"/>
      <c r="E140" s="92"/>
      <c r="F140" s="92"/>
      <c r="G140" s="92"/>
      <c r="H140" s="92"/>
      <c r="I140" s="92"/>
      <c r="J140" s="92"/>
      <c r="K140" s="93"/>
      <c r="L140" s="93"/>
      <c r="M140" s="93"/>
      <c r="N140" s="94" t="e">
        <f t="shared" si="23"/>
        <v>#DIV/0!</v>
      </c>
      <c r="O140" s="199"/>
      <c r="P140" s="199"/>
      <c r="Q140" s="199"/>
      <c r="R140" s="199"/>
      <c r="S140" s="199"/>
      <c r="T140" s="199"/>
    </row>
    <row r="141" spans="1:20" hidden="1" x14ac:dyDescent="0.3">
      <c r="A141" s="86" t="s">
        <v>176</v>
      </c>
      <c r="B141" s="92"/>
      <c r="C141" s="92"/>
      <c r="D141" s="92"/>
      <c r="E141" s="92"/>
      <c r="F141" s="92"/>
      <c r="G141" s="92"/>
      <c r="H141" s="92"/>
      <c r="I141" s="92"/>
      <c r="J141" s="92"/>
      <c r="K141" s="93"/>
      <c r="L141" s="93"/>
      <c r="M141" s="93"/>
      <c r="N141" s="94" t="e">
        <f t="shared" si="23"/>
        <v>#DIV/0!</v>
      </c>
      <c r="O141" s="199"/>
      <c r="P141" s="199"/>
      <c r="Q141" s="199"/>
      <c r="R141" s="199"/>
      <c r="S141" s="199"/>
      <c r="T141" s="199"/>
    </row>
    <row r="142" spans="1:20" hidden="1" x14ac:dyDescent="0.3">
      <c r="A142" s="86" t="s">
        <v>176</v>
      </c>
      <c r="B142" s="92"/>
      <c r="C142" s="92"/>
      <c r="D142" s="92"/>
      <c r="E142" s="92"/>
      <c r="F142" s="92"/>
      <c r="G142" s="92"/>
      <c r="H142" s="92"/>
      <c r="I142" s="92"/>
      <c r="J142" s="92"/>
      <c r="K142" s="93"/>
      <c r="L142" s="93"/>
      <c r="M142" s="93"/>
      <c r="N142" s="94" t="e">
        <f t="shared" si="23"/>
        <v>#DIV/0!</v>
      </c>
      <c r="O142" s="199"/>
      <c r="P142" s="199"/>
      <c r="Q142" s="199"/>
      <c r="R142" s="199"/>
      <c r="S142" s="199"/>
      <c r="T142" s="199"/>
    </row>
    <row r="143" spans="1:20" hidden="1" x14ac:dyDescent="0.3">
      <c r="A143" s="86" t="s">
        <v>176</v>
      </c>
      <c r="B143" s="92"/>
      <c r="C143" s="92"/>
      <c r="D143" s="92"/>
      <c r="E143" s="92"/>
      <c r="F143" s="92"/>
      <c r="G143" s="92"/>
      <c r="H143" s="92"/>
      <c r="I143" s="92"/>
      <c r="J143" s="92"/>
      <c r="K143" s="93"/>
      <c r="L143" s="93"/>
      <c r="M143" s="93"/>
      <c r="N143" s="94" t="e">
        <f t="shared" si="23"/>
        <v>#DIV/0!</v>
      </c>
      <c r="O143" s="199"/>
      <c r="P143" s="199"/>
      <c r="Q143" s="199"/>
      <c r="R143" s="199"/>
      <c r="S143" s="199"/>
      <c r="T143" s="199"/>
    </row>
    <row r="144" spans="1:20" hidden="1" x14ac:dyDescent="0.3">
      <c r="A144" s="86" t="s">
        <v>176</v>
      </c>
      <c r="B144" s="92"/>
      <c r="C144" s="92"/>
      <c r="D144" s="92"/>
      <c r="E144" s="92"/>
      <c r="F144" s="92"/>
      <c r="G144" s="92"/>
      <c r="H144" s="92"/>
      <c r="I144" s="92"/>
      <c r="J144" s="92"/>
      <c r="K144" s="93"/>
      <c r="L144" s="93"/>
      <c r="M144" s="93"/>
      <c r="N144" s="94" t="e">
        <f t="shared" si="23"/>
        <v>#DIV/0!</v>
      </c>
      <c r="O144" s="199"/>
      <c r="P144" s="199"/>
      <c r="Q144" s="199"/>
      <c r="R144" s="199"/>
      <c r="S144" s="199"/>
      <c r="T144" s="199"/>
    </row>
    <row r="145" spans="1:20" hidden="1" x14ac:dyDescent="0.3">
      <c r="A145" s="86" t="s">
        <v>176</v>
      </c>
      <c r="B145" s="92"/>
      <c r="C145" s="92"/>
      <c r="D145" s="92"/>
      <c r="E145" s="92"/>
      <c r="F145" s="92"/>
      <c r="G145" s="92"/>
      <c r="H145" s="92"/>
      <c r="I145" s="92"/>
      <c r="J145" s="92"/>
      <c r="K145" s="93"/>
      <c r="L145" s="93"/>
      <c r="M145" s="93"/>
      <c r="N145" s="94" t="e">
        <f t="shared" si="23"/>
        <v>#DIV/0!</v>
      </c>
      <c r="O145" s="199"/>
      <c r="P145" s="199"/>
      <c r="Q145" s="199"/>
      <c r="R145" s="199"/>
      <c r="S145" s="199"/>
      <c r="T145" s="199"/>
    </row>
    <row r="146" spans="1:20" hidden="1" x14ac:dyDescent="0.3">
      <c r="A146" s="91" t="s">
        <v>175</v>
      </c>
      <c r="B146" s="95" t="e">
        <f>AVERAGE(B136:B145)</f>
        <v>#DIV/0!</v>
      </c>
      <c r="C146" s="95" t="e">
        <f t="shared" ref="C146:N146" si="24">AVERAGE(C136:C145)</f>
        <v>#DIV/0!</v>
      </c>
      <c r="D146" s="95" t="e">
        <f t="shared" si="24"/>
        <v>#DIV/0!</v>
      </c>
      <c r="E146" s="95" t="e">
        <f t="shared" si="24"/>
        <v>#DIV/0!</v>
      </c>
      <c r="F146" s="95" t="e">
        <f t="shared" si="24"/>
        <v>#DIV/0!</v>
      </c>
      <c r="G146" s="95" t="e">
        <f t="shared" si="24"/>
        <v>#DIV/0!</v>
      </c>
      <c r="H146" s="95" t="e">
        <f t="shared" si="24"/>
        <v>#DIV/0!</v>
      </c>
      <c r="I146" s="95" t="e">
        <f t="shared" si="24"/>
        <v>#DIV/0!</v>
      </c>
      <c r="J146" s="95" t="e">
        <f t="shared" si="24"/>
        <v>#DIV/0!</v>
      </c>
      <c r="K146" s="96" t="e">
        <f t="shared" si="24"/>
        <v>#DIV/0!</v>
      </c>
      <c r="L146" s="96" t="e">
        <f t="shared" si="24"/>
        <v>#DIV/0!</v>
      </c>
      <c r="M146" s="96" t="e">
        <f t="shared" si="24"/>
        <v>#DIV/0!</v>
      </c>
      <c r="N146" s="97" t="e">
        <f t="shared" si="24"/>
        <v>#DIV/0!</v>
      </c>
      <c r="O146" s="199"/>
      <c r="P146" s="199"/>
      <c r="Q146" s="199"/>
      <c r="R146" s="199"/>
      <c r="S146" s="199"/>
      <c r="T146" s="199"/>
    </row>
    <row r="147" spans="1:20" ht="6" hidden="1" customHeight="1" x14ac:dyDescent="0.3"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</row>
    <row r="148" spans="1:20" hidden="1" x14ac:dyDescent="0.3">
      <c r="A148" s="86" t="s">
        <v>179</v>
      </c>
      <c r="B148" s="92"/>
      <c r="C148" s="92"/>
      <c r="D148" s="92"/>
      <c r="E148" s="92"/>
      <c r="F148" s="92"/>
      <c r="G148" s="92"/>
      <c r="H148" s="92"/>
      <c r="I148" s="92"/>
      <c r="J148" s="92"/>
      <c r="K148" s="93"/>
      <c r="L148" s="93"/>
      <c r="M148" s="93"/>
      <c r="N148" s="94" t="e">
        <f t="shared" ref="N148:N157" si="25">K148/L148</f>
        <v>#DIV/0!</v>
      </c>
      <c r="O148" s="199"/>
      <c r="P148" s="199"/>
      <c r="Q148" s="199"/>
      <c r="R148" s="199"/>
      <c r="S148" s="199"/>
      <c r="T148" s="199"/>
    </row>
    <row r="149" spans="1:20" hidden="1" x14ac:dyDescent="0.3">
      <c r="A149" s="86" t="s">
        <v>179</v>
      </c>
      <c r="B149" s="92"/>
      <c r="C149" s="92"/>
      <c r="D149" s="92"/>
      <c r="E149" s="92"/>
      <c r="F149" s="92"/>
      <c r="G149" s="92"/>
      <c r="H149" s="92"/>
      <c r="I149" s="92"/>
      <c r="J149" s="92"/>
      <c r="K149" s="93"/>
      <c r="L149" s="93"/>
      <c r="M149" s="93"/>
      <c r="N149" s="94" t="e">
        <f t="shared" si="25"/>
        <v>#DIV/0!</v>
      </c>
      <c r="O149" s="199"/>
      <c r="P149" s="199"/>
      <c r="Q149" s="199"/>
      <c r="R149" s="199"/>
      <c r="S149" s="199"/>
      <c r="T149" s="199"/>
    </row>
    <row r="150" spans="1:20" hidden="1" x14ac:dyDescent="0.3">
      <c r="A150" s="86" t="s">
        <v>179</v>
      </c>
      <c r="B150" s="92"/>
      <c r="C150" s="92"/>
      <c r="D150" s="92"/>
      <c r="E150" s="92"/>
      <c r="F150" s="92"/>
      <c r="G150" s="92"/>
      <c r="H150" s="92"/>
      <c r="I150" s="92"/>
      <c r="J150" s="92"/>
      <c r="K150" s="93"/>
      <c r="L150" s="93"/>
      <c r="M150" s="93"/>
      <c r="N150" s="94" t="e">
        <f t="shared" si="25"/>
        <v>#DIV/0!</v>
      </c>
      <c r="O150" s="199"/>
      <c r="P150" s="199"/>
      <c r="Q150" s="199"/>
      <c r="R150" s="199"/>
      <c r="S150" s="199"/>
      <c r="T150" s="199"/>
    </row>
    <row r="151" spans="1:20" hidden="1" x14ac:dyDescent="0.3">
      <c r="A151" s="86" t="s">
        <v>179</v>
      </c>
      <c r="B151" s="92"/>
      <c r="C151" s="92"/>
      <c r="D151" s="92"/>
      <c r="E151" s="92"/>
      <c r="F151" s="92"/>
      <c r="G151" s="92"/>
      <c r="H151" s="92"/>
      <c r="I151" s="92"/>
      <c r="J151" s="92"/>
      <c r="K151" s="93"/>
      <c r="L151" s="93"/>
      <c r="M151" s="93"/>
      <c r="N151" s="94" t="e">
        <f t="shared" si="25"/>
        <v>#DIV/0!</v>
      </c>
      <c r="O151" s="199"/>
      <c r="P151" s="199"/>
      <c r="Q151" s="199"/>
      <c r="R151" s="199"/>
      <c r="S151" s="199"/>
      <c r="T151" s="199"/>
    </row>
    <row r="152" spans="1:20" hidden="1" x14ac:dyDescent="0.3">
      <c r="A152" s="86" t="s">
        <v>179</v>
      </c>
      <c r="B152" s="92"/>
      <c r="C152" s="92"/>
      <c r="D152" s="92"/>
      <c r="E152" s="92"/>
      <c r="F152" s="92"/>
      <c r="G152" s="92"/>
      <c r="H152" s="92"/>
      <c r="I152" s="92"/>
      <c r="J152" s="92"/>
      <c r="K152" s="93"/>
      <c r="L152" s="93"/>
      <c r="M152" s="93"/>
      <c r="N152" s="94" t="e">
        <f t="shared" si="25"/>
        <v>#DIV/0!</v>
      </c>
      <c r="O152" s="199"/>
      <c r="P152" s="199"/>
      <c r="Q152" s="199"/>
      <c r="R152" s="199"/>
      <c r="S152" s="199"/>
      <c r="T152" s="199"/>
    </row>
    <row r="153" spans="1:20" hidden="1" x14ac:dyDescent="0.3">
      <c r="A153" s="86" t="s">
        <v>179</v>
      </c>
      <c r="B153" s="92"/>
      <c r="C153" s="92"/>
      <c r="D153" s="92"/>
      <c r="E153" s="92"/>
      <c r="F153" s="92"/>
      <c r="G153" s="92"/>
      <c r="H153" s="92"/>
      <c r="I153" s="92"/>
      <c r="J153" s="92"/>
      <c r="K153" s="93"/>
      <c r="L153" s="93"/>
      <c r="M153" s="93"/>
      <c r="N153" s="94" t="e">
        <f t="shared" si="25"/>
        <v>#DIV/0!</v>
      </c>
      <c r="O153" s="199"/>
      <c r="P153" s="199"/>
      <c r="Q153" s="199"/>
      <c r="R153" s="199"/>
      <c r="S153" s="199"/>
      <c r="T153" s="199"/>
    </row>
    <row r="154" spans="1:20" hidden="1" x14ac:dyDescent="0.3">
      <c r="A154" s="86" t="s">
        <v>179</v>
      </c>
      <c r="B154" s="92"/>
      <c r="C154" s="92"/>
      <c r="D154" s="92"/>
      <c r="E154" s="92"/>
      <c r="F154" s="92"/>
      <c r="G154" s="92"/>
      <c r="H154" s="92"/>
      <c r="I154" s="92"/>
      <c r="J154" s="92"/>
      <c r="K154" s="93"/>
      <c r="L154" s="93"/>
      <c r="M154" s="93"/>
      <c r="N154" s="94" t="e">
        <f t="shared" si="25"/>
        <v>#DIV/0!</v>
      </c>
      <c r="O154" s="199"/>
      <c r="P154" s="199"/>
      <c r="Q154" s="199"/>
      <c r="R154" s="199"/>
      <c r="S154" s="199"/>
      <c r="T154" s="199"/>
    </row>
    <row r="155" spans="1:20" hidden="1" x14ac:dyDescent="0.3">
      <c r="A155" s="86" t="s">
        <v>179</v>
      </c>
      <c r="B155" s="92"/>
      <c r="C155" s="92"/>
      <c r="D155" s="92"/>
      <c r="E155" s="92"/>
      <c r="F155" s="92"/>
      <c r="G155" s="92"/>
      <c r="H155" s="92"/>
      <c r="I155" s="92"/>
      <c r="J155" s="92"/>
      <c r="K155" s="93"/>
      <c r="L155" s="93"/>
      <c r="M155" s="93"/>
      <c r="N155" s="94" t="e">
        <f t="shared" si="25"/>
        <v>#DIV/0!</v>
      </c>
      <c r="O155" s="199"/>
      <c r="P155" s="199"/>
      <c r="Q155" s="199"/>
      <c r="R155" s="199"/>
      <c r="S155" s="199"/>
      <c r="T155" s="199"/>
    </row>
    <row r="156" spans="1:20" hidden="1" x14ac:dyDescent="0.3">
      <c r="A156" s="86" t="s">
        <v>179</v>
      </c>
      <c r="B156" s="92"/>
      <c r="C156" s="92"/>
      <c r="D156" s="92"/>
      <c r="E156" s="92"/>
      <c r="F156" s="92"/>
      <c r="G156" s="92"/>
      <c r="H156" s="92"/>
      <c r="I156" s="92"/>
      <c r="J156" s="92"/>
      <c r="K156" s="93"/>
      <c r="L156" s="93"/>
      <c r="M156" s="93"/>
      <c r="N156" s="94" t="e">
        <f t="shared" si="25"/>
        <v>#DIV/0!</v>
      </c>
      <c r="O156" s="199"/>
      <c r="P156" s="199"/>
      <c r="Q156" s="199"/>
      <c r="R156" s="199"/>
      <c r="S156" s="199"/>
      <c r="T156" s="199"/>
    </row>
    <row r="157" spans="1:20" hidden="1" x14ac:dyDescent="0.3">
      <c r="A157" s="86" t="s">
        <v>179</v>
      </c>
      <c r="B157" s="92"/>
      <c r="C157" s="92"/>
      <c r="D157" s="92"/>
      <c r="E157" s="92"/>
      <c r="F157" s="92"/>
      <c r="G157" s="92"/>
      <c r="H157" s="92"/>
      <c r="I157" s="92"/>
      <c r="J157" s="92"/>
      <c r="K157" s="93"/>
      <c r="L157" s="93"/>
      <c r="M157" s="93"/>
      <c r="N157" s="94" t="e">
        <f t="shared" si="25"/>
        <v>#DIV/0!</v>
      </c>
      <c r="O157" s="199"/>
      <c r="P157" s="199"/>
      <c r="Q157" s="199"/>
      <c r="R157" s="199"/>
      <c r="S157" s="199"/>
      <c r="T157" s="199"/>
    </row>
    <row r="158" spans="1:20" hidden="1" x14ac:dyDescent="0.3">
      <c r="A158" s="91" t="s">
        <v>175</v>
      </c>
      <c r="B158" s="95" t="e">
        <f>AVERAGE(B148:B157)</f>
        <v>#DIV/0!</v>
      </c>
      <c r="C158" s="95" t="e">
        <f t="shared" ref="C158:N158" si="26">AVERAGE(C148:C157)</f>
        <v>#DIV/0!</v>
      </c>
      <c r="D158" s="95" t="e">
        <f t="shared" si="26"/>
        <v>#DIV/0!</v>
      </c>
      <c r="E158" s="95" t="e">
        <f t="shared" si="26"/>
        <v>#DIV/0!</v>
      </c>
      <c r="F158" s="95" t="e">
        <f t="shared" si="26"/>
        <v>#DIV/0!</v>
      </c>
      <c r="G158" s="95" t="e">
        <f t="shared" si="26"/>
        <v>#DIV/0!</v>
      </c>
      <c r="H158" s="95" t="e">
        <f t="shared" si="26"/>
        <v>#DIV/0!</v>
      </c>
      <c r="I158" s="95" t="e">
        <f t="shared" si="26"/>
        <v>#DIV/0!</v>
      </c>
      <c r="J158" s="95" t="e">
        <f t="shared" si="26"/>
        <v>#DIV/0!</v>
      </c>
      <c r="K158" s="96" t="e">
        <f t="shared" si="26"/>
        <v>#DIV/0!</v>
      </c>
      <c r="L158" s="96" t="e">
        <f t="shared" si="26"/>
        <v>#DIV/0!</v>
      </c>
      <c r="M158" s="96" t="e">
        <f t="shared" si="26"/>
        <v>#DIV/0!</v>
      </c>
      <c r="N158" s="97" t="e">
        <f t="shared" si="26"/>
        <v>#DIV/0!</v>
      </c>
      <c r="O158" s="199"/>
      <c r="P158" s="199"/>
      <c r="Q158" s="199"/>
      <c r="R158" s="199"/>
      <c r="S158" s="199"/>
      <c r="T158" s="199"/>
    </row>
    <row r="159" spans="1:20" ht="6" hidden="1" customHeight="1" x14ac:dyDescent="0.3"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</row>
    <row r="160" spans="1:20" hidden="1" x14ac:dyDescent="0.3">
      <c r="A160" s="86" t="s">
        <v>180</v>
      </c>
      <c r="B160" s="92"/>
      <c r="C160" s="92"/>
      <c r="D160" s="92"/>
      <c r="E160" s="92"/>
      <c r="F160" s="92"/>
      <c r="G160" s="92"/>
      <c r="H160" s="92"/>
      <c r="I160" s="92"/>
      <c r="J160" s="92"/>
      <c r="K160" s="93"/>
      <c r="L160" s="93"/>
      <c r="M160" s="93"/>
      <c r="N160" s="94" t="e">
        <f t="shared" ref="N160:N169" si="27">K160/L160</f>
        <v>#DIV/0!</v>
      </c>
      <c r="O160" s="199"/>
      <c r="P160" s="199"/>
      <c r="Q160" s="199"/>
      <c r="R160" s="199"/>
      <c r="S160" s="199"/>
      <c r="T160" s="199"/>
    </row>
    <row r="161" spans="1:20" hidden="1" x14ac:dyDescent="0.3">
      <c r="A161" s="86" t="s">
        <v>180</v>
      </c>
      <c r="B161" s="92"/>
      <c r="C161" s="92"/>
      <c r="D161" s="92"/>
      <c r="E161" s="92"/>
      <c r="F161" s="92"/>
      <c r="G161" s="92"/>
      <c r="H161" s="92"/>
      <c r="I161" s="92"/>
      <c r="J161" s="92"/>
      <c r="K161" s="93"/>
      <c r="L161" s="93"/>
      <c r="M161" s="93"/>
      <c r="N161" s="94" t="e">
        <f t="shared" si="27"/>
        <v>#DIV/0!</v>
      </c>
      <c r="O161" s="199"/>
      <c r="P161" s="199"/>
      <c r="Q161" s="199"/>
      <c r="R161" s="199"/>
      <c r="S161" s="199"/>
      <c r="T161" s="199"/>
    </row>
    <row r="162" spans="1:20" hidden="1" x14ac:dyDescent="0.3">
      <c r="A162" s="86" t="s">
        <v>180</v>
      </c>
      <c r="B162" s="92"/>
      <c r="C162" s="92"/>
      <c r="D162" s="92"/>
      <c r="E162" s="92"/>
      <c r="F162" s="92"/>
      <c r="G162" s="92"/>
      <c r="H162" s="92"/>
      <c r="I162" s="92"/>
      <c r="J162" s="92"/>
      <c r="K162" s="93"/>
      <c r="L162" s="93"/>
      <c r="M162" s="93"/>
      <c r="N162" s="94" t="e">
        <f t="shared" si="27"/>
        <v>#DIV/0!</v>
      </c>
      <c r="O162" s="199"/>
      <c r="P162" s="199"/>
      <c r="Q162" s="199"/>
      <c r="R162" s="199"/>
      <c r="S162" s="199"/>
      <c r="T162" s="199"/>
    </row>
    <row r="163" spans="1:20" hidden="1" x14ac:dyDescent="0.3">
      <c r="A163" s="86" t="s">
        <v>180</v>
      </c>
      <c r="B163" s="92"/>
      <c r="C163" s="92"/>
      <c r="D163" s="92"/>
      <c r="E163" s="92"/>
      <c r="F163" s="92"/>
      <c r="G163" s="92"/>
      <c r="H163" s="92"/>
      <c r="I163" s="92"/>
      <c r="J163" s="92"/>
      <c r="K163" s="93"/>
      <c r="L163" s="93"/>
      <c r="M163" s="93"/>
      <c r="N163" s="94" t="e">
        <f t="shared" si="27"/>
        <v>#DIV/0!</v>
      </c>
      <c r="O163" s="199"/>
      <c r="P163" s="199"/>
      <c r="Q163" s="199"/>
      <c r="R163" s="199"/>
      <c r="S163" s="199"/>
      <c r="T163" s="199"/>
    </row>
    <row r="164" spans="1:20" hidden="1" x14ac:dyDescent="0.3">
      <c r="A164" s="86" t="s">
        <v>180</v>
      </c>
      <c r="B164" s="92"/>
      <c r="C164" s="92"/>
      <c r="D164" s="92"/>
      <c r="E164" s="92"/>
      <c r="F164" s="92"/>
      <c r="G164" s="92"/>
      <c r="H164" s="92"/>
      <c r="I164" s="92"/>
      <c r="J164" s="92"/>
      <c r="K164" s="93"/>
      <c r="L164" s="93"/>
      <c r="M164" s="93"/>
      <c r="N164" s="94" t="e">
        <f t="shared" si="27"/>
        <v>#DIV/0!</v>
      </c>
      <c r="O164" s="199"/>
      <c r="P164" s="199"/>
      <c r="Q164" s="199"/>
      <c r="R164" s="199"/>
      <c r="S164" s="199"/>
      <c r="T164" s="199"/>
    </row>
    <row r="165" spans="1:20" hidden="1" x14ac:dyDescent="0.3">
      <c r="A165" s="86" t="s">
        <v>180</v>
      </c>
      <c r="B165" s="92"/>
      <c r="C165" s="92"/>
      <c r="D165" s="92"/>
      <c r="E165" s="92"/>
      <c r="F165" s="92"/>
      <c r="G165" s="92"/>
      <c r="H165" s="92"/>
      <c r="I165" s="92"/>
      <c r="J165" s="92"/>
      <c r="K165" s="93"/>
      <c r="L165" s="93"/>
      <c r="M165" s="93"/>
      <c r="N165" s="94" t="e">
        <f t="shared" si="27"/>
        <v>#DIV/0!</v>
      </c>
      <c r="O165" s="199"/>
      <c r="P165" s="199"/>
      <c r="Q165" s="199"/>
      <c r="R165" s="199"/>
      <c r="S165" s="199"/>
      <c r="T165" s="199"/>
    </row>
    <row r="166" spans="1:20" hidden="1" x14ac:dyDescent="0.3">
      <c r="A166" s="86" t="s">
        <v>180</v>
      </c>
      <c r="B166" s="92"/>
      <c r="C166" s="92"/>
      <c r="D166" s="92"/>
      <c r="E166" s="92"/>
      <c r="F166" s="92"/>
      <c r="G166" s="92"/>
      <c r="H166" s="92"/>
      <c r="I166" s="92"/>
      <c r="J166" s="92"/>
      <c r="K166" s="93"/>
      <c r="L166" s="93"/>
      <c r="M166" s="93"/>
      <c r="N166" s="94" t="e">
        <f t="shared" si="27"/>
        <v>#DIV/0!</v>
      </c>
      <c r="O166" s="199"/>
      <c r="P166" s="199"/>
      <c r="Q166" s="199"/>
      <c r="R166" s="199"/>
      <c r="S166" s="199"/>
      <c r="T166" s="199"/>
    </row>
    <row r="167" spans="1:20" hidden="1" x14ac:dyDescent="0.3">
      <c r="A167" s="86" t="s">
        <v>180</v>
      </c>
      <c r="B167" s="92"/>
      <c r="C167" s="92"/>
      <c r="D167" s="92"/>
      <c r="E167" s="92"/>
      <c r="F167" s="92"/>
      <c r="G167" s="92"/>
      <c r="H167" s="92"/>
      <c r="I167" s="92"/>
      <c r="J167" s="92"/>
      <c r="K167" s="93"/>
      <c r="L167" s="93"/>
      <c r="M167" s="93"/>
      <c r="N167" s="94" t="e">
        <f t="shared" si="27"/>
        <v>#DIV/0!</v>
      </c>
      <c r="O167" s="199"/>
      <c r="P167" s="199"/>
      <c r="Q167" s="199"/>
      <c r="R167" s="199"/>
      <c r="S167" s="199"/>
      <c r="T167" s="199"/>
    </row>
    <row r="168" spans="1:20" hidden="1" x14ac:dyDescent="0.3">
      <c r="A168" s="86" t="s">
        <v>180</v>
      </c>
      <c r="B168" s="92"/>
      <c r="C168" s="92"/>
      <c r="D168" s="92"/>
      <c r="E168" s="92"/>
      <c r="F168" s="92"/>
      <c r="G168" s="92"/>
      <c r="H168" s="92"/>
      <c r="I168" s="92"/>
      <c r="J168" s="92"/>
      <c r="K168" s="93"/>
      <c r="L168" s="93"/>
      <c r="M168" s="93"/>
      <c r="N168" s="94" t="e">
        <f t="shared" si="27"/>
        <v>#DIV/0!</v>
      </c>
      <c r="O168" s="199"/>
      <c r="P168" s="199"/>
      <c r="Q168" s="199"/>
      <c r="R168" s="199"/>
      <c r="S168" s="199"/>
      <c r="T168" s="199"/>
    </row>
    <row r="169" spans="1:20" hidden="1" x14ac:dyDescent="0.3">
      <c r="A169" s="86" t="s">
        <v>180</v>
      </c>
      <c r="B169" s="92"/>
      <c r="C169" s="92"/>
      <c r="D169" s="92"/>
      <c r="E169" s="92"/>
      <c r="F169" s="92"/>
      <c r="G169" s="92"/>
      <c r="H169" s="92"/>
      <c r="I169" s="92"/>
      <c r="J169" s="92"/>
      <c r="K169" s="93"/>
      <c r="L169" s="93"/>
      <c r="M169" s="93"/>
      <c r="N169" s="94" t="e">
        <f t="shared" si="27"/>
        <v>#DIV/0!</v>
      </c>
      <c r="O169" s="199"/>
      <c r="P169" s="199"/>
      <c r="Q169" s="199"/>
      <c r="R169" s="199"/>
      <c r="S169" s="199"/>
      <c r="T169" s="199"/>
    </row>
    <row r="170" spans="1:20" hidden="1" x14ac:dyDescent="0.3">
      <c r="A170" s="91" t="s">
        <v>175</v>
      </c>
      <c r="B170" s="95" t="e">
        <f>AVERAGE(B160:B169)</f>
        <v>#DIV/0!</v>
      </c>
      <c r="C170" s="95" t="e">
        <f t="shared" ref="C170:N170" si="28">AVERAGE(C160:C169)</f>
        <v>#DIV/0!</v>
      </c>
      <c r="D170" s="95" t="e">
        <f t="shared" si="28"/>
        <v>#DIV/0!</v>
      </c>
      <c r="E170" s="95" t="e">
        <f t="shared" si="28"/>
        <v>#DIV/0!</v>
      </c>
      <c r="F170" s="95" t="e">
        <f t="shared" si="28"/>
        <v>#DIV/0!</v>
      </c>
      <c r="G170" s="95" t="e">
        <f t="shared" si="28"/>
        <v>#DIV/0!</v>
      </c>
      <c r="H170" s="95" t="e">
        <f t="shared" si="28"/>
        <v>#DIV/0!</v>
      </c>
      <c r="I170" s="95" t="e">
        <f t="shared" si="28"/>
        <v>#DIV/0!</v>
      </c>
      <c r="J170" s="95" t="e">
        <f t="shared" si="28"/>
        <v>#DIV/0!</v>
      </c>
      <c r="K170" s="96" t="e">
        <f t="shared" si="28"/>
        <v>#DIV/0!</v>
      </c>
      <c r="L170" s="96" t="e">
        <f t="shared" si="28"/>
        <v>#DIV/0!</v>
      </c>
      <c r="M170" s="96" t="e">
        <f t="shared" si="28"/>
        <v>#DIV/0!</v>
      </c>
      <c r="N170" s="97" t="e">
        <f t="shared" si="28"/>
        <v>#DIV/0!</v>
      </c>
      <c r="O170" s="199"/>
      <c r="P170" s="199"/>
      <c r="Q170" s="199"/>
      <c r="R170" s="199"/>
      <c r="S170" s="199"/>
      <c r="T170" s="199"/>
    </row>
    <row r="171" spans="1:20" ht="6" hidden="1" customHeight="1" x14ac:dyDescent="0.3"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</row>
    <row r="172" spans="1:20" hidden="1" x14ac:dyDescent="0.3">
      <c r="A172" s="86" t="s">
        <v>182</v>
      </c>
      <c r="B172" s="92"/>
      <c r="C172" s="92"/>
      <c r="D172" s="92"/>
      <c r="E172" s="92"/>
      <c r="F172" s="92"/>
      <c r="G172" s="92"/>
      <c r="H172" s="92"/>
      <c r="I172" s="92"/>
      <c r="J172" s="92"/>
      <c r="K172" s="93"/>
      <c r="L172" s="93"/>
      <c r="M172" s="93"/>
      <c r="N172" s="94" t="e">
        <f t="shared" ref="N172:N181" si="29">K172/L172</f>
        <v>#DIV/0!</v>
      </c>
      <c r="O172" s="199"/>
      <c r="P172" s="199"/>
      <c r="Q172" s="199"/>
      <c r="R172" s="199"/>
      <c r="S172" s="199"/>
      <c r="T172" s="199"/>
    </row>
    <row r="173" spans="1:20" hidden="1" x14ac:dyDescent="0.3">
      <c r="A173" s="86" t="s">
        <v>182</v>
      </c>
      <c r="B173" s="92"/>
      <c r="C173" s="92"/>
      <c r="D173" s="92"/>
      <c r="E173" s="92"/>
      <c r="F173" s="92"/>
      <c r="G173" s="92"/>
      <c r="H173" s="92"/>
      <c r="I173" s="92"/>
      <c r="J173" s="92"/>
      <c r="K173" s="93"/>
      <c r="L173" s="93"/>
      <c r="M173" s="93"/>
      <c r="N173" s="94" t="e">
        <f t="shared" si="29"/>
        <v>#DIV/0!</v>
      </c>
      <c r="O173" s="199"/>
      <c r="P173" s="199"/>
      <c r="Q173" s="199"/>
      <c r="R173" s="199"/>
      <c r="S173" s="199"/>
      <c r="T173" s="199"/>
    </row>
    <row r="174" spans="1:20" hidden="1" x14ac:dyDescent="0.3">
      <c r="A174" s="86" t="s">
        <v>182</v>
      </c>
      <c r="B174" s="92"/>
      <c r="C174" s="92"/>
      <c r="D174" s="92"/>
      <c r="E174" s="92"/>
      <c r="F174" s="92"/>
      <c r="G174" s="92"/>
      <c r="H174" s="92"/>
      <c r="I174" s="92"/>
      <c r="J174" s="92"/>
      <c r="K174" s="93"/>
      <c r="L174" s="93"/>
      <c r="M174" s="93"/>
      <c r="N174" s="94" t="e">
        <f t="shared" si="29"/>
        <v>#DIV/0!</v>
      </c>
      <c r="O174" s="199"/>
      <c r="P174" s="199"/>
      <c r="Q174" s="199"/>
      <c r="R174" s="199"/>
      <c r="S174" s="199"/>
      <c r="T174" s="199"/>
    </row>
    <row r="175" spans="1:20" hidden="1" x14ac:dyDescent="0.3">
      <c r="A175" s="86" t="s">
        <v>182</v>
      </c>
      <c r="B175" s="92"/>
      <c r="C175" s="92"/>
      <c r="D175" s="92"/>
      <c r="E175" s="92"/>
      <c r="F175" s="92"/>
      <c r="G175" s="92"/>
      <c r="H175" s="92"/>
      <c r="I175" s="92"/>
      <c r="J175" s="92"/>
      <c r="K175" s="93"/>
      <c r="L175" s="93"/>
      <c r="M175" s="93"/>
      <c r="N175" s="94" t="e">
        <f t="shared" si="29"/>
        <v>#DIV/0!</v>
      </c>
      <c r="O175" s="199"/>
      <c r="P175" s="199"/>
      <c r="Q175" s="199"/>
      <c r="R175" s="199"/>
      <c r="S175" s="199"/>
      <c r="T175" s="199"/>
    </row>
    <row r="176" spans="1:20" hidden="1" x14ac:dyDescent="0.3">
      <c r="A176" s="86" t="s">
        <v>182</v>
      </c>
      <c r="B176" s="92"/>
      <c r="C176" s="92"/>
      <c r="D176" s="92"/>
      <c r="E176" s="92"/>
      <c r="F176" s="92"/>
      <c r="G176" s="92"/>
      <c r="H176" s="92"/>
      <c r="I176" s="92"/>
      <c r="J176" s="92"/>
      <c r="K176" s="93"/>
      <c r="L176" s="93"/>
      <c r="M176" s="93"/>
      <c r="N176" s="94" t="e">
        <f t="shared" si="29"/>
        <v>#DIV/0!</v>
      </c>
      <c r="O176" s="199"/>
      <c r="P176" s="199"/>
      <c r="Q176" s="199"/>
      <c r="R176" s="199"/>
      <c r="S176" s="199"/>
      <c r="T176" s="199"/>
    </row>
    <row r="177" spans="1:20" hidden="1" x14ac:dyDescent="0.3">
      <c r="A177" s="86" t="s">
        <v>182</v>
      </c>
      <c r="B177" s="92"/>
      <c r="C177" s="92"/>
      <c r="D177" s="92"/>
      <c r="E177" s="92"/>
      <c r="F177" s="92"/>
      <c r="G177" s="92"/>
      <c r="H177" s="92"/>
      <c r="I177" s="92"/>
      <c r="J177" s="92"/>
      <c r="K177" s="93"/>
      <c r="L177" s="93"/>
      <c r="M177" s="93"/>
      <c r="N177" s="94" t="e">
        <f t="shared" si="29"/>
        <v>#DIV/0!</v>
      </c>
      <c r="O177" s="199"/>
      <c r="P177" s="199"/>
      <c r="Q177" s="199"/>
      <c r="R177" s="199"/>
      <c r="S177" s="199"/>
      <c r="T177" s="199"/>
    </row>
    <row r="178" spans="1:20" hidden="1" x14ac:dyDescent="0.3">
      <c r="A178" s="86" t="s">
        <v>182</v>
      </c>
      <c r="B178" s="92"/>
      <c r="C178" s="92"/>
      <c r="D178" s="92"/>
      <c r="E178" s="92"/>
      <c r="F178" s="92"/>
      <c r="G178" s="92"/>
      <c r="H178" s="92"/>
      <c r="I178" s="92"/>
      <c r="J178" s="92"/>
      <c r="K178" s="93"/>
      <c r="L178" s="93"/>
      <c r="M178" s="93"/>
      <c r="N178" s="94" t="e">
        <f t="shared" si="29"/>
        <v>#DIV/0!</v>
      </c>
      <c r="O178" s="199"/>
      <c r="P178" s="199"/>
      <c r="Q178" s="199"/>
      <c r="R178" s="199"/>
      <c r="S178" s="199"/>
      <c r="T178" s="199"/>
    </row>
    <row r="179" spans="1:20" hidden="1" x14ac:dyDescent="0.3">
      <c r="A179" s="86" t="s">
        <v>182</v>
      </c>
      <c r="B179" s="92"/>
      <c r="C179" s="92"/>
      <c r="D179" s="92"/>
      <c r="E179" s="92"/>
      <c r="F179" s="92"/>
      <c r="G179" s="92"/>
      <c r="H179" s="92"/>
      <c r="I179" s="92"/>
      <c r="J179" s="92"/>
      <c r="K179" s="93"/>
      <c r="L179" s="93"/>
      <c r="M179" s="93"/>
      <c r="N179" s="94" t="e">
        <f t="shared" si="29"/>
        <v>#DIV/0!</v>
      </c>
      <c r="O179" s="199"/>
      <c r="P179" s="199"/>
      <c r="Q179" s="199"/>
      <c r="R179" s="199"/>
      <c r="S179" s="199"/>
      <c r="T179" s="199"/>
    </row>
    <row r="180" spans="1:20" hidden="1" x14ac:dyDescent="0.3">
      <c r="A180" s="86" t="s">
        <v>182</v>
      </c>
      <c r="B180" s="92"/>
      <c r="C180" s="92"/>
      <c r="D180" s="92"/>
      <c r="E180" s="92"/>
      <c r="F180" s="92"/>
      <c r="G180" s="92"/>
      <c r="H180" s="92"/>
      <c r="I180" s="92"/>
      <c r="J180" s="92"/>
      <c r="K180" s="93"/>
      <c r="L180" s="93"/>
      <c r="M180" s="93"/>
      <c r="N180" s="94" t="e">
        <f t="shared" si="29"/>
        <v>#DIV/0!</v>
      </c>
      <c r="O180" s="199"/>
      <c r="P180" s="199"/>
      <c r="Q180" s="199"/>
      <c r="R180" s="199"/>
      <c r="S180" s="199"/>
      <c r="T180" s="199"/>
    </row>
    <row r="181" spans="1:20" hidden="1" x14ac:dyDescent="0.3">
      <c r="A181" s="86" t="s">
        <v>182</v>
      </c>
      <c r="B181" s="92"/>
      <c r="C181" s="92"/>
      <c r="D181" s="92"/>
      <c r="E181" s="92"/>
      <c r="F181" s="92"/>
      <c r="G181" s="92"/>
      <c r="H181" s="92"/>
      <c r="I181" s="92"/>
      <c r="J181" s="92"/>
      <c r="K181" s="93"/>
      <c r="L181" s="93"/>
      <c r="M181" s="93"/>
      <c r="N181" s="94" t="e">
        <f t="shared" si="29"/>
        <v>#DIV/0!</v>
      </c>
      <c r="O181" s="199"/>
      <c r="P181" s="199"/>
      <c r="Q181" s="199"/>
      <c r="R181" s="199"/>
      <c r="S181" s="199"/>
      <c r="T181" s="199"/>
    </row>
    <row r="182" spans="1:20" hidden="1" x14ac:dyDescent="0.3">
      <c r="A182" s="91" t="s">
        <v>175</v>
      </c>
      <c r="B182" s="95" t="e">
        <f>AVERAGE(B172:B181)</f>
        <v>#DIV/0!</v>
      </c>
      <c r="C182" s="95" t="e">
        <f t="shared" ref="C182:N182" si="30">AVERAGE(C172:C181)</f>
        <v>#DIV/0!</v>
      </c>
      <c r="D182" s="95" t="e">
        <f t="shared" si="30"/>
        <v>#DIV/0!</v>
      </c>
      <c r="E182" s="95" t="e">
        <f t="shared" si="30"/>
        <v>#DIV/0!</v>
      </c>
      <c r="F182" s="95" t="e">
        <f t="shared" si="30"/>
        <v>#DIV/0!</v>
      </c>
      <c r="G182" s="95" t="e">
        <f t="shared" si="30"/>
        <v>#DIV/0!</v>
      </c>
      <c r="H182" s="95" t="e">
        <f t="shared" si="30"/>
        <v>#DIV/0!</v>
      </c>
      <c r="I182" s="95" t="e">
        <f t="shared" si="30"/>
        <v>#DIV/0!</v>
      </c>
      <c r="J182" s="95" t="e">
        <f t="shared" si="30"/>
        <v>#DIV/0!</v>
      </c>
      <c r="K182" s="96" t="e">
        <f t="shared" si="30"/>
        <v>#DIV/0!</v>
      </c>
      <c r="L182" s="96" t="e">
        <f t="shared" si="30"/>
        <v>#DIV/0!</v>
      </c>
      <c r="M182" s="96" t="e">
        <f t="shared" si="30"/>
        <v>#DIV/0!</v>
      </c>
      <c r="N182" s="97" t="e">
        <f t="shared" si="30"/>
        <v>#DIV/0!</v>
      </c>
      <c r="O182" s="199"/>
      <c r="P182" s="199"/>
      <c r="Q182" s="199"/>
      <c r="R182" s="199"/>
      <c r="S182" s="199"/>
      <c r="T182" s="199"/>
    </row>
    <row r="183" spans="1:20" ht="6" hidden="1" customHeight="1" x14ac:dyDescent="0.3"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</row>
    <row r="184" spans="1:20" hidden="1" x14ac:dyDescent="0.3">
      <c r="A184" s="86" t="s">
        <v>212</v>
      </c>
      <c r="B184" s="92"/>
      <c r="C184" s="92"/>
      <c r="D184" s="92"/>
      <c r="E184" s="92"/>
      <c r="F184" s="92"/>
      <c r="G184" s="92"/>
      <c r="H184" s="92"/>
      <c r="I184" s="92"/>
      <c r="J184" s="92"/>
      <c r="K184" s="93"/>
      <c r="L184" s="93"/>
      <c r="M184" s="93"/>
      <c r="N184" s="94" t="e">
        <f t="shared" ref="N184:N193" si="31">K184/L184</f>
        <v>#DIV/0!</v>
      </c>
      <c r="O184" s="199"/>
      <c r="P184" s="199"/>
      <c r="Q184" s="199"/>
      <c r="R184" s="199"/>
      <c r="S184" s="199"/>
      <c r="T184" s="199"/>
    </row>
    <row r="185" spans="1:20" hidden="1" x14ac:dyDescent="0.3">
      <c r="A185" s="86" t="s">
        <v>212</v>
      </c>
      <c r="B185" s="92"/>
      <c r="C185" s="92"/>
      <c r="D185" s="92"/>
      <c r="E185" s="92"/>
      <c r="F185" s="92"/>
      <c r="G185" s="92"/>
      <c r="H185" s="92"/>
      <c r="I185" s="92"/>
      <c r="J185" s="92"/>
      <c r="K185" s="93"/>
      <c r="L185" s="93"/>
      <c r="M185" s="93"/>
      <c r="N185" s="94" t="e">
        <f t="shared" si="31"/>
        <v>#DIV/0!</v>
      </c>
      <c r="O185" s="199"/>
      <c r="P185" s="199"/>
      <c r="Q185" s="199"/>
      <c r="R185" s="199"/>
      <c r="S185" s="199"/>
      <c r="T185" s="199"/>
    </row>
    <row r="186" spans="1:20" hidden="1" x14ac:dyDescent="0.3">
      <c r="A186" s="86" t="s">
        <v>212</v>
      </c>
      <c r="B186" s="92"/>
      <c r="C186" s="92"/>
      <c r="D186" s="92"/>
      <c r="E186" s="92"/>
      <c r="F186" s="92"/>
      <c r="G186" s="92"/>
      <c r="H186" s="92"/>
      <c r="I186" s="92"/>
      <c r="J186" s="92"/>
      <c r="K186" s="93"/>
      <c r="L186" s="93"/>
      <c r="M186" s="93"/>
      <c r="N186" s="94" t="e">
        <f t="shared" si="31"/>
        <v>#DIV/0!</v>
      </c>
      <c r="O186" s="199"/>
      <c r="P186" s="199"/>
      <c r="Q186" s="199"/>
      <c r="R186" s="199"/>
      <c r="S186" s="199"/>
      <c r="T186" s="199"/>
    </row>
    <row r="187" spans="1:20" hidden="1" x14ac:dyDescent="0.3">
      <c r="A187" s="86" t="s">
        <v>212</v>
      </c>
      <c r="B187" s="92"/>
      <c r="C187" s="92"/>
      <c r="D187" s="92"/>
      <c r="E187" s="92"/>
      <c r="F187" s="92"/>
      <c r="G187" s="92"/>
      <c r="H187" s="92"/>
      <c r="I187" s="92"/>
      <c r="J187" s="92"/>
      <c r="K187" s="93"/>
      <c r="L187" s="93"/>
      <c r="M187" s="93"/>
      <c r="N187" s="94" t="e">
        <f t="shared" si="31"/>
        <v>#DIV/0!</v>
      </c>
      <c r="O187" s="199"/>
      <c r="P187" s="199"/>
      <c r="Q187" s="199"/>
      <c r="R187" s="199"/>
      <c r="S187" s="199"/>
      <c r="T187" s="199"/>
    </row>
    <row r="188" spans="1:20" hidden="1" x14ac:dyDescent="0.3">
      <c r="A188" s="86" t="s">
        <v>212</v>
      </c>
      <c r="B188" s="92"/>
      <c r="C188" s="92"/>
      <c r="D188" s="92"/>
      <c r="E188" s="92"/>
      <c r="F188" s="92"/>
      <c r="G188" s="92"/>
      <c r="H188" s="92"/>
      <c r="I188" s="92"/>
      <c r="J188" s="92"/>
      <c r="K188" s="93"/>
      <c r="L188" s="93"/>
      <c r="M188" s="93"/>
      <c r="N188" s="94" t="e">
        <f t="shared" si="31"/>
        <v>#DIV/0!</v>
      </c>
      <c r="O188" s="199"/>
      <c r="P188" s="199"/>
      <c r="Q188" s="199"/>
      <c r="R188" s="199"/>
      <c r="S188" s="199"/>
      <c r="T188" s="199"/>
    </row>
    <row r="189" spans="1:20" hidden="1" x14ac:dyDescent="0.3">
      <c r="A189" s="86" t="s">
        <v>212</v>
      </c>
      <c r="B189" s="92"/>
      <c r="C189" s="92"/>
      <c r="D189" s="92"/>
      <c r="E189" s="92"/>
      <c r="F189" s="92"/>
      <c r="G189" s="92"/>
      <c r="H189" s="92"/>
      <c r="I189" s="92"/>
      <c r="J189" s="92"/>
      <c r="K189" s="93"/>
      <c r="L189" s="93"/>
      <c r="M189" s="93"/>
      <c r="N189" s="94" t="e">
        <f t="shared" si="31"/>
        <v>#DIV/0!</v>
      </c>
      <c r="O189" s="199"/>
      <c r="P189" s="199"/>
      <c r="Q189" s="199"/>
      <c r="R189" s="199"/>
      <c r="S189" s="199"/>
      <c r="T189" s="199"/>
    </row>
    <row r="190" spans="1:20" hidden="1" x14ac:dyDescent="0.3">
      <c r="A190" s="86" t="s">
        <v>212</v>
      </c>
      <c r="B190" s="92"/>
      <c r="C190" s="92"/>
      <c r="D190" s="92"/>
      <c r="E190" s="92"/>
      <c r="F190" s="92"/>
      <c r="G190" s="92"/>
      <c r="H190" s="92"/>
      <c r="I190" s="92"/>
      <c r="J190" s="92"/>
      <c r="K190" s="93"/>
      <c r="L190" s="93"/>
      <c r="M190" s="93"/>
      <c r="N190" s="94" t="e">
        <f t="shared" si="31"/>
        <v>#DIV/0!</v>
      </c>
      <c r="O190" s="199"/>
      <c r="P190" s="199"/>
      <c r="Q190" s="199"/>
      <c r="R190" s="199"/>
      <c r="S190" s="199"/>
      <c r="T190" s="199"/>
    </row>
    <row r="191" spans="1:20" hidden="1" x14ac:dyDescent="0.3">
      <c r="A191" s="86" t="s">
        <v>212</v>
      </c>
      <c r="B191" s="92"/>
      <c r="C191" s="92"/>
      <c r="D191" s="92"/>
      <c r="E191" s="92"/>
      <c r="F191" s="92"/>
      <c r="G191" s="92"/>
      <c r="H191" s="92"/>
      <c r="I191" s="92"/>
      <c r="J191" s="92"/>
      <c r="K191" s="93"/>
      <c r="L191" s="93"/>
      <c r="M191" s="93"/>
      <c r="N191" s="94" t="e">
        <f t="shared" si="31"/>
        <v>#DIV/0!</v>
      </c>
      <c r="O191" s="199"/>
      <c r="P191" s="199"/>
      <c r="Q191" s="199"/>
      <c r="R191" s="199"/>
      <c r="S191" s="199"/>
      <c r="T191" s="199"/>
    </row>
    <row r="192" spans="1:20" hidden="1" x14ac:dyDescent="0.3">
      <c r="A192" s="86" t="s">
        <v>212</v>
      </c>
      <c r="B192" s="92"/>
      <c r="C192" s="92"/>
      <c r="D192" s="92"/>
      <c r="E192" s="92"/>
      <c r="F192" s="92"/>
      <c r="G192" s="92"/>
      <c r="H192" s="92"/>
      <c r="I192" s="92"/>
      <c r="J192" s="92"/>
      <c r="K192" s="93"/>
      <c r="L192" s="93"/>
      <c r="M192" s="93"/>
      <c r="N192" s="94" t="e">
        <f t="shared" si="31"/>
        <v>#DIV/0!</v>
      </c>
      <c r="O192" s="199"/>
      <c r="P192" s="199"/>
      <c r="Q192" s="199"/>
      <c r="R192" s="199"/>
      <c r="S192" s="199"/>
      <c r="T192" s="199"/>
    </row>
    <row r="193" spans="1:20" hidden="1" x14ac:dyDescent="0.3">
      <c r="A193" s="86" t="s">
        <v>212</v>
      </c>
      <c r="B193" s="92"/>
      <c r="C193" s="92"/>
      <c r="D193" s="92"/>
      <c r="E193" s="92"/>
      <c r="F193" s="92"/>
      <c r="G193" s="92"/>
      <c r="H193" s="92"/>
      <c r="I193" s="92"/>
      <c r="J193" s="92"/>
      <c r="K193" s="93"/>
      <c r="L193" s="93"/>
      <c r="M193" s="93"/>
      <c r="N193" s="94" t="e">
        <f t="shared" si="31"/>
        <v>#DIV/0!</v>
      </c>
      <c r="O193" s="199"/>
      <c r="P193" s="199"/>
      <c r="Q193" s="199"/>
      <c r="R193" s="199"/>
      <c r="S193" s="199"/>
      <c r="T193" s="199"/>
    </row>
    <row r="194" spans="1:20" hidden="1" x14ac:dyDescent="0.3">
      <c r="A194" s="91" t="s">
        <v>175</v>
      </c>
      <c r="B194" s="95" t="e">
        <f>AVERAGE(B184:B193)</f>
        <v>#DIV/0!</v>
      </c>
      <c r="C194" s="95" t="e">
        <f t="shared" ref="C194:N194" si="32">AVERAGE(C184:C193)</f>
        <v>#DIV/0!</v>
      </c>
      <c r="D194" s="95" t="e">
        <f t="shared" si="32"/>
        <v>#DIV/0!</v>
      </c>
      <c r="E194" s="95" t="e">
        <f t="shared" si="32"/>
        <v>#DIV/0!</v>
      </c>
      <c r="F194" s="95" t="e">
        <f t="shared" si="32"/>
        <v>#DIV/0!</v>
      </c>
      <c r="G194" s="95" t="e">
        <f t="shared" si="32"/>
        <v>#DIV/0!</v>
      </c>
      <c r="H194" s="95" t="e">
        <f t="shared" si="32"/>
        <v>#DIV/0!</v>
      </c>
      <c r="I194" s="95" t="e">
        <f t="shared" si="32"/>
        <v>#DIV/0!</v>
      </c>
      <c r="J194" s="95" t="e">
        <f t="shared" si="32"/>
        <v>#DIV/0!</v>
      </c>
      <c r="K194" s="96" t="e">
        <f t="shared" si="32"/>
        <v>#DIV/0!</v>
      </c>
      <c r="L194" s="96" t="e">
        <f t="shared" si="32"/>
        <v>#DIV/0!</v>
      </c>
      <c r="M194" s="96" t="e">
        <f t="shared" si="32"/>
        <v>#DIV/0!</v>
      </c>
      <c r="N194" s="97" t="e">
        <f t="shared" si="32"/>
        <v>#DIV/0!</v>
      </c>
      <c r="O194" s="199"/>
      <c r="P194" s="199"/>
      <c r="Q194" s="199"/>
      <c r="R194" s="199"/>
      <c r="S194" s="199"/>
      <c r="T194" s="199"/>
    </row>
    <row r="195" spans="1:20" ht="6" hidden="1" customHeight="1" x14ac:dyDescent="0.3"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</row>
    <row r="196" spans="1:20" hidden="1" x14ac:dyDescent="0.3">
      <c r="A196" s="86" t="s">
        <v>213</v>
      </c>
      <c r="B196" s="92"/>
      <c r="C196" s="92"/>
      <c r="D196" s="92"/>
      <c r="E196" s="92"/>
      <c r="F196" s="92"/>
      <c r="G196" s="92"/>
      <c r="H196" s="92"/>
      <c r="I196" s="92"/>
      <c r="J196" s="92"/>
      <c r="K196" s="93"/>
      <c r="L196" s="93"/>
      <c r="M196" s="93"/>
      <c r="N196" s="94" t="e">
        <f t="shared" ref="N196:N205" si="33">K196/L196</f>
        <v>#DIV/0!</v>
      </c>
      <c r="O196" s="199"/>
      <c r="P196" s="199"/>
      <c r="Q196" s="199"/>
      <c r="R196" s="199"/>
      <c r="S196" s="199"/>
      <c r="T196" s="199"/>
    </row>
    <row r="197" spans="1:20" hidden="1" x14ac:dyDescent="0.3">
      <c r="A197" s="86" t="s">
        <v>213</v>
      </c>
      <c r="B197" s="92"/>
      <c r="C197" s="92"/>
      <c r="D197" s="92"/>
      <c r="E197" s="92"/>
      <c r="F197" s="92"/>
      <c r="G197" s="92"/>
      <c r="H197" s="92"/>
      <c r="I197" s="92"/>
      <c r="J197" s="92"/>
      <c r="K197" s="93"/>
      <c r="L197" s="93"/>
      <c r="M197" s="93"/>
      <c r="N197" s="94" t="e">
        <f t="shared" si="33"/>
        <v>#DIV/0!</v>
      </c>
      <c r="O197" s="199"/>
      <c r="P197" s="199"/>
      <c r="Q197" s="199"/>
      <c r="R197" s="199"/>
      <c r="S197" s="199"/>
      <c r="T197" s="199"/>
    </row>
    <row r="198" spans="1:20" hidden="1" x14ac:dyDescent="0.3">
      <c r="A198" s="86" t="s">
        <v>213</v>
      </c>
      <c r="B198" s="92"/>
      <c r="C198" s="92"/>
      <c r="D198" s="92"/>
      <c r="E198" s="92"/>
      <c r="F198" s="92"/>
      <c r="G198" s="92"/>
      <c r="H198" s="92"/>
      <c r="I198" s="92"/>
      <c r="J198" s="92"/>
      <c r="K198" s="93"/>
      <c r="L198" s="93"/>
      <c r="M198" s="93"/>
      <c r="N198" s="94" t="e">
        <f t="shared" si="33"/>
        <v>#DIV/0!</v>
      </c>
      <c r="O198" s="199"/>
      <c r="P198" s="199"/>
      <c r="Q198" s="199"/>
      <c r="R198" s="199"/>
      <c r="S198" s="199"/>
      <c r="T198" s="199"/>
    </row>
    <row r="199" spans="1:20" hidden="1" x14ac:dyDescent="0.3">
      <c r="A199" s="86" t="s">
        <v>213</v>
      </c>
      <c r="B199" s="92"/>
      <c r="C199" s="92"/>
      <c r="D199" s="92"/>
      <c r="E199" s="92"/>
      <c r="F199" s="92"/>
      <c r="G199" s="92"/>
      <c r="H199" s="92"/>
      <c r="I199" s="92"/>
      <c r="J199" s="92"/>
      <c r="K199" s="93"/>
      <c r="L199" s="93"/>
      <c r="M199" s="93"/>
      <c r="N199" s="94" t="e">
        <f t="shared" si="33"/>
        <v>#DIV/0!</v>
      </c>
      <c r="O199" s="199"/>
      <c r="P199" s="199"/>
      <c r="Q199" s="199"/>
      <c r="R199" s="199"/>
      <c r="S199" s="199"/>
      <c r="T199" s="199"/>
    </row>
    <row r="200" spans="1:20" hidden="1" x14ac:dyDescent="0.3">
      <c r="A200" s="86" t="s">
        <v>213</v>
      </c>
      <c r="B200" s="92"/>
      <c r="C200" s="92"/>
      <c r="D200" s="92"/>
      <c r="E200" s="92"/>
      <c r="F200" s="92"/>
      <c r="G200" s="92"/>
      <c r="H200" s="92"/>
      <c r="I200" s="92"/>
      <c r="J200" s="92"/>
      <c r="K200" s="93"/>
      <c r="L200" s="93"/>
      <c r="M200" s="93"/>
      <c r="N200" s="94" t="e">
        <f t="shared" si="33"/>
        <v>#DIV/0!</v>
      </c>
      <c r="O200" s="199"/>
      <c r="P200" s="199"/>
      <c r="Q200" s="199"/>
      <c r="R200" s="199"/>
      <c r="S200" s="199"/>
      <c r="T200" s="199"/>
    </row>
    <row r="201" spans="1:20" hidden="1" x14ac:dyDescent="0.3">
      <c r="A201" s="86" t="s">
        <v>213</v>
      </c>
      <c r="B201" s="92"/>
      <c r="C201" s="92"/>
      <c r="D201" s="92"/>
      <c r="E201" s="92"/>
      <c r="F201" s="92"/>
      <c r="G201" s="92"/>
      <c r="H201" s="92"/>
      <c r="I201" s="92"/>
      <c r="J201" s="92"/>
      <c r="K201" s="93"/>
      <c r="L201" s="93"/>
      <c r="M201" s="93"/>
      <c r="N201" s="94" t="e">
        <f t="shared" si="33"/>
        <v>#DIV/0!</v>
      </c>
      <c r="O201" s="199"/>
      <c r="P201" s="199"/>
      <c r="Q201" s="199"/>
      <c r="R201" s="199"/>
      <c r="S201" s="199"/>
      <c r="T201" s="199"/>
    </row>
    <row r="202" spans="1:20" hidden="1" x14ac:dyDescent="0.3">
      <c r="A202" s="86" t="s">
        <v>213</v>
      </c>
      <c r="B202" s="92"/>
      <c r="C202" s="92"/>
      <c r="D202" s="92"/>
      <c r="E202" s="92"/>
      <c r="F202" s="92"/>
      <c r="G202" s="92"/>
      <c r="H202" s="92"/>
      <c r="I202" s="92"/>
      <c r="J202" s="92"/>
      <c r="K202" s="93"/>
      <c r="L202" s="93"/>
      <c r="M202" s="93"/>
      <c r="N202" s="94" t="e">
        <f t="shared" si="33"/>
        <v>#DIV/0!</v>
      </c>
      <c r="O202" s="199"/>
      <c r="P202" s="199"/>
      <c r="Q202" s="199"/>
      <c r="R202" s="199"/>
      <c r="S202" s="199"/>
      <c r="T202" s="199"/>
    </row>
    <row r="203" spans="1:20" hidden="1" x14ac:dyDescent="0.3">
      <c r="A203" s="86" t="s">
        <v>213</v>
      </c>
      <c r="B203" s="92"/>
      <c r="C203" s="92"/>
      <c r="D203" s="92"/>
      <c r="E203" s="92"/>
      <c r="F203" s="92"/>
      <c r="G203" s="92"/>
      <c r="H203" s="92"/>
      <c r="I203" s="92"/>
      <c r="J203" s="92"/>
      <c r="K203" s="93"/>
      <c r="L203" s="93"/>
      <c r="M203" s="93"/>
      <c r="N203" s="94" t="e">
        <f t="shared" si="33"/>
        <v>#DIV/0!</v>
      </c>
      <c r="O203" s="199"/>
      <c r="P203" s="199"/>
      <c r="Q203" s="199"/>
      <c r="R203" s="199"/>
      <c r="S203" s="199"/>
      <c r="T203" s="199"/>
    </row>
    <row r="204" spans="1:20" hidden="1" x14ac:dyDescent="0.3">
      <c r="A204" s="86" t="s">
        <v>213</v>
      </c>
      <c r="B204" s="92"/>
      <c r="C204" s="92"/>
      <c r="D204" s="92"/>
      <c r="E204" s="92"/>
      <c r="F204" s="92"/>
      <c r="G204" s="92"/>
      <c r="H204" s="92"/>
      <c r="I204" s="92"/>
      <c r="J204" s="92"/>
      <c r="K204" s="93"/>
      <c r="L204" s="93"/>
      <c r="M204" s="93"/>
      <c r="N204" s="94" t="e">
        <f t="shared" si="33"/>
        <v>#DIV/0!</v>
      </c>
      <c r="O204" s="199"/>
      <c r="P204" s="199"/>
      <c r="Q204" s="199"/>
      <c r="R204" s="199"/>
      <c r="S204" s="199"/>
      <c r="T204" s="199"/>
    </row>
    <row r="205" spans="1:20" hidden="1" x14ac:dyDescent="0.3">
      <c r="A205" s="86" t="s">
        <v>213</v>
      </c>
      <c r="B205" s="92"/>
      <c r="C205" s="92"/>
      <c r="D205" s="92"/>
      <c r="E205" s="92"/>
      <c r="F205" s="92"/>
      <c r="G205" s="92"/>
      <c r="H205" s="92"/>
      <c r="I205" s="92"/>
      <c r="J205" s="92"/>
      <c r="K205" s="93"/>
      <c r="L205" s="93"/>
      <c r="M205" s="93"/>
      <c r="N205" s="94" t="e">
        <f t="shared" si="33"/>
        <v>#DIV/0!</v>
      </c>
      <c r="O205" s="199"/>
      <c r="P205" s="199"/>
      <c r="Q205" s="199"/>
      <c r="R205" s="199"/>
      <c r="S205" s="199"/>
      <c r="T205" s="199"/>
    </row>
    <row r="206" spans="1:20" hidden="1" x14ac:dyDescent="0.3">
      <c r="A206" s="91" t="s">
        <v>175</v>
      </c>
      <c r="B206" s="95" t="e">
        <f>AVERAGE(B196:B205)</f>
        <v>#DIV/0!</v>
      </c>
      <c r="C206" s="95" t="e">
        <f t="shared" ref="C206:N206" si="34">AVERAGE(C196:C205)</f>
        <v>#DIV/0!</v>
      </c>
      <c r="D206" s="95" t="e">
        <f t="shared" si="34"/>
        <v>#DIV/0!</v>
      </c>
      <c r="E206" s="95" t="e">
        <f t="shared" si="34"/>
        <v>#DIV/0!</v>
      </c>
      <c r="F206" s="95" t="e">
        <f t="shared" si="34"/>
        <v>#DIV/0!</v>
      </c>
      <c r="G206" s="95" t="e">
        <f t="shared" si="34"/>
        <v>#DIV/0!</v>
      </c>
      <c r="H206" s="95" t="e">
        <f t="shared" si="34"/>
        <v>#DIV/0!</v>
      </c>
      <c r="I206" s="95" t="e">
        <f t="shared" si="34"/>
        <v>#DIV/0!</v>
      </c>
      <c r="J206" s="95" t="e">
        <f t="shared" si="34"/>
        <v>#DIV/0!</v>
      </c>
      <c r="K206" s="96" t="e">
        <f t="shared" si="34"/>
        <v>#DIV/0!</v>
      </c>
      <c r="L206" s="96" t="e">
        <f t="shared" si="34"/>
        <v>#DIV/0!</v>
      </c>
      <c r="M206" s="96" t="e">
        <f t="shared" si="34"/>
        <v>#DIV/0!</v>
      </c>
      <c r="N206" s="97" t="e">
        <f t="shared" si="34"/>
        <v>#DIV/0!</v>
      </c>
      <c r="O206" s="199"/>
      <c r="P206" s="199"/>
      <c r="Q206" s="199"/>
      <c r="R206" s="199"/>
      <c r="S206" s="199"/>
      <c r="T206" s="199"/>
    </row>
    <row r="207" spans="1:20" ht="6" hidden="1" customHeight="1" x14ac:dyDescent="0.3"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</row>
    <row r="208" spans="1:20" hidden="1" x14ac:dyDescent="0.3">
      <c r="A208" s="86" t="s">
        <v>214</v>
      </c>
      <c r="B208" s="92"/>
      <c r="C208" s="92"/>
      <c r="D208" s="92"/>
      <c r="E208" s="92"/>
      <c r="F208" s="92"/>
      <c r="G208" s="92"/>
      <c r="H208" s="92"/>
      <c r="I208" s="92"/>
      <c r="J208" s="92"/>
      <c r="K208" s="93"/>
      <c r="L208" s="93"/>
      <c r="M208" s="93"/>
      <c r="N208" s="94" t="e">
        <f t="shared" ref="N208:N217" si="35">K208/L208</f>
        <v>#DIV/0!</v>
      </c>
      <c r="O208" s="199"/>
      <c r="P208" s="199"/>
      <c r="Q208" s="199"/>
      <c r="R208" s="199"/>
      <c r="S208" s="199"/>
      <c r="T208" s="199"/>
    </row>
    <row r="209" spans="1:20" hidden="1" x14ac:dyDescent="0.3">
      <c r="A209" s="86" t="s">
        <v>214</v>
      </c>
      <c r="B209" s="92"/>
      <c r="C209" s="92"/>
      <c r="D209" s="92"/>
      <c r="E209" s="92"/>
      <c r="F209" s="92"/>
      <c r="G209" s="92"/>
      <c r="H209" s="92"/>
      <c r="I209" s="92"/>
      <c r="J209" s="92"/>
      <c r="K209" s="93"/>
      <c r="L209" s="93"/>
      <c r="M209" s="93"/>
      <c r="N209" s="94" t="e">
        <f t="shared" si="35"/>
        <v>#DIV/0!</v>
      </c>
      <c r="O209" s="199"/>
      <c r="P209" s="199"/>
      <c r="Q209" s="199"/>
      <c r="R209" s="199"/>
      <c r="S209" s="199"/>
      <c r="T209" s="199"/>
    </row>
    <row r="210" spans="1:20" hidden="1" x14ac:dyDescent="0.3">
      <c r="A210" s="86" t="s">
        <v>214</v>
      </c>
      <c r="B210" s="92"/>
      <c r="C210" s="92"/>
      <c r="D210" s="92"/>
      <c r="E210" s="92"/>
      <c r="F210" s="92"/>
      <c r="G210" s="92"/>
      <c r="H210" s="92"/>
      <c r="I210" s="92"/>
      <c r="J210" s="92"/>
      <c r="K210" s="93"/>
      <c r="L210" s="93"/>
      <c r="M210" s="93"/>
      <c r="N210" s="94" t="e">
        <f t="shared" si="35"/>
        <v>#DIV/0!</v>
      </c>
      <c r="O210" s="199"/>
      <c r="P210" s="199"/>
      <c r="Q210" s="199"/>
      <c r="R210" s="199"/>
      <c r="S210" s="199"/>
      <c r="T210" s="199"/>
    </row>
    <row r="211" spans="1:20" hidden="1" x14ac:dyDescent="0.3">
      <c r="A211" s="86" t="s">
        <v>214</v>
      </c>
      <c r="B211" s="92"/>
      <c r="C211" s="92"/>
      <c r="D211" s="92"/>
      <c r="E211" s="92"/>
      <c r="F211" s="92"/>
      <c r="G211" s="92"/>
      <c r="H211" s="92"/>
      <c r="I211" s="92"/>
      <c r="J211" s="92"/>
      <c r="K211" s="93"/>
      <c r="L211" s="93"/>
      <c r="M211" s="93"/>
      <c r="N211" s="94" t="e">
        <f t="shared" si="35"/>
        <v>#DIV/0!</v>
      </c>
      <c r="O211" s="199"/>
      <c r="P211" s="199"/>
      <c r="Q211" s="199"/>
      <c r="R211" s="199"/>
      <c r="S211" s="199"/>
      <c r="T211" s="199"/>
    </row>
    <row r="212" spans="1:20" hidden="1" x14ac:dyDescent="0.3">
      <c r="A212" s="86" t="s">
        <v>214</v>
      </c>
      <c r="B212" s="92"/>
      <c r="C212" s="92"/>
      <c r="D212" s="92"/>
      <c r="E212" s="92"/>
      <c r="F212" s="92"/>
      <c r="G212" s="92"/>
      <c r="H212" s="92"/>
      <c r="I212" s="92"/>
      <c r="J212" s="92"/>
      <c r="K212" s="93"/>
      <c r="L212" s="93"/>
      <c r="M212" s="93"/>
      <c r="N212" s="94" t="e">
        <f t="shared" si="35"/>
        <v>#DIV/0!</v>
      </c>
      <c r="O212" s="199"/>
      <c r="P212" s="199"/>
      <c r="Q212" s="199"/>
      <c r="R212" s="199"/>
      <c r="S212" s="199"/>
      <c r="T212" s="199"/>
    </row>
    <row r="213" spans="1:20" hidden="1" x14ac:dyDescent="0.3">
      <c r="A213" s="86" t="s">
        <v>214</v>
      </c>
      <c r="B213" s="92"/>
      <c r="C213" s="92"/>
      <c r="D213" s="92"/>
      <c r="E213" s="92"/>
      <c r="F213" s="92"/>
      <c r="G213" s="92"/>
      <c r="H213" s="92"/>
      <c r="I213" s="92"/>
      <c r="J213" s="92"/>
      <c r="K213" s="93"/>
      <c r="L213" s="93"/>
      <c r="M213" s="93"/>
      <c r="N213" s="94" t="e">
        <f t="shared" si="35"/>
        <v>#DIV/0!</v>
      </c>
      <c r="O213" s="199"/>
      <c r="P213" s="199"/>
      <c r="Q213" s="199"/>
      <c r="R213" s="199"/>
      <c r="S213" s="199"/>
      <c r="T213" s="199"/>
    </row>
    <row r="214" spans="1:20" hidden="1" x14ac:dyDescent="0.3">
      <c r="A214" s="86" t="s">
        <v>214</v>
      </c>
      <c r="B214" s="92"/>
      <c r="C214" s="92"/>
      <c r="D214" s="92"/>
      <c r="E214" s="92"/>
      <c r="F214" s="92"/>
      <c r="G214" s="92"/>
      <c r="H214" s="92"/>
      <c r="I214" s="92"/>
      <c r="J214" s="92"/>
      <c r="K214" s="93"/>
      <c r="L214" s="93"/>
      <c r="M214" s="93"/>
      <c r="N214" s="94" t="e">
        <f t="shared" si="35"/>
        <v>#DIV/0!</v>
      </c>
      <c r="O214" s="199"/>
      <c r="P214" s="199"/>
      <c r="Q214" s="199"/>
      <c r="R214" s="199"/>
      <c r="S214" s="199"/>
      <c r="T214" s="199"/>
    </row>
    <row r="215" spans="1:20" hidden="1" x14ac:dyDescent="0.3">
      <c r="A215" s="86" t="s">
        <v>214</v>
      </c>
      <c r="B215" s="92"/>
      <c r="C215" s="92"/>
      <c r="D215" s="92"/>
      <c r="E215" s="92"/>
      <c r="F215" s="92"/>
      <c r="G215" s="92"/>
      <c r="H215" s="92"/>
      <c r="I215" s="92"/>
      <c r="J215" s="92"/>
      <c r="K215" s="93"/>
      <c r="L215" s="93"/>
      <c r="M215" s="93"/>
      <c r="N215" s="94" t="e">
        <f t="shared" si="35"/>
        <v>#DIV/0!</v>
      </c>
      <c r="O215" s="199"/>
      <c r="P215" s="199"/>
      <c r="Q215" s="199"/>
      <c r="R215" s="199"/>
      <c r="S215" s="199"/>
      <c r="T215" s="199"/>
    </row>
    <row r="216" spans="1:20" hidden="1" x14ac:dyDescent="0.3">
      <c r="A216" s="86" t="s">
        <v>214</v>
      </c>
      <c r="B216" s="92"/>
      <c r="C216" s="92"/>
      <c r="D216" s="92"/>
      <c r="E216" s="92"/>
      <c r="F216" s="92"/>
      <c r="G216" s="92"/>
      <c r="H216" s="92"/>
      <c r="I216" s="92"/>
      <c r="J216" s="92"/>
      <c r="K216" s="93"/>
      <c r="L216" s="93"/>
      <c r="M216" s="93"/>
      <c r="N216" s="94" t="e">
        <f t="shared" si="35"/>
        <v>#DIV/0!</v>
      </c>
      <c r="O216" s="199"/>
      <c r="P216" s="199"/>
      <c r="Q216" s="199"/>
      <c r="R216" s="199"/>
      <c r="S216" s="199"/>
      <c r="T216" s="199"/>
    </row>
    <row r="217" spans="1:20" hidden="1" x14ac:dyDescent="0.3">
      <c r="A217" s="86" t="s">
        <v>214</v>
      </c>
      <c r="B217" s="92"/>
      <c r="C217" s="92"/>
      <c r="D217" s="92"/>
      <c r="E217" s="92"/>
      <c r="F217" s="92"/>
      <c r="G217" s="92"/>
      <c r="H217" s="92"/>
      <c r="I217" s="92"/>
      <c r="J217" s="92"/>
      <c r="K217" s="93"/>
      <c r="L217" s="93"/>
      <c r="M217" s="93"/>
      <c r="N217" s="94" t="e">
        <f t="shared" si="35"/>
        <v>#DIV/0!</v>
      </c>
      <c r="O217" s="199"/>
      <c r="P217" s="199"/>
      <c r="Q217" s="199"/>
      <c r="R217" s="199"/>
      <c r="S217" s="199"/>
      <c r="T217" s="199"/>
    </row>
    <row r="218" spans="1:20" hidden="1" x14ac:dyDescent="0.3">
      <c r="A218" s="91" t="s">
        <v>175</v>
      </c>
      <c r="B218" s="95" t="e">
        <f>AVERAGE(B208:B217)</f>
        <v>#DIV/0!</v>
      </c>
      <c r="C218" s="95" t="e">
        <f t="shared" ref="C218:N218" si="36">AVERAGE(C208:C217)</f>
        <v>#DIV/0!</v>
      </c>
      <c r="D218" s="95" t="e">
        <f t="shared" si="36"/>
        <v>#DIV/0!</v>
      </c>
      <c r="E218" s="95" t="e">
        <f t="shared" si="36"/>
        <v>#DIV/0!</v>
      </c>
      <c r="F218" s="95" t="e">
        <f t="shared" si="36"/>
        <v>#DIV/0!</v>
      </c>
      <c r="G218" s="95" t="e">
        <f t="shared" si="36"/>
        <v>#DIV/0!</v>
      </c>
      <c r="H218" s="95" t="e">
        <f t="shared" si="36"/>
        <v>#DIV/0!</v>
      </c>
      <c r="I218" s="95" t="e">
        <f t="shared" si="36"/>
        <v>#DIV/0!</v>
      </c>
      <c r="J218" s="95" t="e">
        <f t="shared" si="36"/>
        <v>#DIV/0!</v>
      </c>
      <c r="K218" s="96" t="e">
        <f t="shared" si="36"/>
        <v>#DIV/0!</v>
      </c>
      <c r="L218" s="96" t="e">
        <f t="shared" si="36"/>
        <v>#DIV/0!</v>
      </c>
      <c r="M218" s="96" t="e">
        <f t="shared" si="36"/>
        <v>#DIV/0!</v>
      </c>
      <c r="N218" s="97" t="e">
        <f t="shared" si="36"/>
        <v>#DIV/0!</v>
      </c>
      <c r="O218" s="199"/>
      <c r="P218" s="199"/>
      <c r="Q218" s="199"/>
      <c r="R218" s="199"/>
      <c r="S218" s="199"/>
      <c r="T218" s="199"/>
    </row>
    <row r="219" spans="1:20" ht="6" hidden="1" customHeight="1" x14ac:dyDescent="0.3"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</row>
    <row r="220" spans="1:20" hidden="1" x14ac:dyDescent="0.3">
      <c r="A220" s="86" t="s">
        <v>215</v>
      </c>
      <c r="B220" s="92"/>
      <c r="C220" s="92"/>
      <c r="D220" s="92"/>
      <c r="E220" s="92"/>
      <c r="F220" s="92"/>
      <c r="G220" s="92"/>
      <c r="H220" s="92"/>
      <c r="I220" s="92"/>
      <c r="J220" s="92"/>
      <c r="K220" s="93"/>
      <c r="L220" s="93"/>
      <c r="M220" s="93"/>
      <c r="N220" s="94" t="e">
        <f t="shared" ref="N220:N229" si="37">K220/L220</f>
        <v>#DIV/0!</v>
      </c>
      <c r="O220" s="199"/>
      <c r="P220" s="199"/>
      <c r="Q220" s="199"/>
      <c r="R220" s="199"/>
      <c r="S220" s="199"/>
      <c r="T220" s="199"/>
    </row>
    <row r="221" spans="1:20" hidden="1" x14ac:dyDescent="0.3">
      <c r="A221" s="86" t="s">
        <v>215</v>
      </c>
      <c r="B221" s="92"/>
      <c r="C221" s="92"/>
      <c r="D221" s="92"/>
      <c r="E221" s="92"/>
      <c r="F221" s="92"/>
      <c r="G221" s="92"/>
      <c r="H221" s="92"/>
      <c r="I221" s="92"/>
      <c r="J221" s="92"/>
      <c r="K221" s="93"/>
      <c r="L221" s="93"/>
      <c r="M221" s="93"/>
      <c r="N221" s="94" t="e">
        <f t="shared" si="37"/>
        <v>#DIV/0!</v>
      </c>
      <c r="O221" s="199"/>
      <c r="P221" s="199"/>
      <c r="Q221" s="199"/>
      <c r="R221" s="199"/>
      <c r="S221" s="199"/>
      <c r="T221" s="199"/>
    </row>
    <row r="222" spans="1:20" hidden="1" x14ac:dyDescent="0.3">
      <c r="A222" s="86" t="s">
        <v>215</v>
      </c>
      <c r="B222" s="92"/>
      <c r="C222" s="92"/>
      <c r="D222" s="92"/>
      <c r="E222" s="92"/>
      <c r="F222" s="92"/>
      <c r="G222" s="92"/>
      <c r="H222" s="92"/>
      <c r="I222" s="92"/>
      <c r="J222" s="92"/>
      <c r="K222" s="93"/>
      <c r="L222" s="93"/>
      <c r="M222" s="93"/>
      <c r="N222" s="94" t="e">
        <f t="shared" si="37"/>
        <v>#DIV/0!</v>
      </c>
      <c r="O222" s="199"/>
      <c r="P222" s="199"/>
      <c r="Q222" s="199"/>
      <c r="R222" s="199"/>
      <c r="S222" s="199"/>
      <c r="T222" s="199"/>
    </row>
    <row r="223" spans="1:20" hidden="1" x14ac:dyDescent="0.3">
      <c r="A223" s="86" t="s">
        <v>215</v>
      </c>
      <c r="B223" s="92"/>
      <c r="C223" s="92"/>
      <c r="D223" s="92"/>
      <c r="E223" s="92"/>
      <c r="F223" s="92"/>
      <c r="G223" s="92"/>
      <c r="H223" s="92"/>
      <c r="I223" s="92"/>
      <c r="J223" s="92"/>
      <c r="K223" s="93"/>
      <c r="L223" s="93"/>
      <c r="M223" s="93"/>
      <c r="N223" s="94" t="e">
        <f t="shared" si="37"/>
        <v>#DIV/0!</v>
      </c>
      <c r="O223" s="199"/>
      <c r="P223" s="199"/>
      <c r="Q223" s="199"/>
      <c r="R223" s="199"/>
      <c r="S223" s="199"/>
      <c r="T223" s="199"/>
    </row>
    <row r="224" spans="1:20" hidden="1" x14ac:dyDescent="0.3">
      <c r="A224" s="86" t="s">
        <v>215</v>
      </c>
      <c r="B224" s="92"/>
      <c r="C224" s="92"/>
      <c r="D224" s="92"/>
      <c r="E224" s="92"/>
      <c r="F224" s="92"/>
      <c r="G224" s="92"/>
      <c r="H224" s="92"/>
      <c r="I224" s="92"/>
      <c r="J224" s="92"/>
      <c r="K224" s="93"/>
      <c r="L224" s="93"/>
      <c r="M224" s="93"/>
      <c r="N224" s="94" t="e">
        <f t="shared" si="37"/>
        <v>#DIV/0!</v>
      </c>
      <c r="O224" s="199"/>
      <c r="P224" s="199"/>
      <c r="Q224" s="199"/>
      <c r="R224" s="199"/>
      <c r="S224" s="199"/>
      <c r="T224" s="199"/>
    </row>
    <row r="225" spans="1:20" hidden="1" x14ac:dyDescent="0.3">
      <c r="A225" s="86" t="s">
        <v>215</v>
      </c>
      <c r="B225" s="92"/>
      <c r="C225" s="92"/>
      <c r="D225" s="92"/>
      <c r="E225" s="92"/>
      <c r="F225" s="92"/>
      <c r="G225" s="92"/>
      <c r="H225" s="92"/>
      <c r="I225" s="92"/>
      <c r="J225" s="92"/>
      <c r="K225" s="93"/>
      <c r="L225" s="93"/>
      <c r="M225" s="93"/>
      <c r="N225" s="94" t="e">
        <f t="shared" si="37"/>
        <v>#DIV/0!</v>
      </c>
      <c r="O225" s="199"/>
      <c r="P225" s="199"/>
      <c r="Q225" s="199"/>
      <c r="R225" s="199"/>
      <c r="S225" s="199"/>
      <c r="T225" s="199"/>
    </row>
    <row r="226" spans="1:20" hidden="1" x14ac:dyDescent="0.3">
      <c r="A226" s="86" t="s">
        <v>215</v>
      </c>
      <c r="B226" s="92"/>
      <c r="C226" s="92"/>
      <c r="D226" s="92"/>
      <c r="E226" s="92"/>
      <c r="F226" s="92"/>
      <c r="G226" s="92"/>
      <c r="H226" s="92"/>
      <c r="I226" s="92"/>
      <c r="J226" s="92"/>
      <c r="K226" s="93"/>
      <c r="L226" s="93"/>
      <c r="M226" s="93"/>
      <c r="N226" s="94" t="e">
        <f t="shared" si="37"/>
        <v>#DIV/0!</v>
      </c>
      <c r="O226" s="199"/>
      <c r="P226" s="199"/>
      <c r="Q226" s="199"/>
      <c r="R226" s="199"/>
      <c r="S226" s="199"/>
      <c r="T226" s="199"/>
    </row>
    <row r="227" spans="1:20" hidden="1" x14ac:dyDescent="0.3">
      <c r="A227" s="86" t="s">
        <v>215</v>
      </c>
      <c r="B227" s="92"/>
      <c r="C227" s="92"/>
      <c r="D227" s="92"/>
      <c r="E227" s="92"/>
      <c r="F227" s="92"/>
      <c r="G227" s="92"/>
      <c r="H227" s="92"/>
      <c r="I227" s="92"/>
      <c r="J227" s="92"/>
      <c r="K227" s="93"/>
      <c r="L227" s="93"/>
      <c r="M227" s="93"/>
      <c r="N227" s="94" t="e">
        <f t="shared" si="37"/>
        <v>#DIV/0!</v>
      </c>
      <c r="O227" s="199"/>
      <c r="P227" s="199"/>
      <c r="Q227" s="199"/>
      <c r="R227" s="199"/>
      <c r="S227" s="199"/>
      <c r="T227" s="199"/>
    </row>
    <row r="228" spans="1:20" hidden="1" x14ac:dyDescent="0.3">
      <c r="A228" s="86" t="s">
        <v>215</v>
      </c>
      <c r="B228" s="92"/>
      <c r="C228" s="92"/>
      <c r="D228" s="92"/>
      <c r="E228" s="92"/>
      <c r="F228" s="92"/>
      <c r="G228" s="92"/>
      <c r="H228" s="92"/>
      <c r="I228" s="92"/>
      <c r="J228" s="92"/>
      <c r="K228" s="93"/>
      <c r="L228" s="93"/>
      <c r="M228" s="93"/>
      <c r="N228" s="94" t="e">
        <f t="shared" si="37"/>
        <v>#DIV/0!</v>
      </c>
      <c r="O228" s="199"/>
      <c r="P228" s="199"/>
      <c r="Q228" s="199"/>
      <c r="R228" s="199"/>
      <c r="S228" s="199"/>
      <c r="T228" s="199"/>
    </row>
    <row r="229" spans="1:20" hidden="1" x14ac:dyDescent="0.3">
      <c r="A229" s="86" t="s">
        <v>215</v>
      </c>
      <c r="B229" s="92"/>
      <c r="C229" s="92"/>
      <c r="D229" s="92"/>
      <c r="E229" s="92"/>
      <c r="F229" s="92"/>
      <c r="G229" s="92"/>
      <c r="H229" s="92"/>
      <c r="I229" s="92"/>
      <c r="J229" s="92"/>
      <c r="K229" s="93"/>
      <c r="L229" s="93"/>
      <c r="M229" s="93"/>
      <c r="N229" s="94" t="e">
        <f t="shared" si="37"/>
        <v>#DIV/0!</v>
      </c>
      <c r="O229" s="199"/>
      <c r="P229" s="199"/>
      <c r="Q229" s="199"/>
      <c r="R229" s="199"/>
      <c r="S229" s="199"/>
      <c r="T229" s="199"/>
    </row>
    <row r="230" spans="1:20" hidden="1" x14ac:dyDescent="0.3">
      <c r="A230" s="91" t="s">
        <v>175</v>
      </c>
      <c r="B230" s="95" t="e">
        <f>AVERAGE(B220:B229)</f>
        <v>#DIV/0!</v>
      </c>
      <c r="C230" s="95" t="e">
        <f t="shared" ref="C230:N230" si="38">AVERAGE(C220:C229)</f>
        <v>#DIV/0!</v>
      </c>
      <c r="D230" s="95" t="e">
        <f t="shared" si="38"/>
        <v>#DIV/0!</v>
      </c>
      <c r="E230" s="95" t="e">
        <f t="shared" si="38"/>
        <v>#DIV/0!</v>
      </c>
      <c r="F230" s="95" t="e">
        <f t="shared" si="38"/>
        <v>#DIV/0!</v>
      </c>
      <c r="G230" s="95" t="e">
        <f t="shared" si="38"/>
        <v>#DIV/0!</v>
      </c>
      <c r="H230" s="95" t="e">
        <f t="shared" si="38"/>
        <v>#DIV/0!</v>
      </c>
      <c r="I230" s="95" t="e">
        <f t="shared" si="38"/>
        <v>#DIV/0!</v>
      </c>
      <c r="J230" s="95" t="e">
        <f t="shared" si="38"/>
        <v>#DIV/0!</v>
      </c>
      <c r="K230" s="96" t="e">
        <f t="shared" si="38"/>
        <v>#DIV/0!</v>
      </c>
      <c r="L230" s="96" t="e">
        <f t="shared" si="38"/>
        <v>#DIV/0!</v>
      </c>
      <c r="M230" s="96" t="e">
        <f t="shared" si="38"/>
        <v>#DIV/0!</v>
      </c>
      <c r="N230" s="97" t="e">
        <f t="shared" si="38"/>
        <v>#DIV/0!</v>
      </c>
      <c r="O230" s="199"/>
      <c r="P230" s="199"/>
      <c r="Q230" s="199"/>
      <c r="R230" s="199"/>
      <c r="S230" s="199"/>
      <c r="T230" s="199"/>
    </row>
    <row r="231" spans="1:20" x14ac:dyDescent="0.3">
      <c r="A231" s="147" t="s">
        <v>176</v>
      </c>
      <c r="B231" s="150">
        <v>6.2440595684194395</v>
      </c>
      <c r="C231" s="150">
        <v>11.601902027814104</v>
      </c>
      <c r="D231" s="150">
        <v>4.6877001758854489</v>
      </c>
      <c r="E231" s="150">
        <v>7.894163385573874</v>
      </c>
      <c r="F231" s="150">
        <v>12.328251818602984</v>
      </c>
      <c r="G231" s="150">
        <v>6.1208274780376293</v>
      </c>
      <c r="H231" s="150">
        <v>2.9215626713086627</v>
      </c>
      <c r="I231" s="150">
        <v>3.0393062383699907</v>
      </c>
      <c r="J231" s="150">
        <v>2.8042628614096392</v>
      </c>
      <c r="K231" s="151">
        <v>4767</v>
      </c>
      <c r="L231" s="151">
        <v>17237</v>
      </c>
      <c r="M231" s="151">
        <v>840</v>
      </c>
      <c r="N231" s="152">
        <f t="shared" ref="N231:N240" si="39">K231/L231</f>
        <v>0.27655624528630274</v>
      </c>
      <c r="O231" s="210" t="s">
        <v>245</v>
      </c>
      <c r="P231" s="210"/>
      <c r="Q231" s="210"/>
      <c r="R231" s="210"/>
      <c r="S231" s="210"/>
      <c r="T231" s="210"/>
    </row>
    <row r="232" spans="1:20" x14ac:dyDescent="0.3">
      <c r="A232" s="147" t="s">
        <v>176</v>
      </c>
      <c r="B232" s="150">
        <v>6.0380261335896819</v>
      </c>
      <c r="C232" s="150">
        <v>11.296493507225646</v>
      </c>
      <c r="D232" s="150">
        <v>4.4539681221867271</v>
      </c>
      <c r="E232" s="150">
        <v>7.5868406859609472</v>
      </c>
      <c r="F232" s="150">
        <v>12.03500061073237</v>
      </c>
      <c r="G232" s="150">
        <v>5.8293040947414232</v>
      </c>
      <c r="H232" s="150">
        <v>2.9911631654184472</v>
      </c>
      <c r="I232" s="150">
        <v>3.1218964451640869</v>
      </c>
      <c r="J232" s="150">
        <v>2.8493346480433308</v>
      </c>
      <c r="K232" s="151">
        <v>4864</v>
      </c>
      <c r="L232" s="151">
        <v>17414</v>
      </c>
      <c r="M232" s="151">
        <v>900</v>
      </c>
      <c r="N232" s="152">
        <f t="shared" si="39"/>
        <v>0.27931549328126792</v>
      </c>
      <c r="O232" s="210"/>
      <c r="P232" s="210"/>
      <c r="Q232" s="210"/>
      <c r="R232" s="210"/>
      <c r="S232" s="210"/>
      <c r="T232" s="210"/>
    </row>
    <row r="233" spans="1:20" x14ac:dyDescent="0.3">
      <c r="A233" s="147" t="s">
        <v>176</v>
      </c>
      <c r="B233" s="150">
        <v>5.8907030291584075</v>
      </c>
      <c r="C233" s="150">
        <v>11.239846254926185</v>
      </c>
      <c r="D233" s="150">
        <v>4.2889088724676281</v>
      </c>
      <c r="E233" s="150">
        <v>7.3325580671415178</v>
      </c>
      <c r="F233" s="150">
        <v>11.604452649959695</v>
      </c>
      <c r="G233" s="150">
        <v>5.5922467438778778</v>
      </c>
      <c r="H233" s="150">
        <v>2.9736934833612181</v>
      </c>
      <c r="I233" s="150">
        <v>3.0825305833134329</v>
      </c>
      <c r="J233" s="150">
        <v>2.8607911606603627</v>
      </c>
      <c r="K233" s="151">
        <v>4800</v>
      </c>
      <c r="L233" s="151">
        <v>17190</v>
      </c>
      <c r="M233" s="151">
        <v>866</v>
      </c>
      <c r="N233" s="152">
        <f t="shared" si="39"/>
        <v>0.27923211169284468</v>
      </c>
      <c r="O233" s="210"/>
      <c r="P233" s="210"/>
      <c r="Q233" s="210"/>
      <c r="R233" s="210"/>
      <c r="S233" s="210"/>
      <c r="T233" s="210"/>
    </row>
    <row r="234" spans="1:20" x14ac:dyDescent="0.3">
      <c r="A234" s="147" t="s">
        <v>176</v>
      </c>
      <c r="B234" s="150">
        <v>6.0454022710650559</v>
      </c>
      <c r="C234" s="150">
        <v>11.132180306084429</v>
      </c>
      <c r="D234" s="150">
        <v>4.5711517699109017</v>
      </c>
      <c r="E234" s="150">
        <v>7.8414565493230706</v>
      </c>
      <c r="F234" s="150">
        <v>12.171700409183439</v>
      </c>
      <c r="G234" s="150">
        <v>6.1780269297055437</v>
      </c>
      <c r="H234" s="150">
        <v>2.9310965751866154</v>
      </c>
      <c r="I234" s="150">
        <v>3.0833674078607509</v>
      </c>
      <c r="J234" s="150">
        <v>2.7766855158440569</v>
      </c>
      <c r="K234" s="151">
        <v>4872</v>
      </c>
      <c r="L234" s="151">
        <v>17288</v>
      </c>
      <c r="M234" s="151">
        <v>872</v>
      </c>
      <c r="N234" s="152">
        <f t="shared" si="39"/>
        <v>0.28181397501156874</v>
      </c>
      <c r="O234" s="210"/>
      <c r="P234" s="210"/>
      <c r="Q234" s="210"/>
      <c r="R234" s="210"/>
      <c r="S234" s="210"/>
      <c r="T234" s="210"/>
    </row>
    <row r="235" spans="1:20" x14ac:dyDescent="0.3">
      <c r="A235" s="147" t="s">
        <v>176</v>
      </c>
      <c r="B235" s="150">
        <v>5.8511647525535828</v>
      </c>
      <c r="C235" s="150">
        <v>10.992506284789549</v>
      </c>
      <c r="D235" s="150">
        <v>4.285155788326521</v>
      </c>
      <c r="E235" s="150">
        <v>7.3183176134679364</v>
      </c>
      <c r="F235" s="150">
        <v>11.623081527601352</v>
      </c>
      <c r="G235" s="150">
        <v>5.616161362160593</v>
      </c>
      <c r="H235" s="150">
        <v>2.9523212524011884</v>
      </c>
      <c r="I235" s="150">
        <v>3.0696910733166862</v>
      </c>
      <c r="J235" s="150">
        <v>2.8326724058368442</v>
      </c>
      <c r="K235" s="151">
        <v>4784</v>
      </c>
      <c r="L235" s="151">
        <v>17124</v>
      </c>
      <c r="M235" s="151">
        <v>897</v>
      </c>
      <c r="N235" s="152">
        <f t="shared" si="39"/>
        <v>0.2793739780425134</v>
      </c>
      <c r="O235" s="210"/>
      <c r="P235" s="210"/>
      <c r="Q235" s="210"/>
      <c r="R235" s="210"/>
      <c r="S235" s="210"/>
      <c r="T235" s="210"/>
    </row>
    <row r="236" spans="1:20" x14ac:dyDescent="0.3">
      <c r="A236" s="147" t="s">
        <v>176</v>
      </c>
      <c r="B236" s="150">
        <v>5.6657576192579544</v>
      </c>
      <c r="C236" s="150">
        <v>10.836523389982966</v>
      </c>
      <c r="D236" s="150">
        <v>4.1766228616014738</v>
      </c>
      <c r="E236" s="150">
        <v>7.2599907510074457</v>
      </c>
      <c r="F236" s="150">
        <v>11.344421318192508</v>
      </c>
      <c r="G236" s="150">
        <v>5.6107525219857139</v>
      </c>
      <c r="H236" s="150">
        <v>3.0188373323141566</v>
      </c>
      <c r="I236" s="150">
        <v>3.1669487130351808</v>
      </c>
      <c r="J236" s="150">
        <v>2.8663011465170856</v>
      </c>
      <c r="K236" s="151">
        <v>5028</v>
      </c>
      <c r="L236" s="151">
        <v>17303</v>
      </c>
      <c r="M236" s="151">
        <v>870</v>
      </c>
      <c r="N236" s="152">
        <f t="shared" si="39"/>
        <v>0.29058544761024102</v>
      </c>
      <c r="O236" s="210"/>
      <c r="P236" s="210"/>
      <c r="Q236" s="210"/>
      <c r="R236" s="210"/>
      <c r="S236" s="210"/>
      <c r="T236" s="210"/>
    </row>
    <row r="237" spans="1:20" x14ac:dyDescent="0.3">
      <c r="A237" s="147" t="s">
        <v>176</v>
      </c>
      <c r="B237" s="150">
        <v>6.2770885013881221</v>
      </c>
      <c r="C237" s="150">
        <v>11.761104690313081</v>
      </c>
      <c r="D237" s="150">
        <v>4.6955958849076866</v>
      </c>
      <c r="E237" s="150">
        <v>8.0142006305715903</v>
      </c>
      <c r="F237" s="150">
        <v>12.518905050769842</v>
      </c>
      <c r="G237" s="150">
        <v>6.2448452188974244</v>
      </c>
      <c r="H237" s="150">
        <v>2.9149427791663833</v>
      </c>
      <c r="I237" s="150">
        <v>2.9932409000202735</v>
      </c>
      <c r="J237" s="150">
        <v>2.8386820393595329</v>
      </c>
      <c r="K237" s="151">
        <v>4931</v>
      </c>
      <c r="L237" s="151">
        <v>17752</v>
      </c>
      <c r="M237" s="151">
        <v>908</v>
      </c>
      <c r="N237" s="152">
        <f t="shared" si="39"/>
        <v>0.27777151870211808</v>
      </c>
      <c r="O237" s="210"/>
      <c r="P237" s="210"/>
      <c r="Q237" s="210"/>
      <c r="R237" s="210"/>
      <c r="S237" s="210"/>
      <c r="T237" s="210"/>
    </row>
    <row r="238" spans="1:20" x14ac:dyDescent="0.3">
      <c r="A238" s="147" t="s">
        <v>176</v>
      </c>
      <c r="B238" s="150">
        <v>5.9033496220959369</v>
      </c>
      <c r="C238" s="150">
        <v>11.145739011548308</v>
      </c>
      <c r="D238" s="150">
        <v>4.3465434686708555</v>
      </c>
      <c r="E238" s="150">
        <v>7.4678376938523696</v>
      </c>
      <c r="F238" s="150">
        <v>11.888997383578731</v>
      </c>
      <c r="G238" s="150">
        <v>5.7346834172835885</v>
      </c>
      <c r="H238" s="150">
        <v>2.9210098782432197</v>
      </c>
      <c r="I238" s="150">
        <v>3.0254342961358343</v>
      </c>
      <c r="J238" s="150">
        <v>2.8130842225335946</v>
      </c>
      <c r="K238" s="151">
        <v>4852</v>
      </c>
      <c r="L238" s="151">
        <v>17265</v>
      </c>
      <c r="M238" s="151">
        <v>914</v>
      </c>
      <c r="N238" s="152">
        <f t="shared" si="39"/>
        <v>0.28103098754706052</v>
      </c>
      <c r="O238" s="210"/>
      <c r="P238" s="210"/>
      <c r="Q238" s="210"/>
      <c r="R238" s="210"/>
      <c r="S238" s="210"/>
      <c r="T238" s="210"/>
    </row>
    <row r="239" spans="1:20" x14ac:dyDescent="0.3">
      <c r="A239" s="147" t="s">
        <v>176</v>
      </c>
      <c r="B239" s="150">
        <v>5.9232099256697683</v>
      </c>
      <c r="C239" s="150">
        <v>11.014751822151991</v>
      </c>
      <c r="D239" s="150">
        <v>4.4834719484683365</v>
      </c>
      <c r="E239" s="150">
        <v>7.5681161794787482</v>
      </c>
      <c r="F239" s="150">
        <v>12.078475215596685</v>
      </c>
      <c r="G239" s="150">
        <v>5.7801720587429193</v>
      </c>
      <c r="H239" s="150">
        <v>3.0197189893733305</v>
      </c>
      <c r="I239" s="150">
        <v>3.1795323227888885</v>
      </c>
      <c r="J239" s="150">
        <v>2.8620232653446478</v>
      </c>
      <c r="K239" s="151">
        <v>4798</v>
      </c>
      <c r="L239" s="151">
        <v>17416</v>
      </c>
      <c r="M239" s="151">
        <v>854</v>
      </c>
      <c r="N239" s="152">
        <f t="shared" si="39"/>
        <v>0.27549379880569591</v>
      </c>
      <c r="O239" s="210"/>
      <c r="P239" s="210"/>
      <c r="Q239" s="210"/>
      <c r="R239" s="210"/>
      <c r="S239" s="210"/>
      <c r="T239" s="210"/>
    </row>
    <row r="240" spans="1:20" x14ac:dyDescent="0.3">
      <c r="A240" s="147" t="s">
        <v>176</v>
      </c>
      <c r="B240" s="150">
        <v>6.0394529316527716</v>
      </c>
      <c r="C240" s="150">
        <v>11.299342795300293</v>
      </c>
      <c r="D240" s="150">
        <v>4.4378597152524399</v>
      </c>
      <c r="E240" s="150">
        <v>7.6468082786719718</v>
      </c>
      <c r="F240" s="150">
        <v>11.922573015443596</v>
      </c>
      <c r="G240" s="150">
        <v>5.9779364433237276</v>
      </c>
      <c r="H240" s="150">
        <v>3.0401697019630398</v>
      </c>
      <c r="I240" s="150">
        <v>3.1466282602807079</v>
      </c>
      <c r="J240" s="150">
        <v>2.9364837311501457</v>
      </c>
      <c r="K240" s="151">
        <v>4775</v>
      </c>
      <c r="L240" s="151">
        <v>17187</v>
      </c>
      <c r="M240" s="151">
        <v>834</v>
      </c>
      <c r="N240" s="152">
        <f t="shared" si="39"/>
        <v>0.27782626403677196</v>
      </c>
      <c r="O240" s="210"/>
      <c r="P240" s="210"/>
      <c r="Q240" s="210"/>
      <c r="R240" s="210"/>
      <c r="S240" s="210"/>
      <c r="T240" s="210"/>
    </row>
    <row r="241" spans="1:20" x14ac:dyDescent="0.3">
      <c r="A241" s="149" t="s">
        <v>175</v>
      </c>
      <c r="B241" s="153">
        <f>AVERAGE(B231:B240)</f>
        <v>5.9878214354850723</v>
      </c>
      <c r="C241" s="153">
        <f t="shared" ref="C241:N241" si="40">AVERAGE(C231:C240)</f>
        <v>11.232039009013654</v>
      </c>
      <c r="D241" s="153">
        <f t="shared" si="40"/>
        <v>4.4426978607678009</v>
      </c>
      <c r="E241" s="153">
        <f t="shared" si="40"/>
        <v>7.5930289835049454</v>
      </c>
      <c r="F241" s="153">
        <f t="shared" si="40"/>
        <v>11.951585899966119</v>
      </c>
      <c r="G241" s="153">
        <f t="shared" si="40"/>
        <v>5.8684956268756441</v>
      </c>
      <c r="H241" s="153">
        <f t="shared" si="40"/>
        <v>2.9684515828736262</v>
      </c>
      <c r="I241" s="153">
        <f t="shared" si="40"/>
        <v>3.0908576240285832</v>
      </c>
      <c r="J241" s="153">
        <f t="shared" si="40"/>
        <v>2.8440320996699233</v>
      </c>
      <c r="K241" s="154">
        <f t="shared" si="40"/>
        <v>4847.1000000000004</v>
      </c>
      <c r="L241" s="154">
        <f t="shared" si="40"/>
        <v>17317.599999999999</v>
      </c>
      <c r="M241" s="154">
        <f t="shared" si="40"/>
        <v>875.5</v>
      </c>
      <c r="N241" s="155">
        <f t="shared" si="40"/>
        <v>0.27989998200163846</v>
      </c>
      <c r="O241" s="210"/>
      <c r="P241" s="210"/>
      <c r="Q241" s="210"/>
      <c r="R241" s="210"/>
      <c r="S241" s="210"/>
      <c r="T241" s="210"/>
    </row>
    <row r="242" spans="1:20" s="148" customFormat="1" ht="6" customHeight="1" x14ac:dyDescent="0.3">
      <c r="B242" s="156"/>
      <c r="C242" s="156"/>
      <c r="D242" s="156"/>
      <c r="E242" s="156"/>
      <c r="F242" s="156"/>
      <c r="G242" s="156"/>
      <c r="H242" s="156"/>
      <c r="I242" s="156"/>
      <c r="J242" s="156"/>
      <c r="K242" s="156"/>
      <c r="L242" s="156"/>
      <c r="M242" s="156"/>
      <c r="N242" s="156"/>
    </row>
    <row r="243" spans="1:20" x14ac:dyDescent="0.3">
      <c r="A243" s="147" t="s">
        <v>179</v>
      </c>
      <c r="B243" s="150">
        <v>11.266720354164823</v>
      </c>
      <c r="C243" s="150">
        <v>18.854031062825428</v>
      </c>
      <c r="D243" s="150">
        <v>8.8691267909559244</v>
      </c>
      <c r="E243" s="150">
        <v>13.381260580328327</v>
      </c>
      <c r="F243" s="150">
        <v>19.42830250581563</v>
      </c>
      <c r="G243" s="150">
        <v>10.763291403783548</v>
      </c>
      <c r="H243" s="150">
        <v>2.9712959716496505</v>
      </c>
      <c r="I243" s="150">
        <v>3.060323716077527</v>
      </c>
      <c r="J243" s="150">
        <v>2.8827871233175157</v>
      </c>
      <c r="K243" s="151">
        <v>4790</v>
      </c>
      <c r="L243" s="151">
        <v>17269</v>
      </c>
      <c r="M243" s="151">
        <v>866</v>
      </c>
      <c r="N243" s="152">
        <f>K243/L243</f>
        <v>0.27737564421796285</v>
      </c>
      <c r="O243" s="210" t="s">
        <v>246</v>
      </c>
      <c r="P243" s="210"/>
      <c r="Q243" s="210"/>
      <c r="R243" s="210"/>
      <c r="S243" s="210"/>
      <c r="T243" s="210"/>
    </row>
    <row r="244" spans="1:20" x14ac:dyDescent="0.3">
      <c r="A244" s="147" t="s">
        <v>179</v>
      </c>
      <c r="B244" s="150">
        <v>15.11868175072591</v>
      </c>
      <c r="C244" s="150">
        <v>27.087617467350185</v>
      </c>
      <c r="D244" s="150">
        <v>11.426614011516273</v>
      </c>
      <c r="E244" s="150">
        <v>19.406198671718986</v>
      </c>
      <c r="F244" s="150">
        <v>25.907035142779815</v>
      </c>
      <c r="G244" s="150">
        <v>16.552391101624853</v>
      </c>
      <c r="H244" s="150">
        <v>2.9113001685580158</v>
      </c>
      <c r="I244" s="150">
        <v>3.077928223858327</v>
      </c>
      <c r="J244" s="150">
        <v>2.7475239381650605</v>
      </c>
      <c r="K244" s="151">
        <v>4866</v>
      </c>
      <c r="L244" s="151">
        <v>17511</v>
      </c>
      <c r="M244" s="151">
        <v>847</v>
      </c>
      <c r="N244" s="152">
        <f t="shared" ref="N244:N251" si="41">K244/L244</f>
        <v>0.27788247387356518</v>
      </c>
      <c r="O244" s="210"/>
      <c r="P244" s="210"/>
      <c r="Q244" s="210"/>
      <c r="R244" s="210"/>
      <c r="S244" s="210"/>
      <c r="T244" s="210"/>
    </row>
    <row r="245" spans="1:20" x14ac:dyDescent="0.3">
      <c r="A245" s="147" t="s">
        <v>179</v>
      </c>
      <c r="B245" s="150">
        <v>11.492299408963062</v>
      </c>
      <c r="C245" s="150">
        <v>20.012269878187926</v>
      </c>
      <c r="D245" s="150">
        <v>8.745144154265283</v>
      </c>
      <c r="E245" s="150">
        <v>13.70590108149011</v>
      </c>
      <c r="F245" s="150">
        <v>19.583993164042646</v>
      </c>
      <c r="G245" s="150">
        <v>11.19763560355787</v>
      </c>
      <c r="H245" s="150">
        <v>3.0347677730397771</v>
      </c>
      <c r="I245" s="150">
        <v>3.2494473557058146</v>
      </c>
      <c r="J245" s="150">
        <v>2.8265962973451928</v>
      </c>
      <c r="K245" s="151">
        <v>4808</v>
      </c>
      <c r="L245" s="151">
        <v>17268</v>
      </c>
      <c r="M245" s="151">
        <v>787</v>
      </c>
      <c r="N245" s="152">
        <f t="shared" si="41"/>
        <v>0.27843409775306927</v>
      </c>
      <c r="O245" s="210"/>
      <c r="P245" s="210"/>
      <c r="Q245" s="210"/>
      <c r="R245" s="210"/>
      <c r="S245" s="210"/>
      <c r="T245" s="210"/>
    </row>
    <row r="246" spans="1:20" x14ac:dyDescent="0.3">
      <c r="A246" s="147" t="s">
        <v>179</v>
      </c>
      <c r="B246" s="150">
        <v>12.783175792578515</v>
      </c>
      <c r="C246" s="150">
        <v>22.736134143788</v>
      </c>
      <c r="D246" s="150">
        <v>9.7125705083301099</v>
      </c>
      <c r="E246" s="150">
        <v>15.693042386560103</v>
      </c>
      <c r="F246" s="150">
        <v>21.536346074679443</v>
      </c>
      <c r="G246" s="150">
        <v>13.072672121130431</v>
      </c>
      <c r="H246" s="150">
        <v>2.9827179000022426</v>
      </c>
      <c r="I246" s="150">
        <v>3.0815380181821697</v>
      </c>
      <c r="J246" s="150">
        <v>2.8859986507607394</v>
      </c>
      <c r="K246" s="151">
        <v>4933</v>
      </c>
      <c r="L246" s="151">
        <v>17481</v>
      </c>
      <c r="M246" s="151">
        <v>916</v>
      </c>
      <c r="N246" s="152">
        <f t="shared" si="41"/>
        <v>0.28219209427378295</v>
      </c>
      <c r="O246" s="210"/>
      <c r="P246" s="210"/>
      <c r="Q246" s="210"/>
      <c r="R246" s="210"/>
      <c r="S246" s="210"/>
      <c r="T246" s="210"/>
    </row>
    <row r="247" spans="1:20" x14ac:dyDescent="0.3">
      <c r="A247" s="147" t="s">
        <v>179</v>
      </c>
      <c r="B247" s="150">
        <v>12.002293046266091</v>
      </c>
      <c r="C247" s="150">
        <v>21.182594533169308</v>
      </c>
      <c r="D247" s="150">
        <v>9.1533388091624222</v>
      </c>
      <c r="E247" s="150">
        <v>14.80488279180792</v>
      </c>
      <c r="F247" s="150">
        <v>21.084734808147026</v>
      </c>
      <c r="G247" s="150">
        <v>12.116399960716556</v>
      </c>
      <c r="H247" s="150">
        <v>2.9058770137657541</v>
      </c>
      <c r="I247" s="150">
        <v>2.9199624948871663</v>
      </c>
      <c r="J247" s="150">
        <v>2.8920544921133389</v>
      </c>
      <c r="K247" s="151">
        <v>4882</v>
      </c>
      <c r="L247" s="151">
        <v>17387</v>
      </c>
      <c r="M247" s="151">
        <v>869</v>
      </c>
      <c r="N247" s="152">
        <f t="shared" si="41"/>
        <v>0.28078449416230516</v>
      </c>
      <c r="O247" s="210"/>
      <c r="P247" s="210"/>
      <c r="Q247" s="210"/>
      <c r="R247" s="210"/>
      <c r="S247" s="210"/>
      <c r="T247" s="210"/>
    </row>
    <row r="248" spans="1:20" x14ac:dyDescent="0.3">
      <c r="A248" s="147" t="s">
        <v>179</v>
      </c>
      <c r="B248" s="150">
        <v>8.6352841982357003</v>
      </c>
      <c r="C248" s="150">
        <v>15.271148009331586</v>
      </c>
      <c r="D248" s="150">
        <v>6.6221242871097505</v>
      </c>
      <c r="E248" s="150">
        <v>10.704518314402986</v>
      </c>
      <c r="F248" s="150">
        <v>15.547253379323136</v>
      </c>
      <c r="G248" s="150">
        <v>8.6154200263404768</v>
      </c>
      <c r="H248" s="150">
        <v>2.9044019070792331</v>
      </c>
      <c r="I248" s="150">
        <v>3.0244416655043</v>
      </c>
      <c r="J248" s="150">
        <v>2.7882502753108351</v>
      </c>
      <c r="K248" s="151">
        <v>4799</v>
      </c>
      <c r="L248" s="151">
        <v>17486</v>
      </c>
      <c r="M248" s="151">
        <v>863</v>
      </c>
      <c r="N248" s="152">
        <f t="shared" si="41"/>
        <v>0.27444812993251744</v>
      </c>
      <c r="O248" s="210"/>
      <c r="P248" s="210"/>
      <c r="Q248" s="210"/>
      <c r="R248" s="210"/>
      <c r="S248" s="210"/>
      <c r="T248" s="210"/>
    </row>
    <row r="249" spans="1:20" x14ac:dyDescent="0.3">
      <c r="A249" s="147" t="s">
        <v>179</v>
      </c>
      <c r="B249" s="150">
        <v>10.716369558237586</v>
      </c>
      <c r="C249" s="150">
        <v>18.749222195818856</v>
      </c>
      <c r="D249" s="150">
        <v>8.2944711783338203</v>
      </c>
      <c r="E249" s="150">
        <v>13.138449442579548</v>
      </c>
      <c r="F249" s="150">
        <v>18.170085567333935</v>
      </c>
      <c r="G249" s="150">
        <v>10.923492096940178</v>
      </c>
      <c r="H249" s="150">
        <v>2.9688590473926602</v>
      </c>
      <c r="I249" s="150">
        <v>3.1085303791937258</v>
      </c>
      <c r="J249" s="150">
        <v>2.8198528094308632</v>
      </c>
      <c r="K249" s="151">
        <v>4917</v>
      </c>
      <c r="L249" s="151">
        <v>17508</v>
      </c>
      <c r="M249" s="151">
        <v>883</v>
      </c>
      <c r="N249" s="152">
        <f t="shared" si="41"/>
        <v>0.28084304318026043</v>
      </c>
      <c r="O249" s="210"/>
      <c r="P249" s="210"/>
      <c r="Q249" s="210"/>
      <c r="R249" s="210"/>
      <c r="S249" s="210"/>
      <c r="T249" s="210"/>
    </row>
    <row r="250" spans="1:20" x14ac:dyDescent="0.3">
      <c r="A250" s="147" t="s">
        <v>179</v>
      </c>
      <c r="B250" s="150">
        <v>8.2599366273635084</v>
      </c>
      <c r="C250" s="150">
        <v>14.505249337550447</v>
      </c>
      <c r="D250" s="150">
        <v>6.2868907299469949</v>
      </c>
      <c r="E250" s="150">
        <v>9.9910422866900248</v>
      </c>
      <c r="F250" s="150">
        <v>14.776045549069952</v>
      </c>
      <c r="G250" s="150">
        <v>7.9797887888585466</v>
      </c>
      <c r="H250" s="150">
        <v>3.0097312489190604</v>
      </c>
      <c r="I250" s="150">
        <v>3.1435146596367018</v>
      </c>
      <c r="J250" s="150">
        <v>2.8773780884804911</v>
      </c>
      <c r="K250" s="151">
        <v>4838</v>
      </c>
      <c r="L250" s="151">
        <v>17413</v>
      </c>
      <c r="M250" s="151">
        <v>858</v>
      </c>
      <c r="N250" s="152">
        <f t="shared" si="41"/>
        <v>0.27783839660024118</v>
      </c>
      <c r="O250" s="210"/>
      <c r="P250" s="210"/>
      <c r="Q250" s="210"/>
      <c r="R250" s="210"/>
      <c r="S250" s="210"/>
      <c r="T250" s="210"/>
    </row>
    <row r="251" spans="1:20" x14ac:dyDescent="0.3">
      <c r="A251" s="147" t="s">
        <v>179</v>
      </c>
      <c r="B251" s="150">
        <v>6.7441694746173111</v>
      </c>
      <c r="C251" s="150">
        <v>12.307110671020414</v>
      </c>
      <c r="D251" s="150">
        <v>5.0914159602988285</v>
      </c>
      <c r="E251" s="150">
        <v>8.2066534327112084</v>
      </c>
      <c r="F251" s="150">
        <v>12.563038829203252</v>
      </c>
      <c r="G251" s="150">
        <v>6.3070871536293742</v>
      </c>
      <c r="H251" s="150">
        <v>2.9594101712440599</v>
      </c>
      <c r="I251" s="150">
        <v>3.0483668652373108</v>
      </c>
      <c r="J251" s="150">
        <v>2.8731669130939652</v>
      </c>
      <c r="K251" s="151">
        <v>4778</v>
      </c>
      <c r="L251" s="151">
        <v>17298</v>
      </c>
      <c r="M251" s="151">
        <v>860</v>
      </c>
      <c r="N251" s="152">
        <f t="shared" si="41"/>
        <v>0.27621690368828766</v>
      </c>
      <c r="O251" s="210"/>
      <c r="P251" s="210"/>
      <c r="Q251" s="210"/>
      <c r="R251" s="210"/>
      <c r="S251" s="210"/>
      <c r="T251" s="210"/>
    </row>
    <row r="252" spans="1:20" x14ac:dyDescent="0.3">
      <c r="A252" s="147" t="s">
        <v>179</v>
      </c>
      <c r="B252" s="150">
        <v>7.9227804048292985</v>
      </c>
      <c r="C252" s="150">
        <v>14.329592414402294</v>
      </c>
      <c r="D252" s="150">
        <v>6.0070801801847429</v>
      </c>
      <c r="E252" s="150">
        <v>9.6785839544396701</v>
      </c>
      <c r="F252" s="150">
        <v>14.145821933635345</v>
      </c>
      <c r="G252" s="150">
        <v>7.7225183146784229</v>
      </c>
      <c r="H252" s="150">
        <v>2.9598844541038454</v>
      </c>
      <c r="I252" s="150">
        <v>3.0223747161067762</v>
      </c>
      <c r="J252" s="150">
        <v>2.8966419224462521</v>
      </c>
      <c r="K252" s="151">
        <v>4847</v>
      </c>
      <c r="L252" s="151">
        <v>17304</v>
      </c>
      <c r="M252" s="151">
        <v>876</v>
      </c>
      <c r="N252" s="152">
        <f>K252/L252</f>
        <v>0.28010864539990754</v>
      </c>
      <c r="O252" s="210"/>
      <c r="P252" s="210"/>
      <c r="Q252" s="210"/>
      <c r="R252" s="210"/>
      <c r="S252" s="210"/>
      <c r="T252" s="210"/>
    </row>
    <row r="253" spans="1:20" x14ac:dyDescent="0.3">
      <c r="A253" s="149" t="s">
        <v>175</v>
      </c>
      <c r="B253" s="153">
        <f>AVERAGE(B243:B252)</f>
        <v>10.49417106159818</v>
      </c>
      <c r="C253" s="153">
        <f t="shared" ref="C253:N253" si="42">AVERAGE(C243:C252)</f>
        <v>18.503496971344443</v>
      </c>
      <c r="D253" s="153">
        <f t="shared" si="42"/>
        <v>8.0208776610104149</v>
      </c>
      <c r="E253" s="153">
        <f t="shared" si="42"/>
        <v>12.871053294272889</v>
      </c>
      <c r="F253" s="153">
        <f t="shared" si="42"/>
        <v>18.27426569540302</v>
      </c>
      <c r="G253" s="153">
        <f t="shared" si="42"/>
        <v>10.525069657126025</v>
      </c>
      <c r="H253" s="153">
        <f t="shared" si="42"/>
        <v>2.9608245655754297</v>
      </c>
      <c r="I253" s="153">
        <f t="shared" si="42"/>
        <v>3.0736428094389816</v>
      </c>
      <c r="J253" s="153">
        <f t="shared" si="42"/>
        <v>2.849025051046425</v>
      </c>
      <c r="K253" s="154">
        <f t="shared" si="42"/>
        <v>4845.8</v>
      </c>
      <c r="L253" s="154">
        <f t="shared" si="42"/>
        <v>17392.5</v>
      </c>
      <c r="M253" s="154">
        <f t="shared" si="42"/>
        <v>862.5</v>
      </c>
      <c r="N253" s="155">
        <f t="shared" si="42"/>
        <v>0.27861239230818996</v>
      </c>
      <c r="O253" s="210"/>
      <c r="P253" s="210"/>
      <c r="Q253" s="210"/>
      <c r="R253" s="210"/>
      <c r="S253" s="210"/>
      <c r="T253" s="210"/>
    </row>
    <row r="255" spans="1:20" x14ac:dyDescent="0.3">
      <c r="A255" s="147" t="s">
        <v>180</v>
      </c>
      <c r="B255" s="160">
        <v>6.5108746647651792</v>
      </c>
      <c r="C255" s="160">
        <v>12.185689169289502</v>
      </c>
      <c r="D255" s="160">
        <v>4.8801450022012602</v>
      </c>
      <c r="E255" s="160">
        <v>8.4436877727704012</v>
      </c>
      <c r="F255" s="160">
        <v>12.981327734013657</v>
      </c>
      <c r="G255" s="160">
        <v>6.63133678974026</v>
      </c>
      <c r="H255" s="160">
        <v>6.5542392539605947</v>
      </c>
      <c r="I255" s="160">
        <v>6.5788262759126317</v>
      </c>
      <c r="J255" s="160">
        <v>6.5293529741951248</v>
      </c>
      <c r="K255" s="161">
        <v>4133</v>
      </c>
      <c r="L255" s="161">
        <v>17316</v>
      </c>
      <c r="M255" s="161">
        <v>1189</v>
      </c>
      <c r="N255" s="162">
        <f>K255/L255</f>
        <v>0.23868098868098869</v>
      </c>
      <c r="O255" s="210" t="s">
        <v>247</v>
      </c>
      <c r="P255" s="210"/>
      <c r="Q255" s="210"/>
      <c r="R255" s="210"/>
      <c r="S255" s="210"/>
      <c r="T255" s="210"/>
    </row>
    <row r="256" spans="1:20" x14ac:dyDescent="0.3">
      <c r="A256" s="147" t="s">
        <v>180</v>
      </c>
      <c r="B256" s="160">
        <v>6.4165666571797013</v>
      </c>
      <c r="C256" s="160">
        <v>11.912471579515222</v>
      </c>
      <c r="D256" s="160">
        <v>4.7607646889595143</v>
      </c>
      <c r="E256" s="160">
        <v>8.1309132258453225</v>
      </c>
      <c r="F256" s="160">
        <v>12.542828923370109</v>
      </c>
      <c r="G256" s="160">
        <v>6.3598131488552321</v>
      </c>
      <c r="H256" s="160">
        <v>6.5157188482500867</v>
      </c>
      <c r="I256" s="160">
        <v>6.5500271816907434</v>
      </c>
      <c r="J256" s="160">
        <v>6.4816626583672701</v>
      </c>
      <c r="K256" s="161">
        <v>4067</v>
      </c>
      <c r="L256" s="161">
        <v>17190</v>
      </c>
      <c r="M256" s="161">
        <v>1262</v>
      </c>
      <c r="N256" s="162">
        <f t="shared" ref="N256:N259" si="43">K256/L256</f>
        <v>0.2365910413030832</v>
      </c>
      <c r="O256" s="210"/>
      <c r="P256" s="210"/>
      <c r="Q256" s="210"/>
      <c r="R256" s="210"/>
      <c r="S256" s="210"/>
      <c r="T256" s="210"/>
    </row>
    <row r="257" spans="1:20" x14ac:dyDescent="0.3">
      <c r="A257" s="147" t="s">
        <v>180</v>
      </c>
      <c r="B257" s="160">
        <v>6.2168268692820972</v>
      </c>
      <c r="C257" s="160">
        <v>11.675758714868092</v>
      </c>
      <c r="D257" s="160">
        <v>4.6453072282588721</v>
      </c>
      <c r="E257" s="160">
        <v>7.9098220730338742</v>
      </c>
      <c r="F257" s="160">
        <v>12.218817596083563</v>
      </c>
      <c r="G257" s="160">
        <v>6.1681896144398314</v>
      </c>
      <c r="H257" s="160">
        <v>6.5677291225287169</v>
      </c>
      <c r="I257" s="160">
        <v>6.4784097775837104</v>
      </c>
      <c r="J257" s="160">
        <v>6.6555003228333875</v>
      </c>
      <c r="K257" s="161">
        <v>4118</v>
      </c>
      <c r="L257" s="161">
        <v>17387</v>
      </c>
      <c r="M257" s="161">
        <v>1262</v>
      </c>
      <c r="N257" s="162">
        <f t="shared" si="43"/>
        <v>0.23684361879565191</v>
      </c>
      <c r="O257" s="210"/>
      <c r="P257" s="210"/>
      <c r="Q257" s="210"/>
      <c r="R257" s="210"/>
      <c r="S257" s="210"/>
      <c r="T257" s="210"/>
    </row>
    <row r="258" spans="1:20" x14ac:dyDescent="0.3">
      <c r="A258" s="147" t="s">
        <v>180</v>
      </c>
      <c r="B258" s="160">
        <v>6.3561670062590174</v>
      </c>
      <c r="C258" s="160">
        <v>11.836090903727605</v>
      </c>
      <c r="D258" s="160">
        <v>4.7607077881831499</v>
      </c>
      <c r="E258" s="160">
        <v>7.9926862391992026</v>
      </c>
      <c r="F258" s="160">
        <v>12.363238562836786</v>
      </c>
      <c r="G258" s="160">
        <v>6.2508265588453122</v>
      </c>
      <c r="H258" s="160">
        <v>6.8657132585786282</v>
      </c>
      <c r="I258" s="160">
        <v>6.8527242002847535</v>
      </c>
      <c r="J258" s="160">
        <v>6.8784824827137836</v>
      </c>
      <c r="K258" s="161">
        <v>4101</v>
      </c>
      <c r="L258" s="161">
        <v>17200</v>
      </c>
      <c r="M258" s="161">
        <v>1169</v>
      </c>
      <c r="N258" s="162">
        <f t="shared" si="43"/>
        <v>0.23843023255813953</v>
      </c>
      <c r="O258" s="210"/>
      <c r="P258" s="210"/>
      <c r="Q258" s="210"/>
      <c r="R258" s="210"/>
      <c r="S258" s="210"/>
      <c r="T258" s="210"/>
    </row>
    <row r="259" spans="1:20" x14ac:dyDescent="0.3">
      <c r="A259" s="147" t="s">
        <v>180</v>
      </c>
      <c r="B259" s="160">
        <v>6.6948246649316907</v>
      </c>
      <c r="C259" s="160">
        <v>12.573651799111127</v>
      </c>
      <c r="D259" s="160">
        <v>5.0272333182124038</v>
      </c>
      <c r="E259" s="160">
        <v>8.462097147742254</v>
      </c>
      <c r="F259" s="160">
        <v>13.077308096774784</v>
      </c>
      <c r="G259" s="160">
        <v>6.7052334133477896</v>
      </c>
      <c r="H259" s="160">
        <v>6.6178427922786307</v>
      </c>
      <c r="I259" s="160">
        <v>6.6660063294405303</v>
      </c>
      <c r="J259" s="160">
        <v>6.5691164873991932</v>
      </c>
      <c r="K259" s="161">
        <v>4132</v>
      </c>
      <c r="L259" s="161">
        <v>17358</v>
      </c>
      <c r="M259" s="161">
        <v>1259</v>
      </c>
      <c r="N259" s="162">
        <f t="shared" si="43"/>
        <v>0.23804585781772095</v>
      </c>
      <c r="O259" s="210"/>
      <c r="P259" s="210"/>
      <c r="Q259" s="210"/>
      <c r="R259" s="210"/>
      <c r="S259" s="210"/>
      <c r="T259" s="210"/>
    </row>
    <row r="260" spans="1:20" x14ac:dyDescent="0.3">
      <c r="A260" s="147" t="s">
        <v>180</v>
      </c>
      <c r="B260" s="160"/>
      <c r="C260" s="160"/>
      <c r="D260" s="160"/>
      <c r="E260" s="160"/>
      <c r="F260" s="160"/>
      <c r="G260" s="160"/>
      <c r="H260" s="160"/>
      <c r="I260" s="160"/>
      <c r="J260" s="160"/>
      <c r="K260" s="161"/>
      <c r="L260" s="161"/>
      <c r="M260" s="161"/>
      <c r="N260" s="162"/>
      <c r="O260" s="210"/>
      <c r="P260" s="210"/>
      <c r="Q260" s="210"/>
      <c r="R260" s="210"/>
      <c r="S260" s="210"/>
      <c r="T260" s="210"/>
    </row>
    <row r="261" spans="1:20" x14ac:dyDescent="0.3">
      <c r="A261" s="147" t="s">
        <v>180</v>
      </c>
      <c r="B261" s="160"/>
      <c r="C261" s="160"/>
      <c r="D261" s="160"/>
      <c r="E261" s="160"/>
      <c r="F261" s="160"/>
      <c r="G261" s="160"/>
      <c r="H261" s="160"/>
      <c r="I261" s="160"/>
      <c r="J261" s="160"/>
      <c r="K261" s="161"/>
      <c r="L261" s="161"/>
      <c r="M261" s="161"/>
      <c r="N261" s="162"/>
      <c r="O261" s="210"/>
      <c r="P261" s="210"/>
      <c r="Q261" s="210"/>
      <c r="R261" s="210"/>
      <c r="S261" s="210"/>
      <c r="T261" s="210"/>
    </row>
    <row r="262" spans="1:20" x14ac:dyDescent="0.3">
      <c r="A262" s="147" t="s">
        <v>180</v>
      </c>
      <c r="B262" s="160"/>
      <c r="C262" s="160"/>
      <c r="D262" s="160"/>
      <c r="E262" s="160"/>
      <c r="F262" s="160"/>
      <c r="G262" s="160"/>
      <c r="H262" s="160"/>
      <c r="I262" s="160"/>
      <c r="J262" s="160"/>
      <c r="K262" s="161"/>
      <c r="L262" s="161"/>
      <c r="M262" s="161"/>
      <c r="N262" s="162"/>
      <c r="O262" s="210"/>
      <c r="P262" s="210"/>
      <c r="Q262" s="210"/>
      <c r="R262" s="210"/>
      <c r="S262" s="210"/>
      <c r="T262" s="210"/>
    </row>
    <row r="263" spans="1:20" x14ac:dyDescent="0.3">
      <c r="A263" s="147" t="s">
        <v>180</v>
      </c>
      <c r="B263" s="160"/>
      <c r="C263" s="160"/>
      <c r="D263" s="160"/>
      <c r="E263" s="160"/>
      <c r="F263" s="160"/>
      <c r="G263" s="160"/>
      <c r="H263" s="160"/>
      <c r="I263" s="160"/>
      <c r="J263" s="160"/>
      <c r="K263" s="161"/>
      <c r="L263" s="161"/>
      <c r="M263" s="161"/>
      <c r="N263" s="162"/>
      <c r="O263" s="210"/>
      <c r="P263" s="210"/>
      <c r="Q263" s="210"/>
      <c r="R263" s="210"/>
      <c r="S263" s="210"/>
      <c r="T263" s="210"/>
    </row>
    <row r="264" spans="1:20" x14ac:dyDescent="0.3">
      <c r="A264" s="147" t="s">
        <v>180</v>
      </c>
      <c r="B264" s="160"/>
      <c r="C264" s="160"/>
      <c r="D264" s="160"/>
      <c r="E264" s="160"/>
      <c r="F264" s="160"/>
      <c r="G264" s="160"/>
      <c r="H264" s="160"/>
      <c r="I264" s="160"/>
      <c r="J264" s="160"/>
      <c r="K264" s="161"/>
      <c r="L264" s="161"/>
      <c r="M264" s="161"/>
      <c r="N264" s="162"/>
      <c r="O264" s="210"/>
      <c r="P264" s="210"/>
      <c r="Q264" s="210"/>
      <c r="R264" s="210"/>
      <c r="S264" s="210"/>
      <c r="T264" s="210"/>
    </row>
    <row r="265" spans="1:20" x14ac:dyDescent="0.3">
      <c r="A265" s="149" t="s">
        <v>175</v>
      </c>
      <c r="B265" s="153">
        <f>AVERAGE(B255:B264)</f>
        <v>6.4390519724835373</v>
      </c>
      <c r="C265" s="153">
        <f t="shared" ref="C265:N265" si="44">AVERAGE(C255:C264)</f>
        <v>12.036732433302308</v>
      </c>
      <c r="D265" s="153">
        <f t="shared" si="44"/>
        <v>4.8148316051630404</v>
      </c>
      <c r="E265" s="153">
        <f t="shared" si="44"/>
        <v>8.1878412917182111</v>
      </c>
      <c r="F265" s="153">
        <f t="shared" si="44"/>
        <v>12.63670418261578</v>
      </c>
      <c r="G265" s="153">
        <f t="shared" si="44"/>
        <v>6.423079905045685</v>
      </c>
      <c r="H265" s="153">
        <f t="shared" si="44"/>
        <v>6.6242486551193309</v>
      </c>
      <c r="I265" s="153">
        <f t="shared" si="44"/>
        <v>6.625198752982473</v>
      </c>
      <c r="J265" s="153">
        <f t="shared" si="44"/>
        <v>6.6228229851017515</v>
      </c>
      <c r="K265" s="154">
        <f t="shared" si="44"/>
        <v>4110.2</v>
      </c>
      <c r="L265" s="154">
        <f t="shared" si="44"/>
        <v>17290.2</v>
      </c>
      <c r="M265" s="154">
        <f t="shared" si="44"/>
        <v>1228.2</v>
      </c>
      <c r="N265" s="155">
        <f t="shared" si="44"/>
        <v>0.23771834783111684</v>
      </c>
      <c r="O265" s="210"/>
      <c r="P265" s="210"/>
      <c r="Q265" s="210"/>
      <c r="R265" s="210"/>
      <c r="S265" s="210"/>
      <c r="T265" s="210"/>
    </row>
    <row r="267" spans="1:20" x14ac:dyDescent="0.3">
      <c r="A267" s="147" t="s">
        <v>182</v>
      </c>
      <c r="B267" s="160">
        <v>6.0117552505302836</v>
      </c>
      <c r="C267" s="160">
        <v>11.571268006620139</v>
      </c>
      <c r="D267" s="160">
        <v>4.4056469621842247</v>
      </c>
      <c r="E267" s="160">
        <v>7.640939538125588</v>
      </c>
      <c r="F267" s="160">
        <v>11.876332065826313</v>
      </c>
      <c r="G267" s="160">
        <v>5.9057874280822356</v>
      </c>
      <c r="H267" s="160">
        <v>6.2395424973668216</v>
      </c>
      <c r="I267" s="160">
        <v>6.1228446185939633</v>
      </c>
      <c r="J267" s="160">
        <v>6.3574909135644253</v>
      </c>
      <c r="K267" s="161">
        <v>4128</v>
      </c>
      <c r="L267" s="161">
        <v>17125</v>
      </c>
      <c r="M267" s="161">
        <v>2075</v>
      </c>
      <c r="N267" s="162">
        <f>K267/L267</f>
        <v>0.24105109489051094</v>
      </c>
      <c r="O267" s="210" t="s">
        <v>248</v>
      </c>
      <c r="P267" s="210"/>
      <c r="Q267" s="210"/>
      <c r="R267" s="210"/>
      <c r="S267" s="210"/>
      <c r="T267" s="210"/>
    </row>
    <row r="268" spans="1:20" x14ac:dyDescent="0.3">
      <c r="A268" s="147" t="s">
        <v>182</v>
      </c>
      <c r="B268" s="160">
        <v>6.5254029403761473</v>
      </c>
      <c r="C268" s="160">
        <v>12.174091834875149</v>
      </c>
      <c r="D268" s="160">
        <v>4.9003704651382787</v>
      </c>
      <c r="E268" s="160">
        <v>8.2125167308781588</v>
      </c>
      <c r="F268" s="160">
        <v>12.580683646973418</v>
      </c>
      <c r="G268" s="160">
        <v>6.4912333451221587</v>
      </c>
      <c r="H268" s="160">
        <v>6.4618094679847475</v>
      </c>
      <c r="I268" s="160">
        <v>6.378912749758106</v>
      </c>
      <c r="J268" s="160">
        <v>6.5486536489840583</v>
      </c>
      <c r="K268" s="161">
        <v>4085</v>
      </c>
      <c r="L268" s="161">
        <v>17303</v>
      </c>
      <c r="M268" s="161">
        <v>2090</v>
      </c>
      <c r="N268" s="162">
        <f t="shared" ref="N268:N271" si="45">K268/L268</f>
        <v>0.236086227821765</v>
      </c>
      <c r="O268" s="210"/>
      <c r="P268" s="210"/>
      <c r="Q268" s="210"/>
      <c r="R268" s="210"/>
      <c r="S268" s="210"/>
      <c r="T268" s="210"/>
    </row>
    <row r="269" spans="1:20" x14ac:dyDescent="0.3">
      <c r="A269" s="147" t="s">
        <v>182</v>
      </c>
      <c r="B269" s="160">
        <v>6.1978309482410365</v>
      </c>
      <c r="C269" s="160">
        <v>11.594308384836836</v>
      </c>
      <c r="D269" s="160">
        <v>4.6087615029829205</v>
      </c>
      <c r="E269" s="160">
        <v>7.9286643239659584</v>
      </c>
      <c r="F269" s="160">
        <v>12.330565396074624</v>
      </c>
      <c r="G269" s="160">
        <v>6.1532059268468684</v>
      </c>
      <c r="H269" s="160">
        <v>6.630028713676607</v>
      </c>
      <c r="I269" s="160">
        <v>6.5219381228439293</v>
      </c>
      <c r="J269" s="160">
        <v>6.7437970065054458</v>
      </c>
      <c r="K269" s="161">
        <v>4142</v>
      </c>
      <c r="L269" s="161">
        <v>17371</v>
      </c>
      <c r="M269" s="161">
        <v>2124</v>
      </c>
      <c r="N269" s="162">
        <f t="shared" si="45"/>
        <v>0.238443382649243</v>
      </c>
      <c r="O269" s="210"/>
      <c r="P269" s="210"/>
      <c r="Q269" s="210"/>
      <c r="R269" s="210"/>
      <c r="S269" s="210"/>
      <c r="T269" s="210"/>
    </row>
    <row r="270" spans="1:20" x14ac:dyDescent="0.3">
      <c r="A270" s="147" t="s">
        <v>182</v>
      </c>
      <c r="B270" s="160">
        <v>6.4677295522291649</v>
      </c>
      <c r="C270" s="160">
        <v>12.053120809631942</v>
      </c>
      <c r="D270" s="160">
        <v>4.8388828292490791</v>
      </c>
      <c r="E270" s="160">
        <v>8.033241719030304</v>
      </c>
      <c r="F270" s="160">
        <v>12.500428179763254</v>
      </c>
      <c r="G270" s="160">
        <v>6.3420757206504401</v>
      </c>
      <c r="H270" s="160">
        <v>6.4918237159689376</v>
      </c>
      <c r="I270" s="160">
        <v>6.2600602583937537</v>
      </c>
      <c r="J270" s="160">
        <v>6.725032914882191</v>
      </c>
      <c r="K270" s="161">
        <v>4181</v>
      </c>
      <c r="L270" s="161">
        <v>17276</v>
      </c>
      <c r="M270" s="161">
        <v>2097</v>
      </c>
      <c r="N270" s="162">
        <f t="shared" si="45"/>
        <v>0.24201203982403335</v>
      </c>
      <c r="O270" s="210"/>
      <c r="P270" s="210"/>
      <c r="Q270" s="210"/>
      <c r="R270" s="210"/>
      <c r="S270" s="210"/>
      <c r="T270" s="210"/>
    </row>
    <row r="271" spans="1:20" x14ac:dyDescent="0.3">
      <c r="A271" s="147" t="s">
        <v>182</v>
      </c>
      <c r="B271" s="160">
        <v>6.4738273190808693</v>
      </c>
      <c r="C271" s="160">
        <v>12.295661184197172</v>
      </c>
      <c r="D271" s="160">
        <v>4.8221500994254827</v>
      </c>
      <c r="E271" s="160">
        <v>8.1966155865941364</v>
      </c>
      <c r="F271" s="160">
        <v>12.675166878218901</v>
      </c>
      <c r="G271" s="160">
        <v>6.4216031464679961</v>
      </c>
      <c r="H271" s="160">
        <v>6.596755000118959</v>
      </c>
      <c r="I271" s="160">
        <v>6.3191995399760765</v>
      </c>
      <c r="J271" s="160">
        <v>6.8661042425561218</v>
      </c>
      <c r="K271" s="161">
        <v>4132</v>
      </c>
      <c r="L271" s="161">
        <v>17350</v>
      </c>
      <c r="M271" s="161">
        <v>2035</v>
      </c>
      <c r="N271" s="162">
        <f t="shared" si="45"/>
        <v>0.23815561959654177</v>
      </c>
      <c r="O271" s="210"/>
      <c r="P271" s="210"/>
      <c r="Q271" s="210"/>
      <c r="R271" s="210"/>
      <c r="S271" s="210"/>
      <c r="T271" s="210"/>
    </row>
    <row r="272" spans="1:20" x14ac:dyDescent="0.3">
      <c r="A272" s="147" t="s">
        <v>182</v>
      </c>
      <c r="B272" s="160"/>
      <c r="C272" s="160"/>
      <c r="D272" s="160"/>
      <c r="E272" s="160"/>
      <c r="F272" s="160"/>
      <c r="G272" s="160"/>
      <c r="H272" s="160"/>
      <c r="I272" s="160"/>
      <c r="J272" s="160"/>
      <c r="K272" s="161"/>
      <c r="L272" s="161"/>
      <c r="M272" s="161"/>
      <c r="N272" s="162"/>
      <c r="O272" s="210"/>
      <c r="P272" s="210"/>
      <c r="Q272" s="210"/>
      <c r="R272" s="210"/>
      <c r="S272" s="210"/>
      <c r="T272" s="210"/>
    </row>
    <row r="273" spans="1:20" x14ac:dyDescent="0.3">
      <c r="A273" s="147" t="s">
        <v>182</v>
      </c>
      <c r="B273" s="160"/>
      <c r="C273" s="160"/>
      <c r="D273" s="160"/>
      <c r="E273" s="160"/>
      <c r="F273" s="160"/>
      <c r="G273" s="160"/>
      <c r="H273" s="160"/>
      <c r="I273" s="160"/>
      <c r="J273" s="160"/>
      <c r="K273" s="161"/>
      <c r="L273" s="161"/>
      <c r="M273" s="161"/>
      <c r="N273" s="162"/>
      <c r="O273" s="210"/>
      <c r="P273" s="210"/>
      <c r="Q273" s="210"/>
      <c r="R273" s="210"/>
      <c r="S273" s="210"/>
      <c r="T273" s="210"/>
    </row>
    <row r="274" spans="1:20" x14ac:dyDescent="0.3">
      <c r="A274" s="147" t="s">
        <v>182</v>
      </c>
      <c r="B274" s="160"/>
      <c r="C274" s="160"/>
      <c r="D274" s="160"/>
      <c r="E274" s="160"/>
      <c r="F274" s="160"/>
      <c r="G274" s="160"/>
      <c r="H274" s="160"/>
      <c r="I274" s="160"/>
      <c r="J274" s="160"/>
      <c r="K274" s="161"/>
      <c r="L274" s="161"/>
      <c r="M274" s="161"/>
      <c r="N274" s="162"/>
      <c r="O274" s="210"/>
      <c r="P274" s="210"/>
      <c r="Q274" s="210"/>
      <c r="R274" s="210"/>
      <c r="S274" s="210"/>
      <c r="T274" s="210"/>
    </row>
    <row r="275" spans="1:20" x14ac:dyDescent="0.3">
      <c r="A275" s="147" t="s">
        <v>182</v>
      </c>
      <c r="B275" s="160"/>
      <c r="C275" s="160"/>
      <c r="D275" s="160"/>
      <c r="E275" s="160"/>
      <c r="F275" s="160"/>
      <c r="G275" s="160"/>
      <c r="H275" s="160"/>
      <c r="I275" s="160"/>
      <c r="J275" s="160"/>
      <c r="K275" s="161"/>
      <c r="L275" s="161"/>
      <c r="M275" s="161"/>
      <c r="N275" s="162"/>
      <c r="O275" s="210"/>
      <c r="P275" s="210"/>
      <c r="Q275" s="210"/>
      <c r="R275" s="210"/>
      <c r="S275" s="210"/>
      <c r="T275" s="210"/>
    </row>
    <row r="276" spans="1:20" x14ac:dyDescent="0.3">
      <c r="A276" s="147" t="s">
        <v>182</v>
      </c>
      <c r="B276" s="160"/>
      <c r="C276" s="160"/>
      <c r="D276" s="160"/>
      <c r="E276" s="160"/>
      <c r="F276" s="160"/>
      <c r="G276" s="160"/>
      <c r="H276" s="160"/>
      <c r="I276" s="160"/>
      <c r="J276" s="160"/>
      <c r="K276" s="161"/>
      <c r="L276" s="161"/>
      <c r="M276" s="161"/>
      <c r="N276" s="162"/>
      <c r="O276" s="210"/>
      <c r="P276" s="210"/>
      <c r="Q276" s="210"/>
      <c r="R276" s="210"/>
      <c r="S276" s="210"/>
      <c r="T276" s="210"/>
    </row>
    <row r="277" spans="1:20" x14ac:dyDescent="0.3">
      <c r="A277" s="149" t="s">
        <v>175</v>
      </c>
      <c r="B277" s="153">
        <f>AVERAGE(B267:B276)</f>
        <v>6.3353092020915005</v>
      </c>
      <c r="C277" s="153">
        <f t="shared" ref="C277:N277" si="46">AVERAGE(C267:C276)</f>
        <v>11.937690044032248</v>
      </c>
      <c r="D277" s="153">
        <f t="shared" si="46"/>
        <v>4.715162371795997</v>
      </c>
      <c r="E277" s="153">
        <f t="shared" si="46"/>
        <v>8.0023955797188293</v>
      </c>
      <c r="F277" s="153">
        <f t="shared" si="46"/>
        <v>12.392635233371303</v>
      </c>
      <c r="G277" s="153">
        <f t="shared" si="46"/>
        <v>6.26278111343394</v>
      </c>
      <c r="H277" s="153">
        <f t="shared" si="46"/>
        <v>6.4839918790232147</v>
      </c>
      <c r="I277" s="153">
        <f t="shared" si="46"/>
        <v>6.3205910579131661</v>
      </c>
      <c r="J277" s="153">
        <f t="shared" si="46"/>
        <v>6.6482157452984483</v>
      </c>
      <c r="K277" s="154">
        <f t="shared" si="46"/>
        <v>4133.6000000000004</v>
      </c>
      <c r="L277" s="154">
        <f t="shared" si="46"/>
        <v>17285</v>
      </c>
      <c r="M277" s="154">
        <f t="shared" si="46"/>
        <v>2084.1999999999998</v>
      </c>
      <c r="N277" s="155">
        <f t="shared" si="46"/>
        <v>0.23914967295641881</v>
      </c>
      <c r="O277" s="210"/>
      <c r="P277" s="210"/>
      <c r="Q277" s="210"/>
      <c r="R277" s="210"/>
      <c r="S277" s="210"/>
      <c r="T277" s="210"/>
    </row>
    <row r="279" spans="1:20" x14ac:dyDescent="0.3">
      <c r="A279" s="147" t="s">
        <v>212</v>
      </c>
      <c r="B279" s="160">
        <v>6.5015304891301557</v>
      </c>
      <c r="C279" s="160">
        <v>12.249688970731331</v>
      </c>
      <c r="D279" s="160">
        <v>4.8750600676120461</v>
      </c>
      <c r="E279" s="160">
        <v>8.3410434190548361</v>
      </c>
      <c r="F279" s="160">
        <v>12.912144156033019</v>
      </c>
      <c r="G279" s="160">
        <v>6.543830120577252</v>
      </c>
      <c r="H279" s="160">
        <v>4.6097992730279342</v>
      </c>
      <c r="I279" s="160">
        <v>4.741922315971193</v>
      </c>
      <c r="J279" s="160">
        <v>4.4762876537006093</v>
      </c>
      <c r="K279" s="161">
        <v>3826</v>
      </c>
      <c r="L279" s="161">
        <v>17277</v>
      </c>
      <c r="M279" s="161">
        <v>636</v>
      </c>
      <c r="N279" s="162">
        <f>K279/L279</f>
        <v>0.22145048330149911</v>
      </c>
      <c r="O279" s="210" t="s">
        <v>249</v>
      </c>
      <c r="P279" s="210"/>
      <c r="Q279" s="210"/>
      <c r="R279" s="210"/>
      <c r="S279" s="210"/>
      <c r="T279" s="210"/>
    </row>
    <row r="280" spans="1:20" x14ac:dyDescent="0.3">
      <c r="A280" s="147" t="s">
        <v>212</v>
      </c>
      <c r="B280" s="160">
        <v>6.7362641776103143</v>
      </c>
      <c r="C280" s="160">
        <v>12.513892536183231</v>
      </c>
      <c r="D280" s="160">
        <v>5.1955221790964439</v>
      </c>
      <c r="E280" s="160">
        <v>8.6399667643600413</v>
      </c>
      <c r="F280" s="160">
        <v>13.210025068158185</v>
      </c>
      <c r="G280" s="160">
        <v>6.8757073496162935</v>
      </c>
      <c r="H280" s="160">
        <v>4.4815704059373322</v>
      </c>
      <c r="I280" s="160">
        <v>4.5724954430289078</v>
      </c>
      <c r="J280" s="160">
        <v>4.3969366466647166</v>
      </c>
      <c r="K280" s="161">
        <v>3823</v>
      </c>
      <c r="L280" s="161">
        <v>17409</v>
      </c>
      <c r="M280" s="161">
        <v>629</v>
      </c>
      <c r="N280" s="162">
        <f t="shared" ref="N280:N283" si="47">K280/L280</f>
        <v>0.21959905795852719</v>
      </c>
      <c r="O280" s="210"/>
      <c r="P280" s="210"/>
      <c r="Q280" s="210"/>
      <c r="R280" s="210"/>
      <c r="S280" s="210"/>
      <c r="T280" s="210"/>
    </row>
    <row r="281" spans="1:20" x14ac:dyDescent="0.3">
      <c r="A281" s="147" t="s">
        <v>212</v>
      </c>
      <c r="B281" s="160">
        <v>6.7340561227148044</v>
      </c>
      <c r="C281" s="160">
        <v>12.572134622887123</v>
      </c>
      <c r="D281" s="160">
        <v>5.0753227467104161</v>
      </c>
      <c r="E281" s="160">
        <v>8.5612292702406645</v>
      </c>
      <c r="F281" s="160">
        <v>13.032914650066784</v>
      </c>
      <c r="G281" s="160">
        <v>6.8107196310634794</v>
      </c>
      <c r="H281" s="160">
        <v>4.6176178432844814</v>
      </c>
      <c r="I281" s="160">
        <v>4.7325059305742769</v>
      </c>
      <c r="J281" s="160">
        <v>4.5076441134061778</v>
      </c>
      <c r="K281" s="161">
        <v>3752</v>
      </c>
      <c r="L281" s="161">
        <v>17322</v>
      </c>
      <c r="M281" s="161">
        <v>635</v>
      </c>
      <c r="N281" s="162">
        <f t="shared" si="47"/>
        <v>0.21660316360697379</v>
      </c>
      <c r="O281" s="210"/>
      <c r="P281" s="210"/>
      <c r="Q281" s="210"/>
      <c r="R281" s="210"/>
      <c r="S281" s="210"/>
      <c r="T281" s="210"/>
    </row>
    <row r="282" spans="1:20" x14ac:dyDescent="0.3">
      <c r="A282" s="147" t="s">
        <v>212</v>
      </c>
      <c r="B282" s="160">
        <v>6.6292030963544137</v>
      </c>
      <c r="C282" s="160">
        <v>12.578660539026734</v>
      </c>
      <c r="D282" s="160">
        <v>4.9371087201582409</v>
      </c>
      <c r="E282" s="160">
        <v>8.4026597618691898</v>
      </c>
      <c r="F282" s="160">
        <v>13.108113525031408</v>
      </c>
      <c r="G282" s="160">
        <v>6.5473329604390136</v>
      </c>
      <c r="H282" s="160">
        <v>4.6449941908567798</v>
      </c>
      <c r="I282" s="160">
        <v>4.7664534311696141</v>
      </c>
      <c r="J282" s="160">
        <v>4.5244853358358883</v>
      </c>
      <c r="K282" s="161">
        <v>3819</v>
      </c>
      <c r="L282" s="161">
        <v>17237</v>
      </c>
      <c r="M282" s="161">
        <v>617</v>
      </c>
      <c r="N282" s="162">
        <f t="shared" si="47"/>
        <v>0.22155827580205373</v>
      </c>
      <c r="O282" s="210"/>
      <c r="P282" s="210"/>
      <c r="Q282" s="210"/>
      <c r="R282" s="210"/>
      <c r="S282" s="210"/>
      <c r="T282" s="210"/>
    </row>
    <row r="283" spans="1:20" x14ac:dyDescent="0.3">
      <c r="A283" s="147" t="s">
        <v>212</v>
      </c>
      <c r="B283" s="160">
        <v>6.8116661626783435</v>
      </c>
      <c r="C283" s="160">
        <v>12.558054054192556</v>
      </c>
      <c r="D283" s="160">
        <v>5.1237935588223396</v>
      </c>
      <c r="E283" s="160">
        <v>8.6445730796963201</v>
      </c>
      <c r="F283" s="160">
        <v>13.146064500904641</v>
      </c>
      <c r="G283" s="160">
        <v>6.8629360291220394</v>
      </c>
      <c r="H283" s="160">
        <v>4.5602962916612979</v>
      </c>
      <c r="I283" s="160">
        <v>4.6766260126283052</v>
      </c>
      <c r="J283" s="160">
        <v>4.4408308329727033</v>
      </c>
      <c r="K283" s="161">
        <v>3835</v>
      </c>
      <c r="L283" s="161">
        <v>17407</v>
      </c>
      <c r="M283" s="161">
        <v>560</v>
      </c>
      <c r="N283" s="162">
        <f t="shared" si="47"/>
        <v>0.22031366691560866</v>
      </c>
      <c r="O283" s="210"/>
      <c r="P283" s="210"/>
      <c r="Q283" s="210"/>
      <c r="R283" s="210"/>
      <c r="S283" s="210"/>
      <c r="T283" s="210"/>
    </row>
    <row r="284" spans="1:20" x14ac:dyDescent="0.3">
      <c r="A284" s="147" t="s">
        <v>212</v>
      </c>
      <c r="B284" s="160"/>
      <c r="C284" s="160"/>
      <c r="D284" s="160"/>
      <c r="E284" s="160"/>
      <c r="F284" s="160"/>
      <c r="G284" s="160"/>
      <c r="H284" s="160"/>
      <c r="I284" s="160"/>
      <c r="J284" s="160"/>
      <c r="K284" s="161"/>
      <c r="L284" s="161"/>
      <c r="M284" s="162"/>
      <c r="N284" s="162"/>
      <c r="O284" s="210"/>
      <c r="P284" s="210"/>
      <c r="Q284" s="210"/>
      <c r="R284" s="210"/>
      <c r="S284" s="210"/>
      <c r="T284" s="210"/>
    </row>
    <row r="285" spans="1:20" x14ac:dyDescent="0.3">
      <c r="A285" s="147" t="s">
        <v>212</v>
      </c>
      <c r="B285" s="160"/>
      <c r="C285" s="160"/>
      <c r="D285" s="160"/>
      <c r="E285" s="160"/>
      <c r="F285" s="160"/>
      <c r="G285" s="160"/>
      <c r="H285" s="160"/>
      <c r="I285" s="160"/>
      <c r="J285" s="160"/>
      <c r="K285" s="161"/>
      <c r="L285" s="161"/>
      <c r="M285" s="161"/>
      <c r="N285" s="162"/>
      <c r="O285" s="210"/>
      <c r="P285" s="210"/>
      <c r="Q285" s="210"/>
      <c r="R285" s="210"/>
      <c r="S285" s="210"/>
      <c r="T285" s="210"/>
    </row>
    <row r="286" spans="1:20" x14ac:dyDescent="0.3">
      <c r="A286" s="147" t="s">
        <v>212</v>
      </c>
      <c r="B286" s="160"/>
      <c r="C286" s="160"/>
      <c r="D286" s="160"/>
      <c r="E286" s="160"/>
      <c r="F286" s="160"/>
      <c r="G286" s="160"/>
      <c r="H286" s="160"/>
      <c r="I286" s="160"/>
      <c r="J286" s="160"/>
      <c r="K286" s="161"/>
      <c r="L286" s="161"/>
      <c r="M286" s="161"/>
      <c r="N286" s="162"/>
      <c r="O286" s="210"/>
      <c r="P286" s="210"/>
      <c r="Q286" s="210"/>
      <c r="R286" s="210"/>
      <c r="S286" s="210"/>
      <c r="T286" s="210"/>
    </row>
    <row r="287" spans="1:20" x14ac:dyDescent="0.3">
      <c r="A287" s="147" t="s">
        <v>212</v>
      </c>
      <c r="B287" s="160"/>
      <c r="C287" s="160"/>
      <c r="D287" s="160"/>
      <c r="E287" s="160"/>
      <c r="F287" s="160"/>
      <c r="G287" s="160"/>
      <c r="H287" s="160"/>
      <c r="I287" s="160"/>
      <c r="J287" s="160"/>
      <c r="K287" s="161"/>
      <c r="L287" s="161"/>
      <c r="M287" s="161"/>
      <c r="N287" s="162"/>
      <c r="O287" s="210"/>
      <c r="P287" s="210"/>
      <c r="Q287" s="210"/>
      <c r="R287" s="210"/>
      <c r="S287" s="210"/>
      <c r="T287" s="210"/>
    </row>
    <row r="288" spans="1:20" x14ac:dyDescent="0.3">
      <c r="A288" s="147" t="s">
        <v>212</v>
      </c>
      <c r="B288" s="160"/>
      <c r="C288" s="160"/>
      <c r="D288" s="160"/>
      <c r="E288" s="160"/>
      <c r="F288" s="160"/>
      <c r="G288" s="160"/>
      <c r="H288" s="160"/>
      <c r="I288" s="160"/>
      <c r="J288" s="160"/>
      <c r="K288" s="161"/>
      <c r="L288" s="161"/>
      <c r="M288" s="161"/>
      <c r="N288" s="162"/>
      <c r="O288" s="210"/>
      <c r="P288" s="210"/>
      <c r="Q288" s="210"/>
      <c r="R288" s="210"/>
      <c r="S288" s="210"/>
      <c r="T288" s="210"/>
    </row>
    <row r="289" spans="1:20" x14ac:dyDescent="0.3">
      <c r="A289" s="149" t="s">
        <v>175</v>
      </c>
      <c r="B289" s="153">
        <f>AVERAGE(B279:B288)</f>
        <v>6.6825440096976063</v>
      </c>
      <c r="C289" s="153">
        <f t="shared" ref="C289:N289" si="48">AVERAGE(C279:C288)</f>
        <v>12.494486144604195</v>
      </c>
      <c r="D289" s="153">
        <f t="shared" si="48"/>
        <v>5.0413614544798966</v>
      </c>
      <c r="E289" s="153">
        <f t="shared" si="48"/>
        <v>8.5178944590442107</v>
      </c>
      <c r="F289" s="153">
        <f t="shared" si="48"/>
        <v>13.081852380038807</v>
      </c>
      <c r="G289" s="153">
        <f t="shared" si="48"/>
        <v>6.7281052181636154</v>
      </c>
      <c r="H289" s="153">
        <f t="shared" si="48"/>
        <v>4.5828556009535655</v>
      </c>
      <c r="I289" s="153">
        <f t="shared" si="48"/>
        <v>4.6980006266744594</v>
      </c>
      <c r="J289" s="153">
        <f t="shared" si="48"/>
        <v>4.4692369165160191</v>
      </c>
      <c r="K289" s="154">
        <f t="shared" si="48"/>
        <v>3811</v>
      </c>
      <c r="L289" s="154">
        <f t="shared" si="48"/>
        <v>17330.400000000001</v>
      </c>
      <c r="M289" s="154">
        <f t="shared" si="48"/>
        <v>615.4</v>
      </c>
      <c r="N289" s="155">
        <f t="shared" si="48"/>
        <v>0.2199049295169325</v>
      </c>
      <c r="O289" s="210"/>
      <c r="P289" s="210"/>
      <c r="Q289" s="210"/>
      <c r="R289" s="210"/>
      <c r="S289" s="210"/>
      <c r="T289" s="210"/>
    </row>
    <row r="290" spans="1:20" x14ac:dyDescent="0.3"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</row>
    <row r="291" spans="1:20" x14ac:dyDescent="0.3">
      <c r="A291" s="147" t="s">
        <v>213</v>
      </c>
      <c r="B291" s="160">
        <v>6.1700561833505567</v>
      </c>
      <c r="C291" s="160">
        <v>11.608840375370258</v>
      </c>
      <c r="D291" s="160">
        <v>4.5785785972245892</v>
      </c>
      <c r="E291" s="160">
        <v>7.7336134789429654</v>
      </c>
      <c r="F291" s="160">
        <v>12.383851948664061</v>
      </c>
      <c r="G291" s="160">
        <v>5.928063937507881</v>
      </c>
      <c r="H291" s="160">
        <v>2.9034138060864576</v>
      </c>
      <c r="I291" s="160">
        <v>2.865163398731589</v>
      </c>
      <c r="J291" s="160">
        <v>2.9400106477073766</v>
      </c>
      <c r="K291" s="161">
        <v>4798</v>
      </c>
      <c r="L291" s="161">
        <v>17420</v>
      </c>
      <c r="M291" s="161">
        <v>1289</v>
      </c>
      <c r="N291" s="162">
        <f>K291/L291</f>
        <v>0.27543053960964409</v>
      </c>
      <c r="O291" s="210" t="s">
        <v>250</v>
      </c>
      <c r="P291" s="210"/>
      <c r="Q291" s="210"/>
      <c r="R291" s="210"/>
      <c r="S291" s="210"/>
      <c r="T291" s="210"/>
    </row>
    <row r="292" spans="1:20" x14ac:dyDescent="0.3">
      <c r="A292" s="147" t="s">
        <v>213</v>
      </c>
      <c r="B292" s="160">
        <v>5.8238326210480285</v>
      </c>
      <c r="C292" s="160">
        <v>11.034126678396802</v>
      </c>
      <c r="D292" s="160">
        <v>4.2843749060154952</v>
      </c>
      <c r="E292" s="160">
        <v>7.3631963105664289</v>
      </c>
      <c r="F292" s="160">
        <v>11.624297397383778</v>
      </c>
      <c r="G292" s="160">
        <v>5.6881856131360671</v>
      </c>
      <c r="H292" s="160">
        <v>2.953738737612956</v>
      </c>
      <c r="I292" s="160">
        <v>2.94260583263975</v>
      </c>
      <c r="J292" s="160">
        <v>2.9644237930971991</v>
      </c>
      <c r="K292" s="161">
        <v>4823</v>
      </c>
      <c r="L292" s="161">
        <v>17292</v>
      </c>
      <c r="M292" s="161">
        <v>1219</v>
      </c>
      <c r="N292" s="162">
        <f t="shared" ref="N292" si="49">K292/L292</f>
        <v>0.27891510525098312</v>
      </c>
      <c r="O292" s="210"/>
      <c r="P292" s="210"/>
      <c r="Q292" s="210"/>
      <c r="R292" s="210"/>
      <c r="S292" s="210"/>
      <c r="T292" s="210"/>
    </row>
    <row r="293" spans="1:20" x14ac:dyDescent="0.3">
      <c r="A293" s="147" t="s">
        <v>213</v>
      </c>
      <c r="B293" s="160"/>
      <c r="C293" s="160"/>
      <c r="D293" s="160"/>
      <c r="E293" s="160"/>
      <c r="F293" s="160"/>
      <c r="G293" s="160"/>
      <c r="H293" s="160"/>
      <c r="I293" s="160"/>
      <c r="J293" s="160"/>
      <c r="K293" s="161"/>
      <c r="L293" s="161"/>
      <c r="M293" s="161"/>
      <c r="N293" s="162"/>
      <c r="O293" s="210"/>
      <c r="P293" s="210"/>
      <c r="Q293" s="210"/>
      <c r="R293" s="210"/>
      <c r="S293" s="210"/>
      <c r="T293" s="210"/>
    </row>
    <row r="294" spans="1:20" x14ac:dyDescent="0.3">
      <c r="A294" s="147" t="s">
        <v>213</v>
      </c>
      <c r="B294" s="160"/>
      <c r="C294" s="160"/>
      <c r="D294" s="160"/>
      <c r="E294" s="160"/>
      <c r="F294" s="160"/>
      <c r="G294" s="160"/>
      <c r="H294" s="160"/>
      <c r="I294" s="160"/>
      <c r="J294" s="160"/>
      <c r="K294" s="161"/>
      <c r="L294" s="161"/>
      <c r="M294" s="161"/>
      <c r="N294" s="162"/>
      <c r="O294" s="210"/>
      <c r="P294" s="210"/>
      <c r="Q294" s="210"/>
      <c r="R294" s="210"/>
      <c r="S294" s="210"/>
      <c r="T294" s="210"/>
    </row>
    <row r="295" spans="1:20" x14ac:dyDescent="0.3">
      <c r="A295" s="147" t="s">
        <v>213</v>
      </c>
      <c r="B295" s="160"/>
      <c r="C295" s="160"/>
      <c r="D295" s="160"/>
      <c r="E295" s="160"/>
      <c r="F295" s="160"/>
      <c r="G295" s="160"/>
      <c r="H295" s="160"/>
      <c r="I295" s="160"/>
      <c r="J295" s="160"/>
      <c r="K295" s="161"/>
      <c r="L295" s="161"/>
      <c r="M295" s="161"/>
      <c r="N295" s="162"/>
      <c r="O295" s="210"/>
      <c r="P295" s="210"/>
      <c r="Q295" s="210"/>
      <c r="R295" s="210"/>
      <c r="S295" s="210"/>
      <c r="T295" s="210"/>
    </row>
    <row r="296" spans="1:20" x14ac:dyDescent="0.3">
      <c r="A296" s="147" t="s">
        <v>213</v>
      </c>
      <c r="B296" s="160"/>
      <c r="C296" s="160"/>
      <c r="D296" s="160"/>
      <c r="E296" s="160"/>
      <c r="F296" s="160"/>
      <c r="G296" s="160"/>
      <c r="H296" s="160"/>
      <c r="I296" s="160"/>
      <c r="J296" s="160"/>
      <c r="K296" s="161"/>
      <c r="L296" s="161"/>
      <c r="M296" s="162"/>
      <c r="N296" s="162"/>
      <c r="O296" s="210"/>
      <c r="P296" s="210"/>
      <c r="Q296" s="210"/>
      <c r="R296" s="210"/>
      <c r="S296" s="210"/>
      <c r="T296" s="210"/>
    </row>
    <row r="297" spans="1:20" x14ac:dyDescent="0.3">
      <c r="A297" s="147" t="s">
        <v>213</v>
      </c>
      <c r="B297" s="160"/>
      <c r="C297" s="160"/>
      <c r="D297" s="160"/>
      <c r="E297" s="160"/>
      <c r="F297" s="160"/>
      <c r="G297" s="160"/>
      <c r="H297" s="160"/>
      <c r="I297" s="160"/>
      <c r="J297" s="160"/>
      <c r="K297" s="161"/>
      <c r="L297" s="161"/>
      <c r="M297" s="161"/>
      <c r="N297" s="162"/>
      <c r="O297" s="210"/>
      <c r="P297" s="210"/>
      <c r="Q297" s="210"/>
      <c r="R297" s="210"/>
      <c r="S297" s="210"/>
      <c r="T297" s="210"/>
    </row>
    <row r="298" spans="1:20" x14ac:dyDescent="0.3">
      <c r="A298" s="147" t="s">
        <v>213</v>
      </c>
      <c r="B298" s="160"/>
      <c r="C298" s="160"/>
      <c r="D298" s="160"/>
      <c r="E298" s="160"/>
      <c r="F298" s="160"/>
      <c r="G298" s="160"/>
      <c r="H298" s="160"/>
      <c r="I298" s="160"/>
      <c r="J298" s="160"/>
      <c r="K298" s="161"/>
      <c r="L298" s="161"/>
      <c r="M298" s="161"/>
      <c r="N298" s="162"/>
      <c r="O298" s="210"/>
      <c r="P298" s="210"/>
      <c r="Q298" s="210"/>
      <c r="R298" s="210"/>
      <c r="S298" s="210"/>
      <c r="T298" s="210"/>
    </row>
    <row r="299" spans="1:20" x14ac:dyDescent="0.3">
      <c r="A299" s="147" t="s">
        <v>213</v>
      </c>
      <c r="B299" s="160"/>
      <c r="C299" s="160"/>
      <c r="D299" s="160"/>
      <c r="E299" s="160"/>
      <c r="F299" s="160"/>
      <c r="G299" s="160"/>
      <c r="H299" s="160"/>
      <c r="I299" s="160"/>
      <c r="J299" s="160"/>
      <c r="K299" s="161"/>
      <c r="L299" s="161"/>
      <c r="M299" s="161"/>
      <c r="N299" s="162"/>
      <c r="O299" s="210"/>
      <c r="P299" s="210"/>
      <c r="Q299" s="210"/>
      <c r="R299" s="210"/>
      <c r="S299" s="210"/>
      <c r="T299" s="210"/>
    </row>
    <row r="300" spans="1:20" x14ac:dyDescent="0.3">
      <c r="A300" s="147" t="s">
        <v>213</v>
      </c>
      <c r="B300" s="160"/>
      <c r="C300" s="160"/>
      <c r="D300" s="160"/>
      <c r="E300" s="160"/>
      <c r="F300" s="160"/>
      <c r="G300" s="160"/>
      <c r="H300" s="160"/>
      <c r="I300" s="160"/>
      <c r="J300" s="160"/>
      <c r="K300" s="161"/>
      <c r="L300" s="161"/>
      <c r="M300" s="161"/>
      <c r="N300" s="162"/>
      <c r="O300" s="210"/>
      <c r="P300" s="210"/>
      <c r="Q300" s="210"/>
      <c r="R300" s="210"/>
      <c r="S300" s="210"/>
      <c r="T300" s="210"/>
    </row>
    <row r="301" spans="1:20" x14ac:dyDescent="0.3">
      <c r="A301" s="149" t="s">
        <v>175</v>
      </c>
      <c r="B301" s="153">
        <f>AVERAGE(B291:B300)</f>
        <v>5.9969444021992926</v>
      </c>
      <c r="C301" s="153">
        <f t="shared" ref="C301:N301" si="50">AVERAGE(C291:C300)</f>
        <v>11.321483526883529</v>
      </c>
      <c r="D301" s="153">
        <f t="shared" si="50"/>
        <v>4.4314767516200426</v>
      </c>
      <c r="E301" s="153">
        <f t="shared" si="50"/>
        <v>7.5484048947546967</v>
      </c>
      <c r="F301" s="153">
        <f t="shared" si="50"/>
        <v>12.004074673023919</v>
      </c>
      <c r="G301" s="153">
        <f t="shared" si="50"/>
        <v>5.808124775321974</v>
      </c>
      <c r="H301" s="153">
        <f t="shared" si="50"/>
        <v>2.9285762718497068</v>
      </c>
      <c r="I301" s="153">
        <f t="shared" si="50"/>
        <v>2.9038846156856692</v>
      </c>
      <c r="J301" s="153">
        <f t="shared" si="50"/>
        <v>2.9522172204022876</v>
      </c>
      <c r="K301" s="154">
        <f t="shared" si="50"/>
        <v>4810.5</v>
      </c>
      <c r="L301" s="154">
        <f t="shared" si="50"/>
        <v>17356</v>
      </c>
      <c r="M301" s="154">
        <f t="shared" si="50"/>
        <v>1254</v>
      </c>
      <c r="N301" s="155">
        <f t="shared" si="50"/>
        <v>0.2771728224303136</v>
      </c>
      <c r="O301" s="210"/>
      <c r="P301" s="210"/>
      <c r="Q301" s="210"/>
      <c r="R301" s="210"/>
      <c r="S301" s="210"/>
      <c r="T301" s="210"/>
    </row>
  </sheetData>
  <mergeCells count="25">
    <mergeCell ref="O267:T277"/>
    <mergeCell ref="O279:T289"/>
    <mergeCell ref="O231:T241"/>
    <mergeCell ref="O243:T253"/>
    <mergeCell ref="O172:T182"/>
    <mergeCell ref="O184:T194"/>
    <mergeCell ref="O196:T206"/>
    <mergeCell ref="O208:T218"/>
    <mergeCell ref="O255:T265"/>
    <mergeCell ref="O291:T301"/>
    <mergeCell ref="O136:T146"/>
    <mergeCell ref="O4:T14"/>
    <mergeCell ref="O16:T26"/>
    <mergeCell ref="O28:T38"/>
    <mergeCell ref="O40:T50"/>
    <mergeCell ref="O52:T62"/>
    <mergeCell ref="O64:T74"/>
    <mergeCell ref="O76:T86"/>
    <mergeCell ref="O88:T98"/>
    <mergeCell ref="O100:T110"/>
    <mergeCell ref="O112:T122"/>
    <mergeCell ref="O124:T134"/>
    <mergeCell ref="O220:T230"/>
    <mergeCell ref="O148:T158"/>
    <mergeCell ref="O160:T170"/>
  </mergeCells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9"/>
  <sheetViews>
    <sheetView zoomScale="85" zoomScaleNormal="85" workbookViewId="0">
      <selection activeCell="O16" sqref="O16"/>
    </sheetView>
  </sheetViews>
  <sheetFormatPr defaultRowHeight="14.4" x14ac:dyDescent="0.3"/>
  <cols>
    <col min="2" max="2" width="15" bestFit="1" customWidth="1"/>
    <col min="3" max="3" width="17" bestFit="1" customWidth="1"/>
    <col min="4" max="4" width="18.5546875" bestFit="1" customWidth="1"/>
    <col min="5" max="5" width="15.77734375" bestFit="1" customWidth="1"/>
    <col min="6" max="6" width="17.109375" bestFit="1" customWidth="1"/>
    <col min="7" max="7" width="18.6640625" bestFit="1" customWidth="1"/>
    <col min="8" max="8" width="17.44140625" bestFit="1" customWidth="1"/>
    <col min="9" max="9" width="19.44140625" bestFit="1" customWidth="1"/>
    <col min="10" max="10" width="20.88671875" bestFit="1" customWidth="1"/>
    <col min="11" max="11" width="18.88671875" bestFit="1" customWidth="1"/>
    <col min="12" max="12" width="17.5546875" bestFit="1" customWidth="1"/>
    <col min="13" max="13" width="16.21875" bestFit="1" customWidth="1"/>
    <col min="14" max="14" width="17.5546875" bestFit="1" customWidth="1"/>
    <col min="15" max="15" width="14.77734375" bestFit="1" customWidth="1"/>
    <col min="16" max="16" width="17.33203125" bestFit="1" customWidth="1"/>
  </cols>
  <sheetData>
    <row r="1" spans="2:16" s="64" customFormat="1" x14ac:dyDescent="0.3">
      <c r="B1" s="68">
        <v>7.270648059077625</v>
      </c>
      <c r="C1" s="68">
        <v>13.532488674005615</v>
      </c>
      <c r="D1" s="68">
        <v>5.4990008683771494</v>
      </c>
      <c r="E1" s="68">
        <v>9.2769747064110852</v>
      </c>
      <c r="F1" s="68">
        <v>14.110551432327497</v>
      </c>
      <c r="G1" s="68">
        <v>7.3567954192208367</v>
      </c>
      <c r="H1" s="68">
        <v>6.0314226994217437</v>
      </c>
      <c r="I1" s="68">
        <v>6.67159840717615</v>
      </c>
      <c r="J1" s="68">
        <v>5.3541265371302718</v>
      </c>
      <c r="K1" s="84">
        <v>2165</v>
      </c>
      <c r="L1" s="84">
        <v>12779</v>
      </c>
      <c r="M1" s="84">
        <v>389</v>
      </c>
      <c r="N1" s="192">
        <v>70.590064229332654</v>
      </c>
      <c r="O1" s="159">
        <f>K1/L1</f>
        <v>0.16941857735347055</v>
      </c>
      <c r="P1" s="159">
        <f t="shared" ref="P1:P7" si="0">M1/K1</f>
        <v>0.17967667436489607</v>
      </c>
    </row>
    <row r="2" spans="2:16" x14ac:dyDescent="0.3">
      <c r="B2" s="68"/>
      <c r="C2" s="68"/>
      <c r="D2" s="68"/>
      <c r="E2" s="68"/>
      <c r="F2" s="68"/>
      <c r="G2" s="68"/>
      <c r="H2" s="68"/>
      <c r="I2" s="68"/>
      <c r="J2" s="68"/>
      <c r="K2" s="84"/>
      <c r="L2" s="84"/>
      <c r="M2" s="84"/>
      <c r="N2" s="192"/>
      <c r="O2" s="159" t="e">
        <f t="shared" ref="O2:O7" si="1">K2/L2</f>
        <v>#DIV/0!</v>
      </c>
      <c r="P2" s="159" t="e">
        <f t="shared" si="0"/>
        <v>#DIV/0!</v>
      </c>
    </row>
    <row r="3" spans="2:16" x14ac:dyDescent="0.3">
      <c r="B3" s="68"/>
      <c r="C3" s="68"/>
      <c r="D3" s="68"/>
      <c r="E3" s="68"/>
      <c r="F3" s="68"/>
      <c r="G3" s="68"/>
      <c r="H3" s="68"/>
      <c r="I3" s="68"/>
      <c r="J3" s="68"/>
      <c r="K3" s="84"/>
      <c r="L3" s="84"/>
      <c r="M3" s="84"/>
      <c r="N3" s="192"/>
      <c r="O3" s="159" t="e">
        <f t="shared" si="1"/>
        <v>#DIV/0!</v>
      </c>
      <c r="P3" s="159" t="e">
        <f t="shared" si="0"/>
        <v>#DIV/0!</v>
      </c>
    </row>
    <row r="4" spans="2:16" x14ac:dyDescent="0.3">
      <c r="B4" s="68"/>
      <c r="C4" s="68"/>
      <c r="D4" s="68"/>
      <c r="E4" s="68"/>
      <c r="F4" s="68"/>
      <c r="G4" s="68"/>
      <c r="H4" s="68"/>
      <c r="I4" s="68"/>
      <c r="J4" s="68"/>
      <c r="K4" s="84"/>
      <c r="L4" s="84"/>
      <c r="M4" s="84"/>
      <c r="N4" s="192"/>
      <c r="O4" s="159" t="e">
        <f t="shared" si="1"/>
        <v>#DIV/0!</v>
      </c>
      <c r="P4" s="159" t="e">
        <f t="shared" si="0"/>
        <v>#DIV/0!</v>
      </c>
    </row>
    <row r="5" spans="2:16" x14ac:dyDescent="0.3">
      <c r="B5" s="68"/>
      <c r="C5" s="68"/>
      <c r="D5" s="68"/>
      <c r="E5" s="68"/>
      <c r="F5" s="68"/>
      <c r="G5" s="68"/>
      <c r="H5" s="68"/>
      <c r="I5" s="68"/>
      <c r="J5" s="68"/>
      <c r="K5" s="84"/>
      <c r="L5" s="84"/>
      <c r="M5" s="84"/>
      <c r="N5" s="192"/>
      <c r="O5" s="159" t="e">
        <f t="shared" si="1"/>
        <v>#DIV/0!</v>
      </c>
      <c r="P5" s="159" t="e">
        <f t="shared" si="0"/>
        <v>#DIV/0!</v>
      </c>
    </row>
    <row r="6" spans="2:16" x14ac:dyDescent="0.3">
      <c r="B6" s="68"/>
      <c r="C6" s="68"/>
      <c r="D6" s="68"/>
      <c r="E6" s="68"/>
      <c r="F6" s="68"/>
      <c r="G6" s="68"/>
      <c r="H6" s="68"/>
      <c r="I6" s="68"/>
      <c r="J6" s="68"/>
      <c r="K6" s="84"/>
      <c r="L6" s="84"/>
      <c r="M6" s="84"/>
      <c r="N6" s="192"/>
      <c r="O6" s="159" t="e">
        <f t="shared" si="1"/>
        <v>#DIV/0!</v>
      </c>
      <c r="P6" s="159" t="e">
        <f t="shared" si="0"/>
        <v>#DIV/0!</v>
      </c>
    </row>
    <row r="7" spans="2:16" x14ac:dyDescent="0.3">
      <c r="B7" s="68"/>
      <c r="C7" s="68"/>
      <c r="D7" s="68"/>
      <c r="E7" s="68"/>
      <c r="F7" s="68"/>
      <c r="G7" s="68"/>
      <c r="H7" s="68"/>
      <c r="I7" s="68"/>
      <c r="J7" s="68"/>
      <c r="K7" s="84"/>
      <c r="L7" s="84"/>
      <c r="M7" s="84"/>
      <c r="N7" s="192"/>
      <c r="O7" s="159" t="e">
        <f t="shared" si="1"/>
        <v>#DIV/0!</v>
      </c>
      <c r="P7" s="159" t="e">
        <f t="shared" si="0"/>
        <v>#DIV/0!</v>
      </c>
    </row>
    <row r="8" spans="2:16" x14ac:dyDescent="0.3">
      <c r="B8" s="68"/>
      <c r="C8" s="68"/>
      <c r="D8" s="68"/>
      <c r="E8" s="68"/>
      <c r="F8" s="68"/>
      <c r="G8" s="68"/>
      <c r="H8" s="68"/>
      <c r="I8" s="68"/>
      <c r="J8" s="68"/>
      <c r="K8" s="84"/>
      <c r="L8" s="84"/>
      <c r="M8" s="84"/>
      <c r="N8" s="192"/>
      <c r="O8" s="159"/>
      <c r="P8" s="159"/>
    </row>
    <row r="9" spans="2:16" x14ac:dyDescent="0.3">
      <c r="B9" s="68">
        <v>7.1543488441325058</v>
      </c>
      <c r="C9" s="68">
        <v>13.354340058327084</v>
      </c>
      <c r="D9" s="68">
        <v>5.4497545554077211</v>
      </c>
      <c r="E9" s="68">
        <v>8.9773243974963179</v>
      </c>
      <c r="F9" s="68">
        <v>13.633949898521392</v>
      </c>
      <c r="G9" s="68">
        <v>7.2265288328715735</v>
      </c>
      <c r="H9" s="68">
        <v>9.3571601166914604</v>
      </c>
      <c r="I9" s="68">
        <v>12.59335305097259</v>
      </c>
      <c r="J9" s="68">
        <v>5.9567194839218383</v>
      </c>
      <c r="K9" s="84">
        <v>2586</v>
      </c>
      <c r="L9" s="84">
        <v>12790</v>
      </c>
      <c r="M9" s="84">
        <v>491</v>
      </c>
      <c r="N9" s="192">
        <v>90.915137034946497</v>
      </c>
      <c r="O9" s="159">
        <f t="shared" ref="O9" si="2">K9/L9</f>
        <v>0.20218921032056295</v>
      </c>
      <c r="P9" s="159">
        <f t="shared" ref="P9" si="3">M9/K9</f>
        <v>0.18986852281515854</v>
      </c>
    </row>
    <row r="10" spans="2:16" x14ac:dyDescent="0.3">
      <c r="B10" s="68"/>
      <c r="C10" s="68"/>
      <c r="D10" s="68"/>
      <c r="E10" s="68"/>
      <c r="F10" s="68"/>
      <c r="G10" s="68"/>
      <c r="H10" s="68"/>
      <c r="I10" s="68"/>
      <c r="J10" s="68"/>
      <c r="K10" s="84"/>
      <c r="L10" s="84"/>
      <c r="M10" s="84"/>
      <c r="N10" s="192"/>
      <c r="O10" s="159"/>
      <c r="P10" s="159"/>
    </row>
    <row r="11" spans="2:16" x14ac:dyDescent="0.3">
      <c r="B11" s="66"/>
      <c r="C11" s="66"/>
      <c r="D11" s="66"/>
      <c r="E11" s="66"/>
      <c r="F11" s="66"/>
      <c r="G11" s="66"/>
      <c r="H11" s="66"/>
      <c r="I11" s="66"/>
      <c r="J11" s="66"/>
      <c r="K11" s="89"/>
    </row>
    <row r="12" spans="2:16" x14ac:dyDescent="0.3">
      <c r="B12" s="66"/>
      <c r="C12" s="66"/>
      <c r="D12" s="66"/>
      <c r="E12" s="66"/>
      <c r="F12" s="66"/>
      <c r="G12" s="66"/>
      <c r="H12" s="66"/>
      <c r="I12" s="66"/>
      <c r="J12" s="66"/>
      <c r="K12" s="89"/>
    </row>
    <row r="13" spans="2:16" x14ac:dyDescent="0.3">
      <c r="B13" s="186">
        <f t="shared" ref="B13:L13" si="4">AVERAGE(B1:B10)</f>
        <v>7.2124984516050654</v>
      </c>
      <c r="C13" s="186">
        <f t="shared" si="4"/>
        <v>13.443414366166349</v>
      </c>
      <c r="D13" s="186">
        <f t="shared" si="4"/>
        <v>5.4743777118924353</v>
      </c>
      <c r="E13" s="186">
        <f t="shared" si="4"/>
        <v>9.1271495519537016</v>
      </c>
      <c r="F13" s="186">
        <f t="shared" si="4"/>
        <v>13.872250665424446</v>
      </c>
      <c r="G13" s="186">
        <f t="shared" si="4"/>
        <v>7.2916621260462051</v>
      </c>
      <c r="H13" s="186">
        <f t="shared" si="4"/>
        <v>7.6942914080566016</v>
      </c>
      <c r="I13" s="186">
        <f t="shared" si="4"/>
        <v>9.6324757290743701</v>
      </c>
      <c r="J13" s="186">
        <f t="shared" si="4"/>
        <v>5.6554230105260554</v>
      </c>
      <c r="K13" s="186">
        <f t="shared" si="4"/>
        <v>2375.5</v>
      </c>
      <c r="L13" s="186">
        <f t="shared" si="4"/>
        <v>12784.5</v>
      </c>
      <c r="M13" s="186">
        <f>AVERAGE(M1:M10)</f>
        <v>440</v>
      </c>
      <c r="N13" s="186">
        <f>AVERAGE(N1:N10)</f>
        <v>80.752600632139576</v>
      </c>
      <c r="O13" s="187" t="e">
        <f>AVERAGE(O1:O10)</f>
        <v>#DIV/0!</v>
      </c>
      <c r="P13" s="187" t="e">
        <f>AVERAGE(P1:P10)</f>
        <v>#DIV/0!</v>
      </c>
    </row>
    <row r="14" spans="2:16" s="191" customFormat="1" x14ac:dyDescent="0.3"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O14" s="190"/>
      <c r="P14" s="190"/>
    </row>
    <row r="15" spans="2:16" s="191" customFormat="1" x14ac:dyDescent="0.3">
      <c r="B15" s="189"/>
      <c r="C15" s="189"/>
      <c r="D15" s="189"/>
      <c r="E15" s="189"/>
      <c r="F15" s="189"/>
      <c r="G15" s="189"/>
      <c r="H15" s="189"/>
      <c r="I15" s="189"/>
      <c r="J15" s="189"/>
      <c r="K15" s="189"/>
      <c r="L15" s="189"/>
      <c r="M15" s="189"/>
      <c r="O15" s="190"/>
      <c r="P15" s="190"/>
    </row>
    <row r="16" spans="2:16" ht="15.6" x14ac:dyDescent="0.3">
      <c r="B16" s="188" t="s">
        <v>142</v>
      </c>
      <c r="C16" s="188" t="s">
        <v>143</v>
      </c>
      <c r="D16" s="188" t="s">
        <v>144</v>
      </c>
      <c r="E16" s="188" t="s">
        <v>145</v>
      </c>
      <c r="F16" s="188" t="s">
        <v>146</v>
      </c>
      <c r="G16" s="188" t="s">
        <v>147</v>
      </c>
      <c r="H16" s="188" t="s">
        <v>148</v>
      </c>
      <c r="I16" s="188" t="s">
        <v>149</v>
      </c>
      <c r="J16" s="188" t="s">
        <v>150</v>
      </c>
      <c r="K16" s="83" t="s">
        <v>157</v>
      </c>
      <c r="L16" s="83" t="s">
        <v>158</v>
      </c>
      <c r="M16" s="83" t="s">
        <v>159</v>
      </c>
      <c r="N16" s="83" t="s">
        <v>275</v>
      </c>
      <c r="O16" s="83" t="s">
        <v>153</v>
      </c>
      <c r="P16" s="83" t="s">
        <v>259</v>
      </c>
    </row>
    <row r="17" spans="2:16" ht="15" customHeight="1" x14ac:dyDescent="0.3">
      <c r="B17" s="76">
        <f>B13-B18</f>
        <v>-0.99750154839493543</v>
      </c>
      <c r="C17" s="76">
        <f t="shared" ref="C17:K17" si="5">C13-C18</f>
        <v>-1.6965856338336511</v>
      </c>
      <c r="D17" s="76">
        <f t="shared" si="5"/>
        <v>-0.34562228810756501</v>
      </c>
      <c r="E17" s="76">
        <f t="shared" si="5"/>
        <v>-1.2828504480462986</v>
      </c>
      <c r="F17" s="76">
        <f t="shared" si="5"/>
        <v>-2.4877493345755539</v>
      </c>
      <c r="G17" s="76">
        <f t="shared" si="5"/>
        <v>0.57166212604620537</v>
      </c>
      <c r="H17" s="76">
        <f t="shared" si="5"/>
        <v>3.2342914080566016</v>
      </c>
      <c r="I17" s="76">
        <f t="shared" si="5"/>
        <v>4.8124757290743698</v>
      </c>
      <c r="J17" s="76">
        <f t="shared" si="5"/>
        <v>1.5654230105260556</v>
      </c>
      <c r="K17" s="90">
        <f t="shared" si="5"/>
        <v>912.5</v>
      </c>
      <c r="L17" s="75"/>
      <c r="O17" s="76" t="e">
        <f t="shared" ref="O17:P17" si="6">O13-O18</f>
        <v>#DIV/0!</v>
      </c>
      <c r="P17" s="76" t="e">
        <f t="shared" si="6"/>
        <v>#DIV/0!</v>
      </c>
    </row>
    <row r="18" spans="2:16" s="70" customFormat="1" x14ac:dyDescent="0.3">
      <c r="B18" s="70">
        <v>8.2100000000000009</v>
      </c>
      <c r="C18" s="70">
        <v>15.14</v>
      </c>
      <c r="D18" s="70">
        <v>5.82</v>
      </c>
      <c r="E18" s="75">
        <v>10.41</v>
      </c>
      <c r="F18" s="70">
        <v>16.36</v>
      </c>
      <c r="G18" s="70">
        <v>6.72</v>
      </c>
      <c r="H18" s="75">
        <v>4.46</v>
      </c>
      <c r="I18" s="70">
        <v>4.82</v>
      </c>
      <c r="J18" s="70">
        <v>4.09</v>
      </c>
      <c r="K18" s="70">
        <v>1463</v>
      </c>
      <c r="M18" s="74">
        <f>M13/K13</f>
        <v>0.18522416333403494</v>
      </c>
      <c r="O18" s="74">
        <v>0.16</v>
      </c>
      <c r="P18" s="71">
        <v>0.18</v>
      </c>
    </row>
    <row r="19" spans="2:16" x14ac:dyDescent="0.3">
      <c r="B19" s="73">
        <f t="shared" ref="B19:D19" si="7">B17/B18</f>
        <v>-0.1214983615584574</v>
      </c>
      <c r="C19" s="73">
        <f t="shared" si="7"/>
        <v>-0.11205981729416453</v>
      </c>
      <c r="D19" s="73">
        <f t="shared" si="7"/>
        <v>-5.9385272870715634E-2</v>
      </c>
      <c r="E19" s="73">
        <f>E17/E18</f>
        <v>-0.12323251182000947</v>
      </c>
      <c r="F19" s="73">
        <f t="shared" ref="F19:K19" si="8">F17/F18</f>
        <v>-0.15206291776134193</v>
      </c>
      <c r="G19" s="73">
        <f t="shared" si="8"/>
        <v>8.5068768756875801E-2</v>
      </c>
      <c r="H19" s="73">
        <f t="shared" si="8"/>
        <v>0.72517744575260124</v>
      </c>
      <c r="I19" s="73">
        <f t="shared" si="8"/>
        <v>0.99843894794074062</v>
      </c>
      <c r="J19" s="73">
        <f t="shared" si="8"/>
        <v>0.38274401235355882</v>
      </c>
      <c r="K19" s="73">
        <f t="shared" si="8"/>
        <v>0.62371838687628156</v>
      </c>
      <c r="O19" s="73" t="e">
        <f t="shared" ref="O19:P19" si="9">O17/O18</f>
        <v>#DIV/0!</v>
      </c>
      <c r="P19" s="73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9"/>
  <sheetViews>
    <sheetView zoomScaleNormal="100" workbookViewId="0"/>
  </sheetViews>
  <sheetFormatPr defaultRowHeight="14.4" x14ac:dyDescent="0.3"/>
  <cols>
    <col min="2" max="2" width="9.21875" bestFit="1" customWidth="1"/>
    <col min="3" max="3" width="15.44140625" bestFit="1" customWidth="1"/>
    <col min="4" max="4" width="20.21875" bestFit="1" customWidth="1"/>
    <col min="5" max="6" width="14.5546875" bestFit="1" customWidth="1"/>
    <col min="7" max="8" width="25.5546875" bestFit="1" customWidth="1"/>
    <col min="9" max="9" width="9.77734375" bestFit="1" customWidth="1"/>
    <col min="10" max="10" width="11.5546875" bestFit="1" customWidth="1"/>
    <col min="11" max="11" width="10.109375" bestFit="1" customWidth="1"/>
  </cols>
  <sheetData>
    <row r="1" spans="2:11" s="64" customFormat="1" x14ac:dyDescent="0.3">
      <c r="B1" s="68">
        <v>8.4713999886416183</v>
      </c>
      <c r="C1" s="68">
        <v>14.712937267001022</v>
      </c>
      <c r="D1" s="68">
        <v>6.7054971711063907</v>
      </c>
      <c r="E1" s="68">
        <v>46.754285714285714</v>
      </c>
      <c r="F1" s="68">
        <v>58.679008113358478</v>
      </c>
      <c r="G1" s="68">
        <v>59.170209646679375</v>
      </c>
      <c r="H1" s="68">
        <v>70.19935502785107</v>
      </c>
      <c r="I1" s="68">
        <v>0.91793087450707489</v>
      </c>
      <c r="J1" s="68">
        <v>0.26388308977035491</v>
      </c>
      <c r="K1" s="68">
        <v>6.3048016701461373E-2</v>
      </c>
    </row>
    <row r="2" spans="2:11" x14ac:dyDescent="0.3">
      <c r="B2" s="68">
        <v>8.3063571667846006</v>
      </c>
      <c r="C2" s="68">
        <v>14.457679296893254</v>
      </c>
      <c r="D2" s="68">
        <v>6.6151437103713819</v>
      </c>
      <c r="E2" s="68">
        <v>48.611583361668366</v>
      </c>
      <c r="F2" s="68">
        <v>60.176790571169533</v>
      </c>
      <c r="G2" s="68">
        <v>60.814911140008668</v>
      </c>
      <c r="H2" s="68">
        <v>71.453337185784463</v>
      </c>
      <c r="I2" s="68">
        <v>0.9060160798447463</v>
      </c>
      <c r="J2" s="68">
        <v>0.25561408372608818</v>
      </c>
      <c r="K2" s="68">
        <v>6.9540707882820435E-2</v>
      </c>
    </row>
    <row r="3" spans="2:11" x14ac:dyDescent="0.3">
      <c r="B3" s="68">
        <v>6.7815095459926029</v>
      </c>
      <c r="C3" s="68">
        <v>11.624220696597794</v>
      </c>
      <c r="D3" s="68">
        <v>5.2816710804704154</v>
      </c>
      <c r="E3" s="68">
        <v>57.843250086316033</v>
      </c>
      <c r="F3" s="68">
        <v>73.279631760644421</v>
      </c>
      <c r="G3" s="68">
        <v>72.584777694046721</v>
      </c>
      <c r="H3" s="68">
        <v>82.986738999397218</v>
      </c>
      <c r="I3" s="68">
        <v>0.9248614151954162</v>
      </c>
      <c r="J3" s="68">
        <v>0.26100526389341783</v>
      </c>
      <c r="K3" s="68">
        <v>2.7716960916755951E-2</v>
      </c>
    </row>
    <row r="4" spans="2:11" x14ac:dyDescent="0.3">
      <c r="B4" s="68">
        <v>8.496117973073952</v>
      </c>
      <c r="C4" s="68">
        <v>14.500663033010856</v>
      </c>
      <c r="D4" s="68">
        <v>6.8663987504569892</v>
      </c>
      <c r="E4" s="68">
        <v>47.222846863053746</v>
      </c>
      <c r="F4" s="68">
        <v>57.785272625070263</v>
      </c>
      <c r="G4" s="68">
        <v>59.01943967981704</v>
      </c>
      <c r="H4" s="68">
        <v>68.314992139488353</v>
      </c>
      <c r="I4" s="68">
        <v>0.91067996705408616</v>
      </c>
      <c r="J4" s="68">
        <v>0.25876269790427381</v>
      </c>
      <c r="K4" s="68">
        <v>6.4564839388670262E-2</v>
      </c>
    </row>
    <row r="5" spans="2:11" x14ac:dyDescent="0.3">
      <c r="B5" s="68">
        <v>7.9962955674760519</v>
      </c>
      <c r="C5" s="68">
        <v>14.122663771231617</v>
      </c>
      <c r="D5" s="68">
        <v>6.2972350075780259</v>
      </c>
      <c r="E5" s="68">
        <v>50.928381962864719</v>
      </c>
      <c r="F5" s="68">
        <v>63.330258302583033</v>
      </c>
      <c r="G5" s="68">
        <v>63.337752246280743</v>
      </c>
      <c r="H5" s="68">
        <v>74.4918998527246</v>
      </c>
      <c r="I5" s="68">
        <v>0.92588120559141784</v>
      </c>
      <c r="J5" s="68">
        <v>0.26183067849347513</v>
      </c>
      <c r="K5" s="68">
        <v>4.6811870152788745E-2</v>
      </c>
    </row>
    <row r="6" spans="2:11" x14ac:dyDescent="0.3">
      <c r="B6" s="68">
        <v>7.999745087415322</v>
      </c>
      <c r="C6" s="68">
        <v>14.012734979379976</v>
      </c>
      <c r="D6" s="68">
        <v>6.3569805286955674</v>
      </c>
      <c r="E6" s="68">
        <v>50.074124757669061</v>
      </c>
      <c r="F6" s="68">
        <v>61.904218928164198</v>
      </c>
      <c r="G6" s="68">
        <v>62.412891986062711</v>
      </c>
      <c r="H6" s="68">
        <v>72.260124836696178</v>
      </c>
      <c r="I6" s="68">
        <v>0.90353430353430353</v>
      </c>
      <c r="J6" s="68">
        <v>0.25359205359205361</v>
      </c>
      <c r="K6" s="68">
        <v>7.2164472164472165E-2</v>
      </c>
    </row>
    <row r="7" spans="2:11" x14ac:dyDescent="0.3">
      <c r="B7" s="68">
        <v>7.882257909185471</v>
      </c>
      <c r="C7" s="68">
        <v>13.314323930467431</v>
      </c>
      <c r="D7" s="68">
        <v>6.3250004584399768</v>
      </c>
      <c r="E7" s="68">
        <v>50.944055944055947</v>
      </c>
      <c r="F7" s="68">
        <v>62.964689430136346</v>
      </c>
      <c r="G7" s="68">
        <v>63.487779277252962</v>
      </c>
      <c r="H7" s="68">
        <v>72.878560719640177</v>
      </c>
      <c r="I7" s="68">
        <v>0.91617715617715623</v>
      </c>
      <c r="J7" s="68">
        <v>0.25734265734265732</v>
      </c>
      <c r="K7" s="68">
        <v>5.8414918414918415E-2</v>
      </c>
    </row>
    <row r="8" spans="2:11" x14ac:dyDescent="0.3">
      <c r="B8" s="68"/>
      <c r="C8" s="68"/>
      <c r="D8" s="68"/>
      <c r="E8" s="68"/>
      <c r="F8" s="68"/>
      <c r="G8" s="68"/>
      <c r="H8" s="68"/>
      <c r="I8" s="68"/>
      <c r="J8" s="68"/>
      <c r="K8" s="68"/>
    </row>
    <row r="9" spans="2:11" x14ac:dyDescent="0.3">
      <c r="B9" s="68"/>
      <c r="C9" s="68"/>
      <c r="D9" s="68"/>
      <c r="E9" s="68"/>
      <c r="F9" s="68"/>
      <c r="G9" s="68"/>
      <c r="H9" s="68"/>
      <c r="I9" s="68"/>
      <c r="J9" s="68"/>
      <c r="K9" s="68"/>
    </row>
    <row r="10" spans="2:11" x14ac:dyDescent="0.3">
      <c r="B10" s="68"/>
      <c r="C10" s="68"/>
      <c r="D10" s="68"/>
      <c r="E10" s="68"/>
      <c r="F10" s="68"/>
      <c r="G10" s="68"/>
      <c r="H10" s="68"/>
      <c r="I10" s="68"/>
      <c r="J10" s="68"/>
      <c r="K10" s="68"/>
    </row>
    <row r="11" spans="2:11" x14ac:dyDescent="0.3">
      <c r="B11" s="66"/>
      <c r="C11" s="66"/>
      <c r="D11" s="66"/>
      <c r="E11" s="66"/>
      <c r="F11" s="66"/>
      <c r="G11" s="66"/>
      <c r="H11" s="66"/>
      <c r="I11" s="66"/>
      <c r="J11" s="66"/>
      <c r="K11" s="66"/>
    </row>
    <row r="12" spans="2:11" x14ac:dyDescent="0.3">
      <c r="B12" s="66"/>
      <c r="C12" s="66"/>
      <c r="D12" s="66"/>
      <c r="E12" s="66"/>
      <c r="F12" s="66"/>
      <c r="G12" s="66"/>
      <c r="H12" s="66"/>
      <c r="I12" s="66"/>
      <c r="J12" s="66"/>
      <c r="K12" s="66"/>
    </row>
    <row r="13" spans="2:11" x14ac:dyDescent="0.3">
      <c r="B13" s="67">
        <f>AVERAGE(B1:B10)</f>
        <v>7.9905261769385163</v>
      </c>
      <c r="C13" s="67">
        <f t="shared" ref="C13:J13" si="0">AVERAGE(C1:C10)</f>
        <v>13.82074613922599</v>
      </c>
      <c r="D13" s="67">
        <f t="shared" si="0"/>
        <v>6.3497038153026768</v>
      </c>
      <c r="E13" s="67">
        <f t="shared" si="0"/>
        <v>50.339789812844792</v>
      </c>
      <c r="F13" s="67">
        <f t="shared" si="0"/>
        <v>62.588552818732317</v>
      </c>
      <c r="G13" s="67">
        <f t="shared" si="0"/>
        <v>62.975394524306886</v>
      </c>
      <c r="H13" s="67">
        <f t="shared" si="0"/>
        <v>73.226429823083166</v>
      </c>
      <c r="I13" s="67">
        <f t="shared" si="0"/>
        <v>0.9150115717006001</v>
      </c>
      <c r="J13" s="67">
        <f t="shared" si="0"/>
        <v>0.25886150353176013</v>
      </c>
      <c r="K13" s="67">
        <f>AVERAGE(K1:K10)</f>
        <v>5.7465969374555344E-2</v>
      </c>
    </row>
    <row r="16" spans="2:11" ht="15.6" x14ac:dyDescent="0.3">
      <c r="B16" s="63" t="s">
        <v>124</v>
      </c>
      <c r="C16" s="63" t="s">
        <v>125</v>
      </c>
      <c r="D16" s="63" t="s">
        <v>126</v>
      </c>
      <c r="E16" s="63" t="s">
        <v>127</v>
      </c>
      <c r="F16" s="63" t="s">
        <v>128</v>
      </c>
      <c r="G16" s="63" t="s">
        <v>129</v>
      </c>
      <c r="H16" s="63" t="s">
        <v>130</v>
      </c>
      <c r="I16" s="63" t="s">
        <v>131</v>
      </c>
      <c r="J16" s="63" t="s">
        <v>132</v>
      </c>
      <c r="K16" s="63" t="s">
        <v>133</v>
      </c>
    </row>
    <row r="17" spans="2:12" ht="15" customHeight="1" x14ac:dyDescent="0.3">
      <c r="E17" s="73"/>
      <c r="F17" s="73"/>
      <c r="G17" s="73"/>
      <c r="H17" s="73"/>
      <c r="I17" s="73"/>
      <c r="J17" s="73"/>
      <c r="K17" s="73"/>
    </row>
    <row r="18" spans="2:12" s="70" customFormat="1" x14ac:dyDescent="0.3">
      <c r="B18" s="70">
        <v>10</v>
      </c>
      <c r="C18" s="70">
        <v>16</v>
      </c>
      <c r="D18" s="70">
        <v>6.7</v>
      </c>
      <c r="E18" s="71">
        <v>0.32020999999999999</v>
      </c>
      <c r="F18" s="71">
        <v>0.56228999999999996</v>
      </c>
      <c r="G18" s="71">
        <v>0.47022000000000003</v>
      </c>
      <c r="H18" s="71">
        <v>0.77647999999999995</v>
      </c>
      <c r="I18" s="71">
        <v>0.89500000000000002</v>
      </c>
      <c r="J18" s="71">
        <v>0.38</v>
      </c>
      <c r="K18" s="74">
        <v>0.1</v>
      </c>
    </row>
    <row r="19" spans="2:12" x14ac:dyDescent="0.3">
      <c r="B19" s="68">
        <v>8.45272669079141</v>
      </c>
      <c r="C19" s="68">
        <v>17.053049219649242</v>
      </c>
      <c r="D19" s="68">
        <v>6.0162187957630326</v>
      </c>
      <c r="E19" s="68">
        <v>54.186020165401608</v>
      </c>
      <c r="F19" s="68">
        <v>63.343905754417762</v>
      </c>
      <c r="G19" s="68">
        <v>68.382032272132577</v>
      </c>
      <c r="H19" s="68">
        <v>76.991279069767444</v>
      </c>
      <c r="I19" s="68">
        <v>0.93441729494050318</v>
      </c>
      <c r="J19" s="68">
        <v>0.266282132800436</v>
      </c>
      <c r="K19" s="68">
        <v>4.0557725497320375E-2</v>
      </c>
      <c r="L19" s="7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Y19"/>
  <sheetViews>
    <sheetView zoomScaleNormal="100" workbookViewId="0">
      <selection sqref="A1:B1"/>
    </sheetView>
  </sheetViews>
  <sheetFormatPr defaultRowHeight="14.4" x14ac:dyDescent="0.3"/>
  <cols>
    <col min="1" max="1" width="7.44140625" bestFit="1" customWidth="1"/>
    <col min="2" max="2" width="12" bestFit="1" customWidth="1"/>
    <col min="3" max="3" width="10.5546875" bestFit="1" customWidth="1"/>
    <col min="4" max="4" width="12" bestFit="1" customWidth="1"/>
    <col min="5" max="5" width="20.88671875" bestFit="1" customWidth="1"/>
    <col min="6" max="7" width="12" bestFit="1" customWidth="1"/>
    <col min="8" max="8" width="10.109375" bestFit="1" customWidth="1"/>
    <col min="9" max="9" width="0" hidden="1" customWidth="1"/>
    <col min="10" max="10" width="13.88671875" hidden="1" customWidth="1"/>
    <col min="11" max="11" width="10.109375" hidden="1" customWidth="1"/>
    <col min="12" max="13" width="9" hidden="1" customWidth="1"/>
    <col min="14" max="14" width="0" hidden="1" customWidth="1"/>
    <col min="15" max="15" width="9.6640625" hidden="1" customWidth="1"/>
    <col min="16" max="16" width="10.109375" hidden="1" customWidth="1"/>
    <col min="17" max="17" width="9.21875" hidden="1" customWidth="1"/>
    <col min="18" max="18" width="9" hidden="1" customWidth="1"/>
    <col min="19" max="19" width="0" hidden="1" customWidth="1"/>
    <col min="20" max="20" width="9.6640625" hidden="1" customWidth="1"/>
    <col min="21" max="21" width="10.109375" hidden="1" customWidth="1"/>
    <col min="22" max="23" width="9" hidden="1" customWidth="1"/>
    <col min="24" max="24" width="0" hidden="1" customWidth="1"/>
    <col min="25" max="25" width="9.5546875" bestFit="1" customWidth="1"/>
    <col min="29" max="29" width="9.5546875" bestFit="1" customWidth="1"/>
    <col min="40" max="40" width="10.109375" bestFit="1" customWidth="1"/>
    <col min="51" max="51" width="10.5546875" bestFit="1" customWidth="1"/>
  </cols>
  <sheetData>
    <row r="1" spans="1:51" ht="18" x14ac:dyDescent="0.3">
      <c r="A1" s="195" t="s">
        <v>69</v>
      </c>
      <c r="B1" s="196"/>
      <c r="C1" s="193" t="s">
        <v>68</v>
      </c>
      <c r="D1" s="194"/>
      <c r="E1" s="197" t="s">
        <v>72</v>
      </c>
      <c r="F1" s="198"/>
      <c r="G1" t="s">
        <v>122</v>
      </c>
      <c r="J1" s="170" t="s">
        <v>94</v>
      </c>
      <c r="K1" s="156" t="s">
        <v>253</v>
      </c>
      <c r="L1" s="156" t="s">
        <v>252</v>
      </c>
      <c r="M1" s="156" t="s">
        <v>122</v>
      </c>
      <c r="N1" s="156"/>
      <c r="O1" s="170" t="s">
        <v>251</v>
      </c>
      <c r="P1" s="156" t="s">
        <v>253</v>
      </c>
      <c r="Q1" s="156" t="s">
        <v>252</v>
      </c>
      <c r="R1" s="156" t="s">
        <v>122</v>
      </c>
      <c r="S1" s="156"/>
      <c r="T1" s="170" t="s">
        <v>257</v>
      </c>
      <c r="U1" s="156" t="s">
        <v>253</v>
      </c>
      <c r="V1" s="156" t="s">
        <v>252</v>
      </c>
      <c r="W1" s="156" t="s">
        <v>122</v>
      </c>
      <c r="X1" s="156"/>
      <c r="Y1" s="170" t="s">
        <v>103</v>
      </c>
      <c r="Z1" s="167">
        <v>12556.381133585237</v>
      </c>
      <c r="AA1" s="167">
        <v>22229.755795650417</v>
      </c>
      <c r="AB1" s="167">
        <v>10409.492887069937</v>
      </c>
      <c r="AC1" s="167">
        <v>15900.522117462242</v>
      </c>
      <c r="AD1" s="167">
        <v>27039.055808493868</v>
      </c>
      <c r="AE1" s="167">
        <v>0</v>
      </c>
      <c r="AF1" s="167">
        <v>117968.73085088097</v>
      </c>
      <c r="AG1" s="167">
        <v>48896.5671249968</v>
      </c>
      <c r="AH1" s="167">
        <v>0</v>
      </c>
      <c r="AI1" s="167">
        <v>28319.093387313187</v>
      </c>
      <c r="AJ1" s="167">
        <v>22731.938806587132</v>
      </c>
      <c r="AK1" s="167">
        <v>32688.590286086546</v>
      </c>
      <c r="AL1" s="185">
        <v>2165</v>
      </c>
      <c r="AO1" s="156" t="s">
        <v>263</v>
      </c>
      <c r="AP1" s="156" t="s">
        <v>79</v>
      </c>
      <c r="AQ1" s="156" t="s">
        <v>272</v>
      </c>
      <c r="AR1" s="156" t="s">
        <v>16</v>
      </c>
      <c r="AS1" s="156" t="s">
        <v>17</v>
      </c>
      <c r="AT1" s="156" t="s">
        <v>19</v>
      </c>
      <c r="AU1" s="156" t="s">
        <v>18</v>
      </c>
      <c r="AV1" s="156" t="s">
        <v>266</v>
      </c>
      <c r="AW1" s="156"/>
    </row>
    <row r="2" spans="1:51" x14ac:dyDescent="0.3">
      <c r="A2" s="21" t="s">
        <v>64</v>
      </c>
      <c r="B2" s="38">
        <v>0.16666275898181326</v>
      </c>
      <c r="C2" s="21" t="s">
        <v>4</v>
      </c>
      <c r="D2" s="36">
        <v>0.2944436057462349</v>
      </c>
      <c r="E2" s="21" t="s">
        <v>80</v>
      </c>
      <c r="F2" s="37">
        <v>508.28399931849708</v>
      </c>
      <c r="G2">
        <f>F2/1440</f>
        <v>0.35297499952673406</v>
      </c>
      <c r="J2" s="169" t="s">
        <v>254</v>
      </c>
      <c r="K2" s="167">
        <v>1805.2537440613378</v>
      </c>
      <c r="L2" s="167">
        <f>K2/60</f>
        <v>30.087562401022296</v>
      </c>
      <c r="M2" s="167">
        <f>L2/24</f>
        <v>1.253648433375929</v>
      </c>
      <c r="N2" s="167"/>
      <c r="O2" s="168" t="s">
        <v>254</v>
      </c>
      <c r="P2" s="167">
        <v>77629.387174621224</v>
      </c>
      <c r="Q2" s="167">
        <f>P2/60</f>
        <v>1293.8231195770204</v>
      </c>
      <c r="R2" s="167">
        <f>Q2/24</f>
        <v>53.909296649042517</v>
      </c>
      <c r="S2" s="167"/>
      <c r="T2" s="168" t="s">
        <v>254</v>
      </c>
      <c r="U2" s="167">
        <v>51491.526285088621</v>
      </c>
      <c r="V2" s="167">
        <f>U2/60</f>
        <v>858.19210475147702</v>
      </c>
      <c r="W2" s="167">
        <f>V2/24</f>
        <v>35.758004364644876</v>
      </c>
      <c r="X2" s="156"/>
      <c r="Y2" s="184">
        <v>2</v>
      </c>
      <c r="AN2" s="175" t="s">
        <v>4</v>
      </c>
      <c r="AO2" s="176">
        <f>AMAU!C3</f>
        <v>0</v>
      </c>
      <c r="AP2" s="176">
        <f>AMAU!D3</f>
        <v>0</v>
      </c>
      <c r="AQ2" s="176">
        <v>1</v>
      </c>
      <c r="AR2" s="176">
        <f>AMAU!G3</f>
        <v>1</v>
      </c>
      <c r="AS2" s="176">
        <f>AMAU!H3</f>
        <v>1</v>
      </c>
      <c r="AT2" s="176">
        <f>AMAU!I3</f>
        <v>0</v>
      </c>
      <c r="AU2" s="176">
        <f>AMAU!J3</f>
        <v>0</v>
      </c>
      <c r="AV2" s="176">
        <v>0</v>
      </c>
      <c r="AW2" s="180"/>
      <c r="AX2" s="182" t="s">
        <v>267</v>
      </c>
      <c r="AY2" s="183">
        <v>14</v>
      </c>
    </row>
    <row r="3" spans="1:51" x14ac:dyDescent="0.3">
      <c r="A3" s="43" t="s">
        <v>56</v>
      </c>
      <c r="B3" s="46">
        <v>0</v>
      </c>
      <c r="C3" s="21" t="s">
        <v>2</v>
      </c>
      <c r="D3" s="36">
        <v>0.29983406807765228</v>
      </c>
      <c r="E3" s="21" t="s">
        <v>73</v>
      </c>
      <c r="F3" s="37">
        <v>46.732922092757597</v>
      </c>
      <c r="J3" s="169" t="s">
        <v>14</v>
      </c>
      <c r="K3" s="167">
        <v>28457.301438931609</v>
      </c>
      <c r="L3" s="167">
        <f>K3/60</f>
        <v>474.28835731552681</v>
      </c>
      <c r="M3" s="167">
        <f>L3/24</f>
        <v>19.76201488814695</v>
      </c>
      <c r="N3" s="167"/>
      <c r="O3" s="168" t="s">
        <v>79</v>
      </c>
      <c r="P3" s="167">
        <v>254529.62648199638</v>
      </c>
      <c r="Q3" s="167">
        <f>P3/60</f>
        <v>4242.1604413666064</v>
      </c>
      <c r="R3" s="167">
        <f>Q3/24</f>
        <v>176.75668505694193</v>
      </c>
      <c r="S3" s="167"/>
      <c r="T3" s="168" t="s">
        <v>79</v>
      </c>
      <c r="U3" s="167">
        <v>154563.48783193273</v>
      </c>
      <c r="V3" s="167">
        <f>U3/60</f>
        <v>2576.0581305322121</v>
      </c>
      <c r="W3" s="167">
        <f>V3/24</f>
        <v>107.33575543884217</v>
      </c>
      <c r="X3" s="156"/>
      <c r="Y3" s="184">
        <v>3</v>
      </c>
      <c r="Z3" s="167"/>
      <c r="AA3" s="167"/>
      <c r="AB3" s="167"/>
      <c r="AC3" s="167"/>
      <c r="AD3" s="167"/>
      <c r="AE3" s="167"/>
      <c r="AF3" s="167"/>
      <c r="AG3" s="167"/>
      <c r="AH3" s="167"/>
      <c r="AI3" s="167"/>
      <c r="AJ3" s="167"/>
      <c r="AK3" s="167"/>
      <c r="AL3" s="185"/>
      <c r="AN3" s="175" t="s">
        <v>2</v>
      </c>
      <c r="AO3" s="176">
        <f>AMAU!C4</f>
        <v>0</v>
      </c>
      <c r="AP3" s="176">
        <f>AMAU!D4</f>
        <v>0</v>
      </c>
      <c r="AQ3" s="176">
        <v>0</v>
      </c>
      <c r="AR3" s="176">
        <f>AMAU!G4</f>
        <v>1</v>
      </c>
      <c r="AS3" s="176">
        <f>AMAU!H4</f>
        <v>1</v>
      </c>
      <c r="AT3" s="176">
        <f>AMAU!I4</f>
        <v>0</v>
      </c>
      <c r="AU3" s="176">
        <f>AMAU!J4</f>
        <v>0</v>
      </c>
      <c r="AV3" s="176">
        <v>0</v>
      </c>
      <c r="AW3" s="180"/>
    </row>
    <row r="4" spans="1:51" x14ac:dyDescent="0.3">
      <c r="A4" s="21" t="s">
        <v>83</v>
      </c>
      <c r="B4" s="38">
        <v>18.9453125</v>
      </c>
      <c r="C4" s="21" t="s">
        <v>3</v>
      </c>
      <c r="D4" s="36">
        <v>7.2488443207600006E-2</v>
      </c>
      <c r="E4" s="21" t="s">
        <v>74</v>
      </c>
      <c r="F4" s="37">
        <v>58.652198743575099</v>
      </c>
      <c r="J4" s="169" t="s">
        <v>15</v>
      </c>
      <c r="K4" s="167">
        <v>602.79482656507753</v>
      </c>
      <c r="L4" s="167">
        <f t="shared" ref="L4:L14" si="0">K4/60</f>
        <v>10.046580442751292</v>
      </c>
      <c r="M4" s="167">
        <f t="shared" ref="M4:M14" si="1">L4/24</f>
        <v>0.41860751844797051</v>
      </c>
      <c r="N4" s="167"/>
      <c r="O4" s="168" t="s">
        <v>111</v>
      </c>
      <c r="P4" s="167">
        <v>98228.583441353403</v>
      </c>
      <c r="Q4" s="167">
        <f t="shared" ref="Q4:Q14" si="2">P4/60</f>
        <v>1637.1430573558901</v>
      </c>
      <c r="R4" s="167">
        <f t="shared" ref="R4:R14" si="3">Q4/24</f>
        <v>68.214294056495419</v>
      </c>
      <c r="S4" s="167"/>
      <c r="T4" s="168" t="s">
        <v>17</v>
      </c>
      <c r="U4" s="167">
        <v>3172.1184960845858</v>
      </c>
      <c r="V4" s="167">
        <f t="shared" ref="V4:V13" si="4">U4/60</f>
        <v>52.868641601409763</v>
      </c>
      <c r="W4" s="167">
        <f t="shared" ref="W4:W13" si="5">V4/24</f>
        <v>2.2028600667254068</v>
      </c>
      <c r="X4" s="156"/>
      <c r="Y4" s="184">
        <v>4</v>
      </c>
      <c r="Z4" s="167"/>
      <c r="AA4" s="167"/>
      <c r="AB4" s="167"/>
      <c r="AC4" s="167"/>
      <c r="AD4" s="167"/>
      <c r="AE4" s="167"/>
      <c r="AF4" s="167"/>
      <c r="AG4" s="167"/>
      <c r="AH4" s="167"/>
      <c r="AI4" s="167"/>
      <c r="AJ4" s="167"/>
      <c r="AK4" s="167"/>
      <c r="AL4" s="185"/>
      <c r="AN4" s="175" t="s">
        <v>5</v>
      </c>
      <c r="AO4" s="176">
        <f>AMAU!C6</f>
        <v>1</v>
      </c>
      <c r="AP4" s="176">
        <f>AMAU!D6</f>
        <v>1</v>
      </c>
      <c r="AQ4" s="176">
        <v>1</v>
      </c>
      <c r="AR4" s="176">
        <f>AMAU!G6</f>
        <v>1</v>
      </c>
      <c r="AS4" s="176">
        <f>AMAU!H6</f>
        <v>1</v>
      </c>
      <c r="AT4" s="176">
        <f>AMAU!I6</f>
        <v>1</v>
      </c>
      <c r="AU4" s="176">
        <f>AMAU!J6</f>
        <v>1</v>
      </c>
      <c r="AV4" s="176">
        <v>1</v>
      </c>
      <c r="AW4" s="180"/>
    </row>
    <row r="5" spans="1:51" x14ac:dyDescent="0.3">
      <c r="A5" s="21" t="s">
        <v>84</v>
      </c>
      <c r="B5" s="38">
        <v>80.203175103821849</v>
      </c>
      <c r="C5" s="21" t="s">
        <v>70</v>
      </c>
      <c r="D5" s="36">
        <v>63.659567945499617</v>
      </c>
      <c r="E5" s="35" t="s">
        <v>75</v>
      </c>
      <c r="F5" s="37">
        <v>7.449188000851013</v>
      </c>
      <c r="J5" s="169" t="s">
        <v>111</v>
      </c>
      <c r="K5" s="167">
        <v>3593.9213993749581</v>
      </c>
      <c r="L5" s="167">
        <f t="shared" si="0"/>
        <v>59.898689989582635</v>
      </c>
      <c r="M5" s="167">
        <f t="shared" si="1"/>
        <v>2.4957787495659431</v>
      </c>
      <c r="N5" s="167"/>
      <c r="O5" s="168" t="s">
        <v>112</v>
      </c>
      <c r="P5" s="167">
        <v>142045.08667954244</v>
      </c>
      <c r="Q5" s="167">
        <f t="shared" si="2"/>
        <v>2367.4181113257073</v>
      </c>
      <c r="R5" s="167">
        <f t="shared" si="3"/>
        <v>98.642421305237804</v>
      </c>
      <c r="S5" s="167"/>
      <c r="T5" s="168" t="s">
        <v>111</v>
      </c>
      <c r="U5" s="167">
        <v>144003.00013277913</v>
      </c>
      <c r="V5" s="167">
        <f t="shared" si="4"/>
        <v>2400.0500022129854</v>
      </c>
      <c r="W5" s="167">
        <f t="shared" si="5"/>
        <v>100.00208342554106</v>
      </c>
      <c r="X5" s="156"/>
      <c r="Y5" s="184">
        <v>5</v>
      </c>
      <c r="Z5" s="167"/>
      <c r="AA5" s="167"/>
      <c r="AB5" s="167"/>
      <c r="AC5" s="167"/>
      <c r="AD5" s="167"/>
      <c r="AE5" s="167"/>
      <c r="AF5" s="167"/>
      <c r="AG5" s="167"/>
      <c r="AH5" s="167"/>
      <c r="AI5" s="167"/>
      <c r="AJ5" s="167"/>
      <c r="AK5" s="167"/>
      <c r="AL5" s="185"/>
    </row>
    <row r="6" spans="1:51" x14ac:dyDescent="0.3">
      <c r="A6" s="21" t="s">
        <v>85</v>
      </c>
      <c r="B6" s="38">
        <v>32.673755186722012</v>
      </c>
      <c r="C6" s="21" t="s">
        <v>71</v>
      </c>
      <c r="D6" s="36">
        <v>0.17827091213886181</v>
      </c>
      <c r="E6" s="35" t="s">
        <v>76</v>
      </c>
      <c r="F6" s="37">
        <v>287.5415589474556</v>
      </c>
      <c r="G6">
        <f>F6/1440</f>
        <v>0.19968163815795528</v>
      </c>
      <c r="J6" s="169" t="s">
        <v>112</v>
      </c>
      <c r="K6" s="167">
        <v>6606.0999149491545</v>
      </c>
      <c r="L6" s="167">
        <f t="shared" si="0"/>
        <v>110.10166524915257</v>
      </c>
      <c r="M6" s="167">
        <f t="shared" si="1"/>
        <v>4.5875693853813573</v>
      </c>
      <c r="N6" s="167"/>
      <c r="O6" s="172" t="s">
        <v>255</v>
      </c>
      <c r="P6" s="171">
        <v>0</v>
      </c>
      <c r="Q6" s="171"/>
      <c r="R6" s="171"/>
      <c r="S6" s="167"/>
      <c r="T6" s="168" t="s">
        <v>112</v>
      </c>
      <c r="U6" s="167">
        <v>28342.369832267286</v>
      </c>
      <c r="V6" s="167">
        <f t="shared" ref="V6" si="6">U6/60</f>
        <v>472.3728305377881</v>
      </c>
      <c r="W6" s="167">
        <f t="shared" ref="W6" si="7">V6/24</f>
        <v>19.682201272407838</v>
      </c>
      <c r="X6" s="156"/>
      <c r="Y6" s="184">
        <v>6</v>
      </c>
      <c r="Z6" s="167"/>
      <c r="AA6" s="167"/>
      <c r="AB6" s="167"/>
      <c r="AC6" s="167"/>
      <c r="AD6" s="167"/>
      <c r="AE6" s="167"/>
      <c r="AF6" s="167"/>
      <c r="AG6" s="167"/>
      <c r="AH6" s="167"/>
      <c r="AI6" s="167"/>
      <c r="AJ6" s="167"/>
      <c r="AK6" s="167"/>
      <c r="AL6" s="185"/>
      <c r="AO6" s="156" t="s">
        <v>263</v>
      </c>
      <c r="AP6" s="156" t="s">
        <v>79</v>
      </c>
      <c r="AQ6" s="156"/>
      <c r="AR6" s="156" t="s">
        <v>16</v>
      </c>
      <c r="AS6" s="156" t="s">
        <v>17</v>
      </c>
      <c r="AT6" s="156" t="s">
        <v>19</v>
      </c>
      <c r="AU6" s="156" t="s">
        <v>18</v>
      </c>
      <c r="AV6" s="156" t="s">
        <v>266</v>
      </c>
      <c r="AW6" s="156"/>
      <c r="AX6" s="156" t="s">
        <v>264</v>
      </c>
      <c r="AY6" s="156" t="s">
        <v>265</v>
      </c>
    </row>
    <row r="7" spans="1:51" x14ac:dyDescent="0.3">
      <c r="A7" s="21" t="s">
        <v>103</v>
      </c>
      <c r="B7" s="38">
        <v>35.062986413401994</v>
      </c>
      <c r="C7" s="21" t="s">
        <v>6</v>
      </c>
      <c r="D7" s="36">
        <v>0.5317146094153693</v>
      </c>
      <c r="E7" s="35" t="s">
        <v>77</v>
      </c>
      <c r="F7" s="37">
        <v>0</v>
      </c>
      <c r="G7">
        <f>F7/1440</f>
        <v>0</v>
      </c>
      <c r="J7" s="173" t="s">
        <v>260</v>
      </c>
      <c r="K7" s="174">
        <v>0</v>
      </c>
      <c r="L7" s="167">
        <f t="shared" ref="L7" si="8">K7/60</f>
        <v>0</v>
      </c>
      <c r="M7" s="167">
        <f t="shared" ref="M7" si="9">L7/24</f>
        <v>0</v>
      </c>
      <c r="N7" s="167"/>
      <c r="O7" s="172" t="s">
        <v>113</v>
      </c>
      <c r="P7" s="171">
        <v>0</v>
      </c>
      <c r="Q7" s="171"/>
      <c r="R7" s="171"/>
      <c r="S7" s="167"/>
      <c r="T7" s="172" t="s">
        <v>255</v>
      </c>
      <c r="U7" s="171">
        <v>0</v>
      </c>
      <c r="V7" s="171"/>
      <c r="W7" s="171"/>
      <c r="X7" s="156"/>
      <c r="Y7" s="184">
        <v>7</v>
      </c>
      <c r="Z7" s="167"/>
      <c r="AA7" s="167"/>
      <c r="AB7" s="167"/>
      <c r="AC7" s="167"/>
      <c r="AD7" s="167"/>
      <c r="AE7" s="167"/>
      <c r="AF7" s="167"/>
      <c r="AG7" s="167"/>
      <c r="AH7" s="167"/>
      <c r="AI7" s="167"/>
      <c r="AJ7" s="167"/>
      <c r="AK7" s="167"/>
      <c r="AL7" s="185"/>
      <c r="AN7" s="175" t="s">
        <v>4</v>
      </c>
      <c r="AO7" s="176">
        <f>AO2*$Z$11</f>
        <v>0</v>
      </c>
      <c r="AP7" s="176">
        <f>AP2*$AA$11</f>
        <v>0</v>
      </c>
      <c r="AQ7" s="176">
        <f>AQ2*$AG$11</f>
        <v>65753.730101424531</v>
      </c>
      <c r="AR7" s="176">
        <f>AR2*$AI$11</f>
        <v>30616.201114040414</v>
      </c>
      <c r="AS7" s="176">
        <f>AS2*$AB$11</f>
        <v>10931.849620482531</v>
      </c>
      <c r="AT7" s="176">
        <f>AT2*$AJ$11</f>
        <v>0</v>
      </c>
      <c r="AU7" s="176">
        <f>AU2*$AK$11</f>
        <v>0</v>
      </c>
      <c r="AV7" s="176">
        <f>($AC$11+$AD$11)*AV2</f>
        <v>0</v>
      </c>
      <c r="AW7" s="156"/>
      <c r="AX7" s="181">
        <f>SUM(AO7:AU7)+AE11+AF11</f>
        <v>213378.30903598387</v>
      </c>
      <c r="AY7" s="179">
        <f>AX7/(1*$AY$2*60*125)</f>
        <v>2.032174371771275</v>
      </c>
    </row>
    <row r="8" spans="1:51" x14ac:dyDescent="0.3">
      <c r="C8" s="21" t="s">
        <v>7</v>
      </c>
      <c r="D8" s="36">
        <v>8.4356080405164457E-2</v>
      </c>
      <c r="E8" s="35" t="s">
        <v>78</v>
      </c>
      <c r="F8" s="37">
        <v>0.97261116926446056</v>
      </c>
      <c r="G8">
        <f>F8/1440</f>
        <v>6.7542442310031985E-4</v>
      </c>
      <c r="J8" s="173" t="s">
        <v>261</v>
      </c>
      <c r="K8" s="174">
        <v>0</v>
      </c>
      <c r="L8" s="167">
        <f t="shared" ref="L8:L9" si="10">K8/60</f>
        <v>0</v>
      </c>
      <c r="M8" s="167">
        <f t="shared" ref="M8:M9" si="11">L8/24</f>
        <v>0</v>
      </c>
      <c r="N8" s="167"/>
      <c r="O8" s="172" t="s">
        <v>114</v>
      </c>
      <c r="P8" s="171">
        <v>0</v>
      </c>
      <c r="Q8" s="171"/>
      <c r="R8" s="171"/>
      <c r="S8" s="167"/>
      <c r="T8" s="172" t="s">
        <v>113</v>
      </c>
      <c r="U8" s="171">
        <v>0</v>
      </c>
      <c r="V8" s="171"/>
      <c r="W8" s="171"/>
      <c r="X8" s="156"/>
      <c r="Y8" s="184">
        <v>8</v>
      </c>
      <c r="Z8" s="167"/>
      <c r="AA8" s="167"/>
      <c r="AB8" s="167"/>
      <c r="AC8" s="167"/>
      <c r="AD8" s="167"/>
      <c r="AE8" s="167"/>
      <c r="AF8" s="167"/>
      <c r="AG8" s="167"/>
      <c r="AH8" s="167"/>
      <c r="AI8" s="167"/>
      <c r="AJ8" s="167"/>
      <c r="AK8" s="167"/>
      <c r="AL8" s="185"/>
      <c r="AN8" s="175" t="s">
        <v>2</v>
      </c>
      <c r="AO8" s="176">
        <f>AO3*$Z$11</f>
        <v>0</v>
      </c>
      <c r="AP8" s="176">
        <f>AP3*$AA$11</f>
        <v>0</v>
      </c>
      <c r="AQ8" s="176">
        <f t="shared" ref="AQ8:AQ9" si="12">AQ3*$AG$11</f>
        <v>0</v>
      </c>
      <c r="AR8" s="176">
        <f>AR3*$AI$11</f>
        <v>30616.201114040414</v>
      </c>
      <c r="AS8" s="176">
        <f>AS3*$AB$11</f>
        <v>10931.849620482531</v>
      </c>
      <c r="AT8" s="176">
        <f>AT3*$AJ$11</f>
        <v>0</v>
      </c>
      <c r="AU8" s="176">
        <f>AU3*$AK$11</f>
        <v>0</v>
      </c>
      <c r="AV8" s="176">
        <f>($AC$11+$AD$11)*AV3</f>
        <v>0</v>
      </c>
      <c r="AW8" s="180"/>
      <c r="AX8" s="181">
        <f>SUM(AO8:AU8)+AF11</f>
        <v>135163.58914315683</v>
      </c>
      <c r="AY8" s="178">
        <f>AX8/(2*$AY$2*60*125)</f>
        <v>0.64363613877693726</v>
      </c>
    </row>
    <row r="9" spans="1:51" x14ac:dyDescent="0.3">
      <c r="C9" s="43" t="s">
        <v>66</v>
      </c>
      <c r="D9" s="47">
        <v>0</v>
      </c>
      <c r="J9" s="173" t="s">
        <v>262</v>
      </c>
      <c r="K9" s="174">
        <v>0</v>
      </c>
      <c r="L9" s="167">
        <f t="shared" si="10"/>
        <v>0</v>
      </c>
      <c r="M9" s="167">
        <f t="shared" si="11"/>
        <v>0</v>
      </c>
      <c r="N9" s="167"/>
      <c r="O9" s="172" t="s">
        <v>115</v>
      </c>
      <c r="P9" s="171">
        <v>0</v>
      </c>
      <c r="Q9" s="171"/>
      <c r="R9" s="171"/>
      <c r="S9" s="167"/>
      <c r="T9" s="172" t="s">
        <v>114</v>
      </c>
      <c r="U9" s="171">
        <v>0</v>
      </c>
      <c r="V9" s="171"/>
      <c r="W9" s="171"/>
      <c r="X9" s="156"/>
      <c r="Y9" s="184">
        <v>9</v>
      </c>
      <c r="Z9" s="167">
        <v>22477.371681435907</v>
      </c>
      <c r="AA9" s="167">
        <v>27932.150338849791</v>
      </c>
      <c r="AB9" s="167">
        <v>11454.206353895128</v>
      </c>
      <c r="AC9" s="167">
        <v>18178.958606963773</v>
      </c>
      <c r="AD9" s="167">
        <v>38871.220311945362</v>
      </c>
      <c r="AE9" s="167">
        <v>24921.979582804917</v>
      </c>
      <c r="AF9" s="167">
        <v>69262.345966386827</v>
      </c>
      <c r="AG9" s="167">
        <v>82610.893077852263</v>
      </c>
      <c r="AH9" s="167">
        <v>0</v>
      </c>
      <c r="AI9" s="167">
        <v>32913.308840767641</v>
      </c>
      <c r="AJ9" s="167">
        <v>50091.107807221517</v>
      </c>
      <c r="AK9" s="167">
        <v>148563.29089924216</v>
      </c>
      <c r="AL9" s="185">
        <v>2586</v>
      </c>
      <c r="AN9" s="175" t="s">
        <v>5</v>
      </c>
      <c r="AO9" s="176">
        <f>AO4*$Z$11</f>
        <v>17516.876407510572</v>
      </c>
      <c r="AP9" s="176">
        <f>AP4*$AA$11</f>
        <v>25080.953067250106</v>
      </c>
      <c r="AQ9" s="176">
        <f t="shared" si="12"/>
        <v>65753.730101424531</v>
      </c>
      <c r="AR9" s="176">
        <f>AR4*$AI$11</f>
        <v>30616.201114040414</v>
      </c>
      <c r="AS9" s="176">
        <f>AS4*$AB$11</f>
        <v>10931.849620482531</v>
      </c>
      <c r="AT9" s="176">
        <f>AT4*$AJ$11</f>
        <v>36411.523306904324</v>
      </c>
      <c r="AU9" s="176">
        <f>AU4*$AK$11</f>
        <v>90625.940592664352</v>
      </c>
      <c r="AV9" s="176">
        <f>($AC$11+$AD$11)*AV4</f>
        <v>49994.878422432623</v>
      </c>
      <c r="AW9" s="180"/>
      <c r="AX9" s="177">
        <f>SUM(AO9:AV9)</f>
        <v>326931.95263270946</v>
      </c>
      <c r="AY9" s="178">
        <f>AX9/(3*$AY$2*60*125)</f>
        <v>1.0378792147070142</v>
      </c>
    </row>
    <row r="10" spans="1:51" x14ac:dyDescent="0.3">
      <c r="J10" s="173" t="s">
        <v>115</v>
      </c>
      <c r="K10" s="174">
        <v>0</v>
      </c>
      <c r="L10" s="174"/>
      <c r="M10" s="174"/>
      <c r="N10" s="167"/>
      <c r="O10" s="168" t="s">
        <v>16</v>
      </c>
      <c r="P10" s="167">
        <v>87168.461405863054</v>
      </c>
      <c r="Q10" s="167">
        <f t="shared" si="2"/>
        <v>1452.8076900977176</v>
      </c>
      <c r="R10" s="167">
        <f t="shared" si="3"/>
        <v>60.533653754071565</v>
      </c>
      <c r="S10" s="167"/>
      <c r="T10" s="172" t="s">
        <v>115</v>
      </c>
      <c r="U10" s="171">
        <v>0</v>
      </c>
      <c r="V10" s="171"/>
      <c r="W10" s="171"/>
      <c r="X10" s="156"/>
      <c r="Y10" s="184">
        <v>10</v>
      </c>
      <c r="Z10" s="167"/>
      <c r="AA10" s="167"/>
      <c r="AB10" s="167"/>
      <c r="AC10" s="167"/>
      <c r="AD10" s="167"/>
      <c r="AE10" s="167"/>
      <c r="AF10" s="167"/>
      <c r="AG10" s="167"/>
      <c r="AH10" s="167"/>
      <c r="AI10" s="167"/>
      <c r="AJ10" s="167"/>
      <c r="AK10" s="167"/>
      <c r="AL10" s="185"/>
      <c r="AW10" s="180"/>
    </row>
    <row r="11" spans="1:51" x14ac:dyDescent="0.3">
      <c r="J11" s="169" t="s">
        <v>16</v>
      </c>
      <c r="K11" s="167">
        <v>2210.2160265552811</v>
      </c>
      <c r="L11" s="167">
        <f t="shared" si="0"/>
        <v>36.836933775921352</v>
      </c>
      <c r="M11" s="167">
        <f t="shared" si="1"/>
        <v>1.5348722406633897</v>
      </c>
      <c r="N11" s="167"/>
      <c r="O11" s="172" t="s">
        <v>256</v>
      </c>
      <c r="P11" s="171">
        <v>0</v>
      </c>
      <c r="Q11" s="171">
        <f t="shared" si="2"/>
        <v>0</v>
      </c>
      <c r="R11" s="171">
        <f t="shared" si="3"/>
        <v>0</v>
      </c>
      <c r="S11" s="167"/>
      <c r="T11" s="168" t="s">
        <v>16</v>
      </c>
      <c r="U11" s="167">
        <v>30144.33483060915</v>
      </c>
      <c r="V11" s="167">
        <f t="shared" si="4"/>
        <v>502.4055805101525</v>
      </c>
      <c r="W11" s="167">
        <f t="shared" si="5"/>
        <v>20.933565854589688</v>
      </c>
      <c r="X11" s="156"/>
      <c r="Y11" s="168"/>
      <c r="Z11" s="167">
        <f>AVERAGE(Z1:Z10)</f>
        <v>17516.876407510572</v>
      </c>
      <c r="AA11" s="167">
        <f t="shared" ref="AA11:AL11" si="13">AVERAGE(AA1:AA10)</f>
        <v>25080.953067250106</v>
      </c>
      <c r="AB11" s="167">
        <f t="shared" si="13"/>
        <v>10931.849620482531</v>
      </c>
      <c r="AC11" s="167">
        <f t="shared" si="13"/>
        <v>17039.740362213008</v>
      </c>
      <c r="AD11" s="167">
        <f t="shared" si="13"/>
        <v>32955.138060219615</v>
      </c>
      <c r="AE11" s="167">
        <f t="shared" si="13"/>
        <v>12460.989791402459</v>
      </c>
      <c r="AF11" s="167">
        <f t="shared" si="13"/>
        <v>93615.538408633904</v>
      </c>
      <c r="AG11" s="167">
        <f t="shared" si="13"/>
        <v>65753.730101424531</v>
      </c>
      <c r="AH11" s="167">
        <f t="shared" si="13"/>
        <v>0</v>
      </c>
      <c r="AI11" s="167">
        <f t="shared" si="13"/>
        <v>30616.201114040414</v>
      </c>
      <c r="AJ11" s="167">
        <f t="shared" si="13"/>
        <v>36411.523306904324</v>
      </c>
      <c r="AK11" s="167">
        <f t="shared" si="13"/>
        <v>90625.940592664352</v>
      </c>
      <c r="AL11" s="185">
        <f t="shared" si="13"/>
        <v>2375.5</v>
      </c>
    </row>
    <row r="12" spans="1:51" x14ac:dyDescent="0.3">
      <c r="C12" s="193" t="s">
        <v>68</v>
      </c>
      <c r="D12" s="194"/>
      <c r="J12" s="169" t="s">
        <v>17</v>
      </c>
      <c r="K12" s="167">
        <v>2779.7207490890287</v>
      </c>
      <c r="L12" s="167">
        <f t="shared" si="0"/>
        <v>46.328679151483811</v>
      </c>
      <c r="M12" s="167">
        <f t="shared" si="1"/>
        <v>1.9303616313118255</v>
      </c>
      <c r="N12" s="167"/>
      <c r="O12" s="168" t="s">
        <v>17</v>
      </c>
      <c r="P12" s="167">
        <v>138146.29352153745</v>
      </c>
      <c r="Q12" s="167">
        <f t="shared" si="2"/>
        <v>2302.4382253589574</v>
      </c>
      <c r="R12" s="167">
        <f t="shared" si="3"/>
        <v>95.934926056623226</v>
      </c>
      <c r="S12" s="167"/>
      <c r="T12" s="168" t="s">
        <v>19</v>
      </c>
      <c r="U12" s="167">
        <v>38710.302933685016</v>
      </c>
      <c r="V12" s="167">
        <f t="shared" si="4"/>
        <v>645.17171556141693</v>
      </c>
      <c r="W12" s="167">
        <f t="shared" si="5"/>
        <v>26.882154815059039</v>
      </c>
      <c r="X12" s="156"/>
      <c r="Y12" s="168"/>
      <c r="Z12" s="167" t="s">
        <v>254</v>
      </c>
      <c r="AA12" s="167" t="s">
        <v>79</v>
      </c>
      <c r="AB12" s="167" t="s">
        <v>17</v>
      </c>
      <c r="AC12" s="167" t="s">
        <v>269</v>
      </c>
      <c r="AD12" s="167" t="s">
        <v>112</v>
      </c>
      <c r="AE12" s="167" t="s">
        <v>270</v>
      </c>
      <c r="AF12" s="167" t="s">
        <v>268</v>
      </c>
      <c r="AG12" s="167" t="s">
        <v>274</v>
      </c>
      <c r="AI12" s="167" t="s">
        <v>16</v>
      </c>
      <c r="AJ12" s="167" t="s">
        <v>19</v>
      </c>
      <c r="AK12" s="167" t="s">
        <v>18</v>
      </c>
      <c r="AL12" s="167" t="s">
        <v>271</v>
      </c>
      <c r="AW12" s="156"/>
    </row>
    <row r="13" spans="1:51" x14ac:dyDescent="0.3">
      <c r="C13" s="21" t="s">
        <v>4</v>
      </c>
      <c r="D13" s="36">
        <v>0.53983951415679354</v>
      </c>
      <c r="J13" s="169" t="s">
        <v>19</v>
      </c>
      <c r="K13" s="167">
        <v>1933.1461073993705</v>
      </c>
      <c r="L13" s="167">
        <f t="shared" si="0"/>
        <v>32.219101789989509</v>
      </c>
      <c r="M13" s="167">
        <f t="shared" si="1"/>
        <v>1.3424625745828962</v>
      </c>
      <c r="N13" s="167"/>
      <c r="O13" s="168" t="s">
        <v>19</v>
      </c>
      <c r="P13" s="167">
        <v>65631.613743428607</v>
      </c>
      <c r="Q13" s="167">
        <f t="shared" si="2"/>
        <v>1093.8602290571434</v>
      </c>
      <c r="R13" s="167">
        <f t="shared" si="3"/>
        <v>45.577509544047643</v>
      </c>
      <c r="S13" s="167"/>
      <c r="T13" s="168" t="s">
        <v>18</v>
      </c>
      <c r="U13" s="167">
        <v>47.741935051744804</v>
      </c>
      <c r="V13" s="167">
        <f t="shared" si="4"/>
        <v>0.79569891752908006</v>
      </c>
      <c r="W13" s="167">
        <f t="shared" si="5"/>
        <v>3.3154121563711669E-2</v>
      </c>
      <c r="X13" s="156"/>
      <c r="Y13" s="168"/>
      <c r="Z13" s="167"/>
      <c r="AA13" s="167"/>
      <c r="AB13" s="167"/>
      <c r="AW13" s="180"/>
    </row>
    <row r="14" spans="1:51" x14ac:dyDescent="0.3">
      <c r="C14" s="21" t="s">
        <v>2</v>
      </c>
      <c r="D14" s="36">
        <v>0.37688964721842627</v>
      </c>
      <c r="J14" s="169" t="s">
        <v>18</v>
      </c>
      <c r="K14" s="167">
        <v>0</v>
      </c>
      <c r="L14" s="167">
        <f t="shared" si="0"/>
        <v>0</v>
      </c>
      <c r="M14" s="167">
        <f t="shared" si="1"/>
        <v>0</v>
      </c>
      <c r="N14" s="167"/>
      <c r="O14" s="168" t="s">
        <v>18</v>
      </c>
      <c r="P14" s="167">
        <v>55102.641797703691</v>
      </c>
      <c r="Q14" s="167">
        <f t="shared" si="2"/>
        <v>918.37736329506151</v>
      </c>
      <c r="R14" s="167">
        <f t="shared" si="3"/>
        <v>38.265723470627563</v>
      </c>
      <c r="S14" s="167"/>
      <c r="T14" s="168" t="s">
        <v>258</v>
      </c>
      <c r="U14" s="156">
        <v>5785</v>
      </c>
      <c r="V14" s="167"/>
      <c r="W14" s="167"/>
      <c r="X14" s="156"/>
      <c r="Y14" s="168"/>
      <c r="Z14" s="167">
        <v>13564.899767855928</v>
      </c>
      <c r="AA14" s="167">
        <v>48451.581006017281</v>
      </c>
      <c r="AB14" s="167">
        <v>11333.492946806178</v>
      </c>
      <c r="AC14" s="167">
        <v>16076.594692398337</v>
      </c>
      <c r="AD14" s="167">
        <v>31271.092095995129</v>
      </c>
      <c r="AE14" s="167">
        <v>13308.28501167484</v>
      </c>
      <c r="AF14" s="167">
        <v>30901.856443803863</v>
      </c>
      <c r="AG14" s="167">
        <v>0</v>
      </c>
      <c r="AH14" s="167">
        <v>0</v>
      </c>
      <c r="AI14" s="167">
        <v>19935.449197617028</v>
      </c>
      <c r="AJ14" s="167">
        <v>18774.361893287652</v>
      </c>
      <c r="AK14" s="167">
        <v>38710.379474175614</v>
      </c>
      <c r="AL14" s="185">
        <v>2186.2857142857142</v>
      </c>
      <c r="AW14" s="180"/>
    </row>
    <row r="15" spans="1:51" x14ac:dyDescent="0.3">
      <c r="C15" s="43" t="s">
        <v>3</v>
      </c>
      <c r="D15" s="47">
        <v>0</v>
      </c>
      <c r="J15" s="169" t="s">
        <v>258</v>
      </c>
      <c r="K15" s="156">
        <v>319</v>
      </c>
      <c r="L15" s="156"/>
      <c r="M15" s="156"/>
      <c r="N15" s="156"/>
      <c r="O15" s="169" t="s">
        <v>258</v>
      </c>
      <c r="P15" s="156">
        <v>14045</v>
      </c>
      <c r="Q15" s="156"/>
      <c r="R15" s="156"/>
      <c r="S15" s="156"/>
      <c r="T15" s="169"/>
      <c r="U15" s="156"/>
      <c r="V15" s="156"/>
      <c r="W15" s="156"/>
      <c r="X15" s="156"/>
      <c r="Y15" s="169"/>
      <c r="Z15" s="167">
        <v>27596.432957786019</v>
      </c>
      <c r="AA15" s="167">
        <v>68740.152468240689</v>
      </c>
      <c r="AB15" s="167">
        <v>16605.119889451977</v>
      </c>
      <c r="AC15" s="167">
        <v>19865.797401599113</v>
      </c>
      <c r="AD15" s="167">
        <v>60375.441401554308</v>
      </c>
      <c r="AE15" s="167">
        <v>21317.631801080308</v>
      </c>
      <c r="AF15" s="167">
        <v>45094.317425706082</v>
      </c>
      <c r="AG15" s="167">
        <v>0</v>
      </c>
      <c r="AH15" s="167">
        <v>0</v>
      </c>
      <c r="AI15" s="167">
        <v>34823.015038285332</v>
      </c>
      <c r="AJ15" s="167">
        <v>62116.485974991236</v>
      </c>
      <c r="AK15" s="167">
        <v>168646.71305802467</v>
      </c>
      <c r="AL15" s="185">
        <v>2717.7142857142858</v>
      </c>
      <c r="AW15" s="180"/>
    </row>
    <row r="16" spans="1:51" x14ac:dyDescent="0.3">
      <c r="C16" s="21" t="s">
        <v>70</v>
      </c>
      <c r="D16" s="36">
        <v>51.424345010801702</v>
      </c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6"/>
      <c r="X16" s="156"/>
      <c r="Y16" s="156"/>
      <c r="Z16" s="156"/>
      <c r="AA16" s="156"/>
      <c r="AB16" s="156"/>
    </row>
    <row r="17" spans="3:28" x14ac:dyDescent="0.3">
      <c r="C17" s="43" t="s">
        <v>71</v>
      </c>
      <c r="D17" s="47">
        <v>0</v>
      </c>
      <c r="J17" s="156"/>
      <c r="K17" s="167">
        <f>SUM(K2:K14)</f>
        <v>47988.454206925817</v>
      </c>
      <c r="L17" s="167">
        <f t="shared" ref="L17" si="14">SUM(L2:L14)</f>
        <v>799.80757011543028</v>
      </c>
      <c r="M17" s="167">
        <f>SUM(M2:M14)</f>
        <v>33.325315421476262</v>
      </c>
      <c r="N17" s="156"/>
      <c r="O17" s="156"/>
      <c r="P17" s="167">
        <f>SUM(P2:P14)</f>
        <v>918481.69424604625</v>
      </c>
      <c r="Q17" s="167">
        <f t="shared" ref="Q17" si="15">SUM(Q2:Q14)</f>
        <v>15308.028237434104</v>
      </c>
      <c r="R17" s="167">
        <f>SUM(R2:R14)</f>
        <v>637.83450989308767</v>
      </c>
      <c r="S17" s="156"/>
      <c r="T17" s="156"/>
      <c r="U17" s="167">
        <f t="shared" ref="U17:V17" si="16">SUM(U2:U13)</f>
        <v>450474.88227749825</v>
      </c>
      <c r="V17" s="167">
        <f t="shared" si="16"/>
        <v>7507.9147046249709</v>
      </c>
      <c r="W17" s="167">
        <f>SUM(W2:W13)</f>
        <v>312.82977935937379</v>
      </c>
      <c r="X17" s="156"/>
      <c r="Y17" s="156"/>
      <c r="Z17" s="167"/>
      <c r="AA17" s="167"/>
      <c r="AB17" s="167"/>
    </row>
    <row r="18" spans="3:28" x14ac:dyDescent="0.3">
      <c r="C18" s="21" t="s">
        <v>6</v>
      </c>
      <c r="D18" s="36">
        <v>6.5827764636907399E-2</v>
      </c>
      <c r="K18" s="156">
        <f t="shared" ref="K18:L18" si="17">K17/$K$15</f>
        <v>150.43402572704017</v>
      </c>
      <c r="L18" s="156">
        <f t="shared" si="17"/>
        <v>2.5072337621173362</v>
      </c>
      <c r="M18" s="156">
        <f>M17/$K$15</f>
        <v>0.10446807342155567</v>
      </c>
      <c r="N18" s="156"/>
      <c r="O18" s="156"/>
      <c r="P18" s="156">
        <f t="shared" ref="P18:Q18" si="18">P17/$P$15</f>
        <v>65.395635047778299</v>
      </c>
      <c r="Q18" s="156">
        <f t="shared" si="18"/>
        <v>1.0899272507963049</v>
      </c>
      <c r="R18" s="156">
        <f>R17/$P$15</f>
        <v>4.5413635449846043E-2</v>
      </c>
      <c r="S18" s="156"/>
      <c r="T18" s="156"/>
      <c r="U18" s="156">
        <f t="shared" ref="U18:V18" si="19">U17/$U$14</f>
        <v>77.869469710889931</v>
      </c>
      <c r="V18" s="156">
        <f t="shared" si="19"/>
        <v>1.2978244951814988</v>
      </c>
      <c r="W18" s="156">
        <f>W17/$U$14</f>
        <v>5.4076020632562449E-2</v>
      </c>
      <c r="Y18" s="156"/>
      <c r="Z18" s="156"/>
      <c r="AA18" s="156"/>
      <c r="AB18" s="156"/>
    </row>
    <row r="19" spans="3:28" x14ac:dyDescent="0.3">
      <c r="C19" s="21" t="s">
        <v>7</v>
      </c>
      <c r="D19" s="36">
        <v>2.5038365357701046E-2</v>
      </c>
    </row>
  </sheetData>
  <mergeCells count="4">
    <mergeCell ref="A1:B1"/>
    <mergeCell ref="C1:D1"/>
    <mergeCell ref="E1:F1"/>
    <mergeCell ref="C12:D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Sheet1</vt:lpstr>
      <vt:lpstr>Sheet1 (2)</vt:lpstr>
      <vt:lpstr>Sheet2</vt:lpstr>
      <vt:lpstr>Sheet3</vt:lpstr>
      <vt:lpstr>Sheet3 (2)</vt:lpstr>
      <vt:lpstr>Sheet2 + warm up period</vt:lpstr>
      <vt:lpstr>Sim Runs (2)</vt:lpstr>
      <vt:lpstr>Sim Runs</vt:lpstr>
      <vt:lpstr>Output</vt:lpstr>
      <vt:lpstr>Interface</vt:lpstr>
      <vt:lpstr>Zone1</vt:lpstr>
      <vt:lpstr>Resus</vt:lpstr>
      <vt:lpstr>ZONE (1) MAJOR</vt:lpstr>
      <vt:lpstr>Zone2</vt:lpstr>
      <vt:lpstr>AMAU</vt:lpstr>
      <vt:lpstr>Minor</vt:lpstr>
      <vt:lpstr>Zone3</vt:lpstr>
      <vt:lpstr>Discharge Waiting Time</vt:lpstr>
      <vt:lpstr>Other Processes Timing</vt:lpstr>
      <vt:lpstr>Resources</vt:lpstr>
      <vt:lpstr>Resources_AMAU</vt:lpstr>
      <vt:lpstr>Scans, Imaging and Tests</vt:lpstr>
      <vt:lpstr>Routes Patient Arrival</vt:lpstr>
      <vt:lpstr>Routes Triage</vt:lpstr>
      <vt:lpstr>Routes RAT</vt:lpstr>
      <vt:lpstr>Routes RESUS</vt:lpstr>
      <vt:lpstr>Routes Zone1</vt:lpstr>
      <vt:lpstr>Routes Zone (1) Major</vt:lpstr>
      <vt:lpstr>Routes Zone2</vt:lpstr>
      <vt:lpstr>Routes Minor</vt:lpstr>
      <vt:lpstr>Routes Zone3</vt:lpstr>
      <vt:lpstr>Routes AMAU</vt:lpstr>
      <vt:lpstr>Routes Discharge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2015-02-10T12:22:00Z</dcterms:modified>
</cp:coreProperties>
</file>