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16908" windowHeight="6396" tabRatio="843" firstSheet="10" activeTab="24"/>
  </bookViews>
  <sheets>
    <sheet name="Sim Runs (2)" sheetId="33" r:id="rId1"/>
    <sheet name="Output" sheetId="27" r:id="rId2"/>
    <sheet name="Zone1" sheetId="1" state="hidden" r:id="rId3"/>
    <sheet name="Resus" sheetId="21" r:id="rId4"/>
    <sheet name="ZONE (1) MAJOR" sheetId="23" r:id="rId5"/>
    <sheet name="Zone2" sheetId="2" state="hidden" r:id="rId6"/>
    <sheet name="AMAU" sheetId="31" r:id="rId7"/>
    <sheet name="Minor" sheetId="22" r:id="rId8"/>
    <sheet name="Zone3" sheetId="3" state="hidden" r:id="rId9"/>
    <sheet name="Discharge Waiting Time" sheetId="17" r:id="rId10"/>
    <sheet name="Other Processes Timing" sheetId="18" r:id="rId11"/>
    <sheet name="Resources" sheetId="4" r:id="rId12"/>
    <sheet name="Resources_AMAU" sheetId="30" r:id="rId13"/>
    <sheet name="Scans, Imaging and Tests" sheetId="28" r:id="rId14"/>
    <sheet name="Routes Patient Arrival" sheetId="11" r:id="rId15"/>
    <sheet name="Routes Triage" sheetId="10" r:id="rId16"/>
    <sheet name="Routes RAT" sheetId="9" state="hidden" r:id="rId17"/>
    <sheet name="Routes RESUS" sheetId="24" r:id="rId18"/>
    <sheet name="Routes Zone1" sheetId="6" state="hidden" r:id="rId19"/>
    <sheet name="Routes Zone (1) Major" sheetId="25" r:id="rId20"/>
    <sheet name="Routes Zone2" sheetId="7" state="hidden" r:id="rId21"/>
    <sheet name="Routes Minor" sheetId="26" r:id="rId22"/>
    <sheet name="Routes Zone3" sheetId="8" state="hidden" r:id="rId23"/>
    <sheet name="Routes AMAU" sheetId="32" r:id="rId24"/>
    <sheet name="Routes Discharge" sheetId="16" r:id="rId25"/>
  </sheets>
  <definedNames>
    <definedName name="Prob" localSheetId="6">#REF!</definedName>
    <definedName name="Prob" localSheetId="7">#REF!</definedName>
    <definedName name="Prob" localSheetId="12">#REF!</definedName>
    <definedName name="Prob" localSheetId="3">#REF!</definedName>
    <definedName name="Prob" localSheetId="23">#REF!</definedName>
    <definedName name="Prob" localSheetId="21">#REF!</definedName>
    <definedName name="Prob" localSheetId="17">#REF!</definedName>
    <definedName name="Prob" localSheetId="19">#REF!</definedName>
    <definedName name="Prob" localSheetId="13">#REF!</definedName>
    <definedName name="Prob" localSheetId="0">#REF!</definedName>
    <definedName name="Prob" localSheetId="4">#REF!</definedName>
    <definedName name="Prob">#REF!</definedName>
    <definedName name="Scans_Imaging_Tests_Routes" localSheetId="6">#REF!</definedName>
    <definedName name="Scans_Imaging_Tests_Routes" localSheetId="12">#REF!</definedName>
    <definedName name="Scans_Imaging_Tests_Routes" localSheetId="23">#REF!</definedName>
    <definedName name="Scans_Imaging_Tests_Routes" localSheetId="0">#REF!</definedName>
    <definedName name="Scans_Imaging_Tests_Routes">#REF!</definedName>
    <definedName name="Values" localSheetId="6">#REF!</definedName>
    <definedName name="Values" localSheetId="7">#REF!</definedName>
    <definedName name="Values" localSheetId="12">#REF!</definedName>
    <definedName name="Values" localSheetId="3">#REF!</definedName>
    <definedName name="Values" localSheetId="23">#REF!</definedName>
    <definedName name="Values" localSheetId="21">#REF!</definedName>
    <definedName name="Values" localSheetId="17">#REF!</definedName>
    <definedName name="Values" localSheetId="19">#REF!</definedName>
    <definedName name="Values" localSheetId="13">#REF!</definedName>
    <definedName name="Values" localSheetId="0">#REF!</definedName>
    <definedName name="Values" localSheetId="4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R4" i="33" l="1"/>
  <c r="S4" i="33"/>
  <c r="R5" i="33"/>
  <c r="S5" i="33"/>
  <c r="R6" i="33"/>
  <c r="S6" i="33"/>
  <c r="R7" i="33"/>
  <c r="S7" i="33"/>
  <c r="R8" i="33"/>
  <c r="S8" i="33"/>
  <c r="R9" i="33"/>
  <c r="S9" i="33"/>
  <c r="R10" i="33"/>
  <c r="S10" i="33"/>
  <c r="M21" i="31" l="1"/>
  <c r="R1" i="33" l="1"/>
  <c r="S1" i="33"/>
  <c r="R2" i="33"/>
  <c r="S2" i="33"/>
  <c r="R3" i="33"/>
  <c r="S3" i="33"/>
  <c r="O13" i="33" l="1"/>
  <c r="P13" i="33"/>
  <c r="Q13" i="33"/>
  <c r="M13" i="33" l="1"/>
  <c r="N13" i="33"/>
  <c r="R13" i="33" l="1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AQ8" i="27" l="1"/>
  <c r="AQ7" i="27"/>
  <c r="AQ9" i="27"/>
  <c r="AV9" i="27"/>
  <c r="AV7" i="27"/>
  <c r="AV8" i="27"/>
  <c r="AS4" i="27" l="1"/>
  <c r="AS9" i="27" s="1"/>
  <c r="AT4" i="27"/>
  <c r="AT9" i="27" s="1"/>
  <c r="AU4" i="27"/>
  <c r="AU9" i="27" s="1"/>
  <c r="AR4" i="27"/>
  <c r="AR9" i="27" s="1"/>
  <c r="AP4" i="27"/>
  <c r="AP9" i="27" s="1"/>
  <c r="AO4" i="27"/>
  <c r="AO9" i="27" s="1"/>
  <c r="AO3" i="27"/>
  <c r="AO8" i="27" s="1"/>
  <c r="AP3" i="27"/>
  <c r="AP8" i="27" s="1"/>
  <c r="AR3" i="27"/>
  <c r="AR8" i="27" s="1"/>
  <c r="AS3" i="27"/>
  <c r="AS8" i="27" s="1"/>
  <c r="AT3" i="27"/>
  <c r="AT8" i="27" s="1"/>
  <c r="AU3" i="27"/>
  <c r="AU8" i="27" s="1"/>
  <c r="AS2" i="27"/>
  <c r="AS7" i="27" s="1"/>
  <c r="AT2" i="27"/>
  <c r="AT7" i="27" s="1"/>
  <c r="AU2" i="27"/>
  <c r="AU7" i="27" s="1"/>
  <c r="AR2" i="27"/>
  <c r="AR7" i="27" s="1"/>
  <c r="AP2" i="27"/>
  <c r="AP7" i="27" s="1"/>
  <c r="AO2" i="27"/>
  <c r="AO7" i="27" s="1"/>
  <c r="AX8" i="27" l="1"/>
  <c r="AY8" i="27" s="1"/>
  <c r="AX7" i="27"/>
  <c r="AY7" i="27" s="1"/>
  <c r="AX9" i="27"/>
  <c r="AY9" i="27" s="1"/>
  <c r="L8" i="27"/>
  <c r="M8" i="27" s="1"/>
  <c r="L9" i="27"/>
  <c r="M9" i="27" s="1"/>
  <c r="L7" i="27"/>
  <c r="M7" i="27" s="1"/>
  <c r="U17" i="27" l="1"/>
  <c r="U18" i="27" s="1"/>
  <c r="P17" i="27"/>
  <c r="P18" i="27" s="1"/>
  <c r="K17" i="27"/>
  <c r="K18" i="27" s="1"/>
  <c r="V6" i="27" l="1"/>
  <c r="W6" i="27" s="1"/>
  <c r="V13" i="27" l="1"/>
  <c r="W13" i="27" s="1"/>
  <c r="V12" i="27"/>
  <c r="W12" i="27" s="1"/>
  <c r="V11" i="27"/>
  <c r="W11" i="27" s="1"/>
  <c r="V5" i="27"/>
  <c r="W5" i="27" s="1"/>
  <c r="V4" i="27"/>
  <c r="W4" i="27" s="1"/>
  <c r="V3" i="27"/>
  <c r="W3" i="27" s="1"/>
  <c r="V2" i="27"/>
  <c r="Q4" i="27"/>
  <c r="R4" i="27" s="1"/>
  <c r="Q5" i="27"/>
  <c r="R5" i="27" s="1"/>
  <c r="Q10" i="27"/>
  <c r="R10" i="27" s="1"/>
  <c r="Q11" i="27"/>
  <c r="R11" i="27" s="1"/>
  <c r="Q12" i="27"/>
  <c r="R12" i="27" s="1"/>
  <c r="Q13" i="27"/>
  <c r="R13" i="27" s="1"/>
  <c r="Q14" i="27"/>
  <c r="R14" i="27" s="1"/>
  <c r="L4" i="27"/>
  <c r="M4" i="27" s="1"/>
  <c r="L5" i="27"/>
  <c r="M5" i="27" s="1"/>
  <c r="L6" i="27"/>
  <c r="M6" i="27" s="1"/>
  <c r="L11" i="27"/>
  <c r="M11" i="27" s="1"/>
  <c r="L12" i="27"/>
  <c r="M12" i="27" s="1"/>
  <c r="L13" i="27"/>
  <c r="M13" i="27" s="1"/>
  <c r="L14" i="27"/>
  <c r="M14" i="27" s="1"/>
  <c r="Q3" i="27"/>
  <c r="R3" i="27" s="1"/>
  <c r="Q2" i="27"/>
  <c r="R2" i="27" l="1"/>
  <c r="R17" i="27" s="1"/>
  <c r="R18" i="27" s="1"/>
  <c r="Q17" i="27"/>
  <c r="Q18" i="27" s="1"/>
  <c r="W2" i="27"/>
  <c r="W17" i="27" s="1"/>
  <c r="W18" i="27" s="1"/>
  <c r="V17" i="27"/>
  <c r="V18" i="27" s="1"/>
  <c r="L3" i="27"/>
  <c r="M3" i="27" s="1"/>
  <c r="L2" i="27"/>
  <c r="M2" i="27" l="1"/>
  <c r="M17" i="27" s="1"/>
  <c r="M18" i="27" s="1"/>
  <c r="L17" i="27"/>
  <c r="L18" i="27" s="1"/>
  <c r="H13" i="33"/>
  <c r="S13" i="33"/>
  <c r="B13" i="33" l="1"/>
  <c r="C13" i="33"/>
  <c r="D13" i="33"/>
  <c r="E13" i="33"/>
  <c r="F13" i="33"/>
  <c r="G13" i="33"/>
  <c r="I13" i="33"/>
  <c r="J13" i="33"/>
  <c r="K13" i="33"/>
  <c r="L13" i="33"/>
  <c r="D15" i="17" l="1"/>
  <c r="L15" i="17" l="1"/>
  <c r="K15" i="17"/>
  <c r="J15" i="17"/>
  <c r="C15" i="17"/>
  <c r="B15" i="17"/>
  <c r="M19" i="23" l="1"/>
  <c r="M20" i="23"/>
  <c r="M21" i="23"/>
  <c r="I24" i="32" l="1"/>
  <c r="F24" i="32"/>
  <c r="B24" i="32"/>
  <c r="G8" i="27" l="1"/>
  <c r="G7" i="27"/>
  <c r="G6" i="27"/>
  <c r="G2" i="2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<sst xmlns="http://schemas.openxmlformats.org/spreadsheetml/2006/main" count="633" uniqueCount="186">
  <si>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</si>
  <si>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</si>
  <si>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</si>
  <si>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</si>
  <si>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</si>
  <si>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</si>
  <si>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</si>
  <si>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</si>
  <si>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</si>
  <si>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</si>
  <si>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</si>
  <si>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</si>
  <si>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</si>
  <si>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</si>
  <si>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</si>
  <si>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</si>
  <si>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</si>
  <si>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</si>
  <si>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</si>
  <si>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</si>
  <si>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</si>
  <si>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</si>
  <si>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</si>
  <si>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</si>
  <si>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</si>
  <si>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</si>
  <si>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</si>
  <si>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</si>
  <si>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</si>
  <si>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</si>
  <si>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</si>
  <si>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</si>
  <si>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</si>
  <si>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</si>
  <si>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</si>
  <si>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</si>
  <si>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</si>
  <si>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</si>
  <si>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</si>
  <si>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</si>
  <si>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</si>
  <si>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</si>
  <si>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</si>
  <si>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</si>
  <si>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</si>
  <si>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</si>
  <si>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</si>
  <si>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</si>
  <si>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</si>
  <si>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</si>
  <si>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</si>
  <si>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</si>
  <si>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</si>
  <si>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</si>
  <si>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</si>
  <si>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</si>
  <si>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</si>
  <si>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</si>
  <si>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</si>
  <si>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</si>
  <si>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</si>
  <si>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</si>
  <si>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</si>
  <si>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</si>
  <si>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</si>
  <si>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</si>
  <si>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</si>
  <si>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</si>
  <si>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</si>
  <si>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</si>
  <si>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</si>
  <si>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</si>
  <si>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</si>
  <si>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</si>
  <si>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</si>
  <si>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</si>
  <si>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</si>
  <si>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</si>
  <si>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</si>
  <si>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</si>
  <si>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</si>
  <si>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</si>
  <si>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</si>
  <si>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</si>
  <si>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</si>
  <si>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</si>
  <si>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</si>
  <si>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</si>
  <si>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</si>
  <si>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</si>
  <si>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</si>
  <si>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</si>
  <si>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</si>
  <si>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</si>
  <si>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</si>
  <si>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</si>
  <si>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</si>
  <si>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</si>
  <si>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</si>
  <si>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</si>
  <si>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</si>
  <si>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</si>
  <si>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</si>
  <si>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</si>
  <si>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</si>
  <si>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</si>
  <si>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</si>
  <si>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</si>
  <si>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</si>
  <si>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</si>
  <si>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</si>
  <si>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</si>
  <si>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</si>
  <si>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</si>
  <si>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</si>
  <si>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</si>
  <si>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</si>
  <si>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</si>
  <si>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</si>
  <si>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</si>
  <si>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</si>
  <si>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</si>
  <si>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</si>
  <si>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</si>
  <si>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</si>
  <si>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</si>
  <si>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</si>
  <si>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</si>
  <si>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</si>
  <si>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</si>
  <si>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</si>
  <si>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</si>
  <si>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</si>
  <si>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</si>
  <si>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</si>
  <si>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</si>
  <si>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</si>
  <si>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</si>
  <si>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</si>
  <si>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</si>
  <si>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</si>
  <si>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</si>
  <si>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</si>
  <si>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</si>
  <si>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Patients in AMAU</t>
  </si>
  <si>
    <t>Medical Patients</t>
  </si>
  <si>
    <t>Patients in SSU</t>
  </si>
  <si>
    <t>Majors</t>
  </si>
  <si>
    <t>Hrs</t>
  </si>
  <si>
    <t>Min</t>
  </si>
  <si>
    <t>Prep</t>
  </si>
  <si>
    <t>XRAY</t>
  </si>
  <si>
    <t>ST</t>
  </si>
  <si>
    <t>Minors</t>
  </si>
  <si>
    <t>Num. Pts</t>
  </si>
  <si>
    <t>% Pts in AMU</t>
  </si>
  <si>
    <t>Consultant Time</t>
  </si>
  <si>
    <t>Reg 2</t>
  </si>
  <si>
    <t>Reg 1</t>
  </si>
  <si>
    <t>Prepare</t>
  </si>
  <si>
    <t>Total</t>
  </si>
  <si>
    <t>Percentage</t>
  </si>
  <si>
    <t>Tests</t>
  </si>
  <si>
    <t>Hours</t>
  </si>
  <si>
    <t>Decision</t>
  </si>
  <si>
    <t>Blood</t>
  </si>
  <si>
    <t>Approve</t>
  </si>
  <si>
    <t>Patients</t>
  </si>
  <si>
    <t>Interview 2</t>
  </si>
  <si>
    <t>Interview 1</t>
  </si>
  <si>
    <t>Inter 2</t>
  </si>
  <si>
    <t>AMU Utilisation</t>
  </si>
  <si>
    <t>From</t>
  </si>
  <si>
    <t>To</t>
  </si>
  <si>
    <t>Acceptance hrs</t>
  </si>
  <si>
    <t>Work weekends</t>
  </si>
  <si>
    <t>Work holidays</t>
  </si>
  <si>
    <t>SSU Capacity</t>
  </si>
  <si>
    <t>Misallocation_to_ED_AMAU</t>
  </si>
  <si>
    <t>Consult Util</t>
  </si>
  <si>
    <t>Reg Util</t>
  </si>
  <si>
    <t>Nurse Util</t>
  </si>
  <si>
    <t xml:space="preserve"> </t>
  </si>
  <si>
    <t>Cat2</t>
  </si>
  <si>
    <t>Cat3</t>
  </si>
  <si>
    <t>Renege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</si>
</sst>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color theme="3" tint="0.79998168889431442"/>
      <name val="Times New Roman"/>
      <family val="1"/>
    </font>
    <font>
      <sz val="11"/>
      <name val="Times New Roman"/>
      <family val="1"/>
    </font>
    <font>
      <sz val="11"/>
      <color theme="7" tint="0.79998168889431442"/>
      <name val="Times New Roman"/>
      <family val="1"/>
    </font>
    <font>
      <sz val="11"/>
      <color rgb="FF0070C0"/>
      <name val="Times New Roman"/>
      <family val="1"/>
    </font>
    <font>
      <b/>
      <sz val="11"/>
      <color theme="2" tint="-0.749992370372631"/>
      <name val="Times New Roman"/>
      <family val="1"/>
    </font>
    <font>
      <b/>
      <sz val="11"/>
      <color theme="1" tint="0.34998626667073579"/>
      <name val="Times New Roman"/>
      <family val="1"/>
    </font>
    <font>
      <sz val="11"/>
      <color theme="1" tint="0.34998626667073579"/>
      <name val="Times New Roman"/>
      <family val="1"/>
    </font>
    <font>
      <b/>
      <sz val="11"/>
      <color theme="3" tint="-0.249977111117893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4" tint="0.59999389629810485"/>
      <name val="Times New Roman"/>
      <family val="1"/>
    </font>
    <font>
      <b/>
      <sz val="11"/>
      <color theme="6" tint="0.79998168889431442"/>
      <name val="Times New Roman"/>
      <family val="1"/>
    </font>
    <font>
      <b/>
      <sz val="11"/>
      <color theme="7"/>
      <name val="Times New Roman"/>
      <family val="1"/>
    </font>
    <font>
      <sz val="11"/>
      <color theme="3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9" fontId="11" fillId="0" borderId="0" applyFont="0" applyFill="0" applyBorder="0" applyAlignment="0" applyProtection="0"/>
  </cellStyleXfs>
  <cellXfs count="1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8" fillId="13" borderId="0" xfId="0" applyFont="1" applyFill="1"/>
    <xf numFmtId="0" fontId="8" fillId="6" borderId="0" xfId="0" applyFont="1" applyFill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 vertical="center"/>
    </xf>
    <xf numFmtId="0" fontId="12" fillId="20" borderId="13" xfId="1" applyFont="1" applyBorder="1"/>
    <xf numFmtId="0" fontId="12" fillId="20" borderId="11" xfId="1" applyFont="1" applyBorder="1"/>
    <xf numFmtId="0" fontId="13" fillId="0" borderId="0" xfId="0" applyFont="1" applyAlignment="1">
      <alignment horizontal="center" vertical="center"/>
    </xf>
    <xf numFmtId="2" fontId="12" fillId="22" borderId="10" xfId="3" applyNumberFormat="1" applyFont="1" applyBorder="1" applyAlignment="1">
      <alignment horizontal="center" vertical="center"/>
    </xf>
    <xf numFmtId="1" fontId="12" fillId="22" borderId="10" xfId="3" applyNumberFormat="1" applyFont="1" applyBorder="1" applyAlignment="1">
      <alignment horizontal="center" vertical="center"/>
    </xf>
    <xf numFmtId="2" fontId="12" fillId="22" borderId="10" xfId="4" applyNumberFormat="1" applyFont="1" applyFill="1" applyBorder="1" applyAlignment="1">
      <alignment horizontal="center" vertical="center"/>
    </xf>
    <xf numFmtId="9" fontId="12" fillId="22" borderId="10" xfId="4" applyFont="1" applyFill="1" applyBorder="1" applyAlignment="1">
      <alignment horizontal="center" vertical="center"/>
    </xf>
    <xf numFmtId="0" fontId="13" fillId="0" borderId="0" xfId="0" applyFont="1"/>
    <xf numFmtId="2" fontId="13" fillId="0" borderId="0" xfId="0" applyNumberFormat="1" applyFont="1" applyAlignment="1">
      <alignment horizontal="center" vertical="center"/>
    </xf>
    <xf numFmtId="1" fontId="13" fillId="0" borderId="0" xfId="0" applyNumberFormat="1" applyFont="1"/>
    <xf numFmtId="2" fontId="12" fillId="21" borderId="12" xfId="2" applyNumberFormat="1" applyFont="1" applyBorder="1" applyAlignment="1">
      <alignment horizontal="center" vertical="center"/>
    </xf>
    <xf numFmtId="0" fontId="13" fillId="0" borderId="0" xfId="0" applyFont="1" applyFill="1" applyBorder="1"/>
    <xf numFmtId="2" fontId="12" fillId="0" borderId="0" xfId="2" applyNumberFormat="1" applyFont="1" applyFill="1" applyBorder="1" applyAlignment="1">
      <alignment horizontal="center" vertical="center"/>
    </xf>
    <xf numFmtId="9" fontId="12" fillId="0" borderId="0" xfId="4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4" fillId="15" borderId="4" xfId="0" applyFont="1" applyFill="1" applyBorder="1" applyAlignment="1">
      <alignment horizontal="center"/>
    </xf>
    <xf numFmtId="0" fontId="14" fillId="15" borderId="2" xfId="0" applyFont="1" applyFill="1" applyBorder="1" applyAlignment="1">
      <alignment horizontal="center"/>
    </xf>
    <xf numFmtId="0" fontId="14" fillId="13" borderId="4" xfId="0" applyFont="1" applyFill="1" applyBorder="1" applyAlignment="1">
      <alignment horizontal="center"/>
    </xf>
    <xf numFmtId="0" fontId="14" fillId="13" borderId="2" xfId="0" applyFont="1" applyFill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0" fontId="14" fillId="0" borderId="1" xfId="0" applyFont="1" applyBorder="1"/>
    <xf numFmtId="0" fontId="15" fillId="3" borderId="4" xfId="0" applyFont="1" applyFill="1" applyBorder="1"/>
    <xf numFmtId="0" fontId="15" fillId="14" borderId="1" xfId="0" applyFont="1" applyFill="1" applyBorder="1"/>
    <xf numFmtId="0" fontId="15" fillId="16" borderId="1" xfId="0" applyFont="1" applyFill="1" applyBorder="1"/>
    <xf numFmtId="0" fontId="15" fillId="0" borderId="0" xfId="0" applyFont="1" applyAlignment="1">
      <alignment horizontal="left" vertical="center"/>
    </xf>
    <xf numFmtId="2" fontId="15" fillId="0" borderId="0" xfId="0" applyNumberFormat="1" applyFont="1" applyAlignment="1">
      <alignment horizontal="left" vertical="center"/>
    </xf>
    <xf numFmtId="1" fontId="15" fillId="0" borderId="0" xfId="0" applyNumberFormat="1" applyFont="1" applyAlignment="1">
      <alignment horizontal="left" vertical="center"/>
    </xf>
    <xf numFmtId="0" fontId="14" fillId="0" borderId="1" xfId="0" applyFont="1" applyFill="1" applyBorder="1" applyAlignment="1">
      <alignment horizontal="left"/>
    </xf>
    <xf numFmtId="0" fontId="15" fillId="0" borderId="2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18" fillId="0" borderId="1" xfId="0" applyFont="1" applyBorder="1"/>
    <xf numFmtId="0" fontId="19" fillId="3" borderId="4" xfId="0" applyFont="1" applyFill="1" applyBorder="1"/>
    <xf numFmtId="0" fontId="14" fillId="0" borderId="1" xfId="0" applyFont="1" applyFill="1" applyBorder="1"/>
    <xf numFmtId="2" fontId="17" fillId="0" borderId="0" xfId="0" applyNumberFormat="1" applyFont="1" applyAlignment="1">
      <alignment horizontal="left" vertical="center"/>
    </xf>
    <xf numFmtId="2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2" fontId="20" fillId="0" borderId="0" xfId="0" applyNumberFormat="1" applyFont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/>
    </xf>
    <xf numFmtId="9" fontId="15" fillId="0" borderId="1" xfId="4" applyNumberFormat="1" applyFont="1" applyFill="1" applyBorder="1" applyAlignment="1">
      <alignment horizontal="center"/>
    </xf>
    <xf numFmtId="9" fontId="15" fillId="0" borderId="1" xfId="4" applyFont="1" applyFill="1" applyBorder="1" applyAlignment="1">
      <alignment horizontal="center"/>
    </xf>
    <xf numFmtId="0" fontId="21" fillId="14" borderId="1" xfId="0" applyFont="1" applyFill="1" applyBorder="1"/>
    <xf numFmtId="0" fontId="15" fillId="0" borderId="1" xfId="0" applyFont="1" applyFill="1" applyBorder="1" applyAlignment="1">
      <alignment horizontal="center"/>
    </xf>
    <xf numFmtId="0" fontId="22" fillId="3" borderId="2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4" fillId="19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5" fillId="19" borderId="2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6" fillId="4" borderId="1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6" borderId="0" xfId="0" applyFont="1" applyFill="1"/>
    <xf numFmtId="0" fontId="14" fillId="4" borderId="1" xfId="0" applyFont="1" applyFill="1" applyBorder="1"/>
    <xf numFmtId="0" fontId="22" fillId="2" borderId="1" xfId="0" applyFont="1" applyFill="1" applyBorder="1" applyAlignment="1">
      <alignment horizontal="center"/>
    </xf>
    <xf numFmtId="0" fontId="27" fillId="4" borderId="5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/>
    </xf>
    <xf numFmtId="0" fontId="28" fillId="3" borderId="1" xfId="0" applyFont="1" applyFill="1" applyBorder="1" applyAlignment="1">
      <alignment horizontal="center"/>
    </xf>
    <xf numFmtId="0" fontId="24" fillId="19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27" fillId="4" borderId="0" xfId="0" applyFont="1" applyFill="1" applyBorder="1" applyAlignment="1">
      <alignment horizontal="center" vertical="center"/>
    </xf>
    <xf numFmtId="0" fontId="14" fillId="0" borderId="0" xfId="0" applyFont="1"/>
    <xf numFmtId="0" fontId="23" fillId="5" borderId="9" xfId="0" applyFont="1" applyFill="1" applyBorder="1" applyAlignment="1">
      <alignment horizontal="center" vertical="center"/>
    </xf>
    <xf numFmtId="0" fontId="27" fillId="4" borderId="6" xfId="0" applyFont="1" applyFill="1" applyBorder="1" applyAlignment="1">
      <alignment horizontal="center" vertical="center" wrapText="1"/>
    </xf>
    <xf numFmtId="0" fontId="27" fillId="3" borderId="9" xfId="0" applyFont="1" applyFill="1" applyBorder="1" applyAlignment="1">
      <alignment horizontal="center"/>
    </xf>
    <xf numFmtId="0" fontId="27" fillId="4" borderId="3" xfId="0" applyFont="1" applyFill="1" applyBorder="1" applyAlignment="1">
      <alignment horizontal="center" vertical="center" wrapText="1"/>
    </xf>
    <xf numFmtId="0" fontId="27" fillId="4" borderId="7" xfId="0" applyFont="1" applyFill="1" applyBorder="1" applyAlignment="1">
      <alignment horizontal="center" vertical="center" wrapText="1"/>
    </xf>
    <xf numFmtId="0" fontId="27" fillId="4" borderId="6" xfId="0" applyFont="1" applyFill="1" applyBorder="1" applyAlignment="1">
      <alignment horizontal="center" vertical="center"/>
    </xf>
    <xf numFmtId="0" fontId="27" fillId="4" borderId="3" xfId="0" applyFont="1" applyFill="1" applyBorder="1" applyAlignment="1">
      <alignment horizontal="center" vertical="center"/>
    </xf>
    <xf numFmtId="0" fontId="27" fillId="4" borderId="7" xfId="0" applyFont="1" applyFill="1" applyBorder="1" applyAlignment="1">
      <alignment horizontal="center" vertical="center"/>
    </xf>
    <xf numFmtId="0" fontId="14" fillId="11" borderId="1" xfId="0" applyFont="1" applyFill="1" applyBorder="1"/>
    <xf numFmtId="0" fontId="14" fillId="11" borderId="8" xfId="0" applyFont="1" applyFill="1" applyBorder="1" applyAlignment="1">
      <alignment horizontal="center"/>
    </xf>
    <xf numFmtId="0" fontId="25" fillId="6" borderId="2" xfId="0" applyFont="1" applyFill="1" applyBorder="1" applyAlignment="1">
      <alignment horizontal="center"/>
    </xf>
    <xf numFmtId="0" fontId="17" fillId="0" borderId="1" xfId="0" applyFont="1" applyBorder="1"/>
    <xf numFmtId="0" fontId="29" fillId="12" borderId="1" xfId="0" applyFont="1" applyFill="1" applyBorder="1"/>
    <xf numFmtId="0" fontId="15" fillId="6" borderId="1" xfId="0" applyFont="1" applyFill="1" applyBorder="1"/>
    <xf numFmtId="0" fontId="15" fillId="0" borderId="1" xfId="0" applyFont="1" applyBorder="1"/>
    <xf numFmtId="0" fontId="15" fillId="12" borderId="1" xfId="0" applyFont="1" applyFill="1" applyBorder="1"/>
    <xf numFmtId="0" fontId="20" fillId="6" borderId="1" xfId="0" applyFont="1" applyFill="1" applyBorder="1"/>
    <xf numFmtId="0" fontId="20" fillId="0" borderId="3" xfId="0" applyFont="1" applyFill="1" applyBorder="1"/>
    <xf numFmtId="0" fontId="20" fillId="0" borderId="1" xfId="0" applyFont="1" applyBorder="1"/>
    <xf numFmtId="0" fontId="30" fillId="7" borderId="1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5" xfId="0" applyFont="1" applyBorder="1"/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/>
    <xf numFmtId="0" fontId="15" fillId="0" borderId="17" xfId="0" applyFont="1" applyBorder="1" applyAlignment="1">
      <alignment horizontal="center" vertical="center"/>
    </xf>
    <xf numFmtId="0" fontId="14" fillId="10" borderId="1" xfId="0" applyFont="1" applyFill="1" applyBorder="1" applyAlignment="1">
      <alignment horizontal="left"/>
    </xf>
    <xf numFmtId="0" fontId="28" fillId="0" borderId="0" xfId="0" applyFont="1"/>
    <xf numFmtId="0" fontId="14" fillId="0" borderId="1" xfId="0" applyFont="1" applyBorder="1" applyAlignment="1">
      <alignment horizontal="left"/>
    </xf>
    <xf numFmtId="0" fontId="15" fillId="9" borderId="1" xfId="0" applyFont="1" applyFill="1" applyBorder="1" applyAlignment="1">
      <alignment horizontal="left"/>
    </xf>
    <xf numFmtId="0" fontId="31" fillId="13" borderId="0" xfId="0" applyFont="1" applyFill="1"/>
    <xf numFmtId="0" fontId="27" fillId="2" borderId="1" xfId="0" applyFont="1" applyFill="1" applyBorder="1" applyAlignment="1">
      <alignment horizontal="left"/>
    </xf>
    <xf numFmtId="0" fontId="32" fillId="13" borderId="0" xfId="0" applyFont="1" applyFill="1"/>
    <xf numFmtId="164" fontId="15" fillId="0" borderId="0" xfId="0" applyNumberFormat="1" applyFont="1"/>
    <xf numFmtId="0" fontId="15" fillId="0" borderId="0" xfId="0" applyFont="1" applyAlignment="1">
      <alignment horizontal="left"/>
    </xf>
    <xf numFmtId="0" fontId="15" fillId="18" borderId="0" xfId="0" applyFont="1" applyFill="1"/>
    <xf numFmtId="0" fontId="15" fillId="0" borderId="3" xfId="0" applyFont="1" applyFill="1" applyBorder="1"/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85" zoomScaleNormal="85" workbookViewId="0"/>
  </sheetViews>
  <sheetFormatPr defaultRowHeight="15.6" x14ac:dyDescent="0.3"/>
  <cols>
    <col min="1" max="1" width="8.88671875" style="41"/>
    <col min="2" max="2" width="15" style="41" bestFit="1" customWidth="1"/>
    <col min="3" max="3" width="17" style="41" bestFit="1" customWidth="1"/>
    <col min="4" max="4" width="18.5546875" style="41" bestFit="1" customWidth="1"/>
    <col min="5" max="5" width="15.6640625" style="41" bestFit="1" customWidth="1"/>
    <col min="6" max="6" width="17.109375" style="41" bestFit="1" customWidth="1"/>
    <col min="7" max="7" width="18.6640625" style="41" bestFit="1" customWidth="1"/>
    <col min="8" max="8" width="17.44140625" style="41" bestFit="1" customWidth="1"/>
    <col min="9" max="9" width="19.44140625" style="41" bestFit="1" customWidth="1"/>
    <col min="10" max="10" width="20.88671875" style="41" bestFit="1" customWidth="1"/>
    <col min="11" max="11" width="18.88671875" style="41" bestFit="1" customWidth="1"/>
    <col min="12" max="12" width="17.5546875" style="41" bestFit="1" customWidth="1"/>
    <col min="13" max="13" width="16.33203125" style="41" bestFit="1" customWidth="1"/>
    <col min="14" max="14" width="17.5546875" style="41" bestFit="1" customWidth="1"/>
    <col min="15" max="15" width="13" style="41" bestFit="1" customWidth="1"/>
    <col min="16" max="16" width="9.109375" style="41" bestFit="1" customWidth="1"/>
    <col min="17" max="17" width="11.33203125" style="41" bestFit="1" customWidth="1"/>
    <col min="18" max="18" width="17.5546875" style="41" bestFit="1" customWidth="1"/>
    <col min="19" max="19" width="14.6640625" style="41" bestFit="1" customWidth="1"/>
    <col min="20" max="16384" width="8.88671875" style="41"/>
  </cols>
  <sheetData>
    <row r="1" spans="1:19" s="36" customFormat="1" x14ac:dyDescent="0.3">
      <c r="A1" s="36" t="s">
        <v>182</v>
      </c>
      <c r="B1" s="37"/>
      <c r="C1" s="37"/>
      <c r="D1" s="37"/>
      <c r="E1" s="37"/>
      <c r="F1" s="37"/>
      <c r="G1" s="37"/>
      <c r="H1" s="37"/>
      <c r="I1" s="37"/>
      <c r="J1" s="37"/>
      <c r="K1" s="38"/>
      <c r="L1" s="38"/>
      <c r="M1" s="38"/>
      <c r="N1" s="39"/>
      <c r="O1" s="39"/>
      <c r="P1" s="39"/>
      <c r="Q1" s="39"/>
      <c r="R1" s="40" t="e">
        <f>K1/L1</f>
        <v>#DIV/0!</v>
      </c>
      <c r="S1" s="40" t="e">
        <f>M1/K1</f>
        <v>#DIV/0!</v>
      </c>
    </row>
    <row r="2" spans="1:19" x14ac:dyDescent="0.3">
      <c r="B2" s="37"/>
      <c r="C2" s="37"/>
      <c r="D2" s="37"/>
      <c r="E2" s="37"/>
      <c r="F2" s="37"/>
      <c r="G2" s="37"/>
      <c r="H2" s="37"/>
      <c r="I2" s="37"/>
      <c r="J2" s="37"/>
      <c r="K2" s="38"/>
      <c r="L2" s="38"/>
      <c r="M2" s="38"/>
      <c r="N2" s="39"/>
      <c r="O2" s="39"/>
      <c r="P2" s="39"/>
      <c r="Q2" s="39"/>
      <c r="R2" s="40" t="e">
        <f>K2/L2</f>
        <v>#DIV/0!</v>
      </c>
      <c r="S2" s="40" t="e">
        <f>M2/K2</f>
        <v>#DIV/0!</v>
      </c>
    </row>
    <row r="3" spans="1:19" x14ac:dyDescent="0.3">
      <c r="B3" s="37"/>
      <c r="C3" s="37"/>
      <c r="D3" s="37"/>
      <c r="E3" s="37"/>
      <c r="F3" s="37"/>
      <c r="G3" s="37"/>
      <c r="H3" s="37"/>
      <c r="I3" s="37"/>
      <c r="J3" s="37"/>
      <c r="K3" s="38"/>
      <c r="L3" s="38"/>
      <c r="M3" s="38"/>
      <c r="N3" s="39"/>
      <c r="O3" s="39"/>
      <c r="P3" s="39"/>
      <c r="Q3" s="39"/>
      <c r="R3" s="40" t="e">
        <f>K3/L3</f>
        <v>#DIV/0!</v>
      </c>
      <c r="S3" s="40" t="e">
        <f>M3/K3</f>
        <v>#DIV/0!</v>
      </c>
    </row>
    <row r="4" spans="1:19" x14ac:dyDescent="0.3">
      <c r="B4" s="37"/>
      <c r="C4" s="37"/>
      <c r="D4" s="37"/>
      <c r="E4" s="37"/>
      <c r="F4" s="37"/>
      <c r="G4" s="37"/>
      <c r="H4" s="37"/>
      <c r="I4" s="37"/>
      <c r="J4" s="37"/>
      <c r="K4" s="38"/>
      <c r="L4" s="38"/>
      <c r="M4" s="38"/>
      <c r="N4" s="39"/>
      <c r="O4" s="39"/>
      <c r="P4" s="39"/>
      <c r="Q4" s="39"/>
      <c r="R4" s="40" t="e">
        <f t="shared" ref="R4:R10" si="0">K4/L4</f>
        <v>#DIV/0!</v>
      </c>
      <c r="S4" s="40" t="e">
        <f t="shared" ref="S4:S10" si="1">M4/K4</f>
        <v>#DIV/0!</v>
      </c>
    </row>
    <row r="5" spans="1:19" x14ac:dyDescent="0.3">
      <c r="B5" s="37"/>
      <c r="C5" s="37"/>
      <c r="D5" s="37"/>
      <c r="E5" s="37"/>
      <c r="F5" s="37"/>
      <c r="G5" s="37"/>
      <c r="H5" s="37"/>
      <c r="I5" s="37"/>
      <c r="J5" s="37"/>
      <c r="K5" s="38"/>
      <c r="L5" s="38"/>
      <c r="M5" s="38"/>
      <c r="N5" s="39"/>
      <c r="O5" s="39"/>
      <c r="P5" s="39"/>
      <c r="Q5" s="39"/>
      <c r="R5" s="40" t="e">
        <f t="shared" si="0"/>
        <v>#DIV/0!</v>
      </c>
      <c r="S5" s="40" t="e">
        <f t="shared" si="1"/>
        <v>#DIV/0!</v>
      </c>
    </row>
    <row r="6" spans="1:19" x14ac:dyDescent="0.3">
      <c r="B6" s="37"/>
      <c r="C6" s="37"/>
      <c r="D6" s="37"/>
      <c r="E6" s="37"/>
      <c r="F6" s="37"/>
      <c r="G6" s="37"/>
      <c r="H6" s="37"/>
      <c r="I6" s="37"/>
      <c r="J6" s="37"/>
      <c r="K6" s="38"/>
      <c r="L6" s="38"/>
      <c r="M6" s="38"/>
      <c r="N6" s="39"/>
      <c r="O6" s="39"/>
      <c r="P6" s="39"/>
      <c r="Q6" s="39"/>
      <c r="R6" s="40" t="e">
        <f t="shared" si="0"/>
        <v>#DIV/0!</v>
      </c>
      <c r="S6" s="40" t="e">
        <f t="shared" si="1"/>
        <v>#DIV/0!</v>
      </c>
    </row>
    <row r="7" spans="1:19" x14ac:dyDescent="0.3">
      <c r="B7" s="37"/>
      <c r="C7" s="37"/>
      <c r="D7" s="37"/>
      <c r="E7" s="37"/>
      <c r="F7" s="37"/>
      <c r="G7" s="37"/>
      <c r="H7" s="37"/>
      <c r="I7" s="37"/>
      <c r="J7" s="37"/>
      <c r="K7" s="38"/>
      <c r="L7" s="38"/>
      <c r="M7" s="38"/>
      <c r="N7" s="39"/>
      <c r="O7" s="39"/>
      <c r="P7" s="39"/>
      <c r="Q7" s="39"/>
      <c r="R7" s="40" t="e">
        <f t="shared" si="0"/>
        <v>#DIV/0!</v>
      </c>
      <c r="S7" s="40" t="e">
        <f t="shared" si="1"/>
        <v>#DIV/0!</v>
      </c>
    </row>
    <row r="8" spans="1:19" x14ac:dyDescent="0.3">
      <c r="B8" s="37"/>
      <c r="C8" s="37"/>
      <c r="D8" s="37"/>
      <c r="E8" s="37"/>
      <c r="F8" s="37"/>
      <c r="G8" s="37"/>
      <c r="H8" s="37"/>
      <c r="I8" s="37"/>
      <c r="J8" s="37"/>
      <c r="K8" s="38"/>
      <c r="L8" s="38"/>
      <c r="M8" s="38"/>
      <c r="N8" s="39"/>
      <c r="O8" s="39"/>
      <c r="P8" s="39"/>
      <c r="Q8" s="39"/>
      <c r="R8" s="40" t="e">
        <f t="shared" si="0"/>
        <v>#DIV/0!</v>
      </c>
      <c r="S8" s="40" t="e">
        <f t="shared" si="1"/>
        <v>#DIV/0!</v>
      </c>
    </row>
    <row r="9" spans="1:19" x14ac:dyDescent="0.3">
      <c r="B9" s="37"/>
      <c r="C9" s="37"/>
      <c r="D9" s="37"/>
      <c r="E9" s="37"/>
      <c r="F9" s="37"/>
      <c r="G9" s="37"/>
      <c r="H9" s="37"/>
      <c r="I9" s="37"/>
      <c r="J9" s="37"/>
      <c r="K9" s="38"/>
      <c r="L9" s="38"/>
      <c r="M9" s="38"/>
      <c r="N9" s="39"/>
      <c r="O9" s="39"/>
      <c r="P9" s="39"/>
      <c r="Q9" s="39"/>
      <c r="R9" s="40" t="e">
        <f t="shared" si="0"/>
        <v>#DIV/0!</v>
      </c>
      <c r="S9" s="40" t="e">
        <f t="shared" si="1"/>
        <v>#DIV/0!</v>
      </c>
    </row>
    <row r="10" spans="1:19" x14ac:dyDescent="0.3">
      <c r="B10" s="37"/>
      <c r="C10" s="37"/>
      <c r="D10" s="37"/>
      <c r="E10" s="37"/>
      <c r="F10" s="37"/>
      <c r="G10" s="37"/>
      <c r="H10" s="37"/>
      <c r="I10" s="37"/>
      <c r="J10" s="37"/>
      <c r="K10" s="38"/>
      <c r="L10" s="38"/>
      <c r="M10" s="38"/>
      <c r="N10" s="39"/>
      <c r="O10" s="39"/>
      <c r="P10" s="39"/>
      <c r="Q10" s="39"/>
      <c r="R10" s="40" t="e">
        <f t="shared" si="0"/>
        <v>#DIV/0!</v>
      </c>
      <c r="S10" s="40" t="e">
        <f t="shared" si="1"/>
        <v>#DIV/0!</v>
      </c>
    </row>
    <row r="11" spans="1:19" x14ac:dyDescent="0.3">
      <c r="B11" s="42"/>
      <c r="C11" s="42"/>
      <c r="D11" s="42"/>
      <c r="E11" s="42"/>
      <c r="F11" s="42"/>
      <c r="G11" s="42"/>
      <c r="H11" s="42"/>
      <c r="I11" s="42"/>
      <c r="J11" s="42"/>
      <c r="K11" s="43"/>
    </row>
    <row r="12" spans="1:19" x14ac:dyDescent="0.3">
      <c r="B12" s="42"/>
      <c r="C12" s="42"/>
      <c r="D12" s="42"/>
      <c r="E12" s="42"/>
      <c r="F12" s="42"/>
      <c r="G12" s="42"/>
      <c r="H12" s="42"/>
      <c r="I12" s="42"/>
      <c r="J12" s="42"/>
      <c r="K12" s="43"/>
    </row>
    <row r="13" spans="1:19" x14ac:dyDescent="0.3">
      <c r="B13" s="44" t="e">
        <f t="shared" ref="B13:L13" si="2">AVERAGE(B1:B10)</f>
        <v>#DIV/0!</v>
      </c>
      <c r="C13" s="44" t="e">
        <f t="shared" si="2"/>
        <v>#DIV/0!</v>
      </c>
      <c r="D13" s="44" t="e">
        <f t="shared" si="2"/>
        <v>#DIV/0!</v>
      </c>
      <c r="E13" s="44" t="e">
        <f t="shared" si="2"/>
        <v>#DIV/0!</v>
      </c>
      <c r="F13" s="44" t="e">
        <f t="shared" si="2"/>
        <v>#DIV/0!</v>
      </c>
      <c r="G13" s="44" t="e">
        <f t="shared" si="2"/>
        <v>#DIV/0!</v>
      </c>
      <c r="H13" s="44" t="e">
        <f t="shared" si="2"/>
        <v>#DIV/0!</v>
      </c>
      <c r="I13" s="44" t="e">
        <f t="shared" si="2"/>
        <v>#DIV/0!</v>
      </c>
      <c r="J13" s="44" t="e">
        <f t="shared" si="2"/>
        <v>#DIV/0!</v>
      </c>
      <c r="K13" s="44" t="e">
        <f t="shared" si="2"/>
        <v>#DIV/0!</v>
      </c>
      <c r="L13" s="44" t="e">
        <f t="shared" si="2"/>
        <v>#DIV/0!</v>
      </c>
      <c r="M13" s="44" t="e">
        <f t="shared" ref="M13:S13" si="3">AVERAGE(M1:M10)</f>
        <v>#DIV/0!</v>
      </c>
      <c r="N13" s="44" t="e">
        <f t="shared" si="3"/>
        <v>#DIV/0!</v>
      </c>
      <c r="O13" s="44" t="e">
        <f t="shared" si="3"/>
        <v>#DIV/0!</v>
      </c>
      <c r="P13" s="44" t="e">
        <f t="shared" si="3"/>
        <v>#DIV/0!</v>
      </c>
      <c r="Q13" s="44" t="e">
        <f t="shared" si="3"/>
        <v>#DIV/0!</v>
      </c>
      <c r="R13" s="44" t="e">
        <f t="shared" si="3"/>
        <v>#DIV/0!</v>
      </c>
      <c r="S13" s="44" t="e">
        <f t="shared" si="3"/>
        <v>#DIV/0!</v>
      </c>
    </row>
    <row r="14" spans="1:19" s="45" customFormat="1" x14ac:dyDescent="0.3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R14" s="47"/>
      <c r="S14" s="47"/>
    </row>
    <row r="15" spans="1:19" s="45" customFormat="1" x14ac:dyDescent="0.3"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R15" s="47"/>
      <c r="S15" s="47"/>
    </row>
    <row r="16" spans="1:19" x14ac:dyDescent="0.3">
      <c r="B16" s="34" t="s">
        <v>132</v>
      </c>
      <c r="C16" s="34" t="s">
        <v>133</v>
      </c>
      <c r="D16" s="34" t="s">
        <v>134</v>
      </c>
      <c r="E16" s="34" t="s">
        <v>135</v>
      </c>
      <c r="F16" s="34" t="s">
        <v>136</v>
      </c>
      <c r="G16" s="34" t="s">
        <v>137</v>
      </c>
      <c r="H16" s="34" t="s">
        <v>138</v>
      </c>
      <c r="I16" s="34" t="s">
        <v>139</v>
      </c>
      <c r="J16" s="34" t="s">
        <v>140</v>
      </c>
      <c r="K16" s="35" t="s">
        <v>144</v>
      </c>
      <c r="L16" s="35" t="s">
        <v>145</v>
      </c>
      <c r="M16" s="35" t="s">
        <v>146</v>
      </c>
      <c r="N16" s="35" t="s">
        <v>171</v>
      </c>
      <c r="O16" s="35" t="s">
        <v>179</v>
      </c>
      <c r="P16" s="35" t="s">
        <v>180</v>
      </c>
      <c r="Q16" s="35" t="s">
        <v>181</v>
      </c>
      <c r="R16" s="35" t="s">
        <v>143</v>
      </c>
      <c r="S16" s="35" t="s">
        <v>155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5"/>
  <sheetViews>
    <sheetView workbookViewId="0">
      <selection sqref="A1:XFD1048576"/>
    </sheetView>
  </sheetViews>
  <sheetFormatPr defaultRowHeight="13.8" x14ac:dyDescent="0.25"/>
  <cols>
    <col min="1" max="1" width="15.33203125" style="54" bestFit="1" customWidth="1"/>
    <col min="2" max="2" width="12.88671875" style="54" bestFit="1" customWidth="1"/>
    <col min="3" max="16384" width="8.88671875" style="54"/>
  </cols>
  <sheetData>
    <row r="1" spans="1:12" s="101" customFormat="1" x14ac:dyDescent="0.25">
      <c r="A1" s="110" t="s">
        <v>48</v>
      </c>
      <c r="B1" s="48" t="s">
        <v>141</v>
      </c>
      <c r="C1" s="111"/>
      <c r="D1" s="49"/>
      <c r="J1" s="48" t="s">
        <v>142</v>
      </c>
      <c r="K1" s="111"/>
      <c r="L1" s="49"/>
    </row>
    <row r="2" spans="1:12" x14ac:dyDescent="0.25">
      <c r="A2" s="112" t="s">
        <v>50</v>
      </c>
      <c r="B2" s="112">
        <v>150</v>
      </c>
      <c r="C2" s="112">
        <v>120</v>
      </c>
      <c r="D2" s="112">
        <v>180</v>
      </c>
      <c r="J2" s="112">
        <v>150</v>
      </c>
      <c r="K2" s="112">
        <v>120</v>
      </c>
      <c r="L2" s="112">
        <v>180</v>
      </c>
    </row>
    <row r="3" spans="1:12" x14ac:dyDescent="0.25">
      <c r="A3" s="113" t="s">
        <v>51</v>
      </c>
      <c r="B3" s="114">
        <v>90</v>
      </c>
      <c r="C3" s="114">
        <v>90</v>
      </c>
      <c r="D3" s="114">
        <v>90</v>
      </c>
      <c r="J3" s="114">
        <v>90</v>
      </c>
      <c r="K3" s="114">
        <v>90</v>
      </c>
      <c r="L3" s="114">
        <v>90</v>
      </c>
    </row>
    <row r="4" spans="1:12" x14ac:dyDescent="0.25">
      <c r="A4" s="113" t="s">
        <v>52</v>
      </c>
      <c r="B4" s="114">
        <v>150</v>
      </c>
      <c r="C4" s="114">
        <v>150</v>
      </c>
      <c r="D4" s="114">
        <v>150</v>
      </c>
      <c r="J4" s="114">
        <v>150</v>
      </c>
      <c r="K4" s="114">
        <v>150</v>
      </c>
      <c r="L4" s="114">
        <v>150</v>
      </c>
    </row>
    <row r="5" spans="1:12" x14ac:dyDescent="0.25">
      <c r="A5" s="115"/>
      <c r="B5" s="114"/>
      <c r="C5" s="114"/>
      <c r="D5" s="114"/>
      <c r="J5" s="114"/>
      <c r="K5" s="114"/>
      <c r="L5" s="114"/>
    </row>
    <row r="6" spans="1:12" x14ac:dyDescent="0.25">
      <c r="A6" s="116" t="s">
        <v>58</v>
      </c>
      <c r="B6" s="117">
        <v>15</v>
      </c>
      <c r="C6" s="117">
        <v>10</v>
      </c>
      <c r="D6" s="117">
        <v>45</v>
      </c>
      <c r="F6" s="117">
        <v>230</v>
      </c>
      <c r="G6" s="117">
        <v>50</v>
      </c>
      <c r="H6" s="117">
        <v>410</v>
      </c>
      <c r="J6" s="117">
        <v>15</v>
      </c>
      <c r="K6" s="117">
        <v>10</v>
      </c>
      <c r="L6" s="117">
        <v>45</v>
      </c>
    </row>
    <row r="7" spans="1:12" x14ac:dyDescent="0.25">
      <c r="A7" s="116"/>
      <c r="B7" s="117"/>
      <c r="C7" s="117"/>
      <c r="D7" s="117"/>
      <c r="J7" s="117"/>
      <c r="K7" s="117"/>
      <c r="L7" s="117"/>
    </row>
    <row r="8" spans="1:12" x14ac:dyDescent="0.25">
      <c r="A8" s="116"/>
      <c r="B8" s="117"/>
      <c r="C8" s="117"/>
      <c r="D8" s="117"/>
      <c r="J8" s="117"/>
      <c r="K8" s="117"/>
      <c r="L8" s="117"/>
    </row>
    <row r="9" spans="1:12" x14ac:dyDescent="0.25">
      <c r="A9" s="116" t="s">
        <v>59</v>
      </c>
      <c r="B9" s="117">
        <v>330</v>
      </c>
      <c r="C9" s="117">
        <v>60</v>
      </c>
      <c r="D9" s="117">
        <v>420</v>
      </c>
      <c r="F9" s="117">
        <v>1140</v>
      </c>
      <c r="G9" s="117">
        <v>240</v>
      </c>
      <c r="H9" s="117">
        <v>1400</v>
      </c>
      <c r="J9" s="117">
        <v>60</v>
      </c>
      <c r="K9" s="117">
        <v>30</v>
      </c>
      <c r="L9" s="117">
        <v>90</v>
      </c>
    </row>
    <row r="10" spans="1:12" x14ac:dyDescent="0.25">
      <c r="A10" s="116" t="s">
        <v>60</v>
      </c>
      <c r="B10" s="117">
        <v>9</v>
      </c>
      <c r="C10" s="117">
        <v>9</v>
      </c>
      <c r="D10" s="117">
        <v>9</v>
      </c>
      <c r="J10" s="117">
        <v>9</v>
      </c>
      <c r="K10" s="117">
        <v>9</v>
      </c>
      <c r="L10" s="117">
        <v>9</v>
      </c>
    </row>
    <row r="11" spans="1:12" x14ac:dyDescent="0.25">
      <c r="A11" s="116" t="s">
        <v>61</v>
      </c>
      <c r="B11" s="117">
        <v>4</v>
      </c>
      <c r="C11" s="117">
        <v>4</v>
      </c>
      <c r="D11" s="117">
        <v>4</v>
      </c>
      <c r="J11" s="117">
        <v>4</v>
      </c>
      <c r="K11" s="117">
        <v>4</v>
      </c>
      <c r="L11" s="117">
        <v>4</v>
      </c>
    </row>
    <row r="12" spans="1:12" x14ac:dyDescent="0.25">
      <c r="A12" s="116" t="s">
        <v>62</v>
      </c>
      <c r="B12" s="117">
        <v>15</v>
      </c>
      <c r="C12" s="117">
        <v>10</v>
      </c>
      <c r="D12" s="117">
        <v>45</v>
      </c>
      <c r="F12" s="117">
        <v>230</v>
      </c>
      <c r="G12" s="117">
        <v>50</v>
      </c>
      <c r="H12" s="117">
        <v>410</v>
      </c>
      <c r="J12" s="117">
        <v>15</v>
      </c>
      <c r="K12" s="117">
        <v>10</v>
      </c>
      <c r="L12" s="117">
        <v>45</v>
      </c>
    </row>
    <row r="13" spans="1:12" x14ac:dyDescent="0.25">
      <c r="B13" s="54" t="s">
        <v>108</v>
      </c>
      <c r="C13" s="54" t="s">
        <v>105</v>
      </c>
      <c r="D13" s="54" t="s">
        <v>106</v>
      </c>
    </row>
    <row r="15" spans="1:12" x14ac:dyDescent="0.25">
      <c r="B15" s="54">
        <f>B9/60</f>
        <v>5.5</v>
      </c>
      <c r="C15" s="54">
        <f>C9/60</f>
        <v>1</v>
      </c>
      <c r="D15" s="54">
        <f>D9/60</f>
        <v>7</v>
      </c>
      <c r="J15" s="54">
        <f>J9/60</f>
        <v>1</v>
      </c>
      <c r="K15" s="54">
        <f>K9/60</f>
        <v>0.5</v>
      </c>
      <c r="L15" s="54">
        <f>L9/60</f>
        <v>1.5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>
      <selection sqref="A1:XFD1048576"/>
    </sheetView>
  </sheetViews>
  <sheetFormatPr defaultRowHeight="13.8" x14ac:dyDescent="0.25"/>
  <cols>
    <col min="1" max="1" width="15.33203125" style="54" bestFit="1" customWidth="1"/>
    <col min="2" max="2" width="12.88671875" style="54" bestFit="1" customWidth="1"/>
    <col min="3" max="16384" width="8.88671875" style="54"/>
  </cols>
  <sheetData>
    <row r="1" spans="1:4" s="101" customFormat="1" x14ac:dyDescent="0.25">
      <c r="A1" s="110" t="s">
        <v>48</v>
      </c>
      <c r="B1" s="48" t="s">
        <v>49</v>
      </c>
      <c r="C1" s="111"/>
      <c r="D1" s="49"/>
    </row>
    <row r="2" spans="1:4" x14ac:dyDescent="0.25">
      <c r="A2" s="116" t="s">
        <v>63</v>
      </c>
      <c r="B2" s="117">
        <v>5</v>
      </c>
      <c r="C2" s="117">
        <v>1</v>
      </c>
      <c r="D2" s="117">
        <v>7</v>
      </c>
    </row>
    <row r="3" spans="1:4" x14ac:dyDescent="0.25">
      <c r="A3" s="116" t="s">
        <v>64</v>
      </c>
      <c r="B3" s="117">
        <v>10</v>
      </c>
      <c r="C3" s="117">
        <v>2</v>
      </c>
      <c r="D3" s="117">
        <v>15</v>
      </c>
    </row>
    <row r="4" spans="1:4" x14ac:dyDescent="0.25">
      <c r="A4" s="116" t="s">
        <v>65</v>
      </c>
      <c r="B4" s="117">
        <v>20</v>
      </c>
      <c r="C4" s="117">
        <v>10</v>
      </c>
      <c r="D4" s="117">
        <v>30</v>
      </c>
    </row>
    <row r="5" spans="1:4" x14ac:dyDescent="0.25">
      <c r="A5" s="118" t="s">
        <v>111</v>
      </c>
      <c r="B5" s="117">
        <v>10</v>
      </c>
      <c r="C5" s="117">
        <v>5</v>
      </c>
      <c r="D5" s="117">
        <v>30</v>
      </c>
    </row>
    <row r="6" spans="1:4" x14ac:dyDescent="0.25">
      <c r="A6" s="119" t="s">
        <v>112</v>
      </c>
      <c r="B6" s="117">
        <v>30</v>
      </c>
      <c r="C6" s="117">
        <v>10</v>
      </c>
      <c r="D6" s="117">
        <v>40</v>
      </c>
    </row>
    <row r="7" spans="1:4" x14ac:dyDescent="0.25">
      <c r="A7" s="120" t="s">
        <v>113</v>
      </c>
      <c r="B7" s="117">
        <v>30</v>
      </c>
      <c r="C7" s="117">
        <v>10</v>
      </c>
      <c r="D7" s="117">
        <v>40</v>
      </c>
    </row>
    <row r="8" spans="1:4" x14ac:dyDescent="0.25">
      <c r="A8" s="120" t="s">
        <v>114</v>
      </c>
      <c r="B8" s="117">
        <v>30</v>
      </c>
      <c r="C8" s="117">
        <v>10</v>
      </c>
      <c r="D8" s="117">
        <v>40</v>
      </c>
    </row>
    <row r="9" spans="1:4" x14ac:dyDescent="0.25">
      <c r="A9" s="120" t="s">
        <v>115</v>
      </c>
      <c r="B9" s="117">
        <v>30</v>
      </c>
      <c r="C9" s="117">
        <v>10</v>
      </c>
      <c r="D9" s="117">
        <v>40</v>
      </c>
    </row>
    <row r="11" spans="1:4" x14ac:dyDescent="0.25">
      <c r="B11" s="54" t="s">
        <v>109</v>
      </c>
      <c r="C11" s="54" t="s">
        <v>105</v>
      </c>
      <c r="D11" s="54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workbookViewId="0">
      <selection sqref="A1:XFD1048576"/>
    </sheetView>
  </sheetViews>
  <sheetFormatPr defaultRowHeight="13.8" x14ac:dyDescent="0.25"/>
  <cols>
    <col min="1" max="1" width="33.33203125" style="54" bestFit="1" customWidth="1"/>
    <col min="2" max="16384" width="8.88671875" style="54"/>
  </cols>
  <sheetData>
    <row r="1" spans="1:6" x14ac:dyDescent="0.25">
      <c r="A1" s="121" t="s">
        <v>86</v>
      </c>
      <c r="B1" s="121" t="s">
        <v>24</v>
      </c>
    </row>
    <row r="2" spans="1:6" x14ac:dyDescent="0.25">
      <c r="A2" s="90" t="s">
        <v>4</v>
      </c>
      <c r="B2" s="122">
        <v>1</v>
      </c>
      <c r="D2" s="122">
        <v>1</v>
      </c>
      <c r="F2" s="122">
        <v>1</v>
      </c>
    </row>
    <row r="3" spans="1:6" x14ac:dyDescent="0.25">
      <c r="A3" s="90" t="s">
        <v>2</v>
      </c>
      <c r="B3" s="122">
        <v>7</v>
      </c>
      <c r="D3" s="122">
        <v>7</v>
      </c>
      <c r="F3" s="122">
        <v>7</v>
      </c>
    </row>
    <row r="4" spans="1:6" x14ac:dyDescent="0.25">
      <c r="A4" s="90" t="s">
        <v>3</v>
      </c>
      <c r="B4" s="122">
        <v>10</v>
      </c>
      <c r="D4" s="122">
        <v>10</v>
      </c>
      <c r="F4" s="122">
        <v>10</v>
      </c>
    </row>
    <row r="5" spans="1:6" x14ac:dyDescent="0.25">
      <c r="A5" s="90" t="s">
        <v>5</v>
      </c>
      <c r="B5" s="122">
        <v>8</v>
      </c>
      <c r="D5" s="122">
        <v>11</v>
      </c>
      <c r="F5" s="122">
        <v>8</v>
      </c>
    </row>
    <row r="6" spans="1:6" x14ac:dyDescent="0.25">
      <c r="A6" s="90" t="s">
        <v>6</v>
      </c>
      <c r="B6" s="122">
        <v>3</v>
      </c>
      <c r="C6" s="54">
        <v>3</v>
      </c>
      <c r="D6" s="122">
        <v>3</v>
      </c>
      <c r="F6" s="122">
        <v>5</v>
      </c>
    </row>
    <row r="7" spans="1:6" x14ac:dyDescent="0.25">
      <c r="A7" s="90" t="s">
        <v>7</v>
      </c>
      <c r="B7" s="122">
        <v>4</v>
      </c>
      <c r="D7" s="122">
        <v>4</v>
      </c>
      <c r="F7" s="122">
        <v>1</v>
      </c>
    </row>
    <row r="8" spans="1:6" x14ac:dyDescent="0.25">
      <c r="A8" s="90" t="s">
        <v>8</v>
      </c>
      <c r="B8" s="122">
        <v>14</v>
      </c>
      <c r="D8" s="122">
        <v>36</v>
      </c>
      <c r="F8" s="122">
        <v>14</v>
      </c>
    </row>
    <row r="9" spans="1:6" x14ac:dyDescent="0.25">
      <c r="A9" s="90" t="s">
        <v>9</v>
      </c>
      <c r="B9" s="122">
        <v>100</v>
      </c>
      <c r="D9" s="122">
        <v>100</v>
      </c>
      <c r="F9" s="122">
        <v>100</v>
      </c>
    </row>
    <row r="10" spans="1:6" x14ac:dyDescent="0.25">
      <c r="A10" s="90" t="s">
        <v>10</v>
      </c>
      <c r="B10" s="122">
        <v>4</v>
      </c>
      <c r="C10" s="54">
        <v>1</v>
      </c>
      <c r="D10" s="122">
        <v>1</v>
      </c>
      <c r="F10" s="122">
        <v>4</v>
      </c>
    </row>
    <row r="11" spans="1:6" x14ac:dyDescent="0.25">
      <c r="A11" s="90" t="s">
        <v>12</v>
      </c>
      <c r="B11" s="122">
        <v>23</v>
      </c>
      <c r="D11" s="122">
        <v>23</v>
      </c>
      <c r="F11" s="122">
        <v>23</v>
      </c>
    </row>
    <row r="12" spans="1:6" x14ac:dyDescent="0.25">
      <c r="A12" s="90" t="s">
        <v>25</v>
      </c>
      <c r="B12" s="122">
        <v>2</v>
      </c>
      <c r="D12" s="122">
        <v>1</v>
      </c>
      <c r="F12" s="122">
        <v>2</v>
      </c>
    </row>
    <row r="13" spans="1:6" x14ac:dyDescent="0.25">
      <c r="A13" s="90" t="s">
        <v>113</v>
      </c>
      <c r="B13" s="122">
        <v>10</v>
      </c>
      <c r="D13" s="122">
        <v>1</v>
      </c>
      <c r="F13" s="122">
        <v>10</v>
      </c>
    </row>
    <row r="14" spans="1:6" x14ac:dyDescent="0.25">
      <c r="A14" s="90" t="s">
        <v>114</v>
      </c>
      <c r="B14" s="122">
        <v>10</v>
      </c>
      <c r="D14" s="122">
        <v>1</v>
      </c>
      <c r="F14" s="122">
        <v>10</v>
      </c>
    </row>
    <row r="15" spans="1:6" x14ac:dyDescent="0.25">
      <c r="A15" s="90" t="s">
        <v>81</v>
      </c>
      <c r="B15" s="122">
        <v>100</v>
      </c>
      <c r="D15" s="122">
        <v>10</v>
      </c>
      <c r="F15" s="122">
        <v>100</v>
      </c>
    </row>
    <row r="16" spans="1:6" x14ac:dyDescent="0.25">
      <c r="A16" s="90" t="s">
        <v>112</v>
      </c>
      <c r="B16" s="122">
        <v>5</v>
      </c>
      <c r="D16" s="122">
        <v>3</v>
      </c>
      <c r="F16" s="122">
        <v>5</v>
      </c>
    </row>
    <row r="17" spans="1:6" x14ac:dyDescent="0.25">
      <c r="A17" s="90" t="s">
        <v>116</v>
      </c>
      <c r="B17" s="122">
        <v>10</v>
      </c>
      <c r="D17" s="122">
        <v>2</v>
      </c>
      <c r="F17" s="122">
        <v>10</v>
      </c>
    </row>
    <row r="18" spans="1:6" x14ac:dyDescent="0.25">
      <c r="A18" s="90" t="s">
        <v>88</v>
      </c>
      <c r="B18" s="122">
        <v>7</v>
      </c>
      <c r="D18" s="122">
        <v>7</v>
      </c>
      <c r="F18" s="122">
        <v>7</v>
      </c>
    </row>
    <row r="19" spans="1:6" x14ac:dyDescent="0.25">
      <c r="A19" s="90" t="s">
        <v>115</v>
      </c>
      <c r="B19" s="122">
        <v>10</v>
      </c>
      <c r="D19" s="122">
        <v>2</v>
      </c>
      <c r="F19" s="122">
        <v>10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V19"/>
  <sheetViews>
    <sheetView workbookViewId="0">
      <selection sqref="A1:XFD1048576"/>
    </sheetView>
  </sheetViews>
  <sheetFormatPr defaultRowHeight="13.8" x14ac:dyDescent="0.25"/>
  <cols>
    <col min="1" max="1" width="33.33203125" style="54" bestFit="1" customWidth="1"/>
    <col min="2" max="18" width="8.88671875" style="54"/>
    <col min="19" max="20" width="12.6640625" style="54" customWidth="1"/>
    <col min="21" max="16384" width="8.88671875" style="54"/>
  </cols>
  <sheetData>
    <row r="1" spans="1:22" ht="14.4" thickBot="1" x14ac:dyDescent="0.3">
      <c r="A1" s="121" t="s">
        <v>86</v>
      </c>
      <c r="B1" s="121" t="s">
        <v>24</v>
      </c>
      <c r="I1" s="123" t="s">
        <v>174</v>
      </c>
      <c r="J1" s="124"/>
      <c r="K1" s="125"/>
      <c r="L1" s="124" t="s">
        <v>175</v>
      </c>
      <c r="M1" s="124"/>
      <c r="N1" s="124" t="s">
        <v>176</v>
      </c>
      <c r="O1" s="124"/>
      <c r="P1" s="125"/>
      <c r="Q1" s="124" t="s">
        <v>177</v>
      </c>
      <c r="R1" s="124"/>
      <c r="S1" s="126" t="s">
        <v>178</v>
      </c>
      <c r="T1" s="126"/>
      <c r="U1" s="125"/>
      <c r="V1" s="127" t="s">
        <v>185</v>
      </c>
    </row>
    <row r="2" spans="1:22" x14ac:dyDescent="0.25">
      <c r="A2" s="90" t="s">
        <v>4</v>
      </c>
      <c r="B2" s="122">
        <v>1</v>
      </c>
      <c r="I2" s="56" t="s">
        <v>172</v>
      </c>
      <c r="J2" s="56" t="s">
        <v>173</v>
      </c>
      <c r="L2" s="128">
        <v>0</v>
      </c>
      <c r="M2" s="128"/>
      <c r="N2" s="128">
        <v>0</v>
      </c>
      <c r="O2" s="128"/>
      <c r="Q2" s="54">
        <v>12</v>
      </c>
      <c r="S2" s="56">
        <v>0</v>
      </c>
      <c r="T2" s="56">
        <v>0</v>
      </c>
      <c r="V2" s="54">
        <v>60</v>
      </c>
    </row>
    <row r="3" spans="1:22" x14ac:dyDescent="0.25">
      <c r="A3" s="90" t="s">
        <v>2</v>
      </c>
      <c r="B3" s="122">
        <v>2</v>
      </c>
      <c r="I3" s="56">
        <v>9</v>
      </c>
      <c r="J3" s="56">
        <v>18</v>
      </c>
      <c r="S3" s="56">
        <v>1</v>
      </c>
      <c r="T3" s="56">
        <v>1</v>
      </c>
    </row>
    <row r="4" spans="1:22" x14ac:dyDescent="0.25">
      <c r="A4" s="90" t="s">
        <v>3</v>
      </c>
      <c r="B4" s="122">
        <v>3</v>
      </c>
    </row>
    <row r="5" spans="1:22" x14ac:dyDescent="0.25">
      <c r="A5" s="90" t="s">
        <v>5</v>
      </c>
      <c r="B5" s="122">
        <v>4</v>
      </c>
    </row>
    <row r="6" spans="1:22" x14ac:dyDescent="0.25">
      <c r="A6" s="90" t="s">
        <v>6</v>
      </c>
      <c r="B6" s="122">
        <v>4</v>
      </c>
    </row>
    <row r="7" spans="1:22" x14ac:dyDescent="0.25">
      <c r="A7" s="90" t="s">
        <v>7</v>
      </c>
      <c r="B7" s="122">
        <v>4</v>
      </c>
    </row>
    <row r="8" spans="1:22" x14ac:dyDescent="0.25">
      <c r="A8" s="90" t="s">
        <v>8</v>
      </c>
      <c r="B8" s="122">
        <v>11</v>
      </c>
    </row>
    <row r="9" spans="1:22" x14ac:dyDescent="0.25">
      <c r="A9" s="90" t="s">
        <v>9</v>
      </c>
      <c r="B9" s="122">
        <v>100</v>
      </c>
    </row>
    <row r="10" spans="1:22" x14ac:dyDescent="0.25">
      <c r="A10" s="90" t="s">
        <v>10</v>
      </c>
      <c r="B10" s="122">
        <v>4</v>
      </c>
    </row>
    <row r="11" spans="1:22" x14ac:dyDescent="0.25">
      <c r="A11" s="90" t="s">
        <v>12</v>
      </c>
      <c r="B11" s="122">
        <v>11</v>
      </c>
    </row>
    <row r="12" spans="1:22" x14ac:dyDescent="0.25">
      <c r="A12" s="90" t="s">
        <v>25</v>
      </c>
      <c r="B12" s="122">
        <v>1</v>
      </c>
    </row>
    <row r="13" spans="1:22" x14ac:dyDescent="0.25">
      <c r="A13" s="90" t="s">
        <v>113</v>
      </c>
      <c r="B13" s="122">
        <v>10</v>
      </c>
    </row>
    <row r="14" spans="1:22" x14ac:dyDescent="0.25">
      <c r="A14" s="90" t="s">
        <v>114</v>
      </c>
      <c r="B14" s="122">
        <v>10</v>
      </c>
    </row>
    <row r="15" spans="1:22" x14ac:dyDescent="0.25">
      <c r="A15" s="90" t="s">
        <v>81</v>
      </c>
      <c r="B15" s="122">
        <v>100</v>
      </c>
    </row>
    <row r="16" spans="1:22" x14ac:dyDescent="0.25">
      <c r="A16" s="90" t="s">
        <v>112</v>
      </c>
      <c r="B16" s="122">
        <v>3</v>
      </c>
    </row>
    <row r="17" spans="1:2" x14ac:dyDescent="0.25">
      <c r="A17" s="90" t="s">
        <v>116</v>
      </c>
      <c r="B17" s="122">
        <v>10</v>
      </c>
    </row>
    <row r="18" spans="1:2" x14ac:dyDescent="0.25">
      <c r="A18" s="90" t="s">
        <v>88</v>
      </c>
      <c r="B18" s="122">
        <v>30</v>
      </c>
    </row>
    <row r="19" spans="1:2" x14ac:dyDescent="0.25">
      <c r="A19" s="90" t="s">
        <v>115</v>
      </c>
      <c r="B19" s="122">
        <v>10</v>
      </c>
    </row>
  </sheetData>
  <mergeCells count="7">
    <mergeCell ref="S1:T1"/>
    <mergeCell ref="I1:J1"/>
    <mergeCell ref="L1:M1"/>
    <mergeCell ref="N1:O1"/>
    <mergeCell ref="N2:O2"/>
    <mergeCell ref="L2:M2"/>
    <mergeCell ref="Q1:R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sqref="A1:XFD1048576"/>
    </sheetView>
  </sheetViews>
  <sheetFormatPr defaultRowHeight="13.8" x14ac:dyDescent="0.25"/>
  <cols>
    <col min="1" max="1" width="33.33203125" style="54" bestFit="1" customWidth="1"/>
    <col min="2" max="2" width="18.44140625" style="54" bestFit="1" customWidth="1"/>
    <col min="3" max="16384" width="8.88671875" style="54"/>
  </cols>
  <sheetData>
    <row r="1" spans="1:7" x14ac:dyDescent="0.25">
      <c r="A1" s="84" t="s">
        <v>0</v>
      </c>
      <c r="B1" s="85" t="s">
        <v>111</v>
      </c>
      <c r="C1" s="85" t="s">
        <v>112</v>
      </c>
      <c r="D1" s="85" t="s">
        <v>117</v>
      </c>
      <c r="E1" s="85" t="s">
        <v>113</v>
      </c>
      <c r="F1" s="85" t="s">
        <v>114</v>
      </c>
      <c r="G1" s="85" t="s">
        <v>115</v>
      </c>
    </row>
    <row r="2" spans="1:7" x14ac:dyDescent="0.25">
      <c r="A2" s="88" t="s">
        <v>1</v>
      </c>
      <c r="B2" s="88">
        <v>5</v>
      </c>
      <c r="C2" s="88">
        <v>10</v>
      </c>
      <c r="D2" s="88">
        <v>30</v>
      </c>
      <c r="E2" s="88"/>
      <c r="F2" s="88">
        <v>30</v>
      </c>
      <c r="G2" s="88">
        <v>5</v>
      </c>
    </row>
    <row r="3" spans="1:7" x14ac:dyDescent="0.25">
      <c r="A3" s="90" t="s">
        <v>4</v>
      </c>
      <c r="B3" s="83">
        <v>0</v>
      </c>
      <c r="C3" s="83">
        <v>0</v>
      </c>
      <c r="D3" s="83">
        <v>0</v>
      </c>
      <c r="E3" s="83">
        <v>0</v>
      </c>
      <c r="F3" s="83">
        <v>0</v>
      </c>
      <c r="G3" s="83">
        <v>0</v>
      </c>
    </row>
    <row r="4" spans="1:7" x14ac:dyDescent="0.25">
      <c r="A4" s="90" t="s">
        <v>2</v>
      </c>
      <c r="B4" s="83">
        <v>0</v>
      </c>
      <c r="C4" s="83">
        <v>0</v>
      </c>
      <c r="D4" s="83">
        <v>0</v>
      </c>
      <c r="E4" s="83">
        <v>0</v>
      </c>
      <c r="F4" s="83">
        <v>0</v>
      </c>
      <c r="G4" s="83">
        <v>0</v>
      </c>
    </row>
    <row r="5" spans="1:7" x14ac:dyDescent="0.25">
      <c r="A5" s="90" t="s">
        <v>3</v>
      </c>
      <c r="B5" s="83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</row>
    <row r="6" spans="1:7" x14ac:dyDescent="0.25">
      <c r="A6" s="90" t="s">
        <v>5</v>
      </c>
      <c r="B6" s="83">
        <v>1</v>
      </c>
      <c r="C6" s="83">
        <v>1</v>
      </c>
      <c r="D6" s="83">
        <v>1</v>
      </c>
      <c r="E6" s="83">
        <v>1</v>
      </c>
      <c r="F6" s="83">
        <v>1</v>
      </c>
      <c r="G6" s="83">
        <v>1</v>
      </c>
    </row>
    <row r="7" spans="1:7" x14ac:dyDescent="0.25">
      <c r="A7" s="90" t="s">
        <v>6</v>
      </c>
      <c r="B7" s="83">
        <v>0</v>
      </c>
      <c r="C7" s="83">
        <v>0</v>
      </c>
      <c r="D7" s="83">
        <v>0</v>
      </c>
      <c r="E7" s="83">
        <v>0</v>
      </c>
      <c r="F7" s="83">
        <v>0</v>
      </c>
      <c r="G7" s="83">
        <v>0</v>
      </c>
    </row>
    <row r="8" spans="1:7" x14ac:dyDescent="0.25">
      <c r="A8" s="90" t="s">
        <v>7</v>
      </c>
      <c r="B8" s="83">
        <v>0</v>
      </c>
      <c r="C8" s="83">
        <v>0</v>
      </c>
      <c r="D8" s="83">
        <v>0</v>
      </c>
      <c r="E8" s="83">
        <v>0</v>
      </c>
      <c r="F8" s="83">
        <v>0</v>
      </c>
      <c r="G8" s="83">
        <v>0</v>
      </c>
    </row>
    <row r="9" spans="1:7" x14ac:dyDescent="0.25">
      <c r="A9" s="88" t="s">
        <v>8</v>
      </c>
      <c r="B9" s="88">
        <v>0</v>
      </c>
      <c r="C9" s="88">
        <v>0</v>
      </c>
      <c r="D9" s="88">
        <v>0</v>
      </c>
      <c r="E9" s="88"/>
      <c r="F9" s="88">
        <v>0</v>
      </c>
      <c r="G9" s="88">
        <v>0</v>
      </c>
    </row>
    <row r="10" spans="1:7" x14ac:dyDescent="0.25">
      <c r="A10" s="90" t="s">
        <v>9</v>
      </c>
      <c r="B10" s="83">
        <v>0</v>
      </c>
      <c r="C10" s="83">
        <v>0</v>
      </c>
      <c r="D10" s="83">
        <v>0</v>
      </c>
      <c r="E10" s="83">
        <v>0</v>
      </c>
      <c r="F10" s="83">
        <v>0</v>
      </c>
      <c r="G10" s="83">
        <v>0</v>
      </c>
    </row>
    <row r="11" spans="1:7" x14ac:dyDescent="0.25">
      <c r="A11" s="90" t="s">
        <v>10</v>
      </c>
      <c r="B11" s="83">
        <v>0</v>
      </c>
      <c r="C11" s="83">
        <v>0</v>
      </c>
      <c r="D11" s="83">
        <v>0</v>
      </c>
      <c r="E11" s="83">
        <v>0</v>
      </c>
      <c r="F11" s="83">
        <v>0</v>
      </c>
      <c r="G11" s="83">
        <v>0</v>
      </c>
    </row>
    <row r="12" spans="1:7" x14ac:dyDescent="0.25">
      <c r="A12" s="88" t="s">
        <v>12</v>
      </c>
      <c r="B12" s="88">
        <v>0</v>
      </c>
      <c r="C12" s="88">
        <v>0</v>
      </c>
      <c r="D12" s="88">
        <v>0</v>
      </c>
      <c r="E12" s="88"/>
      <c r="F12" s="88">
        <v>0</v>
      </c>
      <c r="G12" s="88">
        <v>0</v>
      </c>
    </row>
    <row r="13" spans="1:7" x14ac:dyDescent="0.25">
      <c r="A13" s="90" t="s">
        <v>118</v>
      </c>
      <c r="B13" s="83">
        <v>0</v>
      </c>
      <c r="C13" s="83">
        <v>0</v>
      </c>
      <c r="D13" s="83">
        <v>1</v>
      </c>
      <c r="E13" s="83">
        <v>0</v>
      </c>
      <c r="F13" s="83">
        <v>0</v>
      </c>
      <c r="G13" s="83">
        <v>0</v>
      </c>
    </row>
    <row r="14" spans="1:7" x14ac:dyDescent="0.25">
      <c r="A14" s="90" t="s">
        <v>119</v>
      </c>
      <c r="B14" s="83">
        <v>0</v>
      </c>
      <c r="C14" s="83">
        <v>0</v>
      </c>
      <c r="D14" s="83">
        <v>0</v>
      </c>
      <c r="E14" s="83">
        <v>0</v>
      </c>
      <c r="F14" s="83">
        <v>1</v>
      </c>
      <c r="G14" s="83">
        <v>0</v>
      </c>
    </row>
    <row r="15" spans="1:7" x14ac:dyDescent="0.25">
      <c r="A15" s="90" t="s">
        <v>120</v>
      </c>
      <c r="B15" s="83">
        <v>0</v>
      </c>
      <c r="C15" s="83">
        <v>0</v>
      </c>
      <c r="D15" s="83">
        <v>0</v>
      </c>
      <c r="E15" s="83">
        <v>1</v>
      </c>
      <c r="F15" s="83">
        <v>0</v>
      </c>
      <c r="G15" s="83">
        <v>0</v>
      </c>
    </row>
    <row r="16" spans="1:7" x14ac:dyDescent="0.25">
      <c r="A16" s="90" t="s">
        <v>121</v>
      </c>
      <c r="B16" s="83">
        <v>0</v>
      </c>
      <c r="C16" s="83">
        <v>0</v>
      </c>
      <c r="D16" s="83">
        <v>0</v>
      </c>
      <c r="E16" s="83">
        <v>0</v>
      </c>
      <c r="F16" s="83">
        <v>0</v>
      </c>
      <c r="G16" s="83">
        <v>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>
      <selection sqref="A1:XFD1048576"/>
    </sheetView>
  </sheetViews>
  <sheetFormatPr defaultRowHeight="13.8" x14ac:dyDescent="0.25"/>
  <cols>
    <col min="1" max="1" width="13.44140625" style="54" bestFit="1" customWidth="1"/>
    <col min="2" max="2" width="17" style="54" bestFit="1" customWidth="1"/>
    <col min="3" max="3" width="8.88671875" style="54"/>
    <col min="4" max="4" width="13.44140625" style="54" bestFit="1" customWidth="1"/>
    <col min="5" max="5" width="17.5546875" style="54" bestFit="1" customWidth="1"/>
    <col min="6" max="6" width="8.88671875" style="54"/>
    <col min="7" max="7" width="13.44140625" style="54" bestFit="1" customWidth="1"/>
    <col min="8" max="8" width="23.33203125" style="54" bestFit="1" customWidth="1"/>
    <col min="9" max="9" width="9.5546875" style="54" bestFit="1" customWidth="1"/>
    <col min="10" max="16384" width="8.88671875" style="54"/>
  </cols>
  <sheetData>
    <row r="1" spans="1:10" x14ac:dyDescent="0.25">
      <c r="A1" s="59" t="s">
        <v>26</v>
      </c>
      <c r="B1" s="129" t="s">
        <v>38</v>
      </c>
      <c r="C1" s="101"/>
      <c r="D1" s="59" t="s">
        <v>26</v>
      </c>
      <c r="E1" s="129" t="s">
        <v>39</v>
      </c>
      <c r="F1" s="101"/>
      <c r="G1" s="59" t="s">
        <v>26</v>
      </c>
      <c r="H1" s="129" t="s">
        <v>87</v>
      </c>
      <c r="J1" s="130"/>
    </row>
    <row r="2" spans="1:10" x14ac:dyDescent="0.25">
      <c r="A2" s="59" t="s">
        <v>27</v>
      </c>
      <c r="B2" s="131" t="s">
        <v>28</v>
      </c>
      <c r="C2" s="101"/>
      <c r="D2" s="59" t="s">
        <v>27</v>
      </c>
      <c r="E2" s="131" t="s">
        <v>28</v>
      </c>
      <c r="F2" s="101"/>
      <c r="G2" s="59" t="s">
        <v>27</v>
      </c>
      <c r="H2" s="131" t="s">
        <v>28</v>
      </c>
    </row>
    <row r="3" spans="1:10" x14ac:dyDescent="0.25">
      <c r="A3" s="116">
        <v>0</v>
      </c>
      <c r="B3" s="132">
        <v>1.25</v>
      </c>
      <c r="C3" s="54">
        <v>25</v>
      </c>
      <c r="D3" s="116">
        <v>0</v>
      </c>
      <c r="E3" s="132">
        <v>100</v>
      </c>
      <c r="G3" s="116">
        <v>0</v>
      </c>
      <c r="H3" s="132">
        <v>90.7</v>
      </c>
      <c r="I3" s="133" t="s">
        <v>94</v>
      </c>
    </row>
    <row r="4" spans="1:10" x14ac:dyDescent="0.25">
      <c r="A4" s="116">
        <v>1</v>
      </c>
      <c r="B4" s="132">
        <v>98.75</v>
      </c>
      <c r="C4" s="54">
        <v>75</v>
      </c>
      <c r="D4" s="116">
        <v>1</v>
      </c>
      <c r="E4" s="132">
        <v>0</v>
      </c>
      <c r="G4" s="116">
        <v>1</v>
      </c>
      <c r="H4" s="132">
        <v>9.3000000000000007</v>
      </c>
      <c r="I4" s="133" t="s">
        <v>95</v>
      </c>
    </row>
    <row r="5" spans="1:10" x14ac:dyDescent="0.25">
      <c r="A5" s="116">
        <v>2</v>
      </c>
      <c r="B5" s="132"/>
      <c r="D5" s="116">
        <v>2</v>
      </c>
      <c r="E5" s="132"/>
      <c r="G5" s="116">
        <v>2</v>
      </c>
      <c r="H5" s="132">
        <v>0</v>
      </c>
      <c r="I5" s="133" t="s">
        <v>96</v>
      </c>
    </row>
    <row r="6" spans="1:10" x14ac:dyDescent="0.25">
      <c r="A6" s="116">
        <v>3</v>
      </c>
      <c r="B6" s="132"/>
      <c r="D6" s="116">
        <v>3</v>
      </c>
      <c r="E6" s="132"/>
      <c r="G6" s="116">
        <v>3</v>
      </c>
      <c r="H6" s="132">
        <v>0</v>
      </c>
      <c r="I6" s="133" t="s">
        <v>57</v>
      </c>
    </row>
    <row r="7" spans="1:10" x14ac:dyDescent="0.25">
      <c r="A7" s="116">
        <v>4</v>
      </c>
      <c r="B7" s="132"/>
      <c r="D7" s="116">
        <v>4</v>
      </c>
      <c r="E7" s="132"/>
      <c r="G7" s="116">
        <v>4</v>
      </c>
      <c r="H7" s="132"/>
    </row>
    <row r="8" spans="1:10" x14ac:dyDescent="0.25">
      <c r="A8" s="116">
        <v>5</v>
      </c>
      <c r="B8" s="132"/>
      <c r="D8" s="116">
        <v>5</v>
      </c>
      <c r="E8" s="132"/>
      <c r="G8" s="116">
        <v>5</v>
      </c>
      <c r="H8" s="132"/>
    </row>
    <row r="9" spans="1:10" x14ac:dyDescent="0.25">
      <c r="A9" s="116">
        <v>6</v>
      </c>
      <c r="B9" s="132"/>
      <c r="D9" s="116">
        <v>6</v>
      </c>
      <c r="E9" s="132"/>
      <c r="G9" s="116">
        <v>6</v>
      </c>
      <c r="H9" s="132"/>
    </row>
    <row r="10" spans="1:10" x14ac:dyDescent="0.25">
      <c r="A10" s="116">
        <v>7</v>
      </c>
      <c r="B10" s="132"/>
      <c r="D10" s="116">
        <v>7</v>
      </c>
      <c r="E10" s="132"/>
      <c r="G10" s="116">
        <v>7</v>
      </c>
      <c r="H10" s="132"/>
    </row>
    <row r="11" spans="1:10" x14ac:dyDescent="0.25">
      <c r="A11" s="116">
        <v>8</v>
      </c>
      <c r="B11" s="132"/>
      <c r="D11" s="116">
        <v>8</v>
      </c>
      <c r="E11" s="132"/>
      <c r="G11" s="116">
        <v>8</v>
      </c>
      <c r="H11" s="132"/>
    </row>
    <row r="12" spans="1:10" x14ac:dyDescent="0.25">
      <c r="A12" s="116">
        <v>9</v>
      </c>
      <c r="B12" s="132"/>
      <c r="D12" s="116">
        <v>9</v>
      </c>
      <c r="E12" s="132"/>
      <c r="G12" s="116">
        <v>9</v>
      </c>
      <c r="H12" s="132"/>
    </row>
    <row r="13" spans="1:10" x14ac:dyDescent="0.25">
      <c r="A13" s="116">
        <v>10</v>
      </c>
      <c r="B13" s="132"/>
      <c r="D13" s="116">
        <v>10</v>
      </c>
      <c r="E13" s="132"/>
      <c r="G13" s="116">
        <v>10</v>
      </c>
      <c r="H13" s="132"/>
    </row>
    <row r="14" spans="1:10" x14ac:dyDescent="0.25">
      <c r="A14" s="116">
        <v>11</v>
      </c>
      <c r="B14" s="132"/>
      <c r="D14" s="116">
        <v>11</v>
      </c>
      <c r="E14" s="132"/>
      <c r="G14" s="116">
        <v>11</v>
      </c>
      <c r="H14" s="132"/>
    </row>
    <row r="15" spans="1:10" x14ac:dyDescent="0.25">
      <c r="A15" s="116">
        <v>12</v>
      </c>
      <c r="B15" s="132"/>
      <c r="D15" s="116">
        <v>12</v>
      </c>
      <c r="E15" s="132"/>
      <c r="G15" s="116">
        <v>12</v>
      </c>
      <c r="H15" s="132"/>
    </row>
    <row r="16" spans="1:10" x14ac:dyDescent="0.25">
      <c r="A16" s="116">
        <v>13</v>
      </c>
      <c r="B16" s="132"/>
      <c r="D16" s="116">
        <v>13</v>
      </c>
      <c r="E16" s="132"/>
      <c r="G16" s="116">
        <v>13</v>
      </c>
      <c r="H16" s="132"/>
    </row>
    <row r="17" spans="1:8" x14ac:dyDescent="0.25">
      <c r="A17" s="116">
        <v>14</v>
      </c>
      <c r="B17" s="132"/>
      <c r="D17" s="116">
        <v>14</v>
      </c>
      <c r="E17" s="132"/>
      <c r="G17" s="116">
        <v>14</v>
      </c>
      <c r="H17" s="132"/>
    </row>
    <row r="18" spans="1:8" x14ac:dyDescent="0.25">
      <c r="A18" s="116">
        <v>15</v>
      </c>
      <c r="B18" s="132"/>
      <c r="D18" s="116">
        <v>15</v>
      </c>
      <c r="E18" s="132"/>
      <c r="G18" s="116">
        <v>15</v>
      </c>
      <c r="H18" s="132"/>
    </row>
    <row r="19" spans="1:8" x14ac:dyDescent="0.25">
      <c r="A19" s="116">
        <v>16</v>
      </c>
      <c r="B19" s="132"/>
      <c r="D19" s="116">
        <v>16</v>
      </c>
      <c r="E19" s="132"/>
      <c r="G19" s="116">
        <v>16</v>
      </c>
      <c r="H19" s="132"/>
    </row>
    <row r="20" spans="1:8" x14ac:dyDescent="0.25">
      <c r="A20" s="116">
        <v>17</v>
      </c>
      <c r="B20" s="132"/>
      <c r="D20" s="116">
        <v>17</v>
      </c>
      <c r="E20" s="132"/>
      <c r="G20" s="116">
        <v>17</v>
      </c>
      <c r="H20" s="132"/>
    </row>
    <row r="21" spans="1:8" x14ac:dyDescent="0.25">
      <c r="A21" s="116">
        <v>18</v>
      </c>
      <c r="B21" s="132"/>
      <c r="D21" s="116">
        <v>18</v>
      </c>
      <c r="E21" s="132"/>
      <c r="G21" s="116">
        <v>18</v>
      </c>
      <c r="H21" s="132"/>
    </row>
    <row r="22" spans="1:8" x14ac:dyDescent="0.25">
      <c r="A22" s="116">
        <v>19</v>
      </c>
      <c r="B22" s="132"/>
      <c r="D22" s="116">
        <v>19</v>
      </c>
      <c r="E22" s="132"/>
      <c r="G22" s="116">
        <v>19</v>
      </c>
      <c r="H22" s="132"/>
    </row>
    <row r="23" spans="1:8" x14ac:dyDescent="0.25">
      <c r="A23" s="116">
        <v>20</v>
      </c>
      <c r="B23" s="132"/>
      <c r="D23" s="116">
        <v>20</v>
      </c>
      <c r="E23" s="132"/>
      <c r="G23" s="116">
        <v>20</v>
      </c>
      <c r="H23" s="132"/>
    </row>
    <row r="24" spans="1:8" x14ac:dyDescent="0.25">
      <c r="A24" s="130" t="s">
        <v>36</v>
      </c>
      <c r="B24" s="134">
        <f>SUM(B3:B23)</f>
        <v>100</v>
      </c>
      <c r="D24" s="130" t="s">
        <v>36</v>
      </c>
      <c r="E24" s="134">
        <f>SUM(E3:E23)</f>
        <v>100</v>
      </c>
      <c r="G24" s="130" t="s">
        <v>36</v>
      </c>
      <c r="H24" s="134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>
      <selection sqref="A1:XFD1048576"/>
    </sheetView>
  </sheetViews>
  <sheetFormatPr defaultRowHeight="13.8" x14ac:dyDescent="0.25"/>
  <cols>
    <col min="1" max="1" width="13.44140625" style="54" bestFit="1" customWidth="1"/>
    <col min="2" max="2" width="17" style="54" bestFit="1" customWidth="1"/>
    <col min="3" max="16384" width="8.88671875" style="54"/>
  </cols>
  <sheetData>
    <row r="1" spans="1:9" x14ac:dyDescent="0.25">
      <c r="A1" s="59" t="s">
        <v>26</v>
      </c>
      <c r="B1" s="129" t="s">
        <v>37</v>
      </c>
      <c r="C1" s="101"/>
    </row>
    <row r="2" spans="1:9" x14ac:dyDescent="0.25">
      <c r="A2" s="59" t="s">
        <v>27</v>
      </c>
      <c r="B2" s="131" t="s">
        <v>28</v>
      </c>
      <c r="C2" s="101"/>
      <c r="H2" s="54" t="s">
        <v>129</v>
      </c>
      <c r="I2" s="54" t="s">
        <v>131</v>
      </c>
    </row>
    <row r="3" spans="1:9" x14ac:dyDescent="0.25">
      <c r="A3" s="116">
        <v>0</v>
      </c>
      <c r="B3" s="132">
        <v>1.3</v>
      </c>
      <c r="C3" s="54" t="s">
        <v>124</v>
      </c>
      <c r="D3" s="135" t="s">
        <v>57</v>
      </c>
      <c r="E3" s="132">
        <v>1.7</v>
      </c>
      <c r="H3" s="132">
        <v>1.4</v>
      </c>
      <c r="I3" s="136">
        <v>1.250882679309997E-2</v>
      </c>
    </row>
    <row r="4" spans="1:9" x14ac:dyDescent="0.25">
      <c r="A4" s="116">
        <v>1</v>
      </c>
      <c r="B4" s="132">
        <v>25.9</v>
      </c>
      <c r="C4" s="54" t="s">
        <v>125</v>
      </c>
      <c r="D4" s="135" t="s">
        <v>103</v>
      </c>
      <c r="E4" s="132">
        <v>0.8</v>
      </c>
      <c r="F4" s="54">
        <v>10</v>
      </c>
      <c r="H4" s="132">
        <v>25.8</v>
      </c>
      <c r="I4" s="136">
        <v>0.25945727832139615</v>
      </c>
    </row>
    <row r="5" spans="1:9" x14ac:dyDescent="0.25">
      <c r="A5" s="116">
        <v>2</v>
      </c>
      <c r="B5" s="132">
        <v>57.4</v>
      </c>
      <c r="C5" s="54" t="s">
        <v>126</v>
      </c>
      <c r="D5" s="135" t="s">
        <v>95</v>
      </c>
      <c r="E5" s="132">
        <v>41</v>
      </c>
      <c r="F5" s="54">
        <v>35</v>
      </c>
      <c r="H5" s="132">
        <v>55.5</v>
      </c>
      <c r="I5" s="136">
        <v>0.57389286795117522</v>
      </c>
    </row>
    <row r="6" spans="1:9" x14ac:dyDescent="0.25">
      <c r="A6" s="116">
        <v>3</v>
      </c>
      <c r="B6" s="132">
        <v>13.5</v>
      </c>
      <c r="C6" s="54" t="s">
        <v>127</v>
      </c>
      <c r="D6" s="135" t="s">
        <v>96</v>
      </c>
      <c r="E6" s="132">
        <v>56.5</v>
      </c>
      <c r="F6" s="54">
        <v>55</v>
      </c>
      <c r="H6" s="132">
        <v>15.2</v>
      </c>
      <c r="I6" s="136">
        <v>0.13477252093210934</v>
      </c>
    </row>
    <row r="7" spans="1:9" x14ac:dyDescent="0.25">
      <c r="A7" s="116">
        <v>4</v>
      </c>
      <c r="B7" s="132">
        <v>1.9</v>
      </c>
      <c r="C7" s="54" t="s">
        <v>128</v>
      </c>
      <c r="H7" s="132">
        <v>2.1</v>
      </c>
      <c r="I7" s="136">
        <v>1.9267628366791082E-2</v>
      </c>
    </row>
    <row r="8" spans="1:9" x14ac:dyDescent="0.25">
      <c r="A8" s="116">
        <v>5</v>
      </c>
      <c r="B8" s="132"/>
    </row>
    <row r="9" spans="1:9" x14ac:dyDescent="0.25">
      <c r="A9" s="116">
        <v>6</v>
      </c>
      <c r="B9" s="132"/>
    </row>
    <row r="10" spans="1:9" x14ac:dyDescent="0.25">
      <c r="A10" s="116">
        <v>7</v>
      </c>
      <c r="B10" s="132"/>
    </row>
    <row r="11" spans="1:9" x14ac:dyDescent="0.25">
      <c r="A11" s="116">
        <v>8</v>
      </c>
      <c r="B11" s="132"/>
    </row>
    <row r="12" spans="1:9" x14ac:dyDescent="0.25">
      <c r="A12" s="116">
        <v>9</v>
      </c>
      <c r="B12" s="132"/>
    </row>
    <row r="13" spans="1:9" x14ac:dyDescent="0.25">
      <c r="A13" s="116">
        <v>10</v>
      </c>
      <c r="B13" s="132"/>
    </row>
    <row r="14" spans="1:9" x14ac:dyDescent="0.25">
      <c r="A14" s="116">
        <v>11</v>
      </c>
      <c r="B14" s="132"/>
    </row>
    <row r="15" spans="1:9" x14ac:dyDescent="0.25">
      <c r="A15" s="116">
        <v>12</v>
      </c>
      <c r="B15" s="132"/>
    </row>
    <row r="16" spans="1:9" x14ac:dyDescent="0.25">
      <c r="A16" s="116">
        <v>13</v>
      </c>
      <c r="B16" s="132"/>
    </row>
    <row r="17" spans="1:2" x14ac:dyDescent="0.25">
      <c r="A17" s="116">
        <v>14</v>
      </c>
      <c r="B17" s="132"/>
    </row>
    <row r="18" spans="1:2" x14ac:dyDescent="0.25">
      <c r="A18" s="116">
        <v>15</v>
      </c>
      <c r="B18" s="132"/>
    </row>
    <row r="19" spans="1:2" x14ac:dyDescent="0.25">
      <c r="A19" s="116">
        <v>16</v>
      </c>
      <c r="B19" s="132"/>
    </row>
    <row r="20" spans="1:2" x14ac:dyDescent="0.25">
      <c r="A20" s="116">
        <v>17</v>
      </c>
      <c r="B20" s="132"/>
    </row>
    <row r="21" spans="1:2" x14ac:dyDescent="0.25">
      <c r="A21" s="116">
        <v>18</v>
      </c>
      <c r="B21" s="132"/>
    </row>
    <row r="22" spans="1:2" x14ac:dyDescent="0.25">
      <c r="A22" s="116">
        <v>19</v>
      </c>
      <c r="B22" s="132"/>
    </row>
    <row r="23" spans="1:2" x14ac:dyDescent="0.25">
      <c r="A23" s="116">
        <v>20</v>
      </c>
      <c r="B23" s="132"/>
    </row>
    <row r="24" spans="1:2" x14ac:dyDescent="0.25">
      <c r="A24" s="130" t="s">
        <v>36</v>
      </c>
      <c r="B24" s="134">
        <f>SUM(B3:B23)</f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18" t="s">
        <v>26</v>
      </c>
      <c r="B1" s="20" t="s">
        <v>34</v>
      </c>
      <c r="C1" s="1"/>
      <c r="D1" s="18" t="s">
        <v>26</v>
      </c>
      <c r="E1" s="20" t="s">
        <v>67</v>
      </c>
      <c r="G1" s="18" t="s">
        <v>26</v>
      </c>
      <c r="H1" s="20" t="s">
        <v>35</v>
      </c>
    </row>
    <row r="2" spans="1:9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G2" s="18" t="s">
        <v>27</v>
      </c>
      <c r="H2" s="21" t="s">
        <v>28</v>
      </c>
    </row>
    <row r="3" spans="1:9" x14ac:dyDescent="0.3">
      <c r="A3" s="19">
        <v>0</v>
      </c>
      <c r="B3" s="22">
        <v>50</v>
      </c>
      <c r="D3" s="19">
        <v>0</v>
      </c>
      <c r="E3" s="22">
        <v>50</v>
      </c>
      <c r="G3" s="19">
        <v>0</v>
      </c>
      <c r="H3" s="22">
        <v>25</v>
      </c>
      <c r="I3" s="26" t="s">
        <v>57</v>
      </c>
    </row>
    <row r="4" spans="1:9" x14ac:dyDescent="0.3">
      <c r="A4" s="19">
        <v>1</v>
      </c>
      <c r="B4" s="22">
        <v>50</v>
      </c>
      <c r="D4" s="19">
        <v>1</v>
      </c>
      <c r="E4" s="22">
        <v>50</v>
      </c>
      <c r="G4" s="19">
        <v>1</v>
      </c>
      <c r="H4" s="22">
        <v>25</v>
      </c>
      <c r="I4" s="26" t="s">
        <v>53</v>
      </c>
    </row>
    <row r="5" spans="1:9" x14ac:dyDescent="0.3">
      <c r="A5" s="19">
        <v>2</v>
      </c>
      <c r="B5" s="22"/>
      <c r="D5" s="19">
        <v>2</v>
      </c>
      <c r="E5" s="22"/>
      <c r="G5" s="19">
        <v>2</v>
      </c>
      <c r="H5" s="22">
        <v>35</v>
      </c>
      <c r="I5" s="26" t="s">
        <v>54</v>
      </c>
    </row>
    <row r="6" spans="1:9" x14ac:dyDescent="0.3">
      <c r="A6" s="19">
        <v>3</v>
      </c>
      <c r="B6" s="22"/>
      <c r="D6" s="19">
        <v>3</v>
      </c>
      <c r="E6" s="22"/>
      <c r="G6" s="19">
        <v>3</v>
      </c>
      <c r="H6" s="22">
        <v>15</v>
      </c>
      <c r="I6" s="26" t="s">
        <v>55</v>
      </c>
    </row>
    <row r="7" spans="1:9" x14ac:dyDescent="0.3">
      <c r="A7" s="19">
        <v>4</v>
      </c>
      <c r="B7" s="22"/>
      <c r="D7" s="19">
        <v>4</v>
      </c>
      <c r="E7" s="22"/>
      <c r="G7" s="19">
        <v>4</v>
      </c>
      <c r="H7" s="22"/>
      <c r="I7" s="27"/>
    </row>
    <row r="8" spans="1:9" x14ac:dyDescent="0.3">
      <c r="A8" s="19">
        <v>5</v>
      </c>
      <c r="B8" s="22"/>
      <c r="D8" s="19">
        <v>5</v>
      </c>
      <c r="E8" s="22"/>
      <c r="G8" s="19">
        <v>5</v>
      </c>
      <c r="H8" s="22"/>
    </row>
    <row r="9" spans="1:9" x14ac:dyDescent="0.3">
      <c r="A9" s="19">
        <v>6</v>
      </c>
      <c r="B9" s="22"/>
      <c r="D9" s="19">
        <v>6</v>
      </c>
      <c r="E9" s="22"/>
      <c r="G9" s="19">
        <v>6</v>
      </c>
      <c r="H9" s="22"/>
    </row>
    <row r="10" spans="1:9" x14ac:dyDescent="0.3">
      <c r="A10" s="19">
        <v>7</v>
      </c>
      <c r="B10" s="22"/>
      <c r="D10" s="19">
        <v>7</v>
      </c>
      <c r="E10" s="22"/>
      <c r="G10" s="19">
        <v>7</v>
      </c>
      <c r="H10" s="22"/>
    </row>
    <row r="11" spans="1:9" x14ac:dyDescent="0.3">
      <c r="A11" s="19">
        <v>8</v>
      </c>
      <c r="B11" s="22"/>
      <c r="D11" s="19">
        <v>8</v>
      </c>
      <c r="E11" s="22"/>
      <c r="G11" s="19">
        <v>8</v>
      </c>
      <c r="H11" s="22"/>
    </row>
    <row r="12" spans="1:9" x14ac:dyDescent="0.3">
      <c r="A12" s="19">
        <v>9</v>
      </c>
      <c r="B12" s="22"/>
      <c r="D12" s="19">
        <v>9</v>
      </c>
      <c r="E12" s="22"/>
      <c r="G12" s="19">
        <v>9</v>
      </c>
      <c r="H12" s="22"/>
    </row>
    <row r="13" spans="1:9" x14ac:dyDescent="0.3">
      <c r="A13" s="19">
        <v>10</v>
      </c>
      <c r="B13" s="22"/>
      <c r="D13" s="19">
        <v>10</v>
      </c>
      <c r="E13" s="22"/>
      <c r="G13" s="19">
        <v>10</v>
      </c>
      <c r="H13" s="22"/>
    </row>
    <row r="14" spans="1:9" x14ac:dyDescent="0.3">
      <c r="A14" s="19">
        <v>11</v>
      </c>
      <c r="B14" s="22"/>
      <c r="D14" s="19">
        <v>11</v>
      </c>
      <c r="E14" s="22"/>
      <c r="G14" s="19">
        <v>11</v>
      </c>
      <c r="H14" s="22"/>
    </row>
    <row r="15" spans="1:9" x14ac:dyDescent="0.3">
      <c r="A15" s="19">
        <v>12</v>
      </c>
      <c r="B15" s="22"/>
      <c r="D15" s="19">
        <v>12</v>
      </c>
      <c r="E15" s="22"/>
      <c r="G15" s="19">
        <v>12</v>
      </c>
      <c r="H15" s="22"/>
    </row>
    <row r="16" spans="1:9" x14ac:dyDescent="0.3">
      <c r="A16" s="19">
        <v>13</v>
      </c>
      <c r="B16" s="22"/>
      <c r="D16" s="19">
        <v>13</v>
      </c>
      <c r="E16" s="22"/>
      <c r="G16" s="19">
        <v>13</v>
      </c>
      <c r="H16" s="22"/>
    </row>
    <row r="17" spans="1:8" x14ac:dyDescent="0.3">
      <c r="A17" s="19">
        <v>14</v>
      </c>
      <c r="B17" s="22"/>
      <c r="D17" s="19">
        <v>14</v>
      </c>
      <c r="E17" s="22"/>
      <c r="G17" s="19">
        <v>14</v>
      </c>
      <c r="H17" s="22"/>
    </row>
    <row r="18" spans="1:8" x14ac:dyDescent="0.3">
      <c r="A18" s="19">
        <v>15</v>
      </c>
      <c r="B18" s="22"/>
      <c r="D18" s="19">
        <v>15</v>
      </c>
      <c r="E18" s="22"/>
      <c r="G18" s="19">
        <v>15</v>
      </c>
      <c r="H18" s="22"/>
    </row>
    <row r="19" spans="1:8" x14ac:dyDescent="0.3">
      <c r="A19" s="19">
        <v>16</v>
      </c>
      <c r="B19" s="22"/>
      <c r="D19" s="19">
        <v>16</v>
      </c>
      <c r="E19" s="22"/>
      <c r="G19" s="19">
        <v>16</v>
      </c>
      <c r="H19" s="22"/>
    </row>
    <row r="20" spans="1:8" x14ac:dyDescent="0.3">
      <c r="A20" s="19">
        <v>17</v>
      </c>
      <c r="B20" s="22"/>
      <c r="D20" s="19">
        <v>17</v>
      </c>
      <c r="E20" s="22"/>
      <c r="G20" s="19">
        <v>17</v>
      </c>
      <c r="H20" s="22"/>
    </row>
    <row r="21" spans="1:8" x14ac:dyDescent="0.3">
      <c r="A21" s="19">
        <v>18</v>
      </c>
      <c r="B21" s="22"/>
      <c r="D21" s="19">
        <v>18</v>
      </c>
      <c r="E21" s="22"/>
      <c r="G21" s="19">
        <v>18</v>
      </c>
      <c r="H21" s="22"/>
    </row>
    <row r="22" spans="1:8" x14ac:dyDescent="0.3">
      <c r="A22" s="19">
        <v>19</v>
      </c>
      <c r="B22" s="22"/>
      <c r="D22" s="19">
        <v>19</v>
      </c>
      <c r="E22" s="22"/>
      <c r="G22" s="19">
        <v>19</v>
      </c>
      <c r="H22" s="22"/>
    </row>
    <row r="23" spans="1:8" x14ac:dyDescent="0.3">
      <c r="A23" s="19">
        <v>20</v>
      </c>
      <c r="B23" s="22"/>
      <c r="D23" s="19">
        <v>20</v>
      </c>
      <c r="E23" s="22"/>
      <c r="G23" s="19">
        <v>20</v>
      </c>
      <c r="H23" s="22"/>
    </row>
    <row r="24" spans="1:8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>
      <selection sqref="A1:XFD1048576"/>
    </sheetView>
  </sheetViews>
  <sheetFormatPr defaultRowHeight="13.8" x14ac:dyDescent="0.25"/>
  <cols>
    <col min="1" max="1" width="13.44140625" style="54" bestFit="1" customWidth="1"/>
    <col min="2" max="2" width="20.109375" style="137" bestFit="1" customWidth="1"/>
    <col min="3" max="3" width="8.88671875" style="54"/>
    <col min="4" max="4" width="13.44140625" style="54" bestFit="1" customWidth="1"/>
    <col min="5" max="5" width="23.88671875" style="137" bestFit="1" customWidth="1"/>
    <col min="6" max="7" width="8.88671875" style="54"/>
    <col min="8" max="8" width="13.44140625" style="54" bestFit="1" customWidth="1"/>
    <col min="9" max="9" width="20.33203125" style="137" bestFit="1" customWidth="1"/>
    <col min="10" max="16384" width="8.88671875" style="54"/>
  </cols>
  <sheetData>
    <row r="1" spans="1:9" s="101" customFormat="1" x14ac:dyDescent="0.25">
      <c r="A1" s="59" t="s">
        <v>26</v>
      </c>
      <c r="B1" s="129" t="s">
        <v>29</v>
      </c>
      <c r="D1" s="59" t="s">
        <v>26</v>
      </c>
      <c r="E1" s="129" t="s">
        <v>97</v>
      </c>
      <c r="H1" s="59" t="s">
        <v>26</v>
      </c>
      <c r="I1" s="129" t="s">
        <v>41</v>
      </c>
    </row>
    <row r="2" spans="1:9" s="101" customFormat="1" x14ac:dyDescent="0.25">
      <c r="A2" s="59" t="s">
        <v>27</v>
      </c>
      <c r="B2" s="131" t="s">
        <v>28</v>
      </c>
      <c r="D2" s="59" t="s">
        <v>27</v>
      </c>
      <c r="E2" s="131" t="s">
        <v>28</v>
      </c>
      <c r="H2" s="59" t="s">
        <v>27</v>
      </c>
      <c r="I2" s="131" t="s">
        <v>28</v>
      </c>
    </row>
    <row r="3" spans="1:9" x14ac:dyDescent="0.25">
      <c r="A3" s="116">
        <v>0</v>
      </c>
      <c r="B3" s="132">
        <v>95.6</v>
      </c>
      <c r="D3" s="116">
        <v>0</v>
      </c>
      <c r="E3" s="132">
        <v>11.9</v>
      </c>
      <c r="H3" s="116">
        <v>0</v>
      </c>
      <c r="I3" s="132">
        <v>75</v>
      </c>
    </row>
    <row r="4" spans="1:9" x14ac:dyDescent="0.25">
      <c r="A4" s="116">
        <v>1</v>
      </c>
      <c r="B4" s="132">
        <v>4.4000000000000004</v>
      </c>
      <c r="D4" s="116">
        <v>1</v>
      </c>
      <c r="E4" s="132">
        <v>4.0999999999999996</v>
      </c>
      <c r="H4" s="116">
        <v>1</v>
      </c>
      <c r="I4" s="132">
        <v>0</v>
      </c>
    </row>
    <row r="5" spans="1:9" x14ac:dyDescent="0.25">
      <c r="A5" s="116">
        <v>2</v>
      </c>
      <c r="B5" s="132"/>
      <c r="D5" s="116">
        <v>2</v>
      </c>
      <c r="E5" s="132">
        <v>84</v>
      </c>
      <c r="H5" s="116">
        <v>2</v>
      </c>
      <c r="I5" s="132">
        <v>25</v>
      </c>
    </row>
    <row r="6" spans="1:9" x14ac:dyDescent="0.25">
      <c r="A6" s="116">
        <v>3</v>
      </c>
      <c r="B6" s="132"/>
      <c r="D6" s="116">
        <v>3</v>
      </c>
      <c r="E6" s="132"/>
      <c r="H6" s="116">
        <v>3</v>
      </c>
      <c r="I6" s="132"/>
    </row>
    <row r="7" spans="1:9" x14ac:dyDescent="0.25">
      <c r="A7" s="116">
        <v>4</v>
      </c>
      <c r="B7" s="132"/>
      <c r="D7" s="116">
        <v>4</v>
      </c>
      <c r="E7" s="132"/>
      <c r="H7" s="116">
        <v>4</v>
      </c>
      <c r="I7" s="132"/>
    </row>
    <row r="8" spans="1:9" x14ac:dyDescent="0.25">
      <c r="A8" s="116">
        <v>5</v>
      </c>
      <c r="B8" s="132"/>
      <c r="D8" s="116">
        <v>5</v>
      </c>
      <c r="E8" s="132"/>
      <c r="H8" s="116">
        <v>5</v>
      </c>
      <c r="I8" s="132"/>
    </row>
    <row r="9" spans="1:9" x14ac:dyDescent="0.25">
      <c r="A9" s="116">
        <v>6</v>
      </c>
      <c r="B9" s="132"/>
      <c r="D9" s="116">
        <v>6</v>
      </c>
      <c r="E9" s="132"/>
      <c r="H9" s="116">
        <v>6</v>
      </c>
      <c r="I9" s="132"/>
    </row>
    <row r="10" spans="1:9" x14ac:dyDescent="0.25">
      <c r="A10" s="116">
        <v>7</v>
      </c>
      <c r="B10" s="132"/>
      <c r="D10" s="116">
        <v>7</v>
      </c>
      <c r="E10" s="132"/>
      <c r="H10" s="116">
        <v>7</v>
      </c>
      <c r="I10" s="132"/>
    </row>
    <row r="11" spans="1:9" x14ac:dyDescent="0.25">
      <c r="A11" s="116">
        <v>8</v>
      </c>
      <c r="B11" s="132"/>
      <c r="D11" s="116">
        <v>8</v>
      </c>
      <c r="E11" s="132"/>
      <c r="H11" s="116">
        <v>8</v>
      </c>
      <c r="I11" s="132"/>
    </row>
    <row r="12" spans="1:9" x14ac:dyDescent="0.25">
      <c r="A12" s="116">
        <v>9</v>
      </c>
      <c r="B12" s="132"/>
      <c r="D12" s="116">
        <v>9</v>
      </c>
      <c r="E12" s="132"/>
      <c r="H12" s="116">
        <v>9</v>
      </c>
      <c r="I12" s="132"/>
    </row>
    <row r="13" spans="1:9" x14ac:dyDescent="0.25">
      <c r="A13" s="116">
        <v>10</v>
      </c>
      <c r="B13" s="132"/>
      <c r="D13" s="116">
        <v>10</v>
      </c>
      <c r="E13" s="132"/>
      <c r="H13" s="116">
        <v>10</v>
      </c>
      <c r="I13" s="132"/>
    </row>
    <row r="14" spans="1:9" x14ac:dyDescent="0.25">
      <c r="A14" s="116">
        <v>11</v>
      </c>
      <c r="B14" s="132"/>
      <c r="D14" s="116">
        <v>11</v>
      </c>
      <c r="E14" s="132"/>
      <c r="H14" s="116">
        <v>11</v>
      </c>
      <c r="I14" s="132"/>
    </row>
    <row r="15" spans="1:9" x14ac:dyDescent="0.25">
      <c r="A15" s="116">
        <v>12</v>
      </c>
      <c r="B15" s="132"/>
      <c r="D15" s="116">
        <v>12</v>
      </c>
      <c r="E15" s="132"/>
      <c r="H15" s="116">
        <v>12</v>
      </c>
      <c r="I15" s="132"/>
    </row>
    <row r="16" spans="1:9" x14ac:dyDescent="0.25">
      <c r="A16" s="116">
        <v>13</v>
      </c>
      <c r="B16" s="132"/>
      <c r="D16" s="116">
        <v>13</v>
      </c>
      <c r="E16" s="132"/>
      <c r="H16" s="116">
        <v>13</v>
      </c>
      <c r="I16" s="132"/>
    </row>
    <row r="17" spans="1:9" x14ac:dyDescent="0.25">
      <c r="A17" s="116">
        <v>14</v>
      </c>
      <c r="B17" s="132"/>
      <c r="D17" s="116">
        <v>14</v>
      </c>
      <c r="E17" s="132"/>
      <c r="H17" s="116">
        <v>14</v>
      </c>
      <c r="I17" s="132"/>
    </row>
    <row r="18" spans="1:9" x14ac:dyDescent="0.25">
      <c r="A18" s="116">
        <v>15</v>
      </c>
      <c r="B18" s="132"/>
      <c r="D18" s="116">
        <v>15</v>
      </c>
      <c r="E18" s="132"/>
      <c r="H18" s="116">
        <v>15</v>
      </c>
      <c r="I18" s="132"/>
    </row>
    <row r="19" spans="1:9" x14ac:dyDescent="0.25">
      <c r="A19" s="116">
        <v>16</v>
      </c>
      <c r="B19" s="132"/>
      <c r="D19" s="116">
        <v>16</v>
      </c>
      <c r="E19" s="132"/>
      <c r="H19" s="116">
        <v>16</v>
      </c>
      <c r="I19" s="132"/>
    </row>
    <row r="20" spans="1:9" x14ac:dyDescent="0.25">
      <c r="A20" s="116">
        <v>17</v>
      </c>
      <c r="B20" s="132"/>
      <c r="D20" s="116">
        <v>17</v>
      </c>
      <c r="E20" s="132"/>
      <c r="H20" s="116">
        <v>17</v>
      </c>
      <c r="I20" s="132"/>
    </row>
    <row r="21" spans="1:9" x14ac:dyDescent="0.25">
      <c r="A21" s="116">
        <v>18</v>
      </c>
      <c r="B21" s="132"/>
      <c r="D21" s="116">
        <v>18</v>
      </c>
      <c r="E21" s="132"/>
      <c r="H21" s="116">
        <v>18</v>
      </c>
      <c r="I21" s="132"/>
    </row>
    <row r="22" spans="1:9" x14ac:dyDescent="0.25">
      <c r="A22" s="116">
        <v>19</v>
      </c>
      <c r="B22" s="132"/>
      <c r="D22" s="116">
        <v>19</v>
      </c>
      <c r="E22" s="132"/>
      <c r="H22" s="116">
        <v>19</v>
      </c>
      <c r="I22" s="132"/>
    </row>
    <row r="23" spans="1:9" x14ac:dyDescent="0.25">
      <c r="A23" s="116">
        <v>20</v>
      </c>
      <c r="B23" s="132"/>
      <c r="D23" s="116">
        <v>20</v>
      </c>
      <c r="E23" s="132"/>
      <c r="H23" s="116">
        <v>20</v>
      </c>
      <c r="I23" s="132"/>
    </row>
    <row r="24" spans="1:9" x14ac:dyDescent="0.25">
      <c r="A24" s="130" t="s">
        <v>36</v>
      </c>
      <c r="B24" s="134">
        <f>SUM(B3:B23)</f>
        <v>100</v>
      </c>
      <c r="D24" s="130" t="s">
        <v>36</v>
      </c>
      <c r="E24" s="134">
        <f>SUM(E3:E23)</f>
        <v>100</v>
      </c>
      <c r="H24" s="130" t="s">
        <v>36</v>
      </c>
      <c r="I24" s="134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3" bestFit="1" customWidth="1"/>
    <col min="4" max="4" width="13.44140625" bestFit="1" customWidth="1"/>
    <col min="5" max="5" width="23.88671875" style="23" bestFit="1" customWidth="1"/>
    <col min="7" max="7" width="13.44140625" bestFit="1" customWidth="1"/>
    <col min="8" max="8" width="20.6640625" style="23" bestFit="1" customWidth="1"/>
    <col min="10" max="10" width="13.44140625" bestFit="1" customWidth="1"/>
    <col min="11" max="11" width="18.33203125" style="23" bestFit="1" customWidth="1"/>
    <col min="13" max="13" width="13.44140625" bestFit="1" customWidth="1"/>
    <col min="14" max="14" width="20.33203125" style="23" bestFit="1" customWidth="1"/>
  </cols>
  <sheetData>
    <row r="1" spans="1:14" s="1" customFormat="1" x14ac:dyDescent="0.3">
      <c r="A1" s="18" t="s">
        <v>26</v>
      </c>
      <c r="B1" s="20" t="s">
        <v>29</v>
      </c>
      <c r="D1" s="18" t="s">
        <v>26</v>
      </c>
      <c r="E1" s="20" t="s">
        <v>40</v>
      </c>
      <c r="G1" s="18" t="s">
        <v>26</v>
      </c>
      <c r="H1" s="20" t="s">
        <v>30</v>
      </c>
      <c r="J1" s="18" t="s">
        <v>26</v>
      </c>
      <c r="K1" s="20" t="s">
        <v>31</v>
      </c>
      <c r="M1" s="18" t="s">
        <v>26</v>
      </c>
      <c r="N1" s="20" t="s">
        <v>41</v>
      </c>
    </row>
    <row r="2" spans="1:14" s="1" customFormat="1" x14ac:dyDescent="0.3">
      <c r="A2" s="18" t="s">
        <v>27</v>
      </c>
      <c r="B2" s="21" t="s">
        <v>28</v>
      </c>
      <c r="D2" s="18" t="s">
        <v>27</v>
      </c>
      <c r="E2" s="21" t="s">
        <v>28</v>
      </c>
      <c r="G2" s="18" t="s">
        <v>27</v>
      </c>
      <c r="H2" s="21" t="s">
        <v>28</v>
      </c>
      <c r="J2" s="18" t="s">
        <v>27</v>
      </c>
      <c r="K2" s="21" t="s">
        <v>28</v>
      </c>
      <c r="M2" s="18" t="s">
        <v>27</v>
      </c>
      <c r="N2" s="21" t="s">
        <v>28</v>
      </c>
    </row>
    <row r="3" spans="1:14" x14ac:dyDescent="0.3">
      <c r="A3" s="19">
        <v>0</v>
      </c>
      <c r="B3" s="22">
        <f>'Routes RESUS'!B3</f>
        <v>95.6</v>
      </c>
      <c r="D3" s="19">
        <v>0</v>
      </c>
      <c r="E3" s="22">
        <f>'Routes RESUS'!E3</f>
        <v>11.9</v>
      </c>
      <c r="G3" s="19">
        <v>0</v>
      </c>
      <c r="H3" s="22" t="e">
        <f>'Routes RESUS'!#REF!</f>
        <v>#REF!</v>
      </c>
      <c r="J3" s="19">
        <v>0</v>
      </c>
      <c r="K3" s="22" t="e">
        <f>'Routes RESUS'!#REF!</f>
        <v>#REF!</v>
      </c>
      <c r="M3" s="19">
        <v>0</v>
      </c>
      <c r="N3" s="22">
        <f>'Routes RESUS'!I3</f>
        <v>75</v>
      </c>
    </row>
    <row r="4" spans="1:14" x14ac:dyDescent="0.3">
      <c r="A4" s="19">
        <v>1</v>
      </c>
      <c r="B4" s="22">
        <f>'Routes RESUS'!B4</f>
        <v>4.4000000000000004</v>
      </c>
      <c r="D4" s="19">
        <v>1</v>
      </c>
      <c r="E4" s="22">
        <f>'Routes RESUS'!E4</f>
        <v>4.0999999999999996</v>
      </c>
      <c r="G4" s="19">
        <v>1</v>
      </c>
      <c r="H4" s="22" t="e">
        <f>'Routes RESUS'!#REF!</f>
        <v>#REF!</v>
      </c>
      <c r="J4" s="19">
        <v>1</v>
      </c>
      <c r="K4" s="22" t="e">
        <f>'Routes RESUS'!#REF!</f>
        <v>#REF!</v>
      </c>
      <c r="M4" s="19">
        <v>1</v>
      </c>
      <c r="N4" s="22">
        <f>'Routes RESUS'!I4</f>
        <v>0</v>
      </c>
    </row>
    <row r="5" spans="1:14" x14ac:dyDescent="0.3">
      <c r="A5" s="19">
        <v>2</v>
      </c>
      <c r="B5" s="22">
        <f>'Routes RESUS'!B5</f>
        <v>0</v>
      </c>
      <c r="D5" s="19">
        <v>2</v>
      </c>
      <c r="E5" s="22">
        <f>'Routes RESUS'!E5</f>
        <v>84</v>
      </c>
      <c r="G5" s="19">
        <v>2</v>
      </c>
      <c r="H5" s="22" t="e">
        <f>'Routes RESUS'!#REF!</f>
        <v>#REF!</v>
      </c>
      <c r="J5" s="19">
        <v>2</v>
      </c>
      <c r="K5" s="22" t="e">
        <f>'Routes RESUS'!#REF!</f>
        <v>#REF!</v>
      </c>
      <c r="M5" s="19">
        <v>2</v>
      </c>
      <c r="N5" s="22">
        <f>'Routes RESUS'!I5</f>
        <v>25</v>
      </c>
    </row>
    <row r="6" spans="1:14" x14ac:dyDescent="0.3">
      <c r="A6" s="19">
        <v>3</v>
      </c>
      <c r="B6" s="22">
        <f>'Routes RESUS'!B6</f>
        <v>0</v>
      </c>
      <c r="D6" s="19">
        <v>3</v>
      </c>
      <c r="E6" s="22">
        <f>'Routes RESUS'!E6</f>
        <v>0</v>
      </c>
      <c r="G6" s="19">
        <v>3</v>
      </c>
      <c r="H6" s="22" t="e">
        <f>'Routes RESUS'!#REF!</f>
        <v>#REF!</v>
      </c>
      <c r="J6" s="19">
        <v>3</v>
      </c>
      <c r="K6" s="22" t="e">
        <f>'Routes RESUS'!#REF!</f>
        <v>#REF!</v>
      </c>
      <c r="M6" s="19">
        <v>3</v>
      </c>
      <c r="N6" s="22">
        <f>'Routes RESUS'!I6</f>
        <v>0</v>
      </c>
    </row>
    <row r="7" spans="1:14" x14ac:dyDescent="0.3">
      <c r="A7" s="19">
        <v>4</v>
      </c>
      <c r="B7" s="22">
        <f>'Routes RESUS'!B7</f>
        <v>0</v>
      </c>
      <c r="D7" s="19">
        <v>4</v>
      </c>
      <c r="E7" s="22">
        <f>'Routes RESUS'!E7</f>
        <v>0</v>
      </c>
      <c r="G7" s="19">
        <v>4</v>
      </c>
      <c r="H7" s="22" t="e">
        <f>'Routes RESUS'!#REF!</f>
        <v>#REF!</v>
      </c>
      <c r="J7" s="19">
        <v>4</v>
      </c>
      <c r="K7" s="22" t="e">
        <f>'Routes RESUS'!#REF!</f>
        <v>#REF!</v>
      </c>
      <c r="M7" s="19">
        <v>4</v>
      </c>
      <c r="N7" s="22">
        <f>'Routes RESUS'!I7</f>
        <v>0</v>
      </c>
    </row>
    <row r="8" spans="1:14" x14ac:dyDescent="0.3">
      <c r="A8" s="19">
        <v>5</v>
      </c>
      <c r="B8" s="22">
        <f>'Routes RESUS'!B8</f>
        <v>0</v>
      </c>
      <c r="D8" s="19">
        <v>5</v>
      </c>
      <c r="E8" s="22">
        <f>'Routes RESUS'!E8</f>
        <v>0</v>
      </c>
      <c r="G8" s="19">
        <v>5</v>
      </c>
      <c r="H8" s="22" t="e">
        <f>'Routes RESUS'!#REF!</f>
        <v>#REF!</v>
      </c>
      <c r="J8" s="19">
        <v>5</v>
      </c>
      <c r="K8" s="22" t="e">
        <f>'Routes RESUS'!#REF!</f>
        <v>#REF!</v>
      </c>
      <c r="M8" s="19">
        <v>5</v>
      </c>
      <c r="N8" s="22">
        <f>'Routes RESUS'!I8</f>
        <v>0</v>
      </c>
    </row>
    <row r="9" spans="1:14" x14ac:dyDescent="0.3">
      <c r="A9" s="19">
        <v>6</v>
      </c>
      <c r="B9" s="22">
        <f>'Routes RESUS'!B9</f>
        <v>0</v>
      </c>
      <c r="D9" s="19">
        <v>6</v>
      </c>
      <c r="E9" s="22">
        <f>'Routes RESUS'!E9</f>
        <v>0</v>
      </c>
      <c r="G9" s="19">
        <v>6</v>
      </c>
      <c r="H9" s="22" t="e">
        <f>'Routes RESUS'!#REF!</f>
        <v>#REF!</v>
      </c>
      <c r="J9" s="19">
        <v>6</v>
      </c>
      <c r="K9" s="22" t="e">
        <f>'Routes RESUS'!#REF!</f>
        <v>#REF!</v>
      </c>
      <c r="M9" s="19">
        <v>6</v>
      </c>
      <c r="N9" s="22">
        <f>'Routes RESUS'!I9</f>
        <v>0</v>
      </c>
    </row>
    <row r="10" spans="1:14" x14ac:dyDescent="0.3">
      <c r="A10" s="19">
        <v>7</v>
      </c>
      <c r="B10" s="22">
        <f>'Routes RESUS'!B10</f>
        <v>0</v>
      </c>
      <c r="D10" s="19">
        <v>7</v>
      </c>
      <c r="E10" s="22">
        <f>'Routes RESUS'!E10</f>
        <v>0</v>
      </c>
      <c r="G10" s="19">
        <v>7</v>
      </c>
      <c r="H10" s="22" t="e">
        <f>'Routes RESUS'!#REF!</f>
        <v>#REF!</v>
      </c>
      <c r="J10" s="19">
        <v>7</v>
      </c>
      <c r="K10" s="22" t="e">
        <f>'Routes RESUS'!#REF!</f>
        <v>#REF!</v>
      </c>
      <c r="M10" s="19">
        <v>7</v>
      </c>
      <c r="N10" s="22">
        <f>'Routes RESUS'!I10</f>
        <v>0</v>
      </c>
    </row>
    <row r="11" spans="1:14" x14ac:dyDescent="0.3">
      <c r="A11" s="19">
        <v>8</v>
      </c>
      <c r="B11" s="22">
        <f>'Routes RESUS'!B11</f>
        <v>0</v>
      </c>
      <c r="D11" s="19">
        <v>8</v>
      </c>
      <c r="E11" s="22">
        <f>'Routes RESUS'!E11</f>
        <v>0</v>
      </c>
      <c r="G11" s="19">
        <v>8</v>
      </c>
      <c r="H11" s="22" t="e">
        <f>'Routes RESUS'!#REF!</f>
        <v>#REF!</v>
      </c>
      <c r="J11" s="19">
        <v>8</v>
      </c>
      <c r="K11" s="22" t="e">
        <f>'Routes RESUS'!#REF!</f>
        <v>#REF!</v>
      </c>
      <c r="M11" s="19">
        <v>8</v>
      </c>
      <c r="N11" s="22">
        <f>'Routes RESUS'!I11</f>
        <v>0</v>
      </c>
    </row>
    <row r="12" spans="1:14" x14ac:dyDescent="0.3">
      <c r="A12" s="19">
        <v>9</v>
      </c>
      <c r="B12" s="22">
        <f>'Routes RESUS'!B12</f>
        <v>0</v>
      </c>
      <c r="D12" s="19">
        <v>9</v>
      </c>
      <c r="E12" s="22">
        <f>'Routes RESUS'!E12</f>
        <v>0</v>
      </c>
      <c r="G12" s="19">
        <v>9</v>
      </c>
      <c r="H12" s="22" t="e">
        <f>'Routes RESUS'!#REF!</f>
        <v>#REF!</v>
      </c>
      <c r="J12" s="19">
        <v>9</v>
      </c>
      <c r="K12" s="22" t="e">
        <f>'Routes RESUS'!#REF!</f>
        <v>#REF!</v>
      </c>
      <c r="M12" s="19">
        <v>9</v>
      </c>
      <c r="N12" s="22">
        <f>'Routes RESUS'!I12</f>
        <v>0</v>
      </c>
    </row>
    <row r="13" spans="1:14" x14ac:dyDescent="0.3">
      <c r="A13" s="19">
        <v>10</v>
      </c>
      <c r="B13" s="22">
        <f>'Routes RESUS'!B13</f>
        <v>0</v>
      </c>
      <c r="D13" s="19">
        <v>10</v>
      </c>
      <c r="E13" s="22">
        <f>'Routes RESUS'!E13</f>
        <v>0</v>
      </c>
      <c r="G13" s="19">
        <v>10</v>
      </c>
      <c r="H13" s="22" t="e">
        <f>'Routes RESUS'!#REF!</f>
        <v>#REF!</v>
      </c>
      <c r="J13" s="19">
        <v>10</v>
      </c>
      <c r="K13" s="22" t="e">
        <f>'Routes RESUS'!#REF!</f>
        <v>#REF!</v>
      </c>
      <c r="M13" s="19">
        <v>10</v>
      </c>
      <c r="N13" s="22">
        <f>'Routes RESUS'!I13</f>
        <v>0</v>
      </c>
    </row>
    <row r="14" spans="1:14" x14ac:dyDescent="0.3">
      <c r="A14" s="19">
        <v>11</v>
      </c>
      <c r="B14" s="22">
        <f>'Routes RESUS'!B14</f>
        <v>0</v>
      </c>
      <c r="D14" s="19">
        <v>11</v>
      </c>
      <c r="E14" s="22">
        <f>'Routes RESUS'!E14</f>
        <v>0</v>
      </c>
      <c r="G14" s="19">
        <v>11</v>
      </c>
      <c r="H14" s="22" t="e">
        <f>'Routes RESUS'!#REF!</f>
        <v>#REF!</v>
      </c>
      <c r="J14" s="19">
        <v>11</v>
      </c>
      <c r="K14" s="22" t="e">
        <f>'Routes RESUS'!#REF!</f>
        <v>#REF!</v>
      </c>
      <c r="M14" s="19">
        <v>11</v>
      </c>
      <c r="N14" s="22">
        <f>'Routes RESUS'!I14</f>
        <v>0</v>
      </c>
    </row>
    <row r="15" spans="1:14" x14ac:dyDescent="0.3">
      <c r="A15" s="19">
        <v>12</v>
      </c>
      <c r="B15" s="22">
        <f>'Routes RESUS'!B15</f>
        <v>0</v>
      </c>
      <c r="D15" s="19">
        <v>12</v>
      </c>
      <c r="E15" s="22">
        <f>'Routes RESUS'!E15</f>
        <v>0</v>
      </c>
      <c r="G15" s="19">
        <v>12</v>
      </c>
      <c r="H15" s="22" t="e">
        <f>'Routes RESUS'!#REF!</f>
        <v>#REF!</v>
      </c>
      <c r="J15" s="19">
        <v>12</v>
      </c>
      <c r="K15" s="22" t="e">
        <f>'Routes RESUS'!#REF!</f>
        <v>#REF!</v>
      </c>
      <c r="M15" s="19">
        <v>12</v>
      </c>
      <c r="N15" s="22">
        <f>'Routes RESUS'!I15</f>
        <v>0</v>
      </c>
    </row>
    <row r="16" spans="1:14" x14ac:dyDescent="0.3">
      <c r="A16" s="19">
        <v>13</v>
      </c>
      <c r="B16" s="22">
        <f>'Routes RESUS'!B16</f>
        <v>0</v>
      </c>
      <c r="D16" s="19">
        <v>13</v>
      </c>
      <c r="E16" s="22">
        <f>'Routes RESUS'!E16</f>
        <v>0</v>
      </c>
      <c r="G16" s="19">
        <v>13</v>
      </c>
      <c r="H16" s="22" t="e">
        <f>'Routes RESUS'!#REF!</f>
        <v>#REF!</v>
      </c>
      <c r="J16" s="19">
        <v>13</v>
      </c>
      <c r="K16" s="22" t="e">
        <f>'Routes RESUS'!#REF!</f>
        <v>#REF!</v>
      </c>
      <c r="M16" s="19">
        <v>13</v>
      </c>
      <c r="N16" s="22">
        <f>'Routes RESUS'!I16</f>
        <v>0</v>
      </c>
    </row>
    <row r="17" spans="1:14" x14ac:dyDescent="0.3">
      <c r="A17" s="19">
        <v>14</v>
      </c>
      <c r="B17" s="22">
        <f>'Routes RESUS'!B17</f>
        <v>0</v>
      </c>
      <c r="D17" s="19">
        <v>14</v>
      </c>
      <c r="E17" s="22">
        <f>'Routes RESUS'!E17</f>
        <v>0</v>
      </c>
      <c r="G17" s="19">
        <v>14</v>
      </c>
      <c r="H17" s="22" t="e">
        <f>'Routes RESUS'!#REF!</f>
        <v>#REF!</v>
      </c>
      <c r="J17" s="19">
        <v>14</v>
      </c>
      <c r="K17" s="22" t="e">
        <f>'Routes RESUS'!#REF!</f>
        <v>#REF!</v>
      </c>
      <c r="M17" s="19">
        <v>14</v>
      </c>
      <c r="N17" s="22">
        <f>'Routes RESUS'!I17</f>
        <v>0</v>
      </c>
    </row>
    <row r="18" spans="1:14" x14ac:dyDescent="0.3">
      <c r="A18" s="19">
        <v>15</v>
      </c>
      <c r="B18" s="22">
        <f>'Routes RESUS'!B18</f>
        <v>0</v>
      </c>
      <c r="D18" s="19">
        <v>15</v>
      </c>
      <c r="E18" s="22">
        <f>'Routes RESUS'!E18</f>
        <v>0</v>
      </c>
      <c r="G18" s="19">
        <v>15</v>
      </c>
      <c r="H18" s="22" t="e">
        <f>'Routes RESUS'!#REF!</f>
        <v>#REF!</v>
      </c>
      <c r="J18" s="19">
        <v>15</v>
      </c>
      <c r="K18" s="22" t="e">
        <f>'Routes RESUS'!#REF!</f>
        <v>#REF!</v>
      </c>
      <c r="M18" s="19">
        <v>15</v>
      </c>
      <c r="N18" s="22">
        <f>'Routes RESUS'!I18</f>
        <v>0</v>
      </c>
    </row>
    <row r="19" spans="1:14" x14ac:dyDescent="0.3">
      <c r="A19" s="19">
        <v>16</v>
      </c>
      <c r="B19" s="22">
        <f>'Routes RESUS'!B19</f>
        <v>0</v>
      </c>
      <c r="D19" s="19">
        <v>16</v>
      </c>
      <c r="E19" s="22">
        <f>'Routes RESUS'!E19</f>
        <v>0</v>
      </c>
      <c r="G19" s="19">
        <v>16</v>
      </c>
      <c r="H19" s="22" t="e">
        <f>'Routes RESUS'!#REF!</f>
        <v>#REF!</v>
      </c>
      <c r="J19" s="19">
        <v>16</v>
      </c>
      <c r="K19" s="22" t="e">
        <f>'Routes RESUS'!#REF!</f>
        <v>#REF!</v>
      </c>
      <c r="M19" s="19">
        <v>16</v>
      </c>
      <c r="N19" s="22">
        <f>'Routes RESUS'!I19</f>
        <v>0</v>
      </c>
    </row>
    <row r="20" spans="1:14" x14ac:dyDescent="0.3">
      <c r="A20" s="19">
        <v>17</v>
      </c>
      <c r="B20" s="22">
        <f>'Routes RESUS'!B20</f>
        <v>0</v>
      </c>
      <c r="D20" s="19">
        <v>17</v>
      </c>
      <c r="E20" s="22">
        <f>'Routes RESUS'!E20</f>
        <v>0</v>
      </c>
      <c r="G20" s="19">
        <v>17</v>
      </c>
      <c r="H20" s="22" t="e">
        <f>'Routes RESUS'!#REF!</f>
        <v>#REF!</v>
      </c>
      <c r="J20" s="19">
        <v>17</v>
      </c>
      <c r="K20" s="22" t="e">
        <f>'Routes RESUS'!#REF!</f>
        <v>#REF!</v>
      </c>
      <c r="M20" s="19">
        <v>17</v>
      </c>
      <c r="N20" s="22">
        <f>'Routes RESUS'!I20</f>
        <v>0</v>
      </c>
    </row>
    <row r="21" spans="1:14" x14ac:dyDescent="0.3">
      <c r="A21" s="19">
        <v>18</v>
      </c>
      <c r="B21" s="22">
        <f>'Routes RESUS'!B21</f>
        <v>0</v>
      </c>
      <c r="D21" s="19">
        <v>18</v>
      </c>
      <c r="E21" s="22">
        <f>'Routes RESUS'!E21</f>
        <v>0</v>
      </c>
      <c r="G21" s="19">
        <v>18</v>
      </c>
      <c r="H21" s="22" t="e">
        <f>'Routes RESUS'!#REF!</f>
        <v>#REF!</v>
      </c>
      <c r="J21" s="19">
        <v>18</v>
      </c>
      <c r="K21" s="22" t="e">
        <f>'Routes RESUS'!#REF!</f>
        <v>#REF!</v>
      </c>
      <c r="M21" s="19">
        <v>18</v>
      </c>
      <c r="N21" s="22">
        <f>'Routes RESUS'!I21</f>
        <v>0</v>
      </c>
    </row>
    <row r="22" spans="1:14" x14ac:dyDescent="0.3">
      <c r="A22" s="19">
        <v>19</v>
      </c>
      <c r="B22" s="22">
        <f>'Routes RESUS'!B22</f>
        <v>0</v>
      </c>
      <c r="D22" s="19">
        <v>19</v>
      </c>
      <c r="E22" s="22">
        <f>'Routes RESUS'!E22</f>
        <v>0</v>
      </c>
      <c r="G22" s="19">
        <v>19</v>
      </c>
      <c r="H22" s="22" t="e">
        <f>'Routes RESUS'!#REF!</f>
        <v>#REF!</v>
      </c>
      <c r="J22" s="19">
        <v>19</v>
      </c>
      <c r="K22" s="22" t="e">
        <f>'Routes RESUS'!#REF!</f>
        <v>#REF!</v>
      </c>
      <c r="M22" s="19">
        <v>19</v>
      </c>
      <c r="N22" s="22">
        <f>'Routes RESUS'!I22</f>
        <v>0</v>
      </c>
    </row>
    <row r="23" spans="1:14" x14ac:dyDescent="0.3">
      <c r="A23" s="19">
        <v>20</v>
      </c>
      <c r="B23" s="22">
        <f>'Routes RESUS'!B23</f>
        <v>0</v>
      </c>
      <c r="D23" s="19">
        <v>20</v>
      </c>
      <c r="E23" s="22">
        <f>'Routes RESUS'!E23</f>
        <v>0</v>
      </c>
      <c r="G23" s="19">
        <v>20</v>
      </c>
      <c r="H23" s="22" t="e">
        <f>'Routes RESUS'!#REF!</f>
        <v>#REF!</v>
      </c>
      <c r="J23" s="19">
        <v>20</v>
      </c>
      <c r="K23" s="22" t="e">
        <f>'Routes RESUS'!#REF!</f>
        <v>#REF!</v>
      </c>
      <c r="M23" s="19">
        <v>20</v>
      </c>
      <c r="N23" s="22">
        <f>'Routes RESUS'!I23</f>
        <v>0</v>
      </c>
    </row>
    <row r="24" spans="1:14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 t="e">
        <f>SUM(H3:H23)</f>
        <v>#REF!</v>
      </c>
      <c r="J24" s="25" t="s">
        <v>36</v>
      </c>
      <c r="K24" s="24" t="e">
        <f>SUM(K3:K23)</f>
        <v>#REF!</v>
      </c>
      <c r="M24" s="25" t="s">
        <v>36</v>
      </c>
      <c r="N24" s="24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Y19"/>
  <sheetViews>
    <sheetView zoomScaleNormal="100" workbookViewId="0">
      <selection sqref="A1:XFD1048576"/>
    </sheetView>
  </sheetViews>
  <sheetFormatPr defaultRowHeight="13.8" x14ac:dyDescent="0.25"/>
  <cols>
    <col min="1" max="1" width="7.44140625" style="54" bestFit="1" customWidth="1"/>
    <col min="2" max="2" width="12.109375" style="54" bestFit="1" customWidth="1"/>
    <col min="3" max="3" width="10.5546875" style="54" bestFit="1" customWidth="1"/>
    <col min="4" max="4" width="12.109375" style="54" bestFit="1" customWidth="1"/>
    <col min="5" max="5" width="20.88671875" style="54" bestFit="1" customWidth="1"/>
    <col min="6" max="7" width="12.109375" style="54" bestFit="1" customWidth="1"/>
    <col min="8" max="8" width="10.109375" style="54" bestFit="1" customWidth="1"/>
    <col min="9" max="9" width="0" style="54" hidden="1" customWidth="1"/>
    <col min="10" max="10" width="13.88671875" style="54" hidden="1" customWidth="1"/>
    <col min="11" max="11" width="10.109375" style="54" hidden="1" customWidth="1"/>
    <col min="12" max="13" width="9" style="54" hidden="1" customWidth="1"/>
    <col min="14" max="14" width="0" style="54" hidden="1" customWidth="1"/>
    <col min="15" max="15" width="9.6640625" style="54" hidden="1" customWidth="1"/>
    <col min="16" max="16" width="10.109375" style="54" hidden="1" customWidth="1"/>
    <col min="17" max="17" width="9.33203125" style="54" hidden="1" customWidth="1"/>
    <col min="18" max="18" width="9" style="54" hidden="1" customWidth="1"/>
    <col min="19" max="19" width="0" style="54" hidden="1" customWidth="1"/>
    <col min="20" max="20" width="9.6640625" style="54" hidden="1" customWidth="1"/>
    <col min="21" max="21" width="10.109375" style="54" hidden="1" customWidth="1"/>
    <col min="22" max="23" width="9" style="54" hidden="1" customWidth="1"/>
    <col min="24" max="24" width="0" style="54" hidden="1" customWidth="1"/>
    <col min="25" max="25" width="9.6640625" style="54" bestFit="1" customWidth="1"/>
    <col min="26" max="28" width="9" style="54" bestFit="1" customWidth="1"/>
    <col min="29" max="29" width="9.6640625" style="54" bestFit="1" customWidth="1"/>
    <col min="30" max="31" width="9" style="54" bestFit="1" customWidth="1"/>
    <col min="32" max="32" width="9.5546875" style="54" bestFit="1" customWidth="1"/>
    <col min="33" max="36" width="9" style="54" bestFit="1" customWidth="1"/>
    <col min="37" max="37" width="9.5546875" style="54" bestFit="1" customWidth="1"/>
    <col min="38" max="38" width="9" style="54" bestFit="1" customWidth="1"/>
    <col min="39" max="39" width="8.88671875" style="54"/>
    <col min="40" max="40" width="10.109375" style="54" bestFit="1" customWidth="1"/>
    <col min="41" max="48" width="9" style="54" bestFit="1" customWidth="1"/>
    <col min="49" max="49" width="8.88671875" style="54"/>
    <col min="50" max="50" width="9.5546875" style="54" bestFit="1" customWidth="1"/>
    <col min="51" max="51" width="10.6640625" style="54" bestFit="1" customWidth="1"/>
    <col min="52" max="16384" width="8.88671875" style="54"/>
  </cols>
  <sheetData>
    <row r="1" spans="1:51" ht="17.399999999999999" x14ac:dyDescent="0.25">
      <c r="A1" s="48" t="s">
        <v>69</v>
      </c>
      <c r="B1" s="49"/>
      <c r="C1" s="50" t="s">
        <v>68</v>
      </c>
      <c r="D1" s="51"/>
      <c r="E1" s="52" t="s">
        <v>72</v>
      </c>
      <c r="F1" s="53"/>
      <c r="G1" s="54" t="s">
        <v>122</v>
      </c>
      <c r="J1" s="55" t="s">
        <v>94</v>
      </c>
      <c r="K1" s="56" t="s">
        <v>149</v>
      </c>
      <c r="L1" s="56" t="s">
        <v>148</v>
      </c>
      <c r="M1" s="56" t="s">
        <v>122</v>
      </c>
      <c r="N1" s="56"/>
      <c r="O1" s="55" t="s">
        <v>147</v>
      </c>
      <c r="P1" s="56" t="s">
        <v>149</v>
      </c>
      <c r="Q1" s="56" t="s">
        <v>148</v>
      </c>
      <c r="R1" s="56" t="s">
        <v>122</v>
      </c>
      <c r="S1" s="56"/>
      <c r="T1" s="55" t="s">
        <v>153</v>
      </c>
      <c r="U1" s="56" t="s">
        <v>149</v>
      </c>
      <c r="V1" s="56" t="s">
        <v>148</v>
      </c>
      <c r="W1" s="56" t="s">
        <v>122</v>
      </c>
      <c r="X1" s="56"/>
      <c r="Y1" s="55" t="s">
        <v>103</v>
      </c>
      <c r="Z1" s="57">
        <v>10356.450554116163</v>
      </c>
      <c r="AA1" s="57">
        <v>22655.165239217458</v>
      </c>
      <c r="AB1" s="57">
        <v>39469.210658896482</v>
      </c>
      <c r="AC1" s="57">
        <v>16108.901233098004</v>
      </c>
      <c r="AD1" s="57">
        <v>23644.020855242852</v>
      </c>
      <c r="AE1" s="57">
        <v>0</v>
      </c>
      <c r="AF1" s="57">
        <v>58985.811934737721</v>
      </c>
      <c r="AG1" s="57">
        <v>84817.446780191967</v>
      </c>
      <c r="AH1" s="57">
        <v>0</v>
      </c>
      <c r="AI1" s="57">
        <v>63482.221381987911</v>
      </c>
      <c r="AJ1" s="57">
        <v>8406.3002351741306</v>
      </c>
      <c r="AK1" s="57">
        <v>8663.5925989528187</v>
      </c>
      <c r="AL1" s="58">
        <v>2188</v>
      </c>
      <c r="AO1" s="56" t="s">
        <v>159</v>
      </c>
      <c r="AP1" s="56" t="s">
        <v>79</v>
      </c>
      <c r="AQ1" s="56" t="s">
        <v>168</v>
      </c>
      <c r="AR1" s="56" t="s">
        <v>16</v>
      </c>
      <c r="AS1" s="56" t="s">
        <v>17</v>
      </c>
      <c r="AT1" s="56" t="s">
        <v>19</v>
      </c>
      <c r="AU1" s="56" t="s">
        <v>18</v>
      </c>
      <c r="AV1" s="56" t="s">
        <v>162</v>
      </c>
      <c r="AW1" s="56"/>
    </row>
    <row r="2" spans="1:51" x14ac:dyDescent="0.25">
      <c r="A2" s="59" t="s">
        <v>64</v>
      </c>
      <c r="B2" s="60">
        <v>0</v>
      </c>
      <c r="C2" s="59" t="s">
        <v>4</v>
      </c>
      <c r="D2" s="61">
        <v>0.33337105042886078</v>
      </c>
      <c r="E2" s="59" t="s">
        <v>80</v>
      </c>
      <c r="F2" s="62">
        <v>410.47149572578968</v>
      </c>
      <c r="G2" s="54">
        <f>F2/1440</f>
        <v>0.28504964980957614</v>
      </c>
      <c r="J2" s="63" t="s">
        <v>150</v>
      </c>
      <c r="K2" s="57">
        <v>42.889452308882028</v>
      </c>
      <c r="L2" s="57">
        <f>K2/60</f>
        <v>0.7148242051480338</v>
      </c>
      <c r="M2" s="57">
        <f>L2/24</f>
        <v>2.9784341881168075E-2</v>
      </c>
      <c r="N2" s="57"/>
      <c r="O2" s="64" t="s">
        <v>150</v>
      </c>
      <c r="P2" s="57">
        <v>1776.5199307480361</v>
      </c>
      <c r="Q2" s="57">
        <f>P2/60</f>
        <v>29.608665512467269</v>
      </c>
      <c r="R2" s="57">
        <f>Q2/24</f>
        <v>1.2336943963528029</v>
      </c>
      <c r="S2" s="57"/>
      <c r="T2" s="64" t="s">
        <v>150</v>
      </c>
      <c r="U2" s="57">
        <v>1211.6656270762905</v>
      </c>
      <c r="V2" s="57">
        <f>U2/60</f>
        <v>20.194427117938176</v>
      </c>
      <c r="W2" s="57">
        <f>V2/24</f>
        <v>0.84143446324742399</v>
      </c>
      <c r="X2" s="56"/>
      <c r="Y2" s="65">
        <v>2</v>
      </c>
      <c r="Z2" s="57">
        <v>195.11535129742697</v>
      </c>
      <c r="AA2" s="57">
        <v>351.14356849808246</v>
      </c>
      <c r="AB2" s="57">
        <v>760.00833453959785</v>
      </c>
      <c r="AC2" s="57">
        <v>323.66460743593052</v>
      </c>
      <c r="AD2" s="57">
        <v>407.72866545128636</v>
      </c>
      <c r="AE2" s="57">
        <v>0</v>
      </c>
      <c r="AF2" s="57">
        <v>797.97295286902227</v>
      </c>
      <c r="AG2" s="57">
        <v>1442.131675168639</v>
      </c>
      <c r="AH2" s="57">
        <v>0</v>
      </c>
      <c r="AI2" s="57">
        <v>1169.7021993307862</v>
      </c>
      <c r="AJ2" s="57">
        <v>172.7900286403019</v>
      </c>
      <c r="AK2" s="57">
        <v>171.44154449575581</v>
      </c>
      <c r="AL2" s="58">
        <v>50</v>
      </c>
      <c r="AN2" s="66" t="s">
        <v>4</v>
      </c>
      <c r="AO2" s="67">
        <f>AMAU!C3</f>
        <v>0</v>
      </c>
      <c r="AP2" s="67">
        <f>AMAU!D3</f>
        <v>0</v>
      </c>
      <c r="AQ2" s="67">
        <v>1</v>
      </c>
      <c r="AR2" s="67">
        <f>AMAU!G3</f>
        <v>1</v>
      </c>
      <c r="AS2" s="67">
        <f>AMAU!H3</f>
        <v>1</v>
      </c>
      <c r="AT2" s="67">
        <f>AMAU!I3</f>
        <v>0</v>
      </c>
      <c r="AU2" s="67">
        <f>AMAU!J3</f>
        <v>0</v>
      </c>
      <c r="AV2" s="67">
        <v>0</v>
      </c>
      <c r="AW2" s="68"/>
      <c r="AX2" s="69" t="s">
        <v>163</v>
      </c>
      <c r="AY2" s="70">
        <v>14</v>
      </c>
    </row>
    <row r="3" spans="1:51" x14ac:dyDescent="0.25">
      <c r="A3" s="71" t="s">
        <v>56</v>
      </c>
      <c r="B3" s="72">
        <v>0</v>
      </c>
      <c r="C3" s="59" t="s">
        <v>2</v>
      </c>
      <c r="D3" s="61">
        <v>0.32779057280582541</v>
      </c>
      <c r="E3" s="59" t="s">
        <v>73</v>
      </c>
      <c r="F3" s="62">
        <v>58.757062146892657</v>
      </c>
      <c r="J3" s="63" t="s">
        <v>14</v>
      </c>
      <c r="K3" s="57">
        <v>567.08812024095096</v>
      </c>
      <c r="L3" s="57">
        <f>K3/60</f>
        <v>9.4514686706825159</v>
      </c>
      <c r="M3" s="57">
        <f>L3/24</f>
        <v>0.3938111946117715</v>
      </c>
      <c r="N3" s="57"/>
      <c r="O3" s="64" t="s">
        <v>79</v>
      </c>
      <c r="P3" s="57">
        <v>5574.2601469089277</v>
      </c>
      <c r="Q3" s="57">
        <f>P3/60</f>
        <v>92.904335781815462</v>
      </c>
      <c r="R3" s="57">
        <f>Q3/24</f>
        <v>3.8710139909089776</v>
      </c>
      <c r="S3" s="57"/>
      <c r="T3" s="64" t="s">
        <v>79</v>
      </c>
      <c r="U3" s="57">
        <v>3092.2133053641301</v>
      </c>
      <c r="V3" s="57">
        <f>U3/60</f>
        <v>51.536888422735501</v>
      </c>
      <c r="W3" s="57">
        <f>V3/24</f>
        <v>2.1473703509473125</v>
      </c>
      <c r="X3" s="56"/>
      <c r="Y3" s="65">
        <v>3</v>
      </c>
      <c r="Z3" s="57">
        <v>17428.284738468938</v>
      </c>
      <c r="AA3" s="57">
        <v>35796.356981102144</v>
      </c>
      <c r="AB3" s="57">
        <v>31780.908844963415</v>
      </c>
      <c r="AC3" s="57">
        <v>25770.190525649814</v>
      </c>
      <c r="AD3" s="57">
        <v>45244.934803924989</v>
      </c>
      <c r="AE3" s="57">
        <v>0</v>
      </c>
      <c r="AF3" s="57">
        <v>143510.10736935656</v>
      </c>
      <c r="AG3" s="57">
        <v>47358.90563358902</v>
      </c>
      <c r="AH3" s="57">
        <v>0</v>
      </c>
      <c r="AI3" s="57">
        <v>79824.962136768736</v>
      </c>
      <c r="AJ3" s="57">
        <v>25967.449658035766</v>
      </c>
      <c r="AK3" s="57">
        <v>35411.576203296427</v>
      </c>
      <c r="AL3" s="58">
        <v>3479</v>
      </c>
      <c r="AN3" s="66" t="s">
        <v>2</v>
      </c>
      <c r="AO3" s="67">
        <f>AMAU!C4</f>
        <v>0</v>
      </c>
      <c r="AP3" s="67">
        <f>AMAU!D4</f>
        <v>0</v>
      </c>
      <c r="AQ3" s="67">
        <v>0</v>
      </c>
      <c r="AR3" s="67">
        <f>AMAU!G4</f>
        <v>1</v>
      </c>
      <c r="AS3" s="67">
        <f>AMAU!H4</f>
        <v>1</v>
      </c>
      <c r="AT3" s="67">
        <f>AMAU!I4</f>
        <v>0</v>
      </c>
      <c r="AU3" s="67">
        <f>AMAU!J4</f>
        <v>0</v>
      </c>
      <c r="AV3" s="67">
        <v>0</v>
      </c>
      <c r="AW3" s="68"/>
    </row>
    <row r="4" spans="1:51" x14ac:dyDescent="0.25">
      <c r="A4" s="59" t="s">
        <v>83</v>
      </c>
      <c r="B4" s="60">
        <v>0</v>
      </c>
      <c r="C4" s="59" t="s">
        <v>3</v>
      </c>
      <c r="D4" s="61">
        <v>7.3496593402227112E-2</v>
      </c>
      <c r="E4" s="59" t="s">
        <v>74</v>
      </c>
      <c r="F4" s="62">
        <v>73.595505617977537</v>
      </c>
      <c r="J4" s="63" t="s">
        <v>15</v>
      </c>
      <c r="K4" s="57">
        <v>0</v>
      </c>
      <c r="L4" s="57">
        <f t="shared" ref="L4:L14" si="0">K4/60</f>
        <v>0</v>
      </c>
      <c r="M4" s="57">
        <f t="shared" ref="M4:M14" si="1">L4/24</f>
        <v>0</v>
      </c>
      <c r="N4" s="57"/>
      <c r="O4" s="64" t="s">
        <v>111</v>
      </c>
      <c r="P4" s="57">
        <v>2235.0898340356071</v>
      </c>
      <c r="Q4" s="57">
        <f t="shared" ref="Q4:Q14" si="2">P4/60</f>
        <v>37.251497233926784</v>
      </c>
      <c r="R4" s="57">
        <f t="shared" ref="R4:R14" si="3">Q4/24</f>
        <v>1.5521457180802827</v>
      </c>
      <c r="S4" s="57"/>
      <c r="T4" s="64" t="s">
        <v>17</v>
      </c>
      <c r="U4" s="57">
        <v>49.928797498578206</v>
      </c>
      <c r="V4" s="57">
        <f t="shared" ref="V4:V13" si="4">U4/60</f>
        <v>0.83214662497630343</v>
      </c>
      <c r="W4" s="57">
        <f t="shared" ref="W4:W13" si="5">V4/24</f>
        <v>3.467277604067931E-2</v>
      </c>
      <c r="X4" s="56"/>
      <c r="Y4" s="65">
        <v>4</v>
      </c>
      <c r="Z4" s="57">
        <v>17569.391442546621</v>
      </c>
      <c r="AA4" s="57">
        <v>36748.477567144437</v>
      </c>
      <c r="AB4" s="57">
        <v>31223.735509224935</v>
      </c>
      <c r="AC4" s="57">
        <v>26180.099385220092</v>
      </c>
      <c r="AD4" s="57">
        <v>41820.044238340342</v>
      </c>
      <c r="AE4" s="57">
        <v>0</v>
      </c>
      <c r="AF4" s="57">
        <v>141467.03084541368</v>
      </c>
      <c r="AG4" s="57">
        <v>47591.335933227092</v>
      </c>
      <c r="AH4" s="57">
        <v>0</v>
      </c>
      <c r="AI4" s="57">
        <v>74532.8904696065</v>
      </c>
      <c r="AJ4" s="57">
        <v>23741.040760347387</v>
      </c>
      <c r="AK4" s="57">
        <v>19154.823112782324</v>
      </c>
      <c r="AL4" s="58">
        <v>3561</v>
      </c>
      <c r="AN4" s="66" t="s">
        <v>5</v>
      </c>
      <c r="AO4" s="67">
        <f>AMAU!C6</f>
        <v>1</v>
      </c>
      <c r="AP4" s="67">
        <f>AMAU!D6</f>
        <v>1</v>
      </c>
      <c r="AQ4" s="67">
        <v>1</v>
      </c>
      <c r="AR4" s="67">
        <f>AMAU!G6</f>
        <v>1</v>
      </c>
      <c r="AS4" s="67">
        <f>AMAU!H6</f>
        <v>1</v>
      </c>
      <c r="AT4" s="67">
        <f>AMAU!I6</f>
        <v>1</v>
      </c>
      <c r="AU4" s="67">
        <f>AMAU!J6</f>
        <v>1</v>
      </c>
      <c r="AV4" s="67">
        <v>1</v>
      </c>
      <c r="AW4" s="68"/>
    </row>
    <row r="5" spans="1:51" x14ac:dyDescent="0.25">
      <c r="A5" s="59" t="s">
        <v>84</v>
      </c>
      <c r="B5" s="60">
        <v>0</v>
      </c>
      <c r="C5" s="59" t="s">
        <v>70</v>
      </c>
      <c r="D5" s="61">
        <v>59.472334446707578</v>
      </c>
      <c r="E5" s="73" t="s">
        <v>75</v>
      </c>
      <c r="F5" s="62">
        <v>7.4214046822742459</v>
      </c>
      <c r="J5" s="63" t="s">
        <v>111</v>
      </c>
      <c r="K5" s="57">
        <v>107.83202744205482</v>
      </c>
      <c r="L5" s="57">
        <f t="shared" si="0"/>
        <v>1.7972004573675804</v>
      </c>
      <c r="M5" s="57">
        <f t="shared" si="1"/>
        <v>7.4883352390315849E-2</v>
      </c>
      <c r="N5" s="57"/>
      <c r="O5" s="64" t="s">
        <v>112</v>
      </c>
      <c r="P5" s="57">
        <v>3212.7585526532494</v>
      </c>
      <c r="Q5" s="57">
        <f t="shared" si="2"/>
        <v>53.545975877554156</v>
      </c>
      <c r="R5" s="57">
        <f t="shared" si="3"/>
        <v>2.2310823282314232</v>
      </c>
      <c r="S5" s="57"/>
      <c r="T5" s="64" t="s">
        <v>111</v>
      </c>
      <c r="U5" s="57">
        <v>2777.3968550562859</v>
      </c>
      <c r="V5" s="57">
        <f t="shared" si="4"/>
        <v>46.289947584271431</v>
      </c>
      <c r="W5" s="57">
        <f t="shared" si="5"/>
        <v>1.9287478160113096</v>
      </c>
      <c r="X5" s="56"/>
      <c r="Y5" s="65">
        <v>5</v>
      </c>
      <c r="Z5" s="57">
        <v>17650.340718948282</v>
      </c>
      <c r="AA5" s="57">
        <v>35138.653797644656</v>
      </c>
      <c r="AB5" s="57">
        <v>32409.562943670899</v>
      </c>
      <c r="AC5" s="57">
        <v>26047.588108812924</v>
      </c>
      <c r="AD5" s="57">
        <v>40141.479943493614</v>
      </c>
      <c r="AE5" s="57">
        <v>0</v>
      </c>
      <c r="AF5" s="57">
        <v>147083.75960533507</v>
      </c>
      <c r="AG5" s="57">
        <v>47332.82306636218</v>
      </c>
      <c r="AH5" s="57">
        <v>0</v>
      </c>
      <c r="AI5" s="57">
        <v>80959.795171176083</v>
      </c>
      <c r="AJ5" s="57">
        <v>20422.744542493019</v>
      </c>
      <c r="AK5" s="57">
        <v>18791.918691708706</v>
      </c>
      <c r="AL5" s="58">
        <v>3508</v>
      </c>
    </row>
    <row r="6" spans="1:51" x14ac:dyDescent="0.25">
      <c r="A6" s="59" t="s">
        <v>85</v>
      </c>
      <c r="B6" s="60">
        <v>0</v>
      </c>
      <c r="C6" s="59" t="s">
        <v>71</v>
      </c>
      <c r="D6" s="61">
        <v>0.19944424464081498</v>
      </c>
      <c r="E6" s="73" t="s">
        <v>76</v>
      </c>
      <c r="F6" s="62">
        <v>246.42700233440615</v>
      </c>
      <c r="G6" s="54">
        <f>F6/1440</f>
        <v>0.1711298627322265</v>
      </c>
      <c r="J6" s="63" t="s">
        <v>112</v>
      </c>
      <c r="K6" s="57">
        <v>159.35655426350422</v>
      </c>
      <c r="L6" s="57">
        <f t="shared" si="0"/>
        <v>2.6559425710584037</v>
      </c>
      <c r="M6" s="57">
        <f t="shared" si="1"/>
        <v>0.11066427379410015</v>
      </c>
      <c r="N6" s="57"/>
      <c r="O6" s="74" t="s">
        <v>151</v>
      </c>
      <c r="P6" s="75">
        <v>0</v>
      </c>
      <c r="Q6" s="75"/>
      <c r="R6" s="75"/>
      <c r="S6" s="57"/>
      <c r="T6" s="64" t="s">
        <v>112</v>
      </c>
      <c r="U6" s="57">
        <v>573.06977917905897</v>
      </c>
      <c r="V6" s="57">
        <f>U6/60</f>
        <v>9.5511629863176495</v>
      </c>
      <c r="W6" s="57">
        <f>V6/24</f>
        <v>0.39796512442990206</v>
      </c>
      <c r="X6" s="56"/>
      <c r="Y6" s="65">
        <v>6</v>
      </c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  <c r="AO6" s="56" t="s">
        <v>159</v>
      </c>
      <c r="AP6" s="56" t="s">
        <v>79</v>
      </c>
      <c r="AQ6" s="56"/>
      <c r="AR6" s="56" t="s">
        <v>16</v>
      </c>
      <c r="AS6" s="56" t="s">
        <v>17</v>
      </c>
      <c r="AT6" s="56" t="s">
        <v>19</v>
      </c>
      <c r="AU6" s="56" t="s">
        <v>18</v>
      </c>
      <c r="AV6" s="56" t="s">
        <v>162</v>
      </c>
      <c r="AW6" s="56"/>
      <c r="AX6" s="56" t="s">
        <v>160</v>
      </c>
      <c r="AY6" s="56" t="s">
        <v>161</v>
      </c>
    </row>
    <row r="7" spans="1:51" x14ac:dyDescent="0.25">
      <c r="A7" s="59" t="s">
        <v>103</v>
      </c>
      <c r="B7" s="60">
        <v>0</v>
      </c>
      <c r="C7" s="59" t="s">
        <v>6</v>
      </c>
      <c r="D7" s="61">
        <v>0.5562399173065512</v>
      </c>
      <c r="E7" s="73" t="s">
        <v>77</v>
      </c>
      <c r="F7" s="62">
        <v>0</v>
      </c>
      <c r="G7" s="54">
        <f>F7/1440</f>
        <v>0</v>
      </c>
      <c r="J7" s="76" t="s">
        <v>156</v>
      </c>
      <c r="K7" s="77">
        <v>0</v>
      </c>
      <c r="L7" s="57">
        <f>K7/60</f>
        <v>0</v>
      </c>
      <c r="M7" s="57">
        <f>L7/24</f>
        <v>0</v>
      </c>
      <c r="N7" s="57"/>
      <c r="O7" s="74" t="s">
        <v>113</v>
      </c>
      <c r="P7" s="75">
        <v>0</v>
      </c>
      <c r="Q7" s="75"/>
      <c r="R7" s="75"/>
      <c r="S7" s="57"/>
      <c r="T7" s="74" t="s">
        <v>151</v>
      </c>
      <c r="U7" s="75">
        <v>0</v>
      </c>
      <c r="V7" s="75"/>
      <c r="W7" s="75"/>
      <c r="X7" s="56"/>
      <c r="Y7" s="65">
        <v>7</v>
      </c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8"/>
      <c r="AN7" s="66" t="s">
        <v>4</v>
      </c>
      <c r="AO7" s="67">
        <f>AO2*$Z$11</f>
        <v>0</v>
      </c>
      <c r="AP7" s="67">
        <f>AP2*$AA$11</f>
        <v>0</v>
      </c>
      <c r="AQ7" s="67">
        <f>AQ2*$AG$11</f>
        <v>51858.922694398527</v>
      </c>
      <c r="AR7" s="67">
        <f>AR2*$AI$11</f>
        <v>55480.480033272943</v>
      </c>
      <c r="AS7" s="67">
        <f>AS2*$AB$11</f>
        <v>24516.272107531742</v>
      </c>
      <c r="AT7" s="67">
        <f>AT2*$AJ$11</f>
        <v>0</v>
      </c>
      <c r="AU7" s="67">
        <f>AU2*$AK$11</f>
        <v>0</v>
      </c>
      <c r="AV7" s="67">
        <f>($AC$11+$AD$11)*AV2</f>
        <v>0</v>
      </c>
      <c r="AW7" s="56"/>
      <c r="AX7" s="78">
        <f>SUM(AO7:AU7)+AE11+AF11</f>
        <v>229527.17621135386</v>
      </c>
      <c r="AY7" s="79">
        <f>AX7/(1*$AY$2*60*125)</f>
        <v>2.1859731067747985</v>
      </c>
    </row>
    <row r="8" spans="1:51" x14ac:dyDescent="0.25">
      <c r="C8" s="59" t="s">
        <v>7</v>
      </c>
      <c r="D8" s="61">
        <v>8.5102475954644152E-2</v>
      </c>
      <c r="E8" s="73" t="s">
        <v>78</v>
      </c>
      <c r="F8" s="62">
        <v>0</v>
      </c>
      <c r="G8" s="54">
        <f>F8/1440</f>
        <v>0</v>
      </c>
      <c r="J8" s="76" t="s">
        <v>157</v>
      </c>
      <c r="K8" s="77">
        <v>0</v>
      </c>
      <c r="L8" s="57">
        <f>K8/60</f>
        <v>0</v>
      </c>
      <c r="M8" s="57">
        <f>L8/24</f>
        <v>0</v>
      </c>
      <c r="N8" s="57"/>
      <c r="O8" s="74" t="s">
        <v>114</v>
      </c>
      <c r="P8" s="75">
        <v>0</v>
      </c>
      <c r="Q8" s="75"/>
      <c r="R8" s="75"/>
      <c r="S8" s="57"/>
      <c r="T8" s="74" t="s">
        <v>113</v>
      </c>
      <c r="U8" s="75">
        <v>0</v>
      </c>
      <c r="V8" s="75"/>
      <c r="W8" s="75"/>
      <c r="X8" s="56"/>
      <c r="Y8" s="65">
        <v>8</v>
      </c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8"/>
      <c r="AN8" s="66" t="s">
        <v>2</v>
      </c>
      <c r="AO8" s="67">
        <f>AO3*$Z$11</f>
        <v>0</v>
      </c>
      <c r="AP8" s="67">
        <f>AP3*$AA$11</f>
        <v>0</v>
      </c>
      <c r="AQ8" s="67">
        <f>AQ3*$AG$11</f>
        <v>0</v>
      </c>
      <c r="AR8" s="67">
        <f>AR3*$AI$11</f>
        <v>55480.480033272943</v>
      </c>
      <c r="AS8" s="67">
        <f>AS3*$AB$11</f>
        <v>24516.272107531742</v>
      </c>
      <c r="AT8" s="67">
        <f>AT3*$AJ$11</f>
        <v>0</v>
      </c>
      <c r="AU8" s="67">
        <f>AU3*$AK$11</f>
        <v>0</v>
      </c>
      <c r="AV8" s="67">
        <f>($AC$11+$AD$11)*AV3</f>
        <v>0</v>
      </c>
      <c r="AW8" s="68"/>
      <c r="AX8" s="78">
        <f>SUM(AO8:AU8)+AF11</f>
        <v>173514.59025315451</v>
      </c>
      <c r="AY8" s="80">
        <f>AX8/(2*$AY$2*60*125)</f>
        <v>0.8262599535864501</v>
      </c>
    </row>
    <row r="9" spans="1:51" x14ac:dyDescent="0.25">
      <c r="C9" s="71" t="s">
        <v>66</v>
      </c>
      <c r="D9" s="81">
        <v>0</v>
      </c>
      <c r="J9" s="76" t="s">
        <v>158</v>
      </c>
      <c r="K9" s="77">
        <v>0</v>
      </c>
      <c r="L9" s="57">
        <f>K9/60</f>
        <v>0</v>
      </c>
      <c r="M9" s="57">
        <f>L9/24</f>
        <v>0</v>
      </c>
      <c r="N9" s="57"/>
      <c r="O9" s="74" t="s">
        <v>115</v>
      </c>
      <c r="P9" s="75">
        <v>0</v>
      </c>
      <c r="Q9" s="75"/>
      <c r="R9" s="75"/>
      <c r="S9" s="57"/>
      <c r="T9" s="74" t="s">
        <v>114</v>
      </c>
      <c r="U9" s="75">
        <v>0</v>
      </c>
      <c r="V9" s="75"/>
      <c r="W9" s="75"/>
      <c r="X9" s="56"/>
      <c r="Y9" s="65">
        <v>9</v>
      </c>
      <c r="Z9" s="57">
        <v>22477.371681435907</v>
      </c>
      <c r="AA9" s="57">
        <v>27932.150338849791</v>
      </c>
      <c r="AB9" s="57">
        <v>11454.206353895128</v>
      </c>
      <c r="AC9" s="57">
        <v>18178.958606963773</v>
      </c>
      <c r="AD9" s="57">
        <v>38871.220311945362</v>
      </c>
      <c r="AE9" s="57">
        <v>24921.979582804917</v>
      </c>
      <c r="AF9" s="57">
        <v>69262.345966386827</v>
      </c>
      <c r="AG9" s="57">
        <v>82610.893077852263</v>
      </c>
      <c r="AH9" s="57">
        <v>0</v>
      </c>
      <c r="AI9" s="57">
        <v>32913.308840767641</v>
      </c>
      <c r="AJ9" s="57">
        <v>50091.107807221517</v>
      </c>
      <c r="AK9" s="57">
        <v>148563.29089924216</v>
      </c>
      <c r="AL9" s="58">
        <v>2586</v>
      </c>
      <c r="AN9" s="66" t="s">
        <v>5</v>
      </c>
      <c r="AO9" s="67">
        <f>AO4*$Z$11</f>
        <v>14279.49241446889</v>
      </c>
      <c r="AP9" s="67">
        <f>AP4*$AA$11</f>
        <v>26436.991248742761</v>
      </c>
      <c r="AQ9" s="67">
        <f>AQ4*$AG$11</f>
        <v>51858.922694398527</v>
      </c>
      <c r="AR9" s="67">
        <f>AR4*$AI$11</f>
        <v>55480.480033272943</v>
      </c>
      <c r="AS9" s="67">
        <f>AS4*$AB$11</f>
        <v>24516.272107531742</v>
      </c>
      <c r="AT9" s="67">
        <f>AT4*$AJ$11</f>
        <v>21466.905505318686</v>
      </c>
      <c r="AU9" s="67">
        <f>AU4*$AK$11</f>
        <v>38459.440508413034</v>
      </c>
      <c r="AV9" s="67">
        <f>($AC$11+$AD$11)*AV4</f>
        <v>50456.471880929836</v>
      </c>
      <c r="AW9" s="68"/>
      <c r="AX9" s="82">
        <f>SUM(AO9:AV9)</f>
        <v>282954.97639307647</v>
      </c>
      <c r="AY9" s="80">
        <f>AX9/(3*$AY$2*60*125)</f>
        <v>0.89826976632722688</v>
      </c>
    </row>
    <row r="10" spans="1:51" x14ac:dyDescent="0.25">
      <c r="J10" s="76" t="s">
        <v>115</v>
      </c>
      <c r="K10" s="77">
        <v>0</v>
      </c>
      <c r="L10" s="77"/>
      <c r="M10" s="77"/>
      <c r="N10" s="57"/>
      <c r="O10" s="64" t="s">
        <v>16</v>
      </c>
      <c r="P10" s="57">
        <v>2067.7665099583101</v>
      </c>
      <c r="Q10" s="57">
        <f t="shared" si="2"/>
        <v>34.462775165971834</v>
      </c>
      <c r="R10" s="57">
        <f t="shared" si="3"/>
        <v>1.4359489652488264</v>
      </c>
      <c r="S10" s="57"/>
      <c r="T10" s="74" t="s">
        <v>115</v>
      </c>
      <c r="U10" s="75">
        <v>0</v>
      </c>
      <c r="V10" s="75"/>
      <c r="W10" s="75"/>
      <c r="X10" s="56"/>
      <c r="Y10" s="65">
        <v>10</v>
      </c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8"/>
      <c r="AW10" s="68"/>
    </row>
    <row r="11" spans="1:51" x14ac:dyDescent="0.25">
      <c r="J11" s="63" t="s">
        <v>16</v>
      </c>
      <c r="K11" s="57">
        <v>41.42561745014973</v>
      </c>
      <c r="L11" s="57">
        <f t="shared" si="0"/>
        <v>0.6904269575024955</v>
      </c>
      <c r="M11" s="57">
        <f t="shared" si="1"/>
        <v>2.8767789895937312E-2</v>
      </c>
      <c r="N11" s="57"/>
      <c r="O11" s="74" t="s">
        <v>152</v>
      </c>
      <c r="P11" s="75">
        <v>0</v>
      </c>
      <c r="Q11" s="75">
        <f t="shared" si="2"/>
        <v>0</v>
      </c>
      <c r="R11" s="75">
        <f t="shared" si="3"/>
        <v>0</v>
      </c>
      <c r="S11" s="57"/>
      <c r="T11" s="64" t="s">
        <v>16</v>
      </c>
      <c r="U11" s="57">
        <v>711.60162749933079</v>
      </c>
      <c r="V11" s="57">
        <f t="shared" si="4"/>
        <v>11.860027124988846</v>
      </c>
      <c r="W11" s="57">
        <f t="shared" si="5"/>
        <v>0.49416779687453527</v>
      </c>
      <c r="X11" s="56"/>
      <c r="Y11" s="64"/>
      <c r="Z11" s="57">
        <f>AVERAGE(Z1:Z10)</f>
        <v>14279.49241446889</v>
      </c>
      <c r="AA11" s="57">
        <f t="shared" ref="AA11:AL11" si="6">AVERAGE(AA1:AA10)</f>
        <v>26436.991248742761</v>
      </c>
      <c r="AB11" s="57">
        <f t="shared" si="6"/>
        <v>24516.272107531742</v>
      </c>
      <c r="AC11" s="57">
        <f t="shared" si="6"/>
        <v>18768.233744530091</v>
      </c>
      <c r="AD11" s="57">
        <f t="shared" si="6"/>
        <v>31688.238136399741</v>
      </c>
      <c r="AE11" s="57">
        <f t="shared" si="6"/>
        <v>4153.6632638008195</v>
      </c>
      <c r="AF11" s="57">
        <f t="shared" si="6"/>
        <v>93517.838112349811</v>
      </c>
      <c r="AG11" s="57">
        <f t="shared" si="6"/>
        <v>51858.922694398527</v>
      </c>
      <c r="AH11" s="57">
        <f t="shared" si="6"/>
        <v>0</v>
      </c>
      <c r="AI11" s="57">
        <f t="shared" si="6"/>
        <v>55480.480033272943</v>
      </c>
      <c r="AJ11" s="57">
        <f t="shared" si="6"/>
        <v>21466.905505318686</v>
      </c>
      <c r="AK11" s="57">
        <f t="shared" si="6"/>
        <v>38459.440508413034</v>
      </c>
      <c r="AL11" s="58">
        <f t="shared" si="6"/>
        <v>2562</v>
      </c>
    </row>
    <row r="12" spans="1:51" x14ac:dyDescent="0.25">
      <c r="C12" s="50" t="s">
        <v>68</v>
      </c>
      <c r="D12" s="51"/>
      <c r="E12" s="64"/>
      <c r="F12" s="64"/>
      <c r="G12" s="64"/>
      <c r="H12" s="64"/>
      <c r="J12" s="63" t="s">
        <v>17</v>
      </c>
      <c r="K12" s="57">
        <v>57.982831180561334</v>
      </c>
      <c r="L12" s="57">
        <f t="shared" si="0"/>
        <v>0.96638051967602223</v>
      </c>
      <c r="M12" s="57">
        <f t="shared" si="1"/>
        <v>4.0265854986500926E-2</v>
      </c>
      <c r="N12" s="57"/>
      <c r="O12" s="64" t="s">
        <v>17</v>
      </c>
      <c r="P12" s="57">
        <v>3088.834425896639</v>
      </c>
      <c r="Q12" s="57">
        <f t="shared" si="2"/>
        <v>51.480573764943983</v>
      </c>
      <c r="R12" s="57">
        <f t="shared" si="3"/>
        <v>2.145023906872666</v>
      </c>
      <c r="S12" s="57"/>
      <c r="T12" s="64" t="s">
        <v>19</v>
      </c>
      <c r="U12" s="57">
        <v>877.080588277895</v>
      </c>
      <c r="V12" s="57">
        <f t="shared" si="4"/>
        <v>14.618009804631583</v>
      </c>
      <c r="W12" s="57">
        <f t="shared" si="5"/>
        <v>0.60908374185964931</v>
      </c>
      <c r="X12" s="56"/>
      <c r="Y12" s="64"/>
      <c r="Z12" s="57" t="s">
        <v>150</v>
      </c>
      <c r="AA12" s="57" t="s">
        <v>79</v>
      </c>
      <c r="AB12" s="57" t="s">
        <v>17</v>
      </c>
      <c r="AC12" s="57" t="s">
        <v>165</v>
      </c>
      <c r="AD12" s="57" t="s">
        <v>112</v>
      </c>
      <c r="AE12" s="57" t="s">
        <v>166</v>
      </c>
      <c r="AF12" s="57" t="s">
        <v>164</v>
      </c>
      <c r="AG12" s="57" t="s">
        <v>170</v>
      </c>
      <c r="AI12" s="57" t="s">
        <v>16</v>
      </c>
      <c r="AJ12" s="57" t="s">
        <v>19</v>
      </c>
      <c r="AK12" s="57" t="s">
        <v>18</v>
      </c>
      <c r="AL12" s="57" t="s">
        <v>167</v>
      </c>
      <c r="AW12" s="56"/>
    </row>
    <row r="13" spans="1:51" x14ac:dyDescent="0.25">
      <c r="C13" s="59" t="s">
        <v>4</v>
      </c>
      <c r="D13" s="61">
        <v>0.92408099573694047</v>
      </c>
      <c r="E13" s="64"/>
      <c r="F13" s="64"/>
      <c r="G13" s="64"/>
      <c r="H13" s="64"/>
      <c r="J13" s="63" t="s">
        <v>19</v>
      </c>
      <c r="K13" s="57">
        <v>28.013737621949986</v>
      </c>
      <c r="L13" s="57">
        <f t="shared" si="0"/>
        <v>0.46689562703249976</v>
      </c>
      <c r="M13" s="57">
        <f t="shared" si="1"/>
        <v>1.945398445968749E-2</v>
      </c>
      <c r="N13" s="57"/>
      <c r="O13" s="64" t="s">
        <v>19</v>
      </c>
      <c r="P13" s="57">
        <v>1422.6275659818202</v>
      </c>
      <c r="Q13" s="57">
        <f t="shared" si="2"/>
        <v>23.710459433030337</v>
      </c>
      <c r="R13" s="57">
        <f t="shared" si="3"/>
        <v>0.98793580970959738</v>
      </c>
      <c r="S13" s="57"/>
      <c r="T13" s="64" t="s">
        <v>18</v>
      </c>
      <c r="U13" s="57">
        <v>1.4120086818002164</v>
      </c>
      <c r="V13" s="57">
        <f t="shared" si="4"/>
        <v>2.3533478030003607E-2</v>
      </c>
      <c r="W13" s="57">
        <f t="shared" si="5"/>
        <v>9.8056158458348364E-4</v>
      </c>
      <c r="X13" s="56"/>
      <c r="Y13" s="64"/>
      <c r="Z13" s="57"/>
      <c r="AA13" s="57"/>
      <c r="AB13" s="57"/>
      <c r="AW13" s="68"/>
    </row>
    <row r="14" spans="1:51" x14ac:dyDescent="0.25">
      <c r="C14" s="59" t="s">
        <v>2</v>
      </c>
      <c r="D14" s="61">
        <v>0.76944822669846691</v>
      </c>
      <c r="E14" s="64"/>
      <c r="F14" s="64"/>
      <c r="G14" s="64"/>
      <c r="H14" s="64"/>
      <c r="J14" s="63" t="s">
        <v>18</v>
      </c>
      <c r="K14" s="57">
        <v>0</v>
      </c>
      <c r="L14" s="57">
        <f t="shared" si="0"/>
        <v>0</v>
      </c>
      <c r="M14" s="57">
        <f t="shared" si="1"/>
        <v>0</v>
      </c>
      <c r="N14" s="57"/>
      <c r="O14" s="64" t="s">
        <v>18</v>
      </c>
      <c r="P14" s="57">
        <v>1125.9633090288844</v>
      </c>
      <c r="Q14" s="57">
        <f t="shared" si="2"/>
        <v>18.766055150481407</v>
      </c>
      <c r="R14" s="57">
        <f t="shared" si="3"/>
        <v>0.78191896460339194</v>
      </c>
      <c r="S14" s="57"/>
      <c r="T14" s="64" t="s">
        <v>154</v>
      </c>
      <c r="U14" s="56">
        <v>117</v>
      </c>
      <c r="V14" s="57"/>
      <c r="W14" s="57"/>
      <c r="X14" s="56"/>
      <c r="Y14" s="64"/>
      <c r="Z14" s="57">
        <v>13564.899767855928</v>
      </c>
      <c r="AA14" s="57">
        <v>48451.581006017281</v>
      </c>
      <c r="AB14" s="57">
        <v>11333.492946806178</v>
      </c>
      <c r="AC14" s="57">
        <v>16076.594692398337</v>
      </c>
      <c r="AD14" s="57">
        <v>31271.092095995129</v>
      </c>
      <c r="AE14" s="57">
        <v>13308.28501167484</v>
      </c>
      <c r="AF14" s="57">
        <v>30901.856443803863</v>
      </c>
      <c r="AG14" s="57">
        <v>0</v>
      </c>
      <c r="AH14" s="57">
        <v>0</v>
      </c>
      <c r="AI14" s="57">
        <v>19935.449197617028</v>
      </c>
      <c r="AJ14" s="57">
        <v>18774.361893287652</v>
      </c>
      <c r="AK14" s="57">
        <v>38710.379474175614</v>
      </c>
      <c r="AL14" s="58">
        <v>2186.2857142857142</v>
      </c>
      <c r="AW14" s="68"/>
    </row>
    <row r="15" spans="1:51" x14ac:dyDescent="0.25">
      <c r="C15" s="71" t="s">
        <v>3</v>
      </c>
      <c r="D15" s="81">
        <v>0.67054069342373024</v>
      </c>
      <c r="E15" s="63"/>
      <c r="F15" s="63"/>
      <c r="G15" s="63"/>
      <c r="H15" s="63"/>
      <c r="J15" s="63" t="s">
        <v>154</v>
      </c>
      <c r="K15" s="56">
        <v>6</v>
      </c>
      <c r="L15" s="56"/>
      <c r="M15" s="56"/>
      <c r="N15" s="56"/>
      <c r="O15" s="63" t="s">
        <v>154</v>
      </c>
      <c r="P15" s="56">
        <v>295</v>
      </c>
      <c r="Q15" s="56"/>
      <c r="R15" s="56"/>
      <c r="S15" s="56"/>
      <c r="T15" s="63"/>
      <c r="U15" s="56"/>
      <c r="V15" s="56"/>
      <c r="W15" s="56"/>
      <c r="X15" s="56"/>
      <c r="Y15" s="63"/>
      <c r="Z15" s="57">
        <v>27596.432957786019</v>
      </c>
      <c r="AA15" s="57">
        <v>68740.152468240689</v>
      </c>
      <c r="AB15" s="57">
        <v>16605.119889451977</v>
      </c>
      <c r="AC15" s="57">
        <v>19865.797401599113</v>
      </c>
      <c r="AD15" s="57">
        <v>60375.441401554308</v>
      </c>
      <c r="AE15" s="57">
        <v>21317.631801080308</v>
      </c>
      <c r="AF15" s="57">
        <v>45094.317425706082</v>
      </c>
      <c r="AG15" s="57">
        <v>0</v>
      </c>
      <c r="AH15" s="57">
        <v>0</v>
      </c>
      <c r="AI15" s="57">
        <v>34823.015038285332</v>
      </c>
      <c r="AJ15" s="57">
        <v>62116.485974991236</v>
      </c>
      <c r="AK15" s="57">
        <v>168646.71305802467</v>
      </c>
      <c r="AL15" s="58">
        <v>2717.7142857142858</v>
      </c>
      <c r="AW15" s="68"/>
    </row>
    <row r="16" spans="1:51" x14ac:dyDescent="0.25">
      <c r="C16" s="59" t="s">
        <v>70</v>
      </c>
      <c r="D16" s="61">
        <v>83.069123176343368</v>
      </c>
      <c r="E16" s="56"/>
      <c r="F16" s="56"/>
      <c r="G16" s="56"/>
      <c r="H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</row>
    <row r="17" spans="3:28" x14ac:dyDescent="0.25">
      <c r="C17" s="71" t="s">
        <v>71</v>
      </c>
      <c r="D17" s="81">
        <v>0</v>
      </c>
      <c r="E17" s="56"/>
      <c r="F17" s="56"/>
      <c r="G17" s="56"/>
      <c r="H17" s="56"/>
      <c r="J17" s="56"/>
      <c r="K17" s="57">
        <f>SUM(K2:K14)</f>
        <v>1004.5883405080531</v>
      </c>
      <c r="L17" s="57">
        <f>SUM(L2:L14)</f>
        <v>16.743139008467551</v>
      </c>
      <c r="M17" s="57">
        <f>SUM(M2:M14)</f>
        <v>0.69763079201948131</v>
      </c>
      <c r="N17" s="56"/>
      <c r="O17" s="56"/>
      <c r="P17" s="57">
        <f>SUM(P2:P14)</f>
        <v>20503.820275211474</v>
      </c>
      <c r="Q17" s="57">
        <f>SUM(Q2:Q14)</f>
        <v>341.73033792019123</v>
      </c>
      <c r="R17" s="57">
        <f>SUM(R2:R14)</f>
        <v>14.238764080007968</v>
      </c>
      <c r="S17" s="56"/>
      <c r="T17" s="56"/>
      <c r="U17" s="57">
        <f>SUM(U2:U13)</f>
        <v>9294.3685886333697</v>
      </c>
      <c r="V17" s="57">
        <f>SUM(V2:V13)</f>
        <v>154.90614314388949</v>
      </c>
      <c r="W17" s="57">
        <f>SUM(W2:W13)</f>
        <v>6.4544226309953956</v>
      </c>
      <c r="X17" s="56"/>
      <c r="Y17" s="56"/>
      <c r="Z17" s="57"/>
      <c r="AA17" s="57"/>
      <c r="AB17" s="57"/>
    </row>
    <row r="18" spans="3:28" x14ac:dyDescent="0.25">
      <c r="C18" s="59" t="s">
        <v>6</v>
      </c>
      <c r="D18" s="61">
        <v>0.65929249471882545</v>
      </c>
      <c r="E18" s="56"/>
      <c r="F18" s="56"/>
      <c r="G18" s="56"/>
      <c r="H18" s="56"/>
      <c r="K18" s="56">
        <f>K17/$K$15</f>
        <v>167.43139008467551</v>
      </c>
      <c r="L18" s="56">
        <f>L17/$K$15</f>
        <v>2.7905231680779252</v>
      </c>
      <c r="M18" s="56">
        <f>M17/$K$15</f>
        <v>0.11627179866991355</v>
      </c>
      <c r="N18" s="56"/>
      <c r="O18" s="56"/>
      <c r="P18" s="56">
        <f>P17/$P$15</f>
        <v>69.504475509191437</v>
      </c>
      <c r="Q18" s="56">
        <f>Q17/$P$15</f>
        <v>1.1584079251531907</v>
      </c>
      <c r="R18" s="56">
        <f>R17/$P$15</f>
        <v>4.8266996881382945E-2</v>
      </c>
      <c r="S18" s="56"/>
      <c r="T18" s="56"/>
      <c r="U18" s="56">
        <f>U17/$U$14</f>
        <v>79.439047766097175</v>
      </c>
      <c r="V18" s="56">
        <f>V17/$U$14</f>
        <v>1.323984129434953</v>
      </c>
      <c r="W18" s="56">
        <f>W17/$U$14</f>
        <v>5.5166005393123038E-2</v>
      </c>
      <c r="Y18" s="56"/>
      <c r="Z18" s="56"/>
      <c r="AA18" s="56"/>
      <c r="AB18" s="56"/>
    </row>
    <row r="19" spans="3:28" x14ac:dyDescent="0.25">
      <c r="C19" s="59" t="s">
        <v>7</v>
      </c>
      <c r="D19" s="61">
        <v>0.65653933525295005</v>
      </c>
    </row>
  </sheetData>
  <mergeCells count="4">
    <mergeCell ref="A1:B1"/>
    <mergeCell ref="C1:D1"/>
    <mergeCell ref="E1:F1"/>
    <mergeCell ref="C12:D12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sqref="A1:XFD1048576"/>
    </sheetView>
  </sheetViews>
  <sheetFormatPr defaultRowHeight="13.8" x14ac:dyDescent="0.25"/>
  <cols>
    <col min="1" max="1" width="13.44140625" style="54" bestFit="1" customWidth="1"/>
    <col min="2" max="2" width="29.33203125" style="54" bestFit="1" customWidth="1"/>
    <col min="3" max="3" width="16.6640625" style="54" customWidth="1"/>
    <col min="4" max="4" width="8.88671875" style="54"/>
    <col min="5" max="5" width="13.44140625" style="54" bestFit="1" customWidth="1"/>
    <col min="6" max="6" width="25.6640625" style="54" customWidth="1"/>
    <col min="7" max="7" width="8.88671875" style="54"/>
    <col min="8" max="8" width="13.44140625" style="54" bestFit="1" customWidth="1"/>
    <col min="9" max="9" width="27.109375" style="54" customWidth="1"/>
    <col min="10" max="16384" width="8.88671875" style="54"/>
  </cols>
  <sheetData>
    <row r="1" spans="1:10" x14ac:dyDescent="0.25">
      <c r="A1" s="59" t="s">
        <v>26</v>
      </c>
      <c r="B1" s="129" t="s">
        <v>101</v>
      </c>
      <c r="C1" s="101"/>
      <c r="D1" s="101"/>
      <c r="E1" s="59" t="s">
        <v>26</v>
      </c>
      <c r="F1" s="129" t="s">
        <v>98</v>
      </c>
      <c r="G1" s="101"/>
      <c r="H1" s="59" t="s">
        <v>26</v>
      </c>
      <c r="I1" s="129" t="s">
        <v>123</v>
      </c>
      <c r="J1" s="101"/>
    </row>
    <row r="2" spans="1:10" x14ac:dyDescent="0.25">
      <c r="A2" s="59" t="s">
        <v>27</v>
      </c>
      <c r="B2" s="131" t="s">
        <v>28</v>
      </c>
      <c r="C2" s="101"/>
      <c r="D2" s="101"/>
      <c r="E2" s="59" t="s">
        <v>27</v>
      </c>
      <c r="F2" s="131" t="s">
        <v>28</v>
      </c>
      <c r="G2" s="101"/>
      <c r="H2" s="59" t="s">
        <v>27</v>
      </c>
      <c r="I2" s="131" t="s">
        <v>28</v>
      </c>
      <c r="J2" s="101"/>
    </row>
    <row r="3" spans="1:10" x14ac:dyDescent="0.25">
      <c r="A3" s="116">
        <v>0</v>
      </c>
      <c r="B3" s="132">
        <v>40</v>
      </c>
      <c r="C3" s="54" t="s">
        <v>99</v>
      </c>
      <c r="E3" s="116">
        <v>0</v>
      </c>
      <c r="F3" s="132">
        <v>51.7</v>
      </c>
      <c r="H3" s="116">
        <v>0</v>
      </c>
      <c r="I3" s="132">
        <v>1</v>
      </c>
      <c r="J3" s="139">
        <v>1</v>
      </c>
    </row>
    <row r="4" spans="1:10" x14ac:dyDescent="0.25">
      <c r="A4" s="116">
        <v>1</v>
      </c>
      <c r="B4" s="132">
        <v>58</v>
      </c>
      <c r="C4" s="54" t="s">
        <v>102</v>
      </c>
      <c r="E4" s="116">
        <v>1</v>
      </c>
      <c r="F4" s="132">
        <v>48.3</v>
      </c>
      <c r="H4" s="116">
        <v>1</v>
      </c>
      <c r="I4" s="132">
        <v>61</v>
      </c>
      <c r="J4" s="139">
        <v>46</v>
      </c>
    </row>
    <row r="5" spans="1:10" x14ac:dyDescent="0.25">
      <c r="A5" s="116">
        <v>2</v>
      </c>
      <c r="B5" s="132">
        <v>2</v>
      </c>
      <c r="C5" s="54" t="s">
        <v>100</v>
      </c>
      <c r="E5" s="116">
        <v>2</v>
      </c>
      <c r="F5" s="132"/>
      <c r="H5" s="116">
        <v>2</v>
      </c>
      <c r="I5" s="132">
        <v>38</v>
      </c>
      <c r="J5" s="139">
        <v>53</v>
      </c>
    </row>
    <row r="6" spans="1:10" x14ac:dyDescent="0.25">
      <c r="A6" s="116">
        <v>3</v>
      </c>
      <c r="B6" s="132">
        <v>0</v>
      </c>
      <c r="C6" s="54" t="s">
        <v>57</v>
      </c>
      <c r="E6" s="116">
        <v>3</v>
      </c>
      <c r="F6" s="132"/>
      <c r="H6" s="116">
        <v>3</v>
      </c>
      <c r="I6" s="132"/>
    </row>
    <row r="7" spans="1:10" x14ac:dyDescent="0.25">
      <c r="A7" s="116">
        <v>4</v>
      </c>
      <c r="B7" s="132"/>
      <c r="E7" s="116">
        <v>4</v>
      </c>
      <c r="F7" s="132"/>
      <c r="H7" s="116">
        <v>4</v>
      </c>
      <c r="I7" s="132"/>
    </row>
    <row r="8" spans="1:10" x14ac:dyDescent="0.25">
      <c r="A8" s="116">
        <v>5</v>
      </c>
      <c r="B8" s="132"/>
      <c r="E8" s="116">
        <v>5</v>
      </c>
      <c r="F8" s="132"/>
      <c r="H8" s="116">
        <v>5</v>
      </c>
      <c r="I8" s="132"/>
    </row>
    <row r="9" spans="1:10" x14ac:dyDescent="0.25">
      <c r="A9" s="116">
        <v>6</v>
      </c>
      <c r="B9" s="132"/>
      <c r="E9" s="116">
        <v>6</v>
      </c>
      <c r="F9" s="132"/>
      <c r="H9" s="116">
        <v>6</v>
      </c>
      <c r="I9" s="132"/>
    </row>
    <row r="10" spans="1:10" x14ac:dyDescent="0.25">
      <c r="A10" s="116">
        <v>7</v>
      </c>
      <c r="B10" s="132"/>
      <c r="E10" s="116">
        <v>7</v>
      </c>
      <c r="F10" s="132"/>
      <c r="H10" s="116">
        <v>7</v>
      </c>
      <c r="I10" s="132"/>
    </row>
    <row r="11" spans="1:10" x14ac:dyDescent="0.25">
      <c r="A11" s="116">
        <v>8</v>
      </c>
      <c r="B11" s="132"/>
      <c r="E11" s="116">
        <v>8</v>
      </c>
      <c r="F11" s="132"/>
      <c r="H11" s="116">
        <v>8</v>
      </c>
      <c r="I11" s="132"/>
    </row>
    <row r="12" spans="1:10" x14ac:dyDescent="0.25">
      <c r="A12" s="116">
        <v>9</v>
      </c>
      <c r="B12" s="132"/>
      <c r="E12" s="116">
        <v>9</v>
      </c>
      <c r="F12" s="132"/>
      <c r="H12" s="116">
        <v>9</v>
      </c>
      <c r="I12" s="132"/>
    </row>
    <row r="13" spans="1:10" x14ac:dyDescent="0.25">
      <c r="A13" s="116">
        <v>10</v>
      </c>
      <c r="B13" s="132"/>
      <c r="E13" s="116">
        <v>10</v>
      </c>
      <c r="F13" s="132"/>
      <c r="H13" s="116">
        <v>10</v>
      </c>
      <c r="I13" s="132"/>
    </row>
    <row r="14" spans="1:10" x14ac:dyDescent="0.25">
      <c r="A14" s="116">
        <v>11</v>
      </c>
      <c r="B14" s="132"/>
      <c r="E14" s="116">
        <v>11</v>
      </c>
      <c r="F14" s="132"/>
      <c r="H14" s="116">
        <v>11</v>
      </c>
      <c r="I14" s="132"/>
    </row>
    <row r="15" spans="1:10" x14ac:dyDescent="0.25">
      <c r="A15" s="116">
        <v>12</v>
      </c>
      <c r="B15" s="132"/>
      <c r="E15" s="116">
        <v>12</v>
      </c>
      <c r="F15" s="132"/>
      <c r="H15" s="116">
        <v>12</v>
      </c>
      <c r="I15" s="132"/>
    </row>
    <row r="16" spans="1:10" x14ac:dyDescent="0.25">
      <c r="A16" s="116">
        <v>13</v>
      </c>
      <c r="B16" s="132"/>
      <c r="E16" s="116">
        <v>13</v>
      </c>
      <c r="F16" s="132"/>
      <c r="H16" s="116">
        <v>13</v>
      </c>
      <c r="I16" s="132"/>
    </row>
    <row r="17" spans="1:9" x14ac:dyDescent="0.25">
      <c r="A17" s="116">
        <v>14</v>
      </c>
      <c r="B17" s="132"/>
      <c r="E17" s="116">
        <v>14</v>
      </c>
      <c r="F17" s="132"/>
      <c r="H17" s="116">
        <v>14</v>
      </c>
      <c r="I17" s="132"/>
    </row>
    <row r="18" spans="1:9" x14ac:dyDescent="0.25">
      <c r="A18" s="116">
        <v>15</v>
      </c>
      <c r="B18" s="132"/>
      <c r="E18" s="116">
        <v>15</v>
      </c>
      <c r="F18" s="132"/>
      <c r="H18" s="116">
        <v>15</v>
      </c>
      <c r="I18" s="132"/>
    </row>
    <row r="19" spans="1:9" x14ac:dyDescent="0.25">
      <c r="A19" s="116">
        <v>16</v>
      </c>
      <c r="B19" s="132"/>
      <c r="E19" s="116">
        <v>16</v>
      </c>
      <c r="F19" s="132"/>
      <c r="H19" s="116">
        <v>16</v>
      </c>
      <c r="I19" s="132"/>
    </row>
    <row r="20" spans="1:9" x14ac:dyDescent="0.25">
      <c r="A20" s="116">
        <v>17</v>
      </c>
      <c r="B20" s="132"/>
      <c r="E20" s="116">
        <v>17</v>
      </c>
      <c r="F20" s="132"/>
      <c r="H20" s="116">
        <v>17</v>
      </c>
      <c r="I20" s="132"/>
    </row>
    <row r="21" spans="1:9" x14ac:dyDescent="0.25">
      <c r="A21" s="116">
        <v>18</v>
      </c>
      <c r="B21" s="132"/>
      <c r="E21" s="116">
        <v>18</v>
      </c>
      <c r="F21" s="132"/>
      <c r="H21" s="116">
        <v>18</v>
      </c>
      <c r="I21" s="132"/>
    </row>
    <row r="22" spans="1:9" x14ac:dyDescent="0.25">
      <c r="A22" s="116">
        <v>19</v>
      </c>
      <c r="B22" s="132"/>
      <c r="E22" s="116">
        <v>19</v>
      </c>
      <c r="F22" s="132"/>
      <c r="H22" s="116">
        <v>19</v>
      </c>
      <c r="I22" s="132"/>
    </row>
    <row r="23" spans="1:9" x14ac:dyDescent="0.25">
      <c r="A23" s="116">
        <v>20</v>
      </c>
      <c r="B23" s="132"/>
      <c r="E23" s="116">
        <v>20</v>
      </c>
      <c r="F23" s="132"/>
      <c r="H23" s="116">
        <v>20</v>
      </c>
      <c r="I23" s="132"/>
    </row>
    <row r="24" spans="1:9" x14ac:dyDescent="0.25">
      <c r="A24" s="130" t="s">
        <v>36</v>
      </c>
      <c r="B24" s="134">
        <f>SUM(B3:B23)</f>
        <v>100</v>
      </c>
      <c r="E24" s="130" t="s">
        <v>36</v>
      </c>
      <c r="F24" s="134">
        <f>SUM(F3:F23)</f>
        <v>100</v>
      </c>
      <c r="H24" s="130" t="s">
        <v>36</v>
      </c>
      <c r="I24" s="134">
        <f>SUM(I3:I23)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18" t="s">
        <v>26</v>
      </c>
      <c r="B1" s="20" t="s">
        <v>42</v>
      </c>
      <c r="C1" s="1"/>
      <c r="D1" s="18" t="s">
        <v>26</v>
      </c>
      <c r="E1" s="20" t="s">
        <v>32</v>
      </c>
      <c r="F1" s="1"/>
      <c r="G1" s="18" t="s">
        <v>26</v>
      </c>
      <c r="H1" s="20" t="s">
        <v>93</v>
      </c>
      <c r="I1" s="1"/>
      <c r="J1" s="18" t="s">
        <v>26</v>
      </c>
      <c r="K1" s="20" t="s">
        <v>43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Zone (1) Major'!B3</f>
        <v>40</v>
      </c>
      <c r="D3" s="19">
        <v>0</v>
      </c>
      <c r="E3" s="22" t="e">
        <f>'Routes Zone (1) Major'!#REF!</f>
        <v>#REF!</v>
      </c>
      <c r="G3" s="19">
        <v>0</v>
      </c>
      <c r="H3" s="22">
        <f>'Routes Zone (1) Major'!F3</f>
        <v>51.7</v>
      </c>
      <c r="J3" s="19">
        <v>0</v>
      </c>
      <c r="K3" s="22">
        <f>'Routes Zone (1) Major'!I3</f>
        <v>1</v>
      </c>
    </row>
    <row r="4" spans="1:12" x14ac:dyDescent="0.3">
      <c r="A4" s="19">
        <v>1</v>
      </c>
      <c r="B4" s="22">
        <f>'Routes Zone (1) Major'!B4</f>
        <v>58</v>
      </c>
      <c r="D4" s="19">
        <v>1</v>
      </c>
      <c r="E4" s="22" t="e">
        <f>'Routes Zone (1) Major'!#REF!</f>
        <v>#REF!</v>
      </c>
      <c r="G4" s="19">
        <v>1</v>
      </c>
      <c r="H4" s="22">
        <f>'Routes Zone (1) Major'!F4</f>
        <v>48.3</v>
      </c>
      <c r="J4" s="19">
        <v>1</v>
      </c>
      <c r="K4" s="22">
        <f>'Routes Zone (1) Major'!I4</f>
        <v>61</v>
      </c>
    </row>
    <row r="5" spans="1:12" x14ac:dyDescent="0.3">
      <c r="A5" s="19">
        <v>2</v>
      </c>
      <c r="B5" s="22">
        <f>'Routes Zone (1) Major'!B5</f>
        <v>2</v>
      </c>
      <c r="D5" s="19">
        <v>2</v>
      </c>
      <c r="E5" s="22" t="e">
        <f>'Routes Zone (1) Major'!#REF!</f>
        <v>#REF!</v>
      </c>
      <c r="G5" s="19">
        <v>2</v>
      </c>
      <c r="H5" s="22">
        <f>'Routes Zone (1) Major'!F5</f>
        <v>0</v>
      </c>
      <c r="J5" s="19">
        <v>2</v>
      </c>
      <c r="K5" s="22">
        <f>'Routes Zone (1) Major'!I5</f>
        <v>38</v>
      </c>
    </row>
    <row r="6" spans="1:12" x14ac:dyDescent="0.3">
      <c r="A6" s="19">
        <v>3</v>
      </c>
      <c r="B6" s="22">
        <f>'Routes Zone (1) Major'!B6</f>
        <v>0</v>
      </c>
      <c r="D6" s="19">
        <v>3</v>
      </c>
      <c r="E6" s="22" t="e">
        <f>'Routes Zone (1) Major'!#REF!</f>
        <v>#REF!</v>
      </c>
      <c r="G6" s="19">
        <v>3</v>
      </c>
      <c r="H6" s="22">
        <f>'Routes Zone (1) Major'!F6</f>
        <v>0</v>
      </c>
      <c r="J6" s="19">
        <v>3</v>
      </c>
      <c r="K6" s="22">
        <f>'Routes Zone (1) Major'!I6</f>
        <v>0</v>
      </c>
    </row>
    <row r="7" spans="1:12" x14ac:dyDescent="0.3">
      <c r="A7" s="19">
        <v>4</v>
      </c>
      <c r="B7" s="22">
        <f>'Routes Zone (1) Major'!B7</f>
        <v>0</v>
      </c>
      <c r="D7" s="19">
        <v>4</v>
      </c>
      <c r="E7" s="22" t="e">
        <f>'Routes Zone (1) Major'!#REF!</f>
        <v>#REF!</v>
      </c>
      <c r="G7" s="19">
        <v>4</v>
      </c>
      <c r="H7" s="22">
        <f>'Routes Zone (1) Major'!F7</f>
        <v>0</v>
      </c>
      <c r="J7" s="19">
        <v>4</v>
      </c>
      <c r="K7" s="22">
        <f>'Routes Zone (1) Major'!I7</f>
        <v>0</v>
      </c>
    </row>
    <row r="8" spans="1:12" x14ac:dyDescent="0.3">
      <c r="A8" s="19">
        <v>5</v>
      </c>
      <c r="B8" s="22">
        <f>'Routes Zone (1) Major'!B8</f>
        <v>0</v>
      </c>
      <c r="D8" s="19">
        <v>5</v>
      </c>
      <c r="E8" s="22" t="e">
        <f>'Routes Zone (1) Major'!#REF!</f>
        <v>#REF!</v>
      </c>
      <c r="G8" s="19">
        <v>5</v>
      </c>
      <c r="H8" s="22">
        <f>'Routes Zone (1) Major'!F8</f>
        <v>0</v>
      </c>
      <c r="J8" s="19">
        <v>5</v>
      </c>
      <c r="K8" s="22">
        <f>'Routes Zone (1) Major'!I8</f>
        <v>0</v>
      </c>
    </row>
    <row r="9" spans="1:12" x14ac:dyDescent="0.3">
      <c r="A9" s="19">
        <v>6</v>
      </c>
      <c r="B9" s="22">
        <f>'Routes Zone (1) Major'!B9</f>
        <v>0</v>
      </c>
      <c r="D9" s="19">
        <v>6</v>
      </c>
      <c r="E9" s="22" t="e">
        <f>'Routes Zone (1) Major'!#REF!</f>
        <v>#REF!</v>
      </c>
      <c r="G9" s="19">
        <v>6</v>
      </c>
      <c r="H9" s="22">
        <f>'Routes Zone (1) Major'!F9</f>
        <v>0</v>
      </c>
      <c r="J9" s="19">
        <v>6</v>
      </c>
      <c r="K9" s="22">
        <f>'Routes Zone (1) Major'!I9</f>
        <v>0</v>
      </c>
    </row>
    <row r="10" spans="1:12" x14ac:dyDescent="0.3">
      <c r="A10" s="19">
        <v>7</v>
      </c>
      <c r="B10" s="22">
        <f>'Routes Zone (1) Major'!B10</f>
        <v>0</v>
      </c>
      <c r="D10" s="19">
        <v>7</v>
      </c>
      <c r="E10" s="22" t="e">
        <f>'Routes Zone (1) Major'!#REF!</f>
        <v>#REF!</v>
      </c>
      <c r="G10" s="19">
        <v>7</v>
      </c>
      <c r="H10" s="22">
        <f>'Routes Zone (1) Major'!F10</f>
        <v>0</v>
      </c>
      <c r="J10" s="19">
        <v>7</v>
      </c>
      <c r="K10" s="22">
        <f>'Routes Zone (1) Major'!I10</f>
        <v>0</v>
      </c>
    </row>
    <row r="11" spans="1:12" x14ac:dyDescent="0.3">
      <c r="A11" s="19">
        <v>8</v>
      </c>
      <c r="B11" s="22">
        <f>'Routes Zone (1) Major'!B11</f>
        <v>0</v>
      </c>
      <c r="D11" s="19">
        <v>8</v>
      </c>
      <c r="E11" s="22" t="e">
        <f>'Routes Zone (1) Major'!#REF!</f>
        <v>#REF!</v>
      </c>
      <c r="G11" s="19">
        <v>8</v>
      </c>
      <c r="H11" s="22">
        <f>'Routes Zone (1) Major'!F11</f>
        <v>0</v>
      </c>
      <c r="J11" s="19">
        <v>8</v>
      </c>
      <c r="K11" s="22">
        <f>'Routes Zone (1) Major'!I11</f>
        <v>0</v>
      </c>
    </row>
    <row r="12" spans="1:12" x14ac:dyDescent="0.3">
      <c r="A12" s="19">
        <v>9</v>
      </c>
      <c r="B12" s="22">
        <f>'Routes Zone (1) Major'!B12</f>
        <v>0</v>
      </c>
      <c r="D12" s="19">
        <v>9</v>
      </c>
      <c r="E12" s="22" t="e">
        <f>'Routes Zone (1) Major'!#REF!</f>
        <v>#REF!</v>
      </c>
      <c r="G12" s="19">
        <v>9</v>
      </c>
      <c r="H12" s="22">
        <f>'Routes Zone (1) Major'!F12</f>
        <v>0</v>
      </c>
      <c r="J12" s="19">
        <v>9</v>
      </c>
      <c r="K12" s="22">
        <f>'Routes Zone (1) Major'!I12</f>
        <v>0</v>
      </c>
    </row>
    <row r="13" spans="1:12" x14ac:dyDescent="0.3">
      <c r="A13" s="19">
        <v>10</v>
      </c>
      <c r="B13" s="22">
        <f>'Routes Zone (1) Major'!B13</f>
        <v>0</v>
      </c>
      <c r="D13" s="19">
        <v>10</v>
      </c>
      <c r="E13" s="22" t="e">
        <f>'Routes Zone (1) Major'!#REF!</f>
        <v>#REF!</v>
      </c>
      <c r="G13" s="19">
        <v>10</v>
      </c>
      <c r="H13" s="22">
        <f>'Routes Zone (1) Major'!F13</f>
        <v>0</v>
      </c>
      <c r="J13" s="19">
        <v>10</v>
      </c>
      <c r="K13" s="22">
        <f>'Routes Zone (1) Major'!I13</f>
        <v>0</v>
      </c>
    </row>
    <row r="14" spans="1:12" x14ac:dyDescent="0.3">
      <c r="A14" s="19">
        <v>11</v>
      </c>
      <c r="B14" s="22">
        <f>'Routes Zone (1) Major'!B14</f>
        <v>0</v>
      </c>
      <c r="D14" s="19">
        <v>11</v>
      </c>
      <c r="E14" s="22" t="e">
        <f>'Routes Zone (1) Major'!#REF!</f>
        <v>#REF!</v>
      </c>
      <c r="G14" s="19">
        <v>11</v>
      </c>
      <c r="H14" s="22">
        <f>'Routes Zone (1) Major'!F14</f>
        <v>0</v>
      </c>
      <c r="J14" s="19">
        <v>11</v>
      </c>
      <c r="K14" s="22">
        <f>'Routes Zone (1) Major'!I14</f>
        <v>0</v>
      </c>
    </row>
    <row r="15" spans="1:12" x14ac:dyDescent="0.3">
      <c r="A15" s="19">
        <v>12</v>
      </c>
      <c r="B15" s="22">
        <f>'Routes Zone (1) Major'!B15</f>
        <v>0</v>
      </c>
      <c r="D15" s="19">
        <v>12</v>
      </c>
      <c r="E15" s="22" t="e">
        <f>'Routes Zone (1) Major'!#REF!</f>
        <v>#REF!</v>
      </c>
      <c r="G15" s="19">
        <v>12</v>
      </c>
      <c r="H15" s="22">
        <f>'Routes Zone (1) Major'!F15</f>
        <v>0</v>
      </c>
      <c r="J15" s="19">
        <v>12</v>
      </c>
      <c r="K15" s="22">
        <f>'Routes Zone (1) Major'!I15</f>
        <v>0</v>
      </c>
    </row>
    <row r="16" spans="1:12" x14ac:dyDescent="0.3">
      <c r="A16" s="19">
        <v>13</v>
      </c>
      <c r="B16" s="22">
        <f>'Routes Zone (1) Major'!B16</f>
        <v>0</v>
      </c>
      <c r="D16" s="19">
        <v>13</v>
      </c>
      <c r="E16" s="22" t="e">
        <f>'Routes Zone (1) Major'!#REF!</f>
        <v>#REF!</v>
      </c>
      <c r="G16" s="19">
        <v>13</v>
      </c>
      <c r="H16" s="22">
        <f>'Routes Zone (1) Major'!F16</f>
        <v>0</v>
      </c>
      <c r="J16" s="19">
        <v>13</v>
      </c>
      <c r="K16" s="22">
        <f>'Routes Zone (1) Major'!I16</f>
        <v>0</v>
      </c>
    </row>
    <row r="17" spans="1:11" x14ac:dyDescent="0.3">
      <c r="A17" s="19">
        <v>14</v>
      </c>
      <c r="B17" s="22">
        <f>'Routes Zone (1) Major'!B17</f>
        <v>0</v>
      </c>
      <c r="D17" s="19">
        <v>14</v>
      </c>
      <c r="E17" s="22" t="e">
        <f>'Routes Zone (1) Major'!#REF!</f>
        <v>#REF!</v>
      </c>
      <c r="G17" s="19">
        <v>14</v>
      </c>
      <c r="H17" s="22">
        <f>'Routes Zone (1) Major'!F17</f>
        <v>0</v>
      </c>
      <c r="J17" s="19">
        <v>14</v>
      </c>
      <c r="K17" s="22">
        <f>'Routes Zone (1) Major'!I17</f>
        <v>0</v>
      </c>
    </row>
    <row r="18" spans="1:11" x14ac:dyDescent="0.3">
      <c r="A18" s="19">
        <v>15</v>
      </c>
      <c r="B18" s="22">
        <f>'Routes Zone (1) Major'!B18</f>
        <v>0</v>
      </c>
      <c r="D18" s="19">
        <v>15</v>
      </c>
      <c r="E18" s="22" t="e">
        <f>'Routes Zone (1) Major'!#REF!</f>
        <v>#REF!</v>
      </c>
      <c r="G18" s="19">
        <v>15</v>
      </c>
      <c r="H18" s="22">
        <f>'Routes Zone (1) Major'!F18</f>
        <v>0</v>
      </c>
      <c r="J18" s="19">
        <v>15</v>
      </c>
      <c r="K18" s="22">
        <f>'Routes Zone (1) Major'!I18</f>
        <v>0</v>
      </c>
    </row>
    <row r="19" spans="1:11" x14ac:dyDescent="0.3">
      <c r="A19" s="19">
        <v>16</v>
      </c>
      <c r="B19" s="22">
        <f>'Routes Zone (1) Major'!B19</f>
        <v>0</v>
      </c>
      <c r="D19" s="19">
        <v>16</v>
      </c>
      <c r="E19" s="22" t="e">
        <f>'Routes Zone (1) Major'!#REF!</f>
        <v>#REF!</v>
      </c>
      <c r="G19" s="19">
        <v>16</v>
      </c>
      <c r="H19" s="22">
        <f>'Routes Zone (1) Major'!F19</f>
        <v>0</v>
      </c>
      <c r="J19" s="19">
        <v>16</v>
      </c>
      <c r="K19" s="22">
        <f>'Routes Zone (1) Major'!I19</f>
        <v>0</v>
      </c>
    </row>
    <row r="20" spans="1:11" x14ac:dyDescent="0.3">
      <c r="A20" s="19">
        <v>17</v>
      </c>
      <c r="B20" s="22">
        <f>'Routes Zone (1) Major'!B20</f>
        <v>0</v>
      </c>
      <c r="D20" s="19">
        <v>17</v>
      </c>
      <c r="E20" s="22" t="e">
        <f>'Routes Zone (1) Major'!#REF!</f>
        <v>#REF!</v>
      </c>
      <c r="G20" s="19">
        <v>17</v>
      </c>
      <c r="H20" s="22">
        <f>'Routes Zone (1) Major'!F20</f>
        <v>0</v>
      </c>
      <c r="J20" s="19">
        <v>17</v>
      </c>
      <c r="K20" s="22">
        <f>'Routes Zone (1) Major'!I20</f>
        <v>0</v>
      </c>
    </row>
    <row r="21" spans="1:11" x14ac:dyDescent="0.3">
      <c r="A21" s="19">
        <v>18</v>
      </c>
      <c r="B21" s="22">
        <f>'Routes Zone (1) Major'!B21</f>
        <v>0</v>
      </c>
      <c r="D21" s="19">
        <v>18</v>
      </c>
      <c r="E21" s="22" t="e">
        <f>'Routes Zone (1) Major'!#REF!</f>
        <v>#REF!</v>
      </c>
      <c r="G21" s="19">
        <v>18</v>
      </c>
      <c r="H21" s="22">
        <f>'Routes Zone (1) Major'!F21</f>
        <v>0</v>
      </c>
      <c r="J21" s="19">
        <v>18</v>
      </c>
      <c r="K21" s="22">
        <f>'Routes Zone (1) Major'!I21</f>
        <v>0</v>
      </c>
    </row>
    <row r="22" spans="1:11" x14ac:dyDescent="0.3">
      <c r="A22" s="19">
        <v>19</v>
      </c>
      <c r="B22" s="22">
        <f>'Routes Zone (1) Major'!B22</f>
        <v>0</v>
      </c>
      <c r="D22" s="19">
        <v>19</v>
      </c>
      <c r="E22" s="22" t="e">
        <f>'Routes Zone (1) Major'!#REF!</f>
        <v>#REF!</v>
      </c>
      <c r="G22" s="19">
        <v>19</v>
      </c>
      <c r="H22" s="22">
        <f>'Routes Zone (1) Major'!F22</f>
        <v>0</v>
      </c>
      <c r="J22" s="19">
        <v>19</v>
      </c>
      <c r="K22" s="22">
        <f>'Routes Zone (1) Major'!I22</f>
        <v>0</v>
      </c>
    </row>
    <row r="23" spans="1:11" x14ac:dyDescent="0.3">
      <c r="A23" s="19">
        <v>20</v>
      </c>
      <c r="B23" s="22">
        <f>'Routes Zone (1) Major'!B23</f>
        <v>0</v>
      </c>
      <c r="D23" s="19">
        <v>20</v>
      </c>
      <c r="E23" s="22" t="e">
        <f>'Routes Zone (1) Major'!#REF!</f>
        <v>#REF!</v>
      </c>
      <c r="G23" s="19">
        <v>20</v>
      </c>
      <c r="H23" s="22">
        <f>'Routes Zone (1) Major'!F23</f>
        <v>0</v>
      </c>
      <c r="J23" s="19">
        <v>20</v>
      </c>
      <c r="K23" s="22">
        <f>'Routes Zone (1) Major'!I23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>
        <f>SUM(H3:H23)</f>
        <v>100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sqref="A1:XFD1048576"/>
    </sheetView>
  </sheetViews>
  <sheetFormatPr defaultRowHeight="13.8" x14ac:dyDescent="0.25"/>
  <cols>
    <col min="1" max="1" width="13.44140625" style="54" bestFit="1" customWidth="1"/>
    <col min="2" max="2" width="35" style="54" bestFit="1" customWidth="1"/>
    <col min="3" max="4" width="8.88671875" style="54"/>
    <col min="5" max="5" width="13.44140625" style="54" bestFit="1" customWidth="1"/>
    <col min="6" max="6" width="18" style="54" bestFit="1" customWidth="1"/>
    <col min="7" max="7" width="27.88671875" style="54" customWidth="1"/>
    <col min="8" max="16384" width="8.88671875" style="54"/>
  </cols>
  <sheetData>
    <row r="1" spans="1:7" x14ac:dyDescent="0.25">
      <c r="A1" s="59" t="s">
        <v>26</v>
      </c>
      <c r="B1" s="129" t="s">
        <v>44</v>
      </c>
      <c r="C1" s="101"/>
      <c r="D1" s="101"/>
      <c r="E1" s="59" t="s">
        <v>26</v>
      </c>
      <c r="F1" s="129" t="s">
        <v>45</v>
      </c>
      <c r="G1" s="101"/>
    </row>
    <row r="2" spans="1:7" x14ac:dyDescent="0.25">
      <c r="A2" s="59" t="s">
        <v>27</v>
      </c>
      <c r="B2" s="131" t="s">
        <v>28</v>
      </c>
      <c r="C2" s="101"/>
      <c r="D2" s="101"/>
      <c r="E2" s="59" t="s">
        <v>27</v>
      </c>
      <c r="F2" s="131" t="s">
        <v>28</v>
      </c>
      <c r="G2" s="101"/>
    </row>
    <row r="3" spans="1:7" x14ac:dyDescent="0.25">
      <c r="A3" s="116">
        <v>0</v>
      </c>
      <c r="B3" s="132">
        <v>6</v>
      </c>
      <c r="E3" s="116">
        <v>0</v>
      </c>
      <c r="F3" s="132">
        <v>5</v>
      </c>
    </row>
    <row r="4" spans="1:7" x14ac:dyDescent="0.25">
      <c r="A4" s="116">
        <v>1</v>
      </c>
      <c r="B4" s="132">
        <v>92</v>
      </c>
      <c r="E4" s="116">
        <v>1</v>
      </c>
      <c r="F4" s="132">
        <v>95</v>
      </c>
    </row>
    <row r="5" spans="1:7" x14ac:dyDescent="0.25">
      <c r="A5" s="116">
        <v>2</v>
      </c>
      <c r="B5" s="132">
        <v>0</v>
      </c>
      <c r="E5" s="116">
        <v>2</v>
      </c>
      <c r="F5" s="132"/>
    </row>
    <row r="6" spans="1:7" x14ac:dyDescent="0.25">
      <c r="A6" s="116">
        <v>3</v>
      </c>
      <c r="B6" s="132">
        <v>2</v>
      </c>
      <c r="E6" s="116">
        <v>3</v>
      </c>
      <c r="F6" s="132"/>
    </row>
    <row r="7" spans="1:7" x14ac:dyDescent="0.25">
      <c r="A7" s="116">
        <v>4</v>
      </c>
      <c r="B7" s="132"/>
      <c r="E7" s="116">
        <v>4</v>
      </c>
      <c r="F7" s="132"/>
    </row>
    <row r="8" spans="1:7" x14ac:dyDescent="0.25">
      <c r="A8" s="116">
        <v>5</v>
      </c>
      <c r="B8" s="132"/>
      <c r="E8" s="116">
        <v>5</v>
      </c>
      <c r="F8" s="132"/>
    </row>
    <row r="9" spans="1:7" x14ac:dyDescent="0.25">
      <c r="A9" s="116">
        <v>6</v>
      </c>
      <c r="B9" s="132"/>
      <c r="E9" s="116">
        <v>6</v>
      </c>
      <c r="F9" s="132"/>
    </row>
    <row r="10" spans="1:7" x14ac:dyDescent="0.25">
      <c r="A10" s="116">
        <v>7</v>
      </c>
      <c r="B10" s="132"/>
      <c r="E10" s="116">
        <v>7</v>
      </c>
      <c r="F10" s="132"/>
    </row>
    <row r="11" spans="1:7" x14ac:dyDescent="0.25">
      <c r="A11" s="116">
        <v>8</v>
      </c>
      <c r="B11" s="132"/>
      <c r="E11" s="116">
        <v>8</v>
      </c>
      <c r="F11" s="132"/>
    </row>
    <row r="12" spans="1:7" x14ac:dyDescent="0.25">
      <c r="A12" s="116">
        <v>9</v>
      </c>
      <c r="B12" s="132"/>
      <c r="E12" s="116">
        <v>9</v>
      </c>
      <c r="F12" s="132"/>
    </row>
    <row r="13" spans="1:7" x14ac:dyDescent="0.25">
      <c r="A13" s="116">
        <v>10</v>
      </c>
      <c r="B13" s="132"/>
      <c r="E13" s="116">
        <v>10</v>
      </c>
      <c r="F13" s="132"/>
    </row>
    <row r="14" spans="1:7" x14ac:dyDescent="0.25">
      <c r="A14" s="116">
        <v>11</v>
      </c>
      <c r="B14" s="132"/>
      <c r="E14" s="116">
        <v>11</v>
      </c>
      <c r="F14" s="132"/>
    </row>
    <row r="15" spans="1:7" x14ac:dyDescent="0.25">
      <c r="A15" s="116">
        <v>12</v>
      </c>
      <c r="B15" s="132"/>
      <c r="E15" s="116">
        <v>12</v>
      </c>
      <c r="F15" s="132"/>
    </row>
    <row r="16" spans="1:7" x14ac:dyDescent="0.25">
      <c r="A16" s="116">
        <v>13</v>
      </c>
      <c r="B16" s="132"/>
      <c r="E16" s="116">
        <v>13</v>
      </c>
      <c r="F16" s="132"/>
    </row>
    <row r="17" spans="1:6" x14ac:dyDescent="0.25">
      <c r="A17" s="116">
        <v>14</v>
      </c>
      <c r="B17" s="132"/>
      <c r="E17" s="116">
        <v>14</v>
      </c>
      <c r="F17" s="132"/>
    </row>
    <row r="18" spans="1:6" x14ac:dyDescent="0.25">
      <c r="A18" s="116">
        <v>15</v>
      </c>
      <c r="B18" s="132"/>
      <c r="E18" s="116">
        <v>15</v>
      </c>
      <c r="F18" s="132"/>
    </row>
    <row r="19" spans="1:6" x14ac:dyDescent="0.25">
      <c r="A19" s="116">
        <v>16</v>
      </c>
      <c r="B19" s="132"/>
      <c r="E19" s="116">
        <v>16</v>
      </c>
      <c r="F19" s="132"/>
    </row>
    <row r="20" spans="1:6" x14ac:dyDescent="0.25">
      <c r="A20" s="116">
        <v>17</v>
      </c>
      <c r="B20" s="132"/>
      <c r="E20" s="116">
        <v>17</v>
      </c>
      <c r="F20" s="132"/>
    </row>
    <row r="21" spans="1:6" x14ac:dyDescent="0.25">
      <c r="A21" s="116">
        <v>18</v>
      </c>
      <c r="B21" s="132"/>
      <c r="E21" s="116">
        <v>18</v>
      </c>
      <c r="F21" s="132"/>
    </row>
    <row r="22" spans="1:6" x14ac:dyDescent="0.25">
      <c r="A22" s="116">
        <v>19</v>
      </c>
      <c r="B22" s="132"/>
      <c r="E22" s="116">
        <v>19</v>
      </c>
      <c r="F22" s="132"/>
    </row>
    <row r="23" spans="1:6" x14ac:dyDescent="0.25">
      <c r="A23" s="116">
        <v>20</v>
      </c>
      <c r="B23" s="132"/>
      <c r="E23" s="116">
        <v>20</v>
      </c>
      <c r="F23" s="132"/>
    </row>
    <row r="24" spans="1:6" x14ac:dyDescent="0.25">
      <c r="A24" s="130" t="s">
        <v>36</v>
      </c>
      <c r="B24" s="134">
        <f>SUM(B3:B23)</f>
        <v>100</v>
      </c>
      <c r="E24" s="130" t="s">
        <v>36</v>
      </c>
      <c r="F24" s="134">
        <f>SUM(F3:F23)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18" t="s">
        <v>26</v>
      </c>
      <c r="B1" s="20" t="s">
        <v>44</v>
      </c>
      <c r="C1" s="1"/>
      <c r="D1" s="18" t="s">
        <v>26</v>
      </c>
      <c r="E1" s="20" t="s">
        <v>33</v>
      </c>
      <c r="F1" s="1"/>
      <c r="G1" s="18" t="s">
        <v>26</v>
      </c>
      <c r="H1" s="20" t="s">
        <v>47</v>
      </c>
      <c r="I1" s="1"/>
      <c r="J1" s="18" t="s">
        <v>26</v>
      </c>
      <c r="K1" s="20" t="s">
        <v>45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Minor'!B3</f>
        <v>6</v>
      </c>
      <c r="D3" s="19">
        <v>0</v>
      </c>
      <c r="E3" s="22" t="e">
        <f>'Routes Minor'!#REF!</f>
        <v>#REF!</v>
      </c>
      <c r="G3" s="19">
        <v>0</v>
      </c>
      <c r="H3" s="22" t="e">
        <f>'Routes Minor'!#REF!</f>
        <v>#REF!</v>
      </c>
      <c r="J3" s="19">
        <v>0</v>
      </c>
      <c r="K3" s="22">
        <f>'Routes Minor'!F3</f>
        <v>5</v>
      </c>
    </row>
    <row r="4" spans="1:12" x14ac:dyDescent="0.3">
      <c r="A4" s="19">
        <v>1</v>
      </c>
      <c r="B4" s="22">
        <f>'Routes Minor'!B4</f>
        <v>92</v>
      </c>
      <c r="D4" s="19">
        <v>1</v>
      </c>
      <c r="E4" s="22" t="e">
        <f>'Routes Minor'!#REF!</f>
        <v>#REF!</v>
      </c>
      <c r="G4" s="19">
        <v>1</v>
      </c>
      <c r="H4" s="22" t="e">
        <f>'Routes Minor'!#REF!</f>
        <v>#REF!</v>
      </c>
      <c r="J4" s="19">
        <v>1</v>
      </c>
      <c r="K4" s="22">
        <f>'Routes Minor'!F4</f>
        <v>95</v>
      </c>
    </row>
    <row r="5" spans="1:12" x14ac:dyDescent="0.3">
      <c r="A5" s="19">
        <v>2</v>
      </c>
      <c r="B5" s="22">
        <f>'Routes Minor'!B5</f>
        <v>0</v>
      </c>
      <c r="D5" s="19">
        <v>2</v>
      </c>
      <c r="E5" s="22" t="e">
        <f>'Routes Minor'!#REF!</f>
        <v>#REF!</v>
      </c>
      <c r="G5" s="19">
        <v>2</v>
      </c>
      <c r="H5" s="22" t="e">
        <f>'Routes Minor'!#REF!</f>
        <v>#REF!</v>
      </c>
      <c r="J5" s="19">
        <v>2</v>
      </c>
      <c r="K5" s="22">
        <f>'Routes Minor'!F5</f>
        <v>0</v>
      </c>
    </row>
    <row r="6" spans="1:12" x14ac:dyDescent="0.3">
      <c r="A6" s="19">
        <v>3</v>
      </c>
      <c r="B6" s="22">
        <f>'Routes Minor'!B6</f>
        <v>2</v>
      </c>
      <c r="D6" s="19">
        <v>3</v>
      </c>
      <c r="E6" s="22" t="e">
        <f>'Routes Minor'!#REF!</f>
        <v>#REF!</v>
      </c>
      <c r="G6" s="19">
        <v>3</v>
      </c>
      <c r="H6" s="22" t="e">
        <f>'Routes Minor'!#REF!</f>
        <v>#REF!</v>
      </c>
      <c r="J6" s="19">
        <v>3</v>
      </c>
      <c r="K6" s="22">
        <f>'Routes Minor'!F6</f>
        <v>0</v>
      </c>
    </row>
    <row r="7" spans="1:12" x14ac:dyDescent="0.3">
      <c r="A7" s="19">
        <v>4</v>
      </c>
      <c r="B7" s="22">
        <f>'Routes Minor'!B7</f>
        <v>0</v>
      </c>
      <c r="D7" s="19">
        <v>4</v>
      </c>
      <c r="E7" s="22" t="e">
        <f>'Routes Minor'!#REF!</f>
        <v>#REF!</v>
      </c>
      <c r="G7" s="19">
        <v>4</v>
      </c>
      <c r="H7" s="22" t="e">
        <f>'Routes Minor'!#REF!</f>
        <v>#REF!</v>
      </c>
      <c r="J7" s="19">
        <v>4</v>
      </c>
      <c r="K7" s="22">
        <f>'Routes Minor'!F7</f>
        <v>0</v>
      </c>
    </row>
    <row r="8" spans="1:12" x14ac:dyDescent="0.3">
      <c r="A8" s="19">
        <v>5</v>
      </c>
      <c r="B8" s="22">
        <f>'Routes Minor'!B8</f>
        <v>0</v>
      </c>
      <c r="D8" s="19">
        <v>5</v>
      </c>
      <c r="E8" s="22" t="e">
        <f>'Routes Minor'!#REF!</f>
        <v>#REF!</v>
      </c>
      <c r="G8" s="19">
        <v>5</v>
      </c>
      <c r="H8" s="22" t="e">
        <f>'Routes Minor'!#REF!</f>
        <v>#REF!</v>
      </c>
      <c r="J8" s="19">
        <v>5</v>
      </c>
      <c r="K8" s="22">
        <f>'Routes Minor'!F8</f>
        <v>0</v>
      </c>
    </row>
    <row r="9" spans="1:12" x14ac:dyDescent="0.3">
      <c r="A9" s="19">
        <v>6</v>
      </c>
      <c r="B9" s="22">
        <f>'Routes Minor'!B9</f>
        <v>0</v>
      </c>
      <c r="D9" s="19">
        <v>6</v>
      </c>
      <c r="E9" s="22" t="e">
        <f>'Routes Minor'!#REF!</f>
        <v>#REF!</v>
      </c>
      <c r="G9" s="19">
        <v>6</v>
      </c>
      <c r="H9" s="22" t="e">
        <f>'Routes Minor'!#REF!</f>
        <v>#REF!</v>
      </c>
      <c r="J9" s="19">
        <v>6</v>
      </c>
      <c r="K9" s="22">
        <f>'Routes Minor'!F9</f>
        <v>0</v>
      </c>
    </row>
    <row r="10" spans="1:12" x14ac:dyDescent="0.3">
      <c r="A10" s="19">
        <v>7</v>
      </c>
      <c r="B10" s="22">
        <f>'Routes Minor'!B10</f>
        <v>0</v>
      </c>
      <c r="D10" s="19">
        <v>7</v>
      </c>
      <c r="E10" s="22" t="e">
        <f>'Routes Minor'!#REF!</f>
        <v>#REF!</v>
      </c>
      <c r="G10" s="19">
        <v>7</v>
      </c>
      <c r="H10" s="22" t="e">
        <f>'Routes Minor'!#REF!</f>
        <v>#REF!</v>
      </c>
      <c r="J10" s="19">
        <v>7</v>
      </c>
      <c r="K10" s="22">
        <f>'Routes Minor'!F10</f>
        <v>0</v>
      </c>
    </row>
    <row r="11" spans="1:12" x14ac:dyDescent="0.3">
      <c r="A11" s="19">
        <v>8</v>
      </c>
      <c r="B11" s="22">
        <f>'Routes Minor'!B11</f>
        <v>0</v>
      </c>
      <c r="D11" s="19">
        <v>8</v>
      </c>
      <c r="E11" s="22" t="e">
        <f>'Routes Minor'!#REF!</f>
        <v>#REF!</v>
      </c>
      <c r="G11" s="19">
        <v>8</v>
      </c>
      <c r="H11" s="22" t="e">
        <f>'Routes Minor'!#REF!</f>
        <v>#REF!</v>
      </c>
      <c r="J11" s="19">
        <v>8</v>
      </c>
      <c r="K11" s="22">
        <f>'Routes Minor'!F11</f>
        <v>0</v>
      </c>
    </row>
    <row r="12" spans="1:12" x14ac:dyDescent="0.3">
      <c r="A12" s="19">
        <v>9</v>
      </c>
      <c r="B12" s="22">
        <f>'Routes Minor'!B12</f>
        <v>0</v>
      </c>
      <c r="D12" s="19">
        <v>9</v>
      </c>
      <c r="E12" s="22" t="e">
        <f>'Routes Minor'!#REF!</f>
        <v>#REF!</v>
      </c>
      <c r="G12" s="19">
        <v>9</v>
      </c>
      <c r="H12" s="22" t="e">
        <f>'Routes Minor'!#REF!</f>
        <v>#REF!</v>
      </c>
      <c r="J12" s="19">
        <v>9</v>
      </c>
      <c r="K12" s="22">
        <f>'Routes Minor'!F12</f>
        <v>0</v>
      </c>
    </row>
    <row r="13" spans="1:12" x14ac:dyDescent="0.3">
      <c r="A13" s="19">
        <v>10</v>
      </c>
      <c r="B13" s="22">
        <f>'Routes Minor'!B13</f>
        <v>0</v>
      </c>
      <c r="D13" s="19">
        <v>10</v>
      </c>
      <c r="E13" s="22" t="e">
        <f>'Routes Minor'!#REF!</f>
        <v>#REF!</v>
      </c>
      <c r="G13" s="19">
        <v>10</v>
      </c>
      <c r="H13" s="22" t="e">
        <f>'Routes Minor'!#REF!</f>
        <v>#REF!</v>
      </c>
      <c r="J13" s="19">
        <v>10</v>
      </c>
      <c r="K13" s="22">
        <f>'Routes Minor'!F13</f>
        <v>0</v>
      </c>
    </row>
    <row r="14" spans="1:12" x14ac:dyDescent="0.3">
      <c r="A14" s="19">
        <v>11</v>
      </c>
      <c r="B14" s="22">
        <f>'Routes Minor'!B14</f>
        <v>0</v>
      </c>
      <c r="D14" s="19">
        <v>11</v>
      </c>
      <c r="E14" s="22" t="e">
        <f>'Routes Minor'!#REF!</f>
        <v>#REF!</v>
      </c>
      <c r="G14" s="19">
        <v>11</v>
      </c>
      <c r="H14" s="22" t="e">
        <f>'Routes Minor'!#REF!</f>
        <v>#REF!</v>
      </c>
      <c r="J14" s="19">
        <v>11</v>
      </c>
      <c r="K14" s="22">
        <f>'Routes Minor'!F14</f>
        <v>0</v>
      </c>
    </row>
    <row r="15" spans="1:12" x14ac:dyDescent="0.3">
      <c r="A15" s="19">
        <v>12</v>
      </c>
      <c r="B15" s="22">
        <f>'Routes Minor'!B15</f>
        <v>0</v>
      </c>
      <c r="D15" s="19">
        <v>12</v>
      </c>
      <c r="E15" s="22" t="e">
        <f>'Routes Minor'!#REF!</f>
        <v>#REF!</v>
      </c>
      <c r="G15" s="19">
        <v>12</v>
      </c>
      <c r="H15" s="22" t="e">
        <f>'Routes Minor'!#REF!</f>
        <v>#REF!</v>
      </c>
      <c r="J15" s="19">
        <v>12</v>
      </c>
      <c r="K15" s="22">
        <f>'Routes Minor'!F15</f>
        <v>0</v>
      </c>
    </row>
    <row r="16" spans="1:12" x14ac:dyDescent="0.3">
      <c r="A16" s="19">
        <v>13</v>
      </c>
      <c r="B16" s="22">
        <f>'Routes Minor'!B16</f>
        <v>0</v>
      </c>
      <c r="D16" s="19">
        <v>13</v>
      </c>
      <c r="E16" s="22" t="e">
        <f>'Routes Minor'!#REF!</f>
        <v>#REF!</v>
      </c>
      <c r="G16" s="19">
        <v>13</v>
      </c>
      <c r="H16" s="22" t="e">
        <f>'Routes Minor'!#REF!</f>
        <v>#REF!</v>
      </c>
      <c r="J16" s="19">
        <v>13</v>
      </c>
      <c r="K16" s="22">
        <f>'Routes Minor'!F16</f>
        <v>0</v>
      </c>
    </row>
    <row r="17" spans="1:11" x14ac:dyDescent="0.3">
      <c r="A17" s="19">
        <v>14</v>
      </c>
      <c r="B17" s="22">
        <f>'Routes Minor'!B17</f>
        <v>0</v>
      </c>
      <c r="D17" s="19">
        <v>14</v>
      </c>
      <c r="E17" s="22" t="e">
        <f>'Routes Minor'!#REF!</f>
        <v>#REF!</v>
      </c>
      <c r="G17" s="19">
        <v>14</v>
      </c>
      <c r="H17" s="22" t="e">
        <f>'Routes Minor'!#REF!</f>
        <v>#REF!</v>
      </c>
      <c r="J17" s="19">
        <v>14</v>
      </c>
      <c r="K17" s="22">
        <f>'Routes Minor'!F17</f>
        <v>0</v>
      </c>
    </row>
    <row r="18" spans="1:11" x14ac:dyDescent="0.3">
      <c r="A18" s="19">
        <v>15</v>
      </c>
      <c r="B18" s="22">
        <f>'Routes Minor'!B18</f>
        <v>0</v>
      </c>
      <c r="D18" s="19">
        <v>15</v>
      </c>
      <c r="E18" s="22" t="e">
        <f>'Routes Minor'!#REF!</f>
        <v>#REF!</v>
      </c>
      <c r="G18" s="19">
        <v>15</v>
      </c>
      <c r="H18" s="22" t="e">
        <f>'Routes Minor'!#REF!</f>
        <v>#REF!</v>
      </c>
      <c r="J18" s="19">
        <v>15</v>
      </c>
      <c r="K18" s="22">
        <f>'Routes Minor'!F18</f>
        <v>0</v>
      </c>
    </row>
    <row r="19" spans="1:11" x14ac:dyDescent="0.3">
      <c r="A19" s="19">
        <v>16</v>
      </c>
      <c r="B19" s="22">
        <f>'Routes Minor'!B19</f>
        <v>0</v>
      </c>
      <c r="D19" s="19">
        <v>16</v>
      </c>
      <c r="E19" s="22" t="e">
        <f>'Routes Minor'!#REF!</f>
        <v>#REF!</v>
      </c>
      <c r="G19" s="19">
        <v>16</v>
      </c>
      <c r="H19" s="22" t="e">
        <f>'Routes Minor'!#REF!</f>
        <v>#REF!</v>
      </c>
      <c r="J19" s="19">
        <v>16</v>
      </c>
      <c r="K19" s="22">
        <f>'Routes Minor'!F19</f>
        <v>0</v>
      </c>
    </row>
    <row r="20" spans="1:11" x14ac:dyDescent="0.3">
      <c r="A20" s="19">
        <v>17</v>
      </c>
      <c r="B20" s="22">
        <f>'Routes Minor'!B20</f>
        <v>0</v>
      </c>
      <c r="D20" s="19">
        <v>17</v>
      </c>
      <c r="E20" s="22" t="e">
        <f>'Routes Minor'!#REF!</f>
        <v>#REF!</v>
      </c>
      <c r="G20" s="19">
        <v>17</v>
      </c>
      <c r="H20" s="22" t="e">
        <f>'Routes Minor'!#REF!</f>
        <v>#REF!</v>
      </c>
      <c r="J20" s="19">
        <v>17</v>
      </c>
      <c r="K20" s="22">
        <f>'Routes Minor'!F20</f>
        <v>0</v>
      </c>
    </row>
    <row r="21" spans="1:11" x14ac:dyDescent="0.3">
      <c r="A21" s="19">
        <v>18</v>
      </c>
      <c r="B21" s="22">
        <f>'Routes Minor'!B21</f>
        <v>0</v>
      </c>
      <c r="D21" s="19">
        <v>18</v>
      </c>
      <c r="E21" s="22" t="e">
        <f>'Routes Minor'!#REF!</f>
        <v>#REF!</v>
      </c>
      <c r="G21" s="19">
        <v>18</v>
      </c>
      <c r="H21" s="22" t="e">
        <f>'Routes Minor'!#REF!</f>
        <v>#REF!</v>
      </c>
      <c r="J21" s="19">
        <v>18</v>
      </c>
      <c r="K21" s="22">
        <f>'Routes Minor'!F21</f>
        <v>0</v>
      </c>
    </row>
    <row r="22" spans="1:11" x14ac:dyDescent="0.3">
      <c r="A22" s="19">
        <v>19</v>
      </c>
      <c r="B22" s="22">
        <f>'Routes Minor'!B22</f>
        <v>0</v>
      </c>
      <c r="D22" s="19">
        <v>19</v>
      </c>
      <c r="E22" s="22" t="e">
        <f>'Routes Minor'!#REF!</f>
        <v>#REF!</v>
      </c>
      <c r="G22" s="19">
        <v>19</v>
      </c>
      <c r="H22" s="22" t="e">
        <f>'Routes Minor'!#REF!</f>
        <v>#REF!</v>
      </c>
      <c r="J22" s="19">
        <v>19</v>
      </c>
      <c r="K22" s="22">
        <f>'Routes Minor'!F22</f>
        <v>0</v>
      </c>
    </row>
    <row r="23" spans="1:11" x14ac:dyDescent="0.3">
      <c r="A23" s="19">
        <v>20</v>
      </c>
      <c r="B23" s="22">
        <f>'Routes Minor'!B23</f>
        <v>0</v>
      </c>
      <c r="D23" s="19">
        <v>20</v>
      </c>
      <c r="E23" s="22" t="e">
        <f>'Routes Minor'!#REF!</f>
        <v>#REF!</v>
      </c>
      <c r="G23" s="19">
        <v>20</v>
      </c>
      <c r="H23" s="22" t="e">
        <f>'Routes Minor'!#REF!</f>
        <v>#REF!</v>
      </c>
      <c r="J23" s="19">
        <v>20</v>
      </c>
      <c r="K23" s="22">
        <f>'Routes Minor'!F23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 t="e">
        <f>SUM(H3:H23)</f>
        <v>#REF!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>
      <selection sqref="A1:XFD1048576"/>
    </sheetView>
  </sheetViews>
  <sheetFormatPr defaultRowHeight="13.8" x14ac:dyDescent="0.25"/>
  <cols>
    <col min="1" max="1" width="13.44140625" style="54" bestFit="1" customWidth="1"/>
    <col min="2" max="2" width="29.33203125" style="54" bestFit="1" customWidth="1"/>
    <col min="3" max="3" width="16.6640625" style="54" customWidth="1"/>
    <col min="4" max="4" width="8.88671875" style="54"/>
    <col min="5" max="5" width="13.44140625" style="54" bestFit="1" customWidth="1"/>
    <col min="6" max="6" width="25.6640625" style="54" customWidth="1"/>
    <col min="7" max="7" width="8.88671875" style="54"/>
    <col min="8" max="8" width="13.44140625" style="54" bestFit="1" customWidth="1"/>
    <col min="9" max="9" width="28.33203125" style="54" bestFit="1" customWidth="1"/>
    <col min="10" max="16384" width="8.88671875" style="54"/>
  </cols>
  <sheetData>
    <row r="1" spans="1:9" x14ac:dyDescent="0.25">
      <c r="A1" s="59" t="s">
        <v>26</v>
      </c>
      <c r="B1" s="129" t="s">
        <v>101</v>
      </c>
      <c r="C1" s="101"/>
      <c r="D1" s="101"/>
      <c r="E1" s="59" t="s">
        <v>26</v>
      </c>
      <c r="F1" s="129" t="s">
        <v>98</v>
      </c>
      <c r="G1" s="101"/>
      <c r="H1" s="59" t="s">
        <v>26</v>
      </c>
      <c r="I1" s="129" t="s">
        <v>130</v>
      </c>
    </row>
    <row r="2" spans="1:9" x14ac:dyDescent="0.25">
      <c r="A2" s="59" t="s">
        <v>27</v>
      </c>
      <c r="B2" s="131" t="s">
        <v>28</v>
      </c>
      <c r="C2" s="101"/>
      <c r="D2" s="101"/>
      <c r="E2" s="59" t="s">
        <v>27</v>
      </c>
      <c r="F2" s="131" t="s">
        <v>28</v>
      </c>
      <c r="G2" s="101"/>
      <c r="H2" s="59" t="s">
        <v>27</v>
      </c>
      <c r="I2" s="131" t="s">
        <v>28</v>
      </c>
    </row>
    <row r="3" spans="1:9" x14ac:dyDescent="0.25">
      <c r="A3" s="116">
        <v>0</v>
      </c>
      <c r="B3" s="132">
        <v>40</v>
      </c>
      <c r="C3" s="54" t="s">
        <v>99</v>
      </c>
      <c r="E3" s="116">
        <v>0</v>
      </c>
      <c r="F3" s="132">
        <v>51.7</v>
      </c>
      <c r="H3" s="116">
        <v>0</v>
      </c>
      <c r="I3" s="132">
        <v>18</v>
      </c>
    </row>
    <row r="4" spans="1:9" x14ac:dyDescent="0.25">
      <c r="A4" s="116">
        <v>1</v>
      </c>
      <c r="B4" s="132">
        <v>58</v>
      </c>
      <c r="C4" s="54" t="s">
        <v>102</v>
      </c>
      <c r="E4" s="116">
        <v>1</v>
      </c>
      <c r="F4" s="132">
        <v>48.3</v>
      </c>
      <c r="H4" s="116">
        <v>1</v>
      </c>
      <c r="I4" s="132">
        <v>50</v>
      </c>
    </row>
    <row r="5" spans="1:9" x14ac:dyDescent="0.25">
      <c r="A5" s="116">
        <v>2</v>
      </c>
      <c r="B5" s="132">
        <v>2</v>
      </c>
      <c r="C5" s="54" t="s">
        <v>100</v>
      </c>
      <c r="E5" s="116">
        <v>2</v>
      </c>
      <c r="F5" s="132"/>
      <c r="H5" s="116">
        <v>2</v>
      </c>
      <c r="I5" s="132">
        <v>32</v>
      </c>
    </row>
    <row r="6" spans="1:9" x14ac:dyDescent="0.25">
      <c r="A6" s="116">
        <v>3</v>
      </c>
      <c r="B6" s="132">
        <v>0</v>
      </c>
      <c r="C6" s="54" t="s">
        <v>57</v>
      </c>
      <c r="E6" s="116">
        <v>3</v>
      </c>
      <c r="F6" s="132"/>
      <c r="H6" s="116">
        <v>3</v>
      </c>
      <c r="I6" s="132"/>
    </row>
    <row r="7" spans="1:9" x14ac:dyDescent="0.25">
      <c r="A7" s="116">
        <v>4</v>
      </c>
      <c r="B7" s="132"/>
      <c r="E7" s="116">
        <v>4</v>
      </c>
      <c r="F7" s="132"/>
      <c r="H7" s="116">
        <v>4</v>
      </c>
      <c r="I7" s="132"/>
    </row>
    <row r="8" spans="1:9" x14ac:dyDescent="0.25">
      <c r="A8" s="116">
        <v>5</v>
      </c>
      <c r="B8" s="132"/>
      <c r="E8" s="116">
        <v>5</v>
      </c>
      <c r="F8" s="132"/>
      <c r="H8" s="116">
        <v>5</v>
      </c>
      <c r="I8" s="132"/>
    </row>
    <row r="9" spans="1:9" x14ac:dyDescent="0.25">
      <c r="A9" s="116">
        <v>6</v>
      </c>
      <c r="B9" s="132"/>
      <c r="E9" s="116">
        <v>6</v>
      </c>
      <c r="F9" s="132"/>
      <c r="H9" s="116">
        <v>6</v>
      </c>
      <c r="I9" s="132"/>
    </row>
    <row r="10" spans="1:9" x14ac:dyDescent="0.25">
      <c r="A10" s="116">
        <v>7</v>
      </c>
      <c r="B10" s="132"/>
      <c r="E10" s="116">
        <v>7</v>
      </c>
      <c r="F10" s="132"/>
      <c r="H10" s="116">
        <v>7</v>
      </c>
      <c r="I10" s="132"/>
    </row>
    <row r="11" spans="1:9" x14ac:dyDescent="0.25">
      <c r="A11" s="116">
        <v>8</v>
      </c>
      <c r="B11" s="132"/>
      <c r="E11" s="116">
        <v>8</v>
      </c>
      <c r="F11" s="132"/>
      <c r="H11" s="116">
        <v>8</v>
      </c>
      <c r="I11" s="132"/>
    </row>
    <row r="12" spans="1:9" x14ac:dyDescent="0.25">
      <c r="A12" s="116">
        <v>9</v>
      </c>
      <c r="B12" s="132"/>
      <c r="E12" s="116">
        <v>9</v>
      </c>
      <c r="F12" s="132"/>
      <c r="H12" s="116">
        <v>9</v>
      </c>
      <c r="I12" s="132"/>
    </row>
    <row r="13" spans="1:9" x14ac:dyDescent="0.25">
      <c r="A13" s="116">
        <v>10</v>
      </c>
      <c r="B13" s="132"/>
      <c r="E13" s="116">
        <v>10</v>
      </c>
      <c r="F13" s="132"/>
      <c r="H13" s="116">
        <v>10</v>
      </c>
      <c r="I13" s="132"/>
    </row>
    <row r="14" spans="1:9" x14ac:dyDescent="0.25">
      <c r="A14" s="116">
        <v>11</v>
      </c>
      <c r="B14" s="132"/>
      <c r="E14" s="116">
        <v>11</v>
      </c>
      <c r="F14" s="132"/>
      <c r="H14" s="116">
        <v>11</v>
      </c>
      <c r="I14" s="132"/>
    </row>
    <row r="15" spans="1:9" x14ac:dyDescent="0.25">
      <c r="A15" s="116">
        <v>12</v>
      </c>
      <c r="B15" s="132"/>
      <c r="E15" s="116">
        <v>12</v>
      </c>
      <c r="F15" s="132"/>
      <c r="H15" s="116">
        <v>12</v>
      </c>
      <c r="I15" s="132"/>
    </row>
    <row r="16" spans="1:9" x14ac:dyDescent="0.25">
      <c r="A16" s="116">
        <v>13</v>
      </c>
      <c r="B16" s="132"/>
      <c r="E16" s="116">
        <v>13</v>
      </c>
      <c r="F16" s="132"/>
      <c r="H16" s="116">
        <v>13</v>
      </c>
      <c r="I16" s="132"/>
    </row>
    <row r="17" spans="1:9" x14ac:dyDescent="0.25">
      <c r="A17" s="116">
        <v>14</v>
      </c>
      <c r="B17" s="132"/>
      <c r="E17" s="116">
        <v>14</v>
      </c>
      <c r="F17" s="132"/>
      <c r="H17" s="116">
        <v>14</v>
      </c>
      <c r="I17" s="132"/>
    </row>
    <row r="18" spans="1:9" x14ac:dyDescent="0.25">
      <c r="A18" s="116">
        <v>15</v>
      </c>
      <c r="B18" s="132"/>
      <c r="E18" s="116">
        <v>15</v>
      </c>
      <c r="F18" s="132"/>
      <c r="H18" s="116">
        <v>15</v>
      </c>
      <c r="I18" s="132"/>
    </row>
    <row r="19" spans="1:9" x14ac:dyDescent="0.25">
      <c r="A19" s="116">
        <v>16</v>
      </c>
      <c r="B19" s="132"/>
      <c r="E19" s="116">
        <v>16</v>
      </c>
      <c r="F19" s="132"/>
      <c r="H19" s="116">
        <v>16</v>
      </c>
      <c r="I19" s="132"/>
    </row>
    <row r="20" spans="1:9" x14ac:dyDescent="0.25">
      <c r="A20" s="116">
        <v>17</v>
      </c>
      <c r="B20" s="132"/>
      <c r="E20" s="116">
        <v>17</v>
      </c>
      <c r="F20" s="132"/>
      <c r="H20" s="116">
        <v>17</v>
      </c>
      <c r="I20" s="132"/>
    </row>
    <row r="21" spans="1:9" x14ac:dyDescent="0.25">
      <c r="A21" s="116">
        <v>18</v>
      </c>
      <c r="B21" s="132"/>
      <c r="E21" s="116">
        <v>18</v>
      </c>
      <c r="F21" s="132"/>
      <c r="H21" s="116">
        <v>18</v>
      </c>
      <c r="I21" s="132"/>
    </row>
    <row r="22" spans="1:9" x14ac:dyDescent="0.25">
      <c r="A22" s="116">
        <v>19</v>
      </c>
      <c r="B22" s="132"/>
      <c r="E22" s="116">
        <v>19</v>
      </c>
      <c r="F22" s="132"/>
      <c r="H22" s="116">
        <v>19</v>
      </c>
      <c r="I22" s="132"/>
    </row>
    <row r="23" spans="1:9" x14ac:dyDescent="0.25">
      <c r="A23" s="116">
        <v>20</v>
      </c>
      <c r="B23" s="132"/>
      <c r="E23" s="116">
        <v>20</v>
      </c>
      <c r="F23" s="132"/>
      <c r="H23" s="116">
        <v>20</v>
      </c>
      <c r="I23" s="132"/>
    </row>
    <row r="24" spans="1:9" x14ac:dyDescent="0.25">
      <c r="A24" s="130" t="s">
        <v>36</v>
      </c>
      <c r="B24" s="134">
        <f>SUM(B3:B23)</f>
        <v>100</v>
      </c>
      <c r="E24" s="130" t="s">
        <v>36</v>
      </c>
      <c r="F24" s="134">
        <f>SUM(F3:F23)</f>
        <v>100</v>
      </c>
      <c r="H24" s="130" t="s">
        <v>36</v>
      </c>
      <c r="I24" s="134">
        <f>SUM(I3:I23)</f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tabSelected="1" workbookViewId="0">
      <selection sqref="A1:XFD1048576"/>
    </sheetView>
  </sheetViews>
  <sheetFormatPr defaultRowHeight="13.8" x14ac:dyDescent="0.25"/>
  <cols>
    <col min="1" max="1" width="13.44140625" style="54" bestFit="1" customWidth="1"/>
    <col min="2" max="2" width="33" style="54" bestFit="1" customWidth="1"/>
    <col min="3" max="3" width="8.88671875" style="54"/>
    <col min="4" max="4" width="13.44140625" style="54" bestFit="1" customWidth="1"/>
    <col min="5" max="5" width="13.6640625" style="54" bestFit="1" customWidth="1"/>
    <col min="6" max="16384" width="8.88671875" style="54"/>
  </cols>
  <sheetData>
    <row r="1" spans="1:6" x14ac:dyDescent="0.25">
      <c r="A1" s="59" t="s">
        <v>26</v>
      </c>
      <c r="B1" s="129" t="s">
        <v>82</v>
      </c>
      <c r="C1" s="101"/>
      <c r="D1" s="59" t="s">
        <v>26</v>
      </c>
      <c r="E1" s="129" t="s">
        <v>46</v>
      </c>
    </row>
    <row r="2" spans="1:6" x14ac:dyDescent="0.25">
      <c r="A2" s="59" t="s">
        <v>27</v>
      </c>
      <c r="B2" s="131" t="s">
        <v>28</v>
      </c>
      <c r="C2" s="101"/>
      <c r="D2" s="59" t="s">
        <v>27</v>
      </c>
      <c r="E2" s="131" t="s">
        <v>28</v>
      </c>
    </row>
    <row r="3" spans="1:6" x14ac:dyDescent="0.25">
      <c r="A3" s="116">
        <v>0</v>
      </c>
      <c r="B3" s="132">
        <v>0</v>
      </c>
      <c r="D3" s="116">
        <v>0</v>
      </c>
      <c r="E3" s="132">
        <v>49</v>
      </c>
      <c r="F3" s="138" t="s">
        <v>89</v>
      </c>
    </row>
    <row r="4" spans="1:6" x14ac:dyDescent="0.25">
      <c r="A4" s="116">
        <v>1</v>
      </c>
      <c r="B4" s="132">
        <v>100</v>
      </c>
      <c r="D4" s="116">
        <v>1</v>
      </c>
      <c r="E4" s="132">
        <v>0</v>
      </c>
      <c r="F4" s="138" t="s">
        <v>104</v>
      </c>
    </row>
    <row r="5" spans="1:6" x14ac:dyDescent="0.25">
      <c r="A5" s="116">
        <v>2</v>
      </c>
      <c r="B5" s="132"/>
      <c r="D5" s="116">
        <v>2</v>
      </c>
      <c r="E5" s="132">
        <v>0</v>
      </c>
      <c r="F5" s="138" t="s">
        <v>90</v>
      </c>
    </row>
    <row r="6" spans="1:6" x14ac:dyDescent="0.25">
      <c r="A6" s="116">
        <v>3</v>
      </c>
      <c r="B6" s="132"/>
      <c r="D6" s="116">
        <v>3</v>
      </c>
      <c r="E6" s="132">
        <v>1</v>
      </c>
      <c r="F6" s="138" t="s">
        <v>91</v>
      </c>
    </row>
    <row r="7" spans="1:6" x14ac:dyDescent="0.25">
      <c r="A7" s="116">
        <v>4</v>
      </c>
      <c r="B7" s="132"/>
      <c r="D7" s="116">
        <v>4</v>
      </c>
      <c r="E7" s="132">
        <v>0</v>
      </c>
      <c r="F7" s="138" t="s">
        <v>110</v>
      </c>
    </row>
    <row r="8" spans="1:6" x14ac:dyDescent="0.25">
      <c r="A8" s="116">
        <v>5</v>
      </c>
      <c r="B8" s="132"/>
      <c r="D8" s="116">
        <v>5</v>
      </c>
      <c r="E8" s="132">
        <v>50</v>
      </c>
      <c r="F8" s="138" t="s">
        <v>92</v>
      </c>
    </row>
    <row r="9" spans="1:6" x14ac:dyDescent="0.25">
      <c r="A9" s="116">
        <v>6</v>
      </c>
      <c r="B9" s="132"/>
      <c r="D9" s="116">
        <v>6</v>
      </c>
      <c r="E9" s="132"/>
    </row>
    <row r="10" spans="1:6" x14ac:dyDescent="0.25">
      <c r="A10" s="116">
        <v>7</v>
      </c>
      <c r="B10" s="132"/>
      <c r="D10" s="116">
        <v>7</v>
      </c>
      <c r="E10" s="132"/>
    </row>
    <row r="11" spans="1:6" x14ac:dyDescent="0.25">
      <c r="A11" s="116">
        <v>8</v>
      </c>
      <c r="B11" s="132"/>
      <c r="D11" s="116">
        <v>8</v>
      </c>
      <c r="E11" s="132"/>
    </row>
    <row r="12" spans="1:6" x14ac:dyDescent="0.25">
      <c r="A12" s="116">
        <v>9</v>
      </c>
      <c r="B12" s="132"/>
      <c r="D12" s="116">
        <v>9</v>
      </c>
      <c r="E12" s="132"/>
    </row>
    <row r="13" spans="1:6" x14ac:dyDescent="0.25">
      <c r="A13" s="116">
        <v>10</v>
      </c>
      <c r="B13" s="132"/>
      <c r="D13" s="116">
        <v>10</v>
      </c>
      <c r="E13" s="132"/>
    </row>
    <row r="14" spans="1:6" x14ac:dyDescent="0.25">
      <c r="A14" s="116">
        <v>11</v>
      </c>
      <c r="B14" s="132"/>
      <c r="D14" s="116">
        <v>11</v>
      </c>
      <c r="E14" s="132"/>
    </row>
    <row r="15" spans="1:6" x14ac:dyDescent="0.25">
      <c r="A15" s="116">
        <v>12</v>
      </c>
      <c r="B15" s="132"/>
      <c r="D15" s="116">
        <v>12</v>
      </c>
      <c r="E15" s="132"/>
    </row>
    <row r="16" spans="1:6" x14ac:dyDescent="0.25">
      <c r="A16" s="116">
        <v>13</v>
      </c>
      <c r="B16" s="132"/>
      <c r="D16" s="116">
        <v>13</v>
      </c>
      <c r="E16" s="132"/>
    </row>
    <row r="17" spans="1:5" x14ac:dyDescent="0.25">
      <c r="A17" s="116">
        <v>14</v>
      </c>
      <c r="B17" s="132"/>
      <c r="D17" s="116">
        <v>14</v>
      </c>
      <c r="E17" s="132"/>
    </row>
    <row r="18" spans="1:5" x14ac:dyDescent="0.25">
      <c r="A18" s="116">
        <v>15</v>
      </c>
      <c r="B18" s="132"/>
      <c r="D18" s="116">
        <v>15</v>
      </c>
      <c r="E18" s="132"/>
    </row>
    <row r="19" spans="1:5" x14ac:dyDescent="0.25">
      <c r="A19" s="116">
        <v>16</v>
      </c>
      <c r="B19" s="132"/>
      <c r="D19" s="116">
        <v>16</v>
      </c>
      <c r="E19" s="132"/>
    </row>
    <row r="20" spans="1:5" x14ac:dyDescent="0.25">
      <c r="A20" s="116">
        <v>17</v>
      </c>
      <c r="B20" s="132"/>
      <c r="D20" s="116">
        <v>17</v>
      </c>
      <c r="E20" s="132"/>
    </row>
    <row r="21" spans="1:5" x14ac:dyDescent="0.25">
      <c r="A21" s="116">
        <v>18</v>
      </c>
      <c r="B21" s="132"/>
      <c r="D21" s="116">
        <v>18</v>
      </c>
      <c r="E21" s="132"/>
    </row>
    <row r="22" spans="1:5" x14ac:dyDescent="0.25">
      <c r="A22" s="116">
        <v>19</v>
      </c>
      <c r="B22" s="132"/>
      <c r="D22" s="116">
        <v>19</v>
      </c>
      <c r="E22" s="132"/>
    </row>
    <row r="23" spans="1:5" x14ac:dyDescent="0.25">
      <c r="A23" s="116">
        <v>20</v>
      </c>
      <c r="B23" s="132"/>
      <c r="D23" s="116">
        <v>20</v>
      </c>
      <c r="E23" s="132"/>
    </row>
    <row r="24" spans="1:5" x14ac:dyDescent="0.25">
      <c r="A24" s="130" t="s">
        <v>36</v>
      </c>
      <c r="B24" s="134">
        <f>SUM(B3:B23)</f>
        <v>100</v>
      </c>
      <c r="D24" s="130" t="s">
        <v>36</v>
      </c>
      <c r="E24" s="134">
        <f>SUM(E3:E23)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1" t="str">
        <f>Resus!A1</f>
        <v>Resources/Process</v>
      </c>
      <c r="B1" s="11" t="str">
        <f>Resus!B1</f>
        <v>Patient Pass</v>
      </c>
      <c r="C1" s="11" t="str">
        <f>Resus!C1</f>
        <v>Preparation</v>
      </c>
      <c r="D1" s="11" t="str">
        <f>Resus!D1</f>
        <v>Diagnose</v>
      </c>
      <c r="E1" s="11" t="str">
        <f>Resus!E1</f>
        <v>Res</v>
      </c>
      <c r="F1" s="11" t="str">
        <f>Resus!F1</f>
        <v>Examination</v>
      </c>
      <c r="G1" s="11" t="str">
        <f>Resus!G1</f>
        <v>Consult</v>
      </c>
      <c r="H1" s="11" t="str">
        <f>Resus!H1</f>
        <v>Treat</v>
      </c>
      <c r="I1" s="11" t="str">
        <f>Resus!I1</f>
        <v>Exit</v>
      </c>
      <c r="J1" s="11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0">
        <f>Resus!B3</f>
        <v>0</v>
      </c>
      <c r="C3" s="10">
        <f>Resus!C3</f>
        <v>0</v>
      </c>
      <c r="D3" s="10">
        <f>Resus!D3</f>
        <v>0</v>
      </c>
      <c r="E3" s="10">
        <f>Resus!E3</f>
        <v>0</v>
      </c>
      <c r="F3" s="10">
        <f>Resus!F3</f>
        <v>0</v>
      </c>
      <c r="G3" s="10">
        <f>Resus!G3</f>
        <v>1</v>
      </c>
      <c r="H3" s="10">
        <f>Resus!H3</f>
        <v>0</v>
      </c>
      <c r="I3" s="10">
        <f>Resus!I3</f>
        <v>0</v>
      </c>
      <c r="J3" s="10">
        <f>Resus!J3</f>
        <v>0</v>
      </c>
    </row>
    <row r="4" spans="1:10" s="4" customFormat="1" x14ac:dyDescent="0.3">
      <c r="A4" s="7" t="str">
        <f>Resus!A4</f>
        <v>Registrar</v>
      </c>
      <c r="B4" s="10">
        <f>Resus!B4</f>
        <v>0</v>
      </c>
      <c r="C4" s="10">
        <f>Resus!C4</f>
        <v>0</v>
      </c>
      <c r="D4" s="10">
        <f>Resus!D4</f>
        <v>1</v>
      </c>
      <c r="E4" s="10">
        <f>Resus!E4</f>
        <v>1</v>
      </c>
      <c r="F4" s="10">
        <f>Resus!F4</f>
        <v>0</v>
      </c>
      <c r="G4" s="10">
        <f>Resus!G4</f>
        <v>1</v>
      </c>
      <c r="H4" s="10">
        <f>Resus!H4</f>
        <v>1</v>
      </c>
      <c r="I4" s="10">
        <f>Resus!I4</f>
        <v>0</v>
      </c>
      <c r="J4" s="10">
        <f>Resus!J4</f>
        <v>0</v>
      </c>
    </row>
    <row r="5" spans="1:10" s="4" customFormat="1" x14ac:dyDescent="0.3">
      <c r="A5" s="7" t="str">
        <f>Resus!A5</f>
        <v>SHO</v>
      </c>
      <c r="B5" s="10">
        <f>Resus!B5</f>
        <v>0</v>
      </c>
      <c r="C5" s="10">
        <f>Resus!C5</f>
        <v>0</v>
      </c>
      <c r="D5" s="10">
        <f>Resus!D5</f>
        <v>0</v>
      </c>
      <c r="E5" s="10">
        <f>Resus!E5</f>
        <v>0</v>
      </c>
      <c r="F5" s="10">
        <f>Resus!F5</f>
        <v>0</v>
      </c>
      <c r="G5" s="10">
        <f>Resus!G5</f>
        <v>0</v>
      </c>
      <c r="H5" s="10">
        <f>Resus!H5</f>
        <v>0</v>
      </c>
      <c r="I5" s="10">
        <f>Resus!I5</f>
        <v>0</v>
      </c>
      <c r="J5" s="10">
        <f>Resus!J5</f>
        <v>0</v>
      </c>
    </row>
    <row r="6" spans="1:10" s="4" customFormat="1" x14ac:dyDescent="0.3">
      <c r="A6" s="7" t="str">
        <f>Resus!A6</f>
        <v>Nurses</v>
      </c>
      <c r="B6" s="10">
        <f>Resus!B6</f>
        <v>1</v>
      </c>
      <c r="C6" s="10">
        <f>Resus!C6</f>
        <v>1</v>
      </c>
      <c r="D6" s="10">
        <f>Resus!D6</f>
        <v>2</v>
      </c>
      <c r="E6" s="10">
        <f>Resus!E6</f>
        <v>2</v>
      </c>
      <c r="F6" s="10">
        <f>Resus!F6</f>
        <v>0</v>
      </c>
      <c r="G6" s="10">
        <f>Resus!G6</f>
        <v>1</v>
      </c>
      <c r="H6" s="10">
        <f>Resus!H6</f>
        <v>1</v>
      </c>
      <c r="I6" s="10">
        <f>Resus!I6</f>
        <v>1</v>
      </c>
      <c r="J6" s="10">
        <f>Resus!J6</f>
        <v>1</v>
      </c>
    </row>
    <row r="7" spans="1:10" s="4" customFormat="1" x14ac:dyDescent="0.3">
      <c r="A7" s="7" t="str">
        <f>Resus!A7</f>
        <v>Porters</v>
      </c>
      <c r="B7" s="10">
        <f>Resus!B7</f>
        <v>1</v>
      </c>
      <c r="C7" s="10">
        <f>Resus!C7</f>
        <v>1</v>
      </c>
      <c r="D7" s="10">
        <f>Resus!D7</f>
        <v>0</v>
      </c>
      <c r="E7" s="10">
        <f>Resus!E7</f>
        <v>0</v>
      </c>
      <c r="F7" s="10">
        <f>Resus!F7</f>
        <v>1</v>
      </c>
      <c r="G7" s="10">
        <f>Resus!G7</f>
        <v>0</v>
      </c>
      <c r="H7" s="10">
        <f>Resus!H7</f>
        <v>0</v>
      </c>
      <c r="I7" s="10">
        <f>Resus!I7</f>
        <v>1</v>
      </c>
      <c r="J7" s="10">
        <f>Resus!J7</f>
        <v>0</v>
      </c>
    </row>
    <row r="8" spans="1:10" s="4" customFormat="1" x14ac:dyDescent="0.3">
      <c r="A8" s="7" t="str">
        <f>Resus!A8</f>
        <v>Cleaners</v>
      </c>
      <c r="B8" s="10">
        <f>Resus!B8</f>
        <v>0</v>
      </c>
      <c r="C8" s="10">
        <f>Resus!C8</f>
        <v>0</v>
      </c>
      <c r="D8" s="10">
        <f>Resus!D8</f>
        <v>0</v>
      </c>
      <c r="E8" s="10">
        <f>Resus!E8</f>
        <v>0</v>
      </c>
      <c r="F8" s="10">
        <f>Resus!F8</f>
        <v>0</v>
      </c>
      <c r="G8" s="10">
        <f>Resus!G8</f>
        <v>0</v>
      </c>
      <c r="H8" s="10">
        <f>Resus!H8</f>
        <v>0</v>
      </c>
      <c r="I8" s="10">
        <f>Resus!I8</f>
        <v>0</v>
      </c>
      <c r="J8" s="10">
        <f>Resus!J8</f>
        <v>1</v>
      </c>
    </row>
    <row r="9" spans="1:10" s="4" customFormat="1" x14ac:dyDescent="0.3">
      <c r="A9" s="15" t="str">
        <f>Resus!A9</f>
        <v>Trolly</v>
      </c>
      <c r="B9" s="16">
        <f>Resus!B9</f>
        <v>0</v>
      </c>
      <c r="C9" s="16">
        <f>Resus!C9</f>
        <v>0</v>
      </c>
      <c r="D9" s="16">
        <f>Resus!D9</f>
        <v>0</v>
      </c>
      <c r="E9" s="16">
        <f>Resus!E9</f>
        <v>0</v>
      </c>
      <c r="F9" s="16">
        <f>Resus!F9</f>
        <v>0</v>
      </c>
      <c r="G9" s="16">
        <f>Resus!G9</f>
        <v>0</v>
      </c>
      <c r="H9" s="16">
        <f>Resus!H9</f>
        <v>0</v>
      </c>
      <c r="I9" s="16">
        <f>Resus!I9</f>
        <v>0</v>
      </c>
      <c r="J9" s="16">
        <f>Resus!J9</f>
        <v>0</v>
      </c>
    </row>
    <row r="10" spans="1:10" s="4" customFormat="1" x14ac:dyDescent="0.3">
      <c r="A10" s="7" t="str">
        <f>Resus!A10</f>
        <v>Wheelchair</v>
      </c>
      <c r="B10" s="10">
        <f>Resus!B10</f>
        <v>0</v>
      </c>
      <c r="C10" s="10">
        <f>Resus!C10</f>
        <v>1</v>
      </c>
      <c r="D10" s="10">
        <f>Resus!D10</f>
        <v>0</v>
      </c>
      <c r="E10" s="10">
        <f>Resus!E10</f>
        <v>0</v>
      </c>
      <c r="F10" s="10">
        <f>Resus!F10</f>
        <v>1</v>
      </c>
      <c r="G10" s="10">
        <f>Resus!G10</f>
        <v>0</v>
      </c>
      <c r="H10" s="10">
        <f>Resus!H10</f>
        <v>0</v>
      </c>
      <c r="I10" s="10">
        <f>Resus!I10</f>
        <v>0</v>
      </c>
      <c r="J10" s="10">
        <f>Resus!J10</f>
        <v>0</v>
      </c>
    </row>
    <row r="11" spans="1:10" s="4" customFormat="1" x14ac:dyDescent="0.3">
      <c r="A11" s="7" t="str">
        <f>Resus!A11</f>
        <v>Portable Xray</v>
      </c>
      <c r="B11" s="10">
        <f>Resus!B11</f>
        <v>0</v>
      </c>
      <c r="C11" s="10">
        <f>Resus!C11</f>
        <v>0</v>
      </c>
      <c r="D11" s="10">
        <f>Resus!D11</f>
        <v>1</v>
      </c>
      <c r="E11" s="10">
        <f>Resus!E11</f>
        <v>1</v>
      </c>
      <c r="F11" s="10">
        <f>Resus!F11</f>
        <v>0</v>
      </c>
      <c r="G11" s="10">
        <f>Resus!G11</f>
        <v>0</v>
      </c>
      <c r="H11" s="10">
        <f>Resus!H11</f>
        <v>0</v>
      </c>
      <c r="I11" s="10">
        <f>Resus!I11</f>
        <v>0</v>
      </c>
      <c r="J11" s="10">
        <f>Resus!J11</f>
        <v>0</v>
      </c>
    </row>
    <row r="12" spans="1:10" s="4" customFormat="1" x14ac:dyDescent="0.3">
      <c r="A12" s="15" t="str">
        <f>Resus!A12</f>
        <v>Cubicle</v>
      </c>
      <c r="B12" s="16">
        <f>Resus!B12</f>
        <v>0</v>
      </c>
      <c r="C12" s="16">
        <f>Resus!C12</f>
        <v>0</v>
      </c>
      <c r="D12" s="16">
        <f>Resus!D12</f>
        <v>0</v>
      </c>
      <c r="E12" s="16">
        <f>Resus!E12</f>
        <v>0</v>
      </c>
      <c r="F12" s="16">
        <f>Resus!F12</f>
        <v>0</v>
      </c>
      <c r="G12" s="16">
        <f>Resus!G12</f>
        <v>0</v>
      </c>
      <c r="H12" s="16">
        <f>Resus!H12</f>
        <v>0</v>
      </c>
      <c r="I12" s="16">
        <f>Resus!I12</f>
        <v>0</v>
      </c>
      <c r="J12" s="16">
        <f>Resus!J12</f>
        <v>0</v>
      </c>
    </row>
    <row r="13" spans="1:10" x14ac:dyDescent="0.3">
      <c r="A13" s="14"/>
    </row>
    <row r="14" spans="1:10" x14ac:dyDescent="0.3">
      <c r="A14" s="13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sqref="A1:XFD1048576"/>
    </sheetView>
  </sheetViews>
  <sheetFormatPr defaultRowHeight="13.8" x14ac:dyDescent="0.25"/>
  <cols>
    <col min="1" max="1" width="17.88671875" style="101" bestFit="1" customWidth="1"/>
    <col min="2" max="2" width="11.6640625" style="54" bestFit="1" customWidth="1"/>
    <col min="3" max="3" width="11.44140625" style="54" bestFit="1" customWidth="1"/>
    <col min="4" max="4" width="8.88671875" style="54"/>
    <col min="5" max="5" width="4.109375" style="54" bestFit="1" customWidth="1"/>
    <col min="6" max="6" width="12" style="54" bestFit="1" customWidth="1"/>
    <col min="7" max="7" width="7.6640625" style="54" bestFit="1" customWidth="1"/>
    <col min="8" max="8" width="5.5546875" style="54" bestFit="1" customWidth="1"/>
    <col min="9" max="9" width="4.33203125" style="54" bestFit="1" customWidth="1"/>
    <col min="10" max="10" width="6" style="54" bestFit="1" customWidth="1"/>
    <col min="11" max="16384" width="8.88671875" style="54"/>
  </cols>
  <sheetData>
    <row r="1" spans="1:10" s="87" customFormat="1" x14ac:dyDescent="0.3">
      <c r="A1" s="84" t="s">
        <v>0</v>
      </c>
      <c r="B1" s="85" t="s">
        <v>11</v>
      </c>
      <c r="C1" s="85" t="s">
        <v>13</v>
      </c>
      <c r="D1" s="85" t="s">
        <v>14</v>
      </c>
      <c r="E1" s="85" t="s">
        <v>15</v>
      </c>
      <c r="F1" s="86" t="s">
        <v>21</v>
      </c>
      <c r="G1" s="85" t="s">
        <v>16</v>
      </c>
      <c r="H1" s="85" t="s">
        <v>17</v>
      </c>
      <c r="I1" s="85" t="s">
        <v>19</v>
      </c>
      <c r="J1" s="85" t="s">
        <v>18</v>
      </c>
    </row>
    <row r="2" spans="1:10" s="89" customFormat="1" x14ac:dyDescent="0.25">
      <c r="A2" s="88" t="s">
        <v>1</v>
      </c>
      <c r="B2" s="88">
        <v>2</v>
      </c>
      <c r="C2" s="88">
        <v>5</v>
      </c>
      <c r="D2" s="88">
        <v>30</v>
      </c>
      <c r="E2" s="88">
        <v>30</v>
      </c>
      <c r="F2" s="88">
        <v>15</v>
      </c>
      <c r="G2" s="88">
        <v>5</v>
      </c>
      <c r="H2" s="88">
        <v>10</v>
      </c>
      <c r="I2" s="88">
        <v>5</v>
      </c>
      <c r="J2" s="88">
        <v>5</v>
      </c>
    </row>
    <row r="3" spans="1:10" s="91" customFormat="1" x14ac:dyDescent="0.25">
      <c r="A3" s="90" t="s">
        <v>4</v>
      </c>
      <c r="B3" s="83">
        <v>0</v>
      </c>
      <c r="C3" s="83">
        <v>0</v>
      </c>
      <c r="D3" s="83">
        <v>0</v>
      </c>
      <c r="E3" s="83">
        <v>0</v>
      </c>
      <c r="F3" s="88">
        <v>0</v>
      </c>
      <c r="G3" s="83">
        <v>1</v>
      </c>
      <c r="H3" s="83">
        <v>0</v>
      </c>
      <c r="I3" s="83">
        <v>0</v>
      </c>
      <c r="J3" s="83">
        <v>0</v>
      </c>
    </row>
    <row r="4" spans="1:10" s="91" customFormat="1" x14ac:dyDescent="0.25">
      <c r="A4" s="90" t="s">
        <v>2</v>
      </c>
      <c r="B4" s="83">
        <v>0</v>
      </c>
      <c r="C4" s="83">
        <v>0</v>
      </c>
      <c r="D4" s="83">
        <v>1</v>
      </c>
      <c r="E4" s="83">
        <v>1</v>
      </c>
      <c r="F4" s="88">
        <v>0</v>
      </c>
      <c r="G4" s="83">
        <v>1</v>
      </c>
      <c r="H4" s="83">
        <v>1</v>
      </c>
      <c r="I4" s="83">
        <v>0</v>
      </c>
      <c r="J4" s="83">
        <v>0</v>
      </c>
    </row>
    <row r="5" spans="1:10" s="91" customFormat="1" x14ac:dyDescent="0.25">
      <c r="A5" s="90" t="s">
        <v>3</v>
      </c>
      <c r="B5" s="83">
        <v>0</v>
      </c>
      <c r="C5" s="83">
        <v>0</v>
      </c>
      <c r="D5" s="83">
        <v>0</v>
      </c>
      <c r="E5" s="83">
        <v>0</v>
      </c>
      <c r="F5" s="88">
        <v>0</v>
      </c>
      <c r="G5" s="83">
        <v>0</v>
      </c>
      <c r="H5" s="83">
        <v>0</v>
      </c>
      <c r="I5" s="83">
        <v>0</v>
      </c>
      <c r="J5" s="83">
        <v>0</v>
      </c>
    </row>
    <row r="6" spans="1:10" s="91" customFormat="1" x14ac:dyDescent="0.25">
      <c r="A6" s="90" t="s">
        <v>5</v>
      </c>
      <c r="B6" s="83">
        <v>1</v>
      </c>
      <c r="C6" s="83">
        <v>1</v>
      </c>
      <c r="D6" s="83">
        <v>2</v>
      </c>
      <c r="E6" s="83">
        <v>2</v>
      </c>
      <c r="F6" s="88">
        <v>0</v>
      </c>
      <c r="G6" s="83">
        <v>1</v>
      </c>
      <c r="H6" s="83">
        <v>1</v>
      </c>
      <c r="I6" s="83">
        <v>1</v>
      </c>
      <c r="J6" s="83">
        <v>1</v>
      </c>
    </row>
    <row r="7" spans="1:10" s="91" customFormat="1" x14ac:dyDescent="0.25">
      <c r="A7" s="90" t="s">
        <v>6</v>
      </c>
      <c r="B7" s="83">
        <v>1</v>
      </c>
      <c r="C7" s="83">
        <v>1</v>
      </c>
      <c r="D7" s="83">
        <v>0</v>
      </c>
      <c r="E7" s="83">
        <v>0</v>
      </c>
      <c r="F7" s="88">
        <v>1</v>
      </c>
      <c r="G7" s="83">
        <v>0</v>
      </c>
      <c r="H7" s="83">
        <v>0</v>
      </c>
      <c r="I7" s="83">
        <v>1</v>
      </c>
      <c r="J7" s="83">
        <v>0</v>
      </c>
    </row>
    <row r="8" spans="1:10" s="91" customFormat="1" x14ac:dyDescent="0.25">
      <c r="A8" s="90" t="s">
        <v>7</v>
      </c>
      <c r="B8" s="83">
        <v>0</v>
      </c>
      <c r="C8" s="83">
        <v>0</v>
      </c>
      <c r="D8" s="83">
        <v>0</v>
      </c>
      <c r="E8" s="83">
        <v>0</v>
      </c>
      <c r="F8" s="88">
        <v>0</v>
      </c>
      <c r="G8" s="83">
        <v>0</v>
      </c>
      <c r="H8" s="83">
        <v>0</v>
      </c>
      <c r="I8" s="83">
        <v>0</v>
      </c>
      <c r="J8" s="83">
        <v>1</v>
      </c>
    </row>
    <row r="9" spans="1:10" s="91" customFormat="1" x14ac:dyDescent="0.25">
      <c r="A9" s="88" t="s">
        <v>8</v>
      </c>
      <c r="B9" s="88">
        <v>0</v>
      </c>
      <c r="C9" s="88">
        <v>0</v>
      </c>
      <c r="D9" s="88">
        <v>0</v>
      </c>
      <c r="E9" s="88">
        <v>0</v>
      </c>
      <c r="F9" s="88">
        <v>0</v>
      </c>
      <c r="G9" s="88">
        <v>0</v>
      </c>
      <c r="H9" s="88">
        <v>0</v>
      </c>
      <c r="I9" s="88">
        <v>0</v>
      </c>
      <c r="J9" s="88">
        <v>0</v>
      </c>
    </row>
    <row r="10" spans="1:10" s="91" customFormat="1" x14ac:dyDescent="0.25">
      <c r="A10" s="90" t="s">
        <v>9</v>
      </c>
      <c r="B10" s="83">
        <v>0</v>
      </c>
      <c r="C10" s="83">
        <v>1</v>
      </c>
      <c r="D10" s="83">
        <v>0</v>
      </c>
      <c r="E10" s="83">
        <v>0</v>
      </c>
      <c r="F10" s="88">
        <v>1</v>
      </c>
      <c r="G10" s="83">
        <v>0</v>
      </c>
      <c r="H10" s="83">
        <v>0</v>
      </c>
      <c r="I10" s="83">
        <v>0</v>
      </c>
      <c r="J10" s="83">
        <v>0</v>
      </c>
    </row>
    <row r="11" spans="1:10" s="91" customFormat="1" x14ac:dyDescent="0.25">
      <c r="A11" s="90" t="s">
        <v>10</v>
      </c>
      <c r="B11" s="83">
        <v>0</v>
      </c>
      <c r="C11" s="83">
        <v>0</v>
      </c>
      <c r="D11" s="83">
        <v>1</v>
      </c>
      <c r="E11" s="83">
        <v>1</v>
      </c>
      <c r="F11" s="88">
        <v>0</v>
      </c>
      <c r="G11" s="83">
        <v>0</v>
      </c>
      <c r="H11" s="83">
        <v>0</v>
      </c>
      <c r="I11" s="83">
        <v>0</v>
      </c>
      <c r="J11" s="83">
        <v>0</v>
      </c>
    </row>
    <row r="12" spans="1:10" s="91" customFormat="1" x14ac:dyDescent="0.25">
      <c r="A12" s="88" t="s">
        <v>12</v>
      </c>
      <c r="B12" s="88">
        <v>0</v>
      </c>
      <c r="C12" s="88">
        <v>0</v>
      </c>
      <c r="D12" s="88">
        <v>0</v>
      </c>
      <c r="E12" s="88">
        <v>0</v>
      </c>
      <c r="F12" s="88">
        <v>0</v>
      </c>
      <c r="G12" s="88">
        <v>0</v>
      </c>
      <c r="H12" s="88">
        <v>0</v>
      </c>
      <c r="I12" s="88">
        <v>0</v>
      </c>
      <c r="J12" s="88">
        <v>0</v>
      </c>
    </row>
    <row r="13" spans="1:10" x14ac:dyDescent="0.25">
      <c r="A13" s="92"/>
    </row>
    <row r="14" spans="1:10" x14ac:dyDescent="0.25">
      <c r="A14" s="93" t="s">
        <v>20</v>
      </c>
      <c r="B14" s="94">
        <v>4</v>
      </c>
    </row>
    <row r="18" spans="1:11" x14ac:dyDescent="0.25">
      <c r="A18" s="84" t="s">
        <v>0</v>
      </c>
      <c r="B18" s="85" t="s">
        <v>11</v>
      </c>
      <c r="C18" s="85" t="s">
        <v>13</v>
      </c>
      <c r="D18" s="85" t="s">
        <v>14</v>
      </c>
      <c r="E18" s="85" t="s">
        <v>15</v>
      </c>
      <c r="F18" s="86" t="s">
        <v>21</v>
      </c>
      <c r="G18" s="85" t="s">
        <v>16</v>
      </c>
      <c r="H18" s="85" t="s">
        <v>17</v>
      </c>
      <c r="I18" s="85" t="s">
        <v>19</v>
      </c>
      <c r="J18" s="85" t="s">
        <v>18</v>
      </c>
    </row>
    <row r="19" spans="1:11" x14ac:dyDescent="0.25">
      <c r="A19" s="95" t="s">
        <v>1</v>
      </c>
      <c r="B19" s="96">
        <v>1</v>
      </c>
      <c r="C19" s="97">
        <v>1</v>
      </c>
      <c r="D19" s="97">
        <v>60</v>
      </c>
      <c r="E19" s="97">
        <v>60</v>
      </c>
      <c r="F19" s="98">
        <v>5</v>
      </c>
      <c r="G19" s="99">
        <v>2</v>
      </c>
      <c r="H19" s="99">
        <v>5</v>
      </c>
      <c r="I19" s="99">
        <v>2</v>
      </c>
      <c r="J19" s="99">
        <v>5</v>
      </c>
      <c r="K19" s="54" t="s">
        <v>105</v>
      </c>
    </row>
    <row r="20" spans="1:11" x14ac:dyDescent="0.25">
      <c r="A20" s="100"/>
      <c r="B20" s="96">
        <v>2</v>
      </c>
      <c r="C20" s="96">
        <v>7</v>
      </c>
      <c r="D20" s="96">
        <v>120</v>
      </c>
      <c r="E20" s="96">
        <v>120</v>
      </c>
      <c r="F20" s="88">
        <v>20</v>
      </c>
      <c r="G20" s="96">
        <v>10</v>
      </c>
      <c r="H20" s="96">
        <v>15</v>
      </c>
      <c r="I20" s="96">
        <v>7</v>
      </c>
      <c r="J20" s="96">
        <v>10</v>
      </c>
      <c r="K20" s="54" t="s">
        <v>106</v>
      </c>
    </row>
    <row r="21" spans="1:11" x14ac:dyDescent="0.25">
      <c r="A21" s="100"/>
      <c r="B21" s="96">
        <v>2</v>
      </c>
      <c r="C21" s="97">
        <v>5</v>
      </c>
      <c r="D21" s="97">
        <v>90</v>
      </c>
      <c r="E21" s="97">
        <v>90</v>
      </c>
      <c r="F21" s="98">
        <v>15</v>
      </c>
      <c r="G21" s="99">
        <v>5</v>
      </c>
      <c r="H21" s="99">
        <v>10</v>
      </c>
      <c r="I21" s="99">
        <v>5</v>
      </c>
      <c r="J21" s="99">
        <v>5</v>
      </c>
      <c r="K21" s="54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workbookViewId="0">
      <selection sqref="A1:XFD1048576"/>
    </sheetView>
  </sheetViews>
  <sheetFormatPr defaultRowHeight="13.8" x14ac:dyDescent="0.25"/>
  <cols>
    <col min="1" max="1" width="17.88671875" style="54" bestFit="1" customWidth="1"/>
    <col min="2" max="2" width="11.6640625" style="54" bestFit="1" customWidth="1"/>
    <col min="3" max="3" width="11.44140625" style="54" bestFit="1" customWidth="1"/>
    <col min="4" max="4" width="9.5546875" style="54" bestFit="1" customWidth="1"/>
    <col min="5" max="5" width="8.88671875" style="54"/>
    <col min="6" max="6" width="12" style="54" bestFit="1" customWidth="1"/>
    <col min="7" max="7" width="7.6640625" style="54" bestFit="1" customWidth="1"/>
    <col min="8" max="8" width="5.5546875" style="54" bestFit="1" customWidth="1"/>
    <col min="9" max="9" width="4.33203125" style="54" bestFit="1" customWidth="1"/>
    <col min="10" max="10" width="6" style="54" bestFit="1" customWidth="1"/>
    <col min="11" max="11" width="10.6640625" style="54" bestFit="1" customWidth="1"/>
    <col min="12" max="12" width="15" style="54" bestFit="1" customWidth="1"/>
    <col min="13" max="16384" width="8.88671875" style="54"/>
  </cols>
  <sheetData>
    <row r="1" spans="1:10" x14ac:dyDescent="0.25">
      <c r="A1" s="84" t="s">
        <v>0</v>
      </c>
      <c r="B1" s="85" t="s">
        <v>11</v>
      </c>
      <c r="C1" s="85" t="s">
        <v>13</v>
      </c>
      <c r="D1" s="85" t="s">
        <v>79</v>
      </c>
      <c r="E1" s="88"/>
      <c r="F1" s="88" t="s">
        <v>21</v>
      </c>
      <c r="G1" s="85" t="s">
        <v>16</v>
      </c>
      <c r="H1" s="85" t="s">
        <v>17</v>
      </c>
      <c r="I1" s="85" t="s">
        <v>19</v>
      </c>
      <c r="J1" s="85" t="s">
        <v>18</v>
      </c>
    </row>
    <row r="2" spans="1:10" x14ac:dyDescent="0.25">
      <c r="A2" s="88" t="s">
        <v>1</v>
      </c>
      <c r="B2" s="88">
        <v>5</v>
      </c>
      <c r="C2" s="88">
        <v>10</v>
      </c>
      <c r="D2" s="88">
        <v>30</v>
      </c>
      <c r="E2" s="88"/>
      <c r="F2" s="88">
        <v>30</v>
      </c>
      <c r="G2" s="88">
        <v>5</v>
      </c>
      <c r="H2" s="88">
        <v>10</v>
      </c>
      <c r="I2" s="88">
        <v>10</v>
      </c>
      <c r="J2" s="88">
        <v>5</v>
      </c>
    </row>
    <row r="3" spans="1:10" x14ac:dyDescent="0.25">
      <c r="A3" s="90" t="s">
        <v>4</v>
      </c>
      <c r="B3" s="83">
        <v>0</v>
      </c>
      <c r="C3" s="83">
        <v>0</v>
      </c>
      <c r="D3" s="83">
        <v>0</v>
      </c>
      <c r="E3" s="88"/>
      <c r="F3" s="88">
        <v>0</v>
      </c>
      <c r="G3" s="83">
        <v>1</v>
      </c>
      <c r="H3" s="83">
        <v>0</v>
      </c>
      <c r="I3" s="83">
        <v>0</v>
      </c>
      <c r="J3" s="83">
        <v>0</v>
      </c>
    </row>
    <row r="4" spans="1:10" x14ac:dyDescent="0.25">
      <c r="A4" s="90" t="s">
        <v>2</v>
      </c>
      <c r="B4" s="83">
        <v>0</v>
      </c>
      <c r="C4" s="83">
        <v>0</v>
      </c>
      <c r="D4" s="83">
        <v>1</v>
      </c>
      <c r="E4" s="88"/>
      <c r="F4" s="88">
        <v>0</v>
      </c>
      <c r="G4" s="83">
        <v>1</v>
      </c>
      <c r="H4" s="83">
        <v>1</v>
      </c>
      <c r="I4" s="83">
        <v>0</v>
      </c>
      <c r="J4" s="83">
        <v>0</v>
      </c>
    </row>
    <row r="5" spans="1:10" x14ac:dyDescent="0.25">
      <c r="A5" s="90" t="s">
        <v>3</v>
      </c>
      <c r="B5" s="83">
        <v>0</v>
      </c>
      <c r="C5" s="83">
        <v>0</v>
      </c>
      <c r="D5" s="83">
        <v>0</v>
      </c>
      <c r="E5" s="88"/>
      <c r="F5" s="88">
        <v>0</v>
      </c>
      <c r="G5" s="83">
        <v>0</v>
      </c>
      <c r="H5" s="83">
        <v>0</v>
      </c>
      <c r="I5" s="83">
        <v>0</v>
      </c>
      <c r="J5" s="83">
        <v>0</v>
      </c>
    </row>
    <row r="6" spans="1:10" x14ac:dyDescent="0.25">
      <c r="A6" s="90" t="s">
        <v>5</v>
      </c>
      <c r="B6" s="83">
        <v>0</v>
      </c>
      <c r="C6" s="83">
        <v>1</v>
      </c>
      <c r="D6" s="83">
        <v>1</v>
      </c>
      <c r="E6" s="88"/>
      <c r="F6" s="88">
        <v>0</v>
      </c>
      <c r="G6" s="83">
        <v>1</v>
      </c>
      <c r="H6" s="83">
        <v>2</v>
      </c>
      <c r="I6" s="83">
        <v>1</v>
      </c>
      <c r="J6" s="83">
        <v>1</v>
      </c>
    </row>
    <row r="7" spans="1:10" x14ac:dyDescent="0.25">
      <c r="A7" s="90" t="s">
        <v>6</v>
      </c>
      <c r="B7" s="83">
        <v>1</v>
      </c>
      <c r="C7" s="83">
        <v>1</v>
      </c>
      <c r="D7" s="83">
        <v>0</v>
      </c>
      <c r="E7" s="88"/>
      <c r="F7" s="88">
        <v>1</v>
      </c>
      <c r="G7" s="83">
        <v>0</v>
      </c>
      <c r="H7" s="83">
        <v>0</v>
      </c>
      <c r="I7" s="83">
        <v>1</v>
      </c>
      <c r="J7" s="83">
        <v>0</v>
      </c>
    </row>
    <row r="8" spans="1:10" x14ac:dyDescent="0.25">
      <c r="A8" s="90" t="s">
        <v>7</v>
      </c>
      <c r="B8" s="83">
        <v>0</v>
      </c>
      <c r="C8" s="83">
        <v>0</v>
      </c>
      <c r="D8" s="83">
        <v>0</v>
      </c>
      <c r="E8" s="88"/>
      <c r="F8" s="88">
        <v>0</v>
      </c>
      <c r="G8" s="83">
        <v>0</v>
      </c>
      <c r="H8" s="83">
        <v>0</v>
      </c>
      <c r="I8" s="83">
        <v>0</v>
      </c>
      <c r="J8" s="83">
        <v>1</v>
      </c>
    </row>
    <row r="9" spans="1:10" x14ac:dyDescent="0.25">
      <c r="A9" s="88" t="s">
        <v>8</v>
      </c>
      <c r="B9" s="88">
        <v>0</v>
      </c>
      <c r="C9" s="88">
        <v>0</v>
      </c>
      <c r="D9" s="88">
        <v>0</v>
      </c>
      <c r="E9" s="88"/>
      <c r="F9" s="88">
        <v>0</v>
      </c>
      <c r="G9" s="88">
        <v>0</v>
      </c>
      <c r="H9" s="88">
        <v>0</v>
      </c>
      <c r="I9" s="88">
        <v>0</v>
      </c>
      <c r="J9" s="88">
        <v>0</v>
      </c>
    </row>
    <row r="10" spans="1:10" x14ac:dyDescent="0.25">
      <c r="A10" s="90" t="s">
        <v>9</v>
      </c>
      <c r="B10" s="83">
        <v>0</v>
      </c>
      <c r="C10" s="83">
        <v>1</v>
      </c>
      <c r="D10" s="83">
        <v>0</v>
      </c>
      <c r="E10" s="88"/>
      <c r="F10" s="88">
        <v>1</v>
      </c>
      <c r="G10" s="83">
        <v>0</v>
      </c>
      <c r="H10" s="83">
        <v>0</v>
      </c>
      <c r="I10" s="83">
        <v>0</v>
      </c>
      <c r="J10" s="83">
        <v>0</v>
      </c>
    </row>
    <row r="11" spans="1:10" x14ac:dyDescent="0.25">
      <c r="A11" s="90" t="s">
        <v>10</v>
      </c>
      <c r="B11" s="83">
        <v>0</v>
      </c>
      <c r="C11" s="83">
        <v>0</v>
      </c>
      <c r="D11" s="83">
        <v>0</v>
      </c>
      <c r="E11" s="88"/>
      <c r="F11" s="88">
        <v>0</v>
      </c>
      <c r="G11" s="83">
        <v>0</v>
      </c>
      <c r="H11" s="83">
        <v>0</v>
      </c>
      <c r="I11" s="83">
        <v>0</v>
      </c>
      <c r="J11" s="83">
        <v>0</v>
      </c>
    </row>
    <row r="12" spans="1:10" x14ac:dyDescent="0.25">
      <c r="A12" s="88" t="s">
        <v>12</v>
      </c>
      <c r="B12" s="88">
        <v>0</v>
      </c>
      <c r="C12" s="88">
        <v>0</v>
      </c>
      <c r="D12" s="88">
        <v>0</v>
      </c>
      <c r="E12" s="88"/>
      <c r="F12" s="88">
        <v>0</v>
      </c>
      <c r="G12" s="88">
        <v>0</v>
      </c>
      <c r="H12" s="88">
        <v>0</v>
      </c>
      <c r="I12" s="88">
        <v>0</v>
      </c>
      <c r="J12" s="88">
        <v>0</v>
      </c>
    </row>
    <row r="13" spans="1:10" x14ac:dyDescent="0.25">
      <c r="A13" s="92"/>
    </row>
    <row r="14" spans="1:10" x14ac:dyDescent="0.25">
      <c r="A14" s="93" t="s">
        <v>20</v>
      </c>
      <c r="B14" s="94">
        <v>13</v>
      </c>
      <c r="C14" s="54">
        <v>13</v>
      </c>
    </row>
    <row r="15" spans="1:10" x14ac:dyDescent="0.25">
      <c r="A15" s="93" t="s">
        <v>22</v>
      </c>
      <c r="B15" s="94">
        <v>0</v>
      </c>
      <c r="C15" s="54">
        <v>2</v>
      </c>
    </row>
    <row r="18" spans="1:13" x14ac:dyDescent="0.25">
      <c r="A18" s="84" t="s">
        <v>0</v>
      </c>
      <c r="B18" s="85" t="s">
        <v>11</v>
      </c>
      <c r="C18" s="85" t="s">
        <v>13</v>
      </c>
      <c r="D18" s="85" t="s">
        <v>79</v>
      </c>
      <c r="E18" s="88"/>
      <c r="F18" s="88" t="s">
        <v>21</v>
      </c>
      <c r="G18" s="85" t="s">
        <v>16</v>
      </c>
      <c r="H18" s="85" t="s">
        <v>17</v>
      </c>
      <c r="I18" s="85" t="s">
        <v>19</v>
      </c>
      <c r="J18" s="85" t="s">
        <v>18</v>
      </c>
      <c r="L18" s="102" t="s">
        <v>100</v>
      </c>
    </row>
    <row r="19" spans="1:13" x14ac:dyDescent="0.25">
      <c r="A19" s="103" t="s">
        <v>1</v>
      </c>
      <c r="B19" s="96">
        <v>1</v>
      </c>
      <c r="C19" s="97">
        <v>1</v>
      </c>
      <c r="D19" s="97">
        <v>10</v>
      </c>
      <c r="E19" s="88"/>
      <c r="F19" s="88">
        <v>30</v>
      </c>
      <c r="G19" s="99">
        <v>5</v>
      </c>
      <c r="H19" s="99">
        <v>5</v>
      </c>
      <c r="I19" s="99">
        <v>1</v>
      </c>
      <c r="J19" s="99">
        <v>1</v>
      </c>
      <c r="K19" s="54" t="s">
        <v>105</v>
      </c>
      <c r="L19" s="104">
        <v>90</v>
      </c>
      <c r="M19" s="54">
        <f>L19/60</f>
        <v>1.5</v>
      </c>
    </row>
    <row r="20" spans="1:13" x14ac:dyDescent="0.25">
      <c r="A20" s="105"/>
      <c r="B20" s="96">
        <v>7</v>
      </c>
      <c r="C20" s="97">
        <v>7</v>
      </c>
      <c r="D20" s="97">
        <v>30</v>
      </c>
      <c r="E20" s="88"/>
      <c r="F20" s="88">
        <v>30</v>
      </c>
      <c r="G20" s="99">
        <v>15</v>
      </c>
      <c r="H20" s="99">
        <v>15</v>
      </c>
      <c r="I20" s="99">
        <v>7</v>
      </c>
      <c r="J20" s="99">
        <v>7</v>
      </c>
      <c r="K20" s="54" t="s">
        <v>106</v>
      </c>
      <c r="L20" s="104">
        <v>300</v>
      </c>
      <c r="M20" s="54">
        <f>L20/60</f>
        <v>5</v>
      </c>
    </row>
    <row r="21" spans="1:13" x14ac:dyDescent="0.25">
      <c r="A21" s="106"/>
      <c r="B21" s="96">
        <v>5</v>
      </c>
      <c r="C21" s="97">
        <v>5</v>
      </c>
      <c r="D21" s="97">
        <v>20</v>
      </c>
      <c r="E21" s="88"/>
      <c r="F21" s="88">
        <v>30</v>
      </c>
      <c r="G21" s="99">
        <v>10</v>
      </c>
      <c r="H21" s="99">
        <v>10</v>
      </c>
      <c r="I21" s="99">
        <v>5</v>
      </c>
      <c r="J21" s="99">
        <v>5</v>
      </c>
      <c r="K21" s="54" t="s">
        <v>107</v>
      </c>
      <c r="L21" s="104">
        <v>225</v>
      </c>
      <c r="M21" s="54">
        <f>L21/60</f>
        <v>3.75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">
        <v>0</v>
      </c>
      <c r="B1" s="12" t="s">
        <v>11</v>
      </c>
      <c r="C1" s="12" t="s">
        <v>13</v>
      </c>
      <c r="D1" s="12" t="s">
        <v>79</v>
      </c>
      <c r="E1" s="28"/>
      <c r="F1" s="12" t="s">
        <v>21</v>
      </c>
      <c r="G1" s="12" t="s">
        <v>16</v>
      </c>
      <c r="H1" s="12" t="s">
        <v>17</v>
      </c>
      <c r="I1" s="12" t="s">
        <v>19</v>
      </c>
      <c r="J1" s="12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29"/>
      <c r="F2" s="9">
        <f>'ZONE (1) MAJOR'!F2</f>
        <v>30</v>
      </c>
      <c r="G2" s="9">
        <f>'ZONE (1) MAJOR'!G2</f>
        <v>5</v>
      </c>
      <c r="H2" s="9">
        <f>'ZONE (1) MAJOR'!H2</f>
        <v>10</v>
      </c>
      <c r="I2" s="9">
        <f>'ZONE (1) MAJOR'!I2</f>
        <v>10</v>
      </c>
      <c r="J2" s="9">
        <f>'ZONE (1) MAJOR'!J2</f>
        <v>5</v>
      </c>
    </row>
    <row r="3" spans="1:10" x14ac:dyDescent="0.3">
      <c r="A3" s="7" t="s">
        <v>4</v>
      </c>
      <c r="B3" s="10">
        <f>'ZONE (1) MAJOR'!B3</f>
        <v>0</v>
      </c>
      <c r="C3" s="10">
        <f>'ZONE (1) MAJOR'!C3</f>
        <v>0</v>
      </c>
      <c r="D3" s="10">
        <f>'ZONE (1) MAJOR'!D3</f>
        <v>0</v>
      </c>
      <c r="E3" s="30"/>
      <c r="F3" s="10">
        <f>'ZONE (1) MAJOR'!F3</f>
        <v>0</v>
      </c>
      <c r="G3" s="10">
        <f>'ZONE (1) MAJOR'!G3</f>
        <v>1</v>
      </c>
      <c r="H3" s="10">
        <f>'ZONE (1) MAJOR'!H3</f>
        <v>0</v>
      </c>
      <c r="I3" s="10">
        <f>'ZONE (1) MAJOR'!I3</f>
        <v>0</v>
      </c>
      <c r="J3" s="10">
        <f>'ZONE (1) MAJOR'!J3</f>
        <v>0</v>
      </c>
    </row>
    <row r="4" spans="1:10" x14ac:dyDescent="0.3">
      <c r="A4" s="7" t="s">
        <v>2</v>
      </c>
      <c r="B4" s="10">
        <f>'ZONE (1) MAJOR'!B4</f>
        <v>0</v>
      </c>
      <c r="C4" s="10">
        <f>'ZONE (1) MAJOR'!C4</f>
        <v>0</v>
      </c>
      <c r="D4" s="10">
        <f>'ZONE (1) MAJOR'!D4</f>
        <v>1</v>
      </c>
      <c r="E4" s="30"/>
      <c r="F4" s="10">
        <f>'ZONE (1) MAJOR'!F4</f>
        <v>0</v>
      </c>
      <c r="G4" s="10">
        <f>'ZONE (1) MAJOR'!G4</f>
        <v>1</v>
      </c>
      <c r="H4" s="10">
        <f>'ZONE (1) MAJOR'!H4</f>
        <v>1</v>
      </c>
      <c r="I4" s="10">
        <f>'ZONE (1) MAJOR'!I4</f>
        <v>0</v>
      </c>
      <c r="J4" s="10">
        <f>'ZONE (1) MAJOR'!J4</f>
        <v>0</v>
      </c>
    </row>
    <row r="5" spans="1:10" x14ac:dyDescent="0.3">
      <c r="A5" s="7" t="s">
        <v>3</v>
      </c>
      <c r="B5" s="10">
        <f>'ZONE (1) MAJOR'!B5</f>
        <v>0</v>
      </c>
      <c r="C5" s="10">
        <f>'ZONE (1) MAJOR'!C5</f>
        <v>0</v>
      </c>
      <c r="D5" s="10">
        <f>'ZONE (1) MAJOR'!D5</f>
        <v>0</v>
      </c>
      <c r="E5" s="30"/>
      <c r="F5" s="10">
        <f>'ZONE (1) MAJOR'!F5</f>
        <v>0</v>
      </c>
      <c r="G5" s="10">
        <f>'ZONE (1) MAJOR'!G5</f>
        <v>0</v>
      </c>
      <c r="H5" s="10">
        <f>'ZONE (1) MAJOR'!H5</f>
        <v>0</v>
      </c>
      <c r="I5" s="10">
        <f>'ZONE (1) MAJOR'!I5</f>
        <v>0</v>
      </c>
      <c r="J5" s="10">
        <f>'ZONE (1) MAJOR'!J5</f>
        <v>0</v>
      </c>
    </row>
    <row r="6" spans="1:10" x14ac:dyDescent="0.3">
      <c r="A6" s="7" t="s">
        <v>5</v>
      </c>
      <c r="B6" s="10">
        <f>'ZONE (1) MAJOR'!B6</f>
        <v>0</v>
      </c>
      <c r="C6" s="10">
        <f>'ZONE (1) MAJOR'!C6</f>
        <v>1</v>
      </c>
      <c r="D6" s="10">
        <f>'ZONE (1) MAJOR'!D6</f>
        <v>1</v>
      </c>
      <c r="E6" s="30"/>
      <c r="F6" s="10">
        <f>'ZONE (1) MAJOR'!F6</f>
        <v>0</v>
      </c>
      <c r="G6" s="10">
        <f>'ZONE (1) MAJOR'!G6</f>
        <v>1</v>
      </c>
      <c r="H6" s="10">
        <f>'ZONE (1) MAJOR'!H6</f>
        <v>2</v>
      </c>
      <c r="I6" s="10">
        <f>'ZONE (1) MAJOR'!I6</f>
        <v>1</v>
      </c>
      <c r="J6" s="10">
        <f>'ZONE (1) MAJOR'!J6</f>
        <v>1</v>
      </c>
    </row>
    <row r="7" spans="1:10" x14ac:dyDescent="0.3">
      <c r="A7" s="7" t="s">
        <v>6</v>
      </c>
      <c r="B7" s="10">
        <f>'ZONE (1) MAJOR'!B7</f>
        <v>1</v>
      </c>
      <c r="C7" s="10">
        <f>'ZONE (1) MAJOR'!C7</f>
        <v>1</v>
      </c>
      <c r="D7" s="10">
        <f>'ZONE (1) MAJOR'!D7</f>
        <v>0</v>
      </c>
      <c r="E7" s="30"/>
      <c r="F7" s="10">
        <f>'ZONE (1) MAJOR'!F7</f>
        <v>1</v>
      </c>
      <c r="G7" s="10">
        <f>'ZONE (1) MAJOR'!G7</f>
        <v>0</v>
      </c>
      <c r="H7" s="10">
        <f>'ZONE (1) MAJOR'!H7</f>
        <v>0</v>
      </c>
      <c r="I7" s="10">
        <f>'ZONE (1) MAJOR'!I7</f>
        <v>1</v>
      </c>
      <c r="J7" s="10">
        <f>'ZONE (1) MAJOR'!J7</f>
        <v>0</v>
      </c>
    </row>
    <row r="8" spans="1:10" x14ac:dyDescent="0.3">
      <c r="A8" s="7" t="s">
        <v>7</v>
      </c>
      <c r="B8" s="10">
        <f>'ZONE (1) MAJOR'!B8</f>
        <v>0</v>
      </c>
      <c r="C8" s="10">
        <f>'ZONE (1) MAJOR'!C8</f>
        <v>0</v>
      </c>
      <c r="D8" s="10">
        <f>'ZONE (1) MAJOR'!D8</f>
        <v>0</v>
      </c>
      <c r="E8" s="30"/>
      <c r="F8" s="10">
        <f>'ZONE (1) MAJOR'!F8</f>
        <v>0</v>
      </c>
      <c r="G8" s="10">
        <f>'ZONE (1) MAJOR'!G8</f>
        <v>0</v>
      </c>
      <c r="H8" s="10">
        <f>'ZONE (1) MAJOR'!H8</f>
        <v>0</v>
      </c>
      <c r="I8" s="10">
        <f>'ZONE (1) MAJOR'!I8</f>
        <v>0</v>
      </c>
      <c r="J8" s="10">
        <f>'ZONE (1) MAJOR'!J8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1"/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'ZONE (1) MAJOR'!B10</f>
        <v>0</v>
      </c>
      <c r="C10" s="10">
        <f>'ZONE (1) MAJOR'!C10</f>
        <v>1</v>
      </c>
      <c r="D10" s="10">
        <f>'ZONE (1) MAJOR'!D10</f>
        <v>0</v>
      </c>
      <c r="E10" s="30"/>
      <c r="F10" s="10">
        <f>'ZONE (1) MAJOR'!F10</f>
        <v>1</v>
      </c>
      <c r="G10" s="10">
        <f>'ZONE (1) MAJOR'!G10</f>
        <v>0</v>
      </c>
      <c r="H10" s="10">
        <f>'ZONE (1) MAJOR'!H10</f>
        <v>0</v>
      </c>
      <c r="I10" s="10">
        <f>'ZONE (1) MAJOR'!I10</f>
        <v>0</v>
      </c>
      <c r="J10" s="10">
        <f>'ZONE (1) MAJOR'!J10</f>
        <v>0</v>
      </c>
    </row>
    <row r="11" spans="1:10" x14ac:dyDescent="0.3">
      <c r="A11" s="7" t="s">
        <v>10</v>
      </c>
      <c r="B11" s="10">
        <f>'ZONE (1) MAJOR'!B11</f>
        <v>0</v>
      </c>
      <c r="C11" s="10">
        <f>'ZONE (1) MAJOR'!C11</f>
        <v>0</v>
      </c>
      <c r="D11" s="10">
        <f>'ZONE (1) MAJOR'!D11</f>
        <v>0</v>
      </c>
      <c r="E11" s="30"/>
      <c r="F11" s="10">
        <f>'ZONE (1) MAJOR'!F11</f>
        <v>0</v>
      </c>
      <c r="G11" s="10">
        <f>'ZONE (1) MAJOR'!G11</f>
        <v>0</v>
      </c>
      <c r="H11" s="10">
        <f>'ZONE (1) MAJOR'!H11</f>
        <v>0</v>
      </c>
      <c r="I11" s="10">
        <f>'ZONE (1) MAJOR'!I11</f>
        <v>0</v>
      </c>
      <c r="J11" s="10">
        <f>'ZONE (1) MAJOR'!J11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1"/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'ZONE (1) MAJOR'!B14</f>
        <v>13</v>
      </c>
    </row>
    <row r="15" spans="1:10" x14ac:dyDescent="0.3">
      <c r="A15" s="13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6"/>
  <sheetViews>
    <sheetView workbookViewId="0">
      <selection sqref="A1:XFD1048576"/>
    </sheetView>
  </sheetViews>
  <sheetFormatPr defaultRowHeight="13.8" x14ac:dyDescent="0.25"/>
  <cols>
    <col min="1" max="1" width="17.88671875" style="54" bestFit="1" customWidth="1"/>
    <col min="2" max="2" width="11.6640625" style="54" bestFit="1" customWidth="1"/>
    <col min="3" max="3" width="11.44140625" style="54" bestFit="1" customWidth="1"/>
    <col min="4" max="4" width="11" style="54" bestFit="1" customWidth="1"/>
    <col min="5" max="5" width="9.5546875" style="54" bestFit="1" customWidth="1"/>
    <col min="6" max="6" width="12" style="54" bestFit="1" customWidth="1"/>
    <col min="7" max="7" width="7.6640625" style="54" bestFit="1" customWidth="1"/>
    <col min="8" max="8" width="5.5546875" style="54" bestFit="1" customWidth="1"/>
    <col min="9" max="9" width="4.33203125" style="54" bestFit="1" customWidth="1"/>
    <col min="10" max="10" width="6" style="54" bestFit="1" customWidth="1"/>
    <col min="11" max="11" width="10.6640625" style="54" bestFit="1" customWidth="1"/>
    <col min="12" max="12" width="15" style="54" bestFit="1" customWidth="1"/>
    <col min="13" max="16384" width="8.88671875" style="54"/>
  </cols>
  <sheetData>
    <row r="1" spans="1:10" x14ac:dyDescent="0.25">
      <c r="A1" s="84" t="s">
        <v>0</v>
      </c>
      <c r="B1" s="85" t="s">
        <v>11</v>
      </c>
      <c r="C1" s="85" t="s">
        <v>13</v>
      </c>
      <c r="D1" s="85" t="s">
        <v>169</v>
      </c>
      <c r="E1" s="85" t="s">
        <v>168</v>
      </c>
      <c r="F1" s="88" t="s">
        <v>21</v>
      </c>
      <c r="G1" s="85" t="s">
        <v>16</v>
      </c>
      <c r="H1" s="85" t="s">
        <v>17</v>
      </c>
      <c r="I1" s="85" t="s">
        <v>19</v>
      </c>
      <c r="J1" s="85" t="s">
        <v>18</v>
      </c>
    </row>
    <row r="2" spans="1:10" x14ac:dyDescent="0.25">
      <c r="A2" s="88" t="s">
        <v>1</v>
      </c>
      <c r="B2" s="88">
        <v>5</v>
      </c>
      <c r="C2" s="88">
        <v>10</v>
      </c>
      <c r="D2" s="88">
        <v>30</v>
      </c>
      <c r="E2" s="88"/>
      <c r="F2" s="88">
        <v>30</v>
      </c>
      <c r="G2" s="88">
        <v>5</v>
      </c>
      <c r="H2" s="88">
        <v>10</v>
      </c>
      <c r="I2" s="88">
        <v>10</v>
      </c>
      <c r="J2" s="88">
        <v>5</v>
      </c>
    </row>
    <row r="3" spans="1:10" x14ac:dyDescent="0.25">
      <c r="A3" s="90" t="s">
        <v>4</v>
      </c>
      <c r="B3" s="83">
        <v>0</v>
      </c>
      <c r="C3" s="83">
        <v>0</v>
      </c>
      <c r="D3" s="83">
        <v>0</v>
      </c>
      <c r="E3" s="83">
        <v>1</v>
      </c>
      <c r="F3" s="88">
        <v>0</v>
      </c>
      <c r="G3" s="83">
        <v>1</v>
      </c>
      <c r="H3" s="83">
        <v>1</v>
      </c>
      <c r="I3" s="83">
        <v>0</v>
      </c>
      <c r="J3" s="83">
        <v>0</v>
      </c>
    </row>
    <row r="4" spans="1:10" x14ac:dyDescent="0.25">
      <c r="A4" s="90" t="s">
        <v>2</v>
      </c>
      <c r="B4" s="83">
        <v>0</v>
      </c>
      <c r="C4" s="83">
        <v>0</v>
      </c>
      <c r="D4" s="83">
        <v>0</v>
      </c>
      <c r="E4" s="83">
        <v>1</v>
      </c>
      <c r="F4" s="88">
        <v>0</v>
      </c>
      <c r="G4" s="83">
        <v>1</v>
      </c>
      <c r="H4" s="83">
        <v>1</v>
      </c>
      <c r="I4" s="83">
        <v>0</v>
      </c>
      <c r="J4" s="83">
        <v>0</v>
      </c>
    </row>
    <row r="5" spans="1:10" x14ac:dyDescent="0.25">
      <c r="A5" s="90" t="s">
        <v>3</v>
      </c>
      <c r="B5" s="83">
        <v>0</v>
      </c>
      <c r="C5" s="83">
        <v>0</v>
      </c>
      <c r="D5" s="83">
        <v>0</v>
      </c>
      <c r="E5" s="83">
        <v>0</v>
      </c>
      <c r="F5" s="88">
        <v>0</v>
      </c>
      <c r="G5" s="83">
        <v>0</v>
      </c>
      <c r="H5" s="83">
        <v>0</v>
      </c>
      <c r="I5" s="83">
        <v>0</v>
      </c>
      <c r="J5" s="83">
        <v>0</v>
      </c>
    </row>
    <row r="6" spans="1:10" x14ac:dyDescent="0.25">
      <c r="A6" s="90" t="s">
        <v>5</v>
      </c>
      <c r="B6" s="83">
        <v>0</v>
      </c>
      <c r="C6" s="83">
        <v>1</v>
      </c>
      <c r="D6" s="83">
        <v>1</v>
      </c>
      <c r="E6" s="83">
        <v>1</v>
      </c>
      <c r="F6" s="88">
        <v>0</v>
      </c>
      <c r="G6" s="83">
        <v>1</v>
      </c>
      <c r="H6" s="83">
        <v>1</v>
      </c>
      <c r="I6" s="83">
        <v>1</v>
      </c>
      <c r="J6" s="83">
        <v>1</v>
      </c>
    </row>
    <row r="7" spans="1:10" x14ac:dyDescent="0.25">
      <c r="A7" s="90" t="s">
        <v>6</v>
      </c>
      <c r="B7" s="83">
        <v>1</v>
      </c>
      <c r="C7" s="83">
        <v>1</v>
      </c>
      <c r="D7" s="83">
        <v>0</v>
      </c>
      <c r="E7" s="83">
        <v>0</v>
      </c>
      <c r="F7" s="88">
        <v>1</v>
      </c>
      <c r="G7" s="83">
        <v>0</v>
      </c>
      <c r="H7" s="83">
        <v>0</v>
      </c>
      <c r="I7" s="83">
        <v>1</v>
      </c>
      <c r="J7" s="83">
        <v>0</v>
      </c>
    </row>
    <row r="8" spans="1:10" x14ac:dyDescent="0.25">
      <c r="A8" s="90" t="s">
        <v>7</v>
      </c>
      <c r="B8" s="83">
        <v>0</v>
      </c>
      <c r="C8" s="83">
        <v>0</v>
      </c>
      <c r="D8" s="83">
        <v>0</v>
      </c>
      <c r="E8" s="83">
        <v>0</v>
      </c>
      <c r="F8" s="88">
        <v>0</v>
      </c>
      <c r="G8" s="83">
        <v>0</v>
      </c>
      <c r="H8" s="83">
        <v>0</v>
      </c>
      <c r="I8" s="83">
        <v>0</v>
      </c>
      <c r="J8" s="83">
        <v>1</v>
      </c>
    </row>
    <row r="9" spans="1:10" x14ac:dyDescent="0.25">
      <c r="A9" s="88" t="s">
        <v>8</v>
      </c>
      <c r="B9" s="88">
        <v>0</v>
      </c>
      <c r="C9" s="88">
        <v>0</v>
      </c>
      <c r="D9" s="88">
        <v>0</v>
      </c>
      <c r="E9" s="88">
        <v>0</v>
      </c>
      <c r="F9" s="88">
        <v>0</v>
      </c>
      <c r="G9" s="88">
        <v>0</v>
      </c>
      <c r="H9" s="88">
        <v>0</v>
      </c>
      <c r="I9" s="88">
        <v>0</v>
      </c>
      <c r="J9" s="88">
        <v>0</v>
      </c>
    </row>
    <row r="10" spans="1:10" x14ac:dyDescent="0.25">
      <c r="A10" s="90" t="s">
        <v>9</v>
      </c>
      <c r="B10" s="83">
        <v>0</v>
      </c>
      <c r="C10" s="83">
        <v>1</v>
      </c>
      <c r="D10" s="83">
        <v>0</v>
      </c>
      <c r="E10" s="83">
        <v>0</v>
      </c>
      <c r="F10" s="88">
        <v>1</v>
      </c>
      <c r="G10" s="83">
        <v>0</v>
      </c>
      <c r="H10" s="83">
        <v>0</v>
      </c>
      <c r="I10" s="83">
        <v>0</v>
      </c>
      <c r="J10" s="83">
        <v>0</v>
      </c>
    </row>
    <row r="11" spans="1:10" x14ac:dyDescent="0.25">
      <c r="A11" s="90" t="s">
        <v>10</v>
      </c>
      <c r="B11" s="83">
        <v>0</v>
      </c>
      <c r="C11" s="83">
        <v>0</v>
      </c>
      <c r="D11" s="83">
        <v>0</v>
      </c>
      <c r="E11" s="83">
        <v>0</v>
      </c>
      <c r="F11" s="88">
        <v>0</v>
      </c>
      <c r="G11" s="83">
        <v>0</v>
      </c>
      <c r="H11" s="83">
        <v>0</v>
      </c>
      <c r="I11" s="83">
        <v>0</v>
      </c>
      <c r="J11" s="83">
        <v>0</v>
      </c>
    </row>
    <row r="12" spans="1:10" x14ac:dyDescent="0.25">
      <c r="A12" s="88" t="s">
        <v>12</v>
      </c>
      <c r="B12" s="88">
        <v>0</v>
      </c>
      <c r="C12" s="88">
        <v>0</v>
      </c>
      <c r="D12" s="88">
        <v>0</v>
      </c>
      <c r="E12" s="88"/>
      <c r="F12" s="88">
        <v>0</v>
      </c>
      <c r="G12" s="88">
        <v>0</v>
      </c>
      <c r="H12" s="88">
        <v>0</v>
      </c>
      <c r="I12" s="88">
        <v>0</v>
      </c>
      <c r="J12" s="88">
        <v>0</v>
      </c>
    </row>
    <row r="13" spans="1:10" x14ac:dyDescent="0.25">
      <c r="A13" s="92"/>
    </row>
    <row r="14" spans="1:10" x14ac:dyDescent="0.25">
      <c r="A14" s="93" t="s">
        <v>20</v>
      </c>
      <c r="B14" s="94">
        <v>11</v>
      </c>
    </row>
    <row r="15" spans="1:10" x14ac:dyDescent="0.25">
      <c r="A15" s="93" t="s">
        <v>22</v>
      </c>
      <c r="B15" s="94">
        <v>0</v>
      </c>
      <c r="C15" s="54">
        <v>3</v>
      </c>
    </row>
    <row r="17" spans="1:13" x14ac:dyDescent="0.25">
      <c r="D17" s="54" t="s">
        <v>184</v>
      </c>
    </row>
    <row r="18" spans="1:13" x14ac:dyDescent="0.25">
      <c r="A18" s="84" t="s">
        <v>0</v>
      </c>
      <c r="B18" s="85" t="s">
        <v>11</v>
      </c>
      <c r="C18" s="85" t="s">
        <v>13</v>
      </c>
      <c r="D18" s="85" t="s">
        <v>169</v>
      </c>
      <c r="E18" s="85" t="s">
        <v>168</v>
      </c>
      <c r="F18" s="88" t="s">
        <v>21</v>
      </c>
      <c r="G18" s="85" t="s">
        <v>16</v>
      </c>
      <c r="H18" s="85" t="s">
        <v>17</v>
      </c>
      <c r="I18" s="85" t="s">
        <v>19</v>
      </c>
      <c r="J18" s="85" t="s">
        <v>18</v>
      </c>
      <c r="L18" s="102" t="s">
        <v>100</v>
      </c>
    </row>
    <row r="19" spans="1:13" x14ac:dyDescent="0.25">
      <c r="A19" s="103" t="s">
        <v>1</v>
      </c>
      <c r="B19" s="96">
        <v>1</v>
      </c>
      <c r="C19" s="97">
        <v>1</v>
      </c>
      <c r="D19" s="97">
        <v>10</v>
      </c>
      <c r="E19" s="97">
        <v>10</v>
      </c>
      <c r="F19" s="88">
        <v>0</v>
      </c>
      <c r="G19" s="99">
        <v>20</v>
      </c>
      <c r="H19" s="99">
        <v>20</v>
      </c>
      <c r="I19" s="99">
        <v>1</v>
      </c>
      <c r="J19" s="99">
        <v>1</v>
      </c>
      <c r="K19" s="54" t="s">
        <v>105</v>
      </c>
      <c r="L19" s="104">
        <v>90</v>
      </c>
    </row>
    <row r="20" spans="1:13" x14ac:dyDescent="0.25">
      <c r="A20" s="105"/>
      <c r="B20" s="96">
        <v>7</v>
      </c>
      <c r="C20" s="97">
        <v>7</v>
      </c>
      <c r="D20" s="97">
        <v>2</v>
      </c>
      <c r="E20" s="97">
        <v>2</v>
      </c>
      <c r="F20" s="88">
        <v>30</v>
      </c>
      <c r="G20" s="99">
        <v>1</v>
      </c>
      <c r="H20" s="99">
        <v>1</v>
      </c>
      <c r="I20" s="99">
        <v>7</v>
      </c>
      <c r="J20" s="99">
        <v>7</v>
      </c>
      <c r="K20" s="54" t="s">
        <v>106</v>
      </c>
      <c r="L20" s="104">
        <v>300</v>
      </c>
    </row>
    <row r="21" spans="1:13" x14ac:dyDescent="0.25">
      <c r="A21" s="106"/>
      <c r="B21" s="96">
        <v>5</v>
      </c>
      <c r="C21" s="97">
        <v>5</v>
      </c>
      <c r="D21" s="97">
        <v>0</v>
      </c>
      <c r="E21" s="97">
        <v>0</v>
      </c>
      <c r="F21" s="88">
        <v>30</v>
      </c>
      <c r="G21" s="99">
        <v>0</v>
      </c>
      <c r="H21" s="99">
        <v>0</v>
      </c>
      <c r="I21" s="99">
        <v>5</v>
      </c>
      <c r="J21" s="99">
        <v>5</v>
      </c>
      <c r="K21" s="54" t="s">
        <v>107</v>
      </c>
      <c r="L21" s="104">
        <v>180</v>
      </c>
      <c r="M21" s="54">
        <f>SUM(B19:J19)</f>
        <v>64</v>
      </c>
    </row>
    <row r="22" spans="1:13" x14ac:dyDescent="0.25">
      <c r="D22" s="54" t="s">
        <v>183</v>
      </c>
    </row>
    <row r="23" spans="1:13" x14ac:dyDescent="0.25">
      <c r="A23" s="84" t="s">
        <v>0</v>
      </c>
      <c r="B23" s="85" t="s">
        <v>11</v>
      </c>
      <c r="C23" s="85" t="s">
        <v>13</v>
      </c>
      <c r="D23" s="85" t="s">
        <v>169</v>
      </c>
      <c r="E23" s="85" t="s">
        <v>168</v>
      </c>
      <c r="F23" s="88" t="s">
        <v>21</v>
      </c>
      <c r="G23" s="85" t="s">
        <v>16</v>
      </c>
      <c r="H23" s="85" t="s">
        <v>17</v>
      </c>
      <c r="I23" s="85" t="s">
        <v>19</v>
      </c>
      <c r="J23" s="85" t="s">
        <v>18</v>
      </c>
      <c r="L23" s="102" t="s">
        <v>100</v>
      </c>
    </row>
    <row r="24" spans="1:13" x14ac:dyDescent="0.25">
      <c r="A24" s="103" t="s">
        <v>1</v>
      </c>
      <c r="B24" s="96">
        <v>1</v>
      </c>
      <c r="C24" s="97">
        <v>1</v>
      </c>
      <c r="D24" s="97">
        <v>10</v>
      </c>
      <c r="E24" s="97">
        <v>10</v>
      </c>
      <c r="F24" s="88">
        <v>30</v>
      </c>
      <c r="G24" s="99">
        <v>20</v>
      </c>
      <c r="H24" s="99">
        <v>20</v>
      </c>
      <c r="I24" s="99">
        <v>1</v>
      </c>
      <c r="J24" s="99">
        <v>1</v>
      </c>
      <c r="K24" s="54" t="s">
        <v>105</v>
      </c>
      <c r="L24" s="104">
        <v>90</v>
      </c>
    </row>
    <row r="25" spans="1:13" x14ac:dyDescent="0.25">
      <c r="A25" s="105"/>
      <c r="B25" s="96">
        <v>7</v>
      </c>
      <c r="C25" s="97">
        <v>7</v>
      </c>
      <c r="D25" s="97">
        <v>2</v>
      </c>
      <c r="E25" s="97">
        <v>2</v>
      </c>
      <c r="F25" s="88">
        <v>30</v>
      </c>
      <c r="G25" s="99">
        <v>1</v>
      </c>
      <c r="H25" s="99">
        <v>1</v>
      </c>
      <c r="I25" s="99">
        <v>7</v>
      </c>
      <c r="J25" s="99">
        <v>7</v>
      </c>
      <c r="K25" s="54" t="s">
        <v>106</v>
      </c>
      <c r="L25" s="104">
        <v>300</v>
      </c>
    </row>
    <row r="26" spans="1:13" x14ac:dyDescent="0.25">
      <c r="A26" s="106"/>
      <c r="B26" s="96">
        <v>5</v>
      </c>
      <c r="C26" s="97">
        <v>5</v>
      </c>
      <c r="D26" s="97">
        <v>0</v>
      </c>
      <c r="E26" s="97">
        <v>0</v>
      </c>
      <c r="F26" s="88">
        <v>30</v>
      </c>
      <c r="G26" s="99">
        <v>0</v>
      </c>
      <c r="H26" s="99">
        <v>0</v>
      </c>
      <c r="I26" s="99">
        <v>5</v>
      </c>
      <c r="J26" s="99">
        <v>5</v>
      </c>
      <c r="K26" s="54" t="s">
        <v>107</v>
      </c>
      <c r="L26" s="104">
        <v>180</v>
      </c>
    </row>
  </sheetData>
  <mergeCells count="2">
    <mergeCell ref="A19:A21"/>
    <mergeCell ref="A24:A2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>
      <selection sqref="A1:XFD1048576"/>
    </sheetView>
  </sheetViews>
  <sheetFormatPr defaultRowHeight="13.8" x14ac:dyDescent="0.25"/>
  <cols>
    <col min="1" max="1" width="17.88671875" style="54" bestFit="1" customWidth="1"/>
    <col min="2" max="2" width="11.6640625" style="54" bestFit="1" customWidth="1"/>
    <col min="3" max="3" width="14.44140625" style="54" bestFit="1" customWidth="1"/>
    <col min="4" max="4" width="9.5546875" style="54" bestFit="1" customWidth="1"/>
    <col min="5" max="5" width="8.88671875" style="54"/>
    <col min="6" max="6" width="12" style="54" bestFit="1" customWidth="1"/>
    <col min="7" max="7" width="7.6640625" style="54" bestFit="1" customWidth="1"/>
    <col min="8" max="8" width="5.5546875" style="54" bestFit="1" customWidth="1"/>
    <col min="9" max="9" width="4.33203125" style="54" bestFit="1" customWidth="1"/>
    <col min="10" max="10" width="6" style="54" bestFit="1" customWidth="1"/>
    <col min="11" max="16384" width="8.88671875" style="54"/>
  </cols>
  <sheetData>
    <row r="1" spans="1:10" x14ac:dyDescent="0.25">
      <c r="A1" s="84" t="s">
        <v>0</v>
      </c>
      <c r="B1" s="85" t="s">
        <v>11</v>
      </c>
      <c r="C1" s="85" t="s">
        <v>13</v>
      </c>
      <c r="D1" s="85" t="s">
        <v>79</v>
      </c>
      <c r="E1" s="88"/>
      <c r="F1" s="88" t="s">
        <v>21</v>
      </c>
      <c r="G1" s="85" t="s">
        <v>16</v>
      </c>
      <c r="H1" s="85" t="s">
        <v>17</v>
      </c>
      <c r="I1" s="85" t="s">
        <v>19</v>
      </c>
      <c r="J1" s="85" t="s">
        <v>18</v>
      </c>
    </row>
    <row r="2" spans="1:10" x14ac:dyDescent="0.25">
      <c r="A2" s="88" t="s">
        <v>1</v>
      </c>
      <c r="B2" s="88">
        <v>5</v>
      </c>
      <c r="C2" s="88">
        <v>10</v>
      </c>
      <c r="D2" s="88">
        <v>30</v>
      </c>
      <c r="E2" s="88"/>
      <c r="F2" s="88">
        <v>30</v>
      </c>
      <c r="G2" s="88">
        <v>5</v>
      </c>
      <c r="H2" s="88">
        <v>10</v>
      </c>
      <c r="I2" s="88">
        <v>10</v>
      </c>
      <c r="J2" s="88">
        <v>5</v>
      </c>
    </row>
    <row r="3" spans="1:10" x14ac:dyDescent="0.25">
      <c r="A3" s="90" t="s">
        <v>4</v>
      </c>
      <c r="B3" s="83">
        <v>0</v>
      </c>
      <c r="C3" s="83">
        <v>0</v>
      </c>
      <c r="D3" s="83">
        <v>0</v>
      </c>
      <c r="E3" s="88"/>
      <c r="F3" s="88">
        <v>0</v>
      </c>
      <c r="G3" s="83">
        <v>0</v>
      </c>
      <c r="H3" s="83">
        <v>0</v>
      </c>
      <c r="I3" s="83">
        <v>0</v>
      </c>
      <c r="J3" s="83">
        <v>0</v>
      </c>
    </row>
    <row r="4" spans="1:10" x14ac:dyDescent="0.25">
      <c r="A4" s="90" t="s">
        <v>2</v>
      </c>
      <c r="B4" s="83">
        <v>0</v>
      </c>
      <c r="C4" s="83">
        <v>0</v>
      </c>
      <c r="D4" s="83">
        <v>0</v>
      </c>
      <c r="E4" s="88"/>
      <c r="F4" s="88">
        <v>0</v>
      </c>
      <c r="G4" s="83">
        <v>1</v>
      </c>
      <c r="H4" s="83">
        <v>0</v>
      </c>
      <c r="I4" s="83">
        <v>0</v>
      </c>
      <c r="J4" s="83">
        <v>0</v>
      </c>
    </row>
    <row r="5" spans="1:10" x14ac:dyDescent="0.25">
      <c r="A5" s="90" t="s">
        <v>3</v>
      </c>
      <c r="B5" s="83">
        <v>0</v>
      </c>
      <c r="C5" s="83">
        <v>0</v>
      </c>
      <c r="D5" s="83">
        <v>1</v>
      </c>
      <c r="E5" s="88"/>
      <c r="F5" s="88">
        <v>0</v>
      </c>
      <c r="G5" s="83">
        <v>1</v>
      </c>
      <c r="H5" s="83">
        <v>1</v>
      </c>
      <c r="I5" s="83">
        <v>0</v>
      </c>
      <c r="J5" s="83">
        <v>0</v>
      </c>
    </row>
    <row r="6" spans="1:10" x14ac:dyDescent="0.25">
      <c r="A6" s="90" t="s">
        <v>5</v>
      </c>
      <c r="B6" s="83">
        <v>0</v>
      </c>
      <c r="C6" s="83">
        <v>1</v>
      </c>
      <c r="D6" s="83">
        <v>1</v>
      </c>
      <c r="E6" s="88"/>
      <c r="F6" s="88">
        <v>0</v>
      </c>
      <c r="G6" s="83">
        <v>1</v>
      </c>
      <c r="H6" s="83">
        <v>1</v>
      </c>
      <c r="I6" s="83">
        <v>1</v>
      </c>
      <c r="J6" s="83">
        <v>1</v>
      </c>
    </row>
    <row r="7" spans="1:10" x14ac:dyDescent="0.25">
      <c r="A7" s="90" t="s">
        <v>6</v>
      </c>
      <c r="B7" s="83">
        <v>1</v>
      </c>
      <c r="C7" s="83">
        <v>1</v>
      </c>
      <c r="D7" s="83">
        <v>0</v>
      </c>
      <c r="E7" s="88"/>
      <c r="F7" s="88">
        <v>1</v>
      </c>
      <c r="G7" s="83">
        <v>0</v>
      </c>
      <c r="H7" s="83">
        <v>0</v>
      </c>
      <c r="I7" s="83">
        <v>1</v>
      </c>
      <c r="J7" s="83">
        <v>0</v>
      </c>
    </row>
    <row r="8" spans="1:10" x14ac:dyDescent="0.25">
      <c r="A8" s="90" t="s">
        <v>7</v>
      </c>
      <c r="B8" s="83">
        <v>0</v>
      </c>
      <c r="C8" s="83">
        <v>0</v>
      </c>
      <c r="D8" s="83">
        <v>0</v>
      </c>
      <c r="E8" s="88"/>
      <c r="F8" s="88">
        <v>0</v>
      </c>
      <c r="G8" s="83">
        <v>0</v>
      </c>
      <c r="H8" s="83">
        <v>0</v>
      </c>
      <c r="I8" s="83">
        <v>0</v>
      </c>
      <c r="J8" s="83">
        <v>1</v>
      </c>
    </row>
    <row r="9" spans="1:10" x14ac:dyDescent="0.25">
      <c r="A9" s="88" t="s">
        <v>8</v>
      </c>
      <c r="B9" s="88">
        <v>0</v>
      </c>
      <c r="C9" s="88">
        <v>0</v>
      </c>
      <c r="D9" s="88">
        <v>0</v>
      </c>
      <c r="E9" s="88"/>
      <c r="F9" s="88">
        <v>0</v>
      </c>
      <c r="G9" s="88">
        <v>0</v>
      </c>
      <c r="H9" s="88">
        <v>0</v>
      </c>
      <c r="I9" s="88">
        <v>0</v>
      </c>
      <c r="J9" s="88">
        <v>0</v>
      </c>
    </row>
    <row r="10" spans="1:10" x14ac:dyDescent="0.25">
      <c r="A10" s="90" t="s">
        <v>9</v>
      </c>
      <c r="B10" s="83">
        <v>0</v>
      </c>
      <c r="C10" s="83">
        <v>1</v>
      </c>
      <c r="D10" s="83">
        <v>0</v>
      </c>
      <c r="E10" s="88"/>
      <c r="F10" s="88">
        <v>1</v>
      </c>
      <c r="G10" s="83">
        <v>0</v>
      </c>
      <c r="H10" s="83">
        <v>0</v>
      </c>
      <c r="I10" s="83">
        <v>0</v>
      </c>
      <c r="J10" s="83">
        <v>0</v>
      </c>
    </row>
    <row r="11" spans="1:10" x14ac:dyDescent="0.25">
      <c r="A11" s="90" t="s">
        <v>10</v>
      </c>
      <c r="B11" s="83">
        <v>0</v>
      </c>
      <c r="C11" s="83">
        <v>0</v>
      </c>
      <c r="D11" s="83">
        <v>1</v>
      </c>
      <c r="E11" s="88"/>
      <c r="F11" s="88">
        <v>0</v>
      </c>
      <c r="G11" s="83">
        <v>0</v>
      </c>
      <c r="H11" s="83">
        <v>0</v>
      </c>
      <c r="I11" s="83">
        <v>0</v>
      </c>
      <c r="J11" s="83">
        <v>0</v>
      </c>
    </row>
    <row r="12" spans="1:10" x14ac:dyDescent="0.25">
      <c r="A12" s="88" t="s">
        <v>12</v>
      </c>
      <c r="B12" s="88">
        <v>0</v>
      </c>
      <c r="C12" s="88">
        <v>0</v>
      </c>
      <c r="D12" s="88">
        <v>0</v>
      </c>
      <c r="E12" s="88"/>
      <c r="F12" s="88">
        <v>0</v>
      </c>
      <c r="G12" s="88">
        <v>0</v>
      </c>
      <c r="H12" s="88">
        <v>0</v>
      </c>
      <c r="I12" s="88">
        <v>0</v>
      </c>
      <c r="J12" s="88">
        <v>0</v>
      </c>
    </row>
    <row r="13" spans="1:10" x14ac:dyDescent="0.25">
      <c r="A13" s="92"/>
    </row>
    <row r="14" spans="1:10" x14ac:dyDescent="0.25">
      <c r="A14" s="93" t="s">
        <v>20</v>
      </c>
      <c r="B14" s="94">
        <v>6</v>
      </c>
      <c r="C14" s="54" t="s">
        <v>23</v>
      </c>
    </row>
    <row r="15" spans="1:10" x14ac:dyDescent="0.25">
      <c r="A15" s="93"/>
      <c r="B15" s="94"/>
    </row>
    <row r="18" spans="1:11" x14ac:dyDescent="0.25">
      <c r="A18" s="84" t="s">
        <v>0</v>
      </c>
      <c r="B18" s="85" t="s">
        <v>11</v>
      </c>
      <c r="C18" s="85" t="s">
        <v>13</v>
      </c>
      <c r="D18" s="85" t="s">
        <v>79</v>
      </c>
      <c r="E18" s="88"/>
      <c r="F18" s="85" t="s">
        <v>21</v>
      </c>
      <c r="G18" s="85" t="s">
        <v>16</v>
      </c>
      <c r="H18" s="85" t="s">
        <v>17</v>
      </c>
      <c r="I18" s="85" t="s">
        <v>19</v>
      </c>
      <c r="J18" s="85" t="s">
        <v>18</v>
      </c>
    </row>
    <row r="19" spans="1:11" x14ac:dyDescent="0.25">
      <c r="A19" s="107" t="s">
        <v>1</v>
      </c>
      <c r="B19" s="96">
        <v>1</v>
      </c>
      <c r="C19" s="97">
        <v>1</v>
      </c>
      <c r="D19" s="97">
        <v>10</v>
      </c>
      <c r="E19" s="88"/>
      <c r="F19" s="99">
        <v>10</v>
      </c>
      <c r="G19" s="99">
        <v>1</v>
      </c>
      <c r="H19" s="99">
        <v>5</v>
      </c>
      <c r="I19" s="99">
        <v>1</v>
      </c>
      <c r="J19" s="99">
        <v>1</v>
      </c>
      <c r="K19" s="54" t="s">
        <v>105</v>
      </c>
    </row>
    <row r="20" spans="1:11" x14ac:dyDescent="0.25">
      <c r="A20" s="108"/>
      <c r="B20" s="96">
        <v>7</v>
      </c>
      <c r="C20" s="97">
        <v>7</v>
      </c>
      <c r="D20" s="97">
        <v>40</v>
      </c>
      <c r="E20" s="88"/>
      <c r="F20" s="99">
        <v>40</v>
      </c>
      <c r="G20" s="99">
        <v>7</v>
      </c>
      <c r="H20" s="99">
        <v>15</v>
      </c>
      <c r="I20" s="99">
        <v>7</v>
      </c>
      <c r="J20" s="99">
        <v>7</v>
      </c>
      <c r="K20" s="54" t="s">
        <v>106</v>
      </c>
    </row>
    <row r="21" spans="1:11" x14ac:dyDescent="0.25">
      <c r="A21" s="109"/>
      <c r="B21" s="96">
        <v>5</v>
      </c>
      <c r="C21" s="97">
        <v>5</v>
      </c>
      <c r="D21" s="97">
        <v>30</v>
      </c>
      <c r="E21" s="88"/>
      <c r="F21" s="99">
        <v>30</v>
      </c>
      <c r="G21" s="99">
        <v>5</v>
      </c>
      <c r="H21" s="99">
        <v>10</v>
      </c>
      <c r="I21" s="99">
        <v>5</v>
      </c>
      <c r="J21" s="99">
        <v>5</v>
      </c>
      <c r="K21" s="54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tr">
        <f>Minor!A1</f>
        <v>Resources/Process</v>
      </c>
      <c r="B1" s="11" t="str">
        <f>Minor!B1</f>
        <v>Patient Pass</v>
      </c>
      <c r="C1" s="11" t="str">
        <f>Minor!C1</f>
        <v>Preparation</v>
      </c>
      <c r="D1" s="11" t="str">
        <f>Minor!D1</f>
        <v>Interview</v>
      </c>
      <c r="E1" s="33">
        <f>Minor!E1</f>
        <v>0</v>
      </c>
      <c r="F1" s="12" t="str">
        <f>Minor!F1</f>
        <v>Examination</v>
      </c>
      <c r="G1" s="12" t="str">
        <f>Minor!G1</f>
        <v>Consult</v>
      </c>
      <c r="H1" s="12" t="str">
        <f>Minor!H1</f>
        <v>Treat</v>
      </c>
      <c r="I1" s="12" t="str">
        <f>Minor!I1</f>
        <v>Exit</v>
      </c>
      <c r="J1" s="12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32">
        <f>Minor!E2</f>
        <v>0</v>
      </c>
      <c r="F2" s="9">
        <f>Minor!F2</f>
        <v>30</v>
      </c>
      <c r="G2" s="9">
        <f>Minor!G2</f>
        <v>5</v>
      </c>
      <c r="H2" s="9">
        <f>Minor!H2</f>
        <v>10</v>
      </c>
      <c r="I2" s="9">
        <f>Minor!I2</f>
        <v>10</v>
      </c>
      <c r="J2" s="9">
        <f>Minor!J2</f>
        <v>5</v>
      </c>
    </row>
    <row r="3" spans="1:10" x14ac:dyDescent="0.3">
      <c r="A3" s="7" t="s">
        <v>4</v>
      </c>
      <c r="B3" s="10">
        <f>Minor!B3</f>
        <v>0</v>
      </c>
      <c r="C3" s="10">
        <f>Minor!C3</f>
        <v>0</v>
      </c>
      <c r="D3" s="10">
        <f>Minor!D3</f>
        <v>0</v>
      </c>
      <c r="E3" s="32">
        <f>Minor!E3</f>
        <v>0</v>
      </c>
      <c r="F3" s="10">
        <f>Minor!F3</f>
        <v>0</v>
      </c>
      <c r="G3" s="10">
        <f>Minor!G3</f>
        <v>0</v>
      </c>
      <c r="H3" s="10">
        <f>Minor!H3</f>
        <v>0</v>
      </c>
      <c r="I3" s="10">
        <f>Minor!I3</f>
        <v>0</v>
      </c>
      <c r="J3" s="10">
        <f>Minor!J3</f>
        <v>0</v>
      </c>
    </row>
    <row r="4" spans="1:10" x14ac:dyDescent="0.3">
      <c r="A4" s="7" t="s">
        <v>2</v>
      </c>
      <c r="B4" s="10">
        <f>Minor!B4</f>
        <v>0</v>
      </c>
      <c r="C4" s="10">
        <f>Minor!C4</f>
        <v>0</v>
      </c>
      <c r="D4" s="10">
        <f>Minor!D4</f>
        <v>0</v>
      </c>
      <c r="E4" s="32">
        <f>Minor!E4</f>
        <v>0</v>
      </c>
      <c r="F4" s="10">
        <f>Minor!F4</f>
        <v>0</v>
      </c>
      <c r="G4" s="10">
        <f>Minor!G4</f>
        <v>1</v>
      </c>
      <c r="H4" s="10">
        <f>Minor!H4</f>
        <v>0</v>
      </c>
      <c r="I4" s="10">
        <f>Minor!I4</f>
        <v>0</v>
      </c>
      <c r="J4" s="10">
        <f>Minor!J4</f>
        <v>0</v>
      </c>
    </row>
    <row r="5" spans="1:10" x14ac:dyDescent="0.3">
      <c r="A5" s="7" t="s">
        <v>3</v>
      </c>
      <c r="B5" s="10">
        <f>Minor!B5</f>
        <v>0</v>
      </c>
      <c r="C5" s="10">
        <f>Minor!C5</f>
        <v>0</v>
      </c>
      <c r="D5" s="10">
        <f>Minor!D5</f>
        <v>1</v>
      </c>
      <c r="E5" s="32">
        <f>Minor!E5</f>
        <v>0</v>
      </c>
      <c r="F5" s="10">
        <f>Minor!F5</f>
        <v>0</v>
      </c>
      <c r="G5" s="10">
        <f>Minor!G5</f>
        <v>1</v>
      </c>
      <c r="H5" s="10">
        <f>Minor!H5</f>
        <v>1</v>
      </c>
      <c r="I5" s="10">
        <f>Minor!I5</f>
        <v>0</v>
      </c>
      <c r="J5" s="10">
        <f>Minor!J5</f>
        <v>0</v>
      </c>
    </row>
    <row r="6" spans="1:10" x14ac:dyDescent="0.3">
      <c r="A6" s="7" t="s">
        <v>5</v>
      </c>
      <c r="B6" s="10">
        <f>Minor!B6</f>
        <v>0</v>
      </c>
      <c r="C6" s="10">
        <f>Minor!C6</f>
        <v>1</v>
      </c>
      <c r="D6" s="10">
        <f>Minor!D6</f>
        <v>1</v>
      </c>
      <c r="E6" s="32">
        <f>Minor!E6</f>
        <v>0</v>
      </c>
      <c r="F6" s="10">
        <f>Minor!F6</f>
        <v>0</v>
      </c>
      <c r="G6" s="10">
        <f>Minor!G6</f>
        <v>1</v>
      </c>
      <c r="H6" s="10">
        <f>Minor!H6</f>
        <v>1</v>
      </c>
      <c r="I6" s="10">
        <f>Minor!I6</f>
        <v>1</v>
      </c>
      <c r="J6" s="10">
        <f>Minor!J6</f>
        <v>1</v>
      </c>
    </row>
    <row r="7" spans="1:10" x14ac:dyDescent="0.3">
      <c r="A7" s="7" t="s">
        <v>6</v>
      </c>
      <c r="B7" s="10">
        <f>Minor!B7</f>
        <v>1</v>
      </c>
      <c r="C7" s="10">
        <f>Minor!C7</f>
        <v>1</v>
      </c>
      <c r="D7" s="10">
        <f>Minor!D7</f>
        <v>0</v>
      </c>
      <c r="E7" s="32">
        <f>Minor!E7</f>
        <v>0</v>
      </c>
      <c r="F7" s="10">
        <f>Minor!F7</f>
        <v>1</v>
      </c>
      <c r="G7" s="10">
        <f>Minor!G7</f>
        <v>0</v>
      </c>
      <c r="H7" s="10">
        <f>Minor!H7</f>
        <v>0</v>
      </c>
      <c r="I7" s="10">
        <f>Minor!I7</f>
        <v>1</v>
      </c>
      <c r="J7" s="10">
        <f>Minor!J7</f>
        <v>0</v>
      </c>
    </row>
    <row r="8" spans="1:10" x14ac:dyDescent="0.3">
      <c r="A8" s="7" t="s">
        <v>7</v>
      </c>
      <c r="B8" s="10">
        <f>Minor!B8</f>
        <v>0</v>
      </c>
      <c r="C8" s="10">
        <f>Minor!C8</f>
        <v>0</v>
      </c>
      <c r="D8" s="10">
        <f>Minor!D8</f>
        <v>0</v>
      </c>
      <c r="E8" s="32">
        <f>Minor!E8</f>
        <v>0</v>
      </c>
      <c r="F8" s="10">
        <f>Minor!F8</f>
        <v>0</v>
      </c>
      <c r="G8" s="10">
        <f>Minor!G8</f>
        <v>0</v>
      </c>
      <c r="H8" s="10">
        <f>Minor!H8</f>
        <v>0</v>
      </c>
      <c r="I8" s="10">
        <f>Minor!I8</f>
        <v>0</v>
      </c>
      <c r="J8" s="10">
        <f>Minor!J8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2">
        <f>Minor!E9</f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Minor!B10</f>
        <v>0</v>
      </c>
      <c r="C10" s="10">
        <f>Minor!C10</f>
        <v>1</v>
      </c>
      <c r="D10" s="10">
        <f>Minor!D10</f>
        <v>0</v>
      </c>
      <c r="E10" s="32">
        <f>Minor!E10</f>
        <v>0</v>
      </c>
      <c r="F10" s="10">
        <f>Minor!F10</f>
        <v>1</v>
      </c>
      <c r="G10" s="10">
        <f>Minor!G10</f>
        <v>0</v>
      </c>
      <c r="H10" s="10">
        <f>Minor!H10</f>
        <v>0</v>
      </c>
      <c r="I10" s="10">
        <f>Minor!I10</f>
        <v>0</v>
      </c>
      <c r="J10" s="10">
        <f>Minor!J10</f>
        <v>0</v>
      </c>
    </row>
    <row r="11" spans="1:10" x14ac:dyDescent="0.3">
      <c r="A11" s="7" t="s">
        <v>10</v>
      </c>
      <c r="B11" s="10">
        <f>Minor!B11</f>
        <v>0</v>
      </c>
      <c r="C11" s="10">
        <f>Minor!C11</f>
        <v>0</v>
      </c>
      <c r="D11" s="10">
        <f>Minor!D11</f>
        <v>1</v>
      </c>
      <c r="E11" s="32">
        <f>Minor!E11</f>
        <v>0</v>
      </c>
      <c r="F11" s="10">
        <f>Minor!F11</f>
        <v>0</v>
      </c>
      <c r="G11" s="10">
        <f>Minor!G11</f>
        <v>0</v>
      </c>
      <c r="H11" s="10">
        <f>Minor!H11</f>
        <v>0</v>
      </c>
      <c r="I11" s="10">
        <f>Minor!I11</f>
        <v>0</v>
      </c>
      <c r="J11" s="10">
        <f>Minor!J11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2">
        <f>Minor!E12</f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Minor!B14</f>
        <v>6</v>
      </c>
      <c r="C14" t="s">
        <v>23</v>
      </c>
    </row>
    <row r="15" spans="1:10" x14ac:dyDescent="0.3">
      <c r="A15" s="13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Sim Runs (2)</vt:lpstr>
      <vt:lpstr>Output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2015-05-19T16:34:26Z</dcterms:modified>
</cp:coreProperties>
</file>