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5e1707f7509f6/Documents/PhD/Projects/HSE - Medical Patients Flow - Tallaght/New Version of Tallaght Model/Model Versions/Tallaght-Project/Tallaght Tallght Model_Original/"/>
    </mc:Choice>
  </mc:AlternateContent>
  <bookViews>
    <workbookView xWindow="0" yWindow="0" windowWidth="23040" windowHeight="9384" activeTab="6"/>
  </bookViews>
  <sheets>
    <sheet name="Runs2" sheetId="1" r:id="rId1"/>
    <sheet name="Scenarios (2)" sheetId="3" r:id="rId2"/>
    <sheet name="Chart1" sheetId="4" r:id="rId3"/>
    <sheet name="Chart1 (2)" sheetId="6" r:id="rId4"/>
    <sheet name="Chart2" sheetId="5" r:id="rId5"/>
    <sheet name="Scenarios (10-Jul)" sheetId="2" r:id="rId6"/>
    <sheet name="Sheet1" sheetId="7" r:id="rId7"/>
  </sheets>
  <definedNames>
    <definedName name="_xlnm.Print_Area" localSheetId="1">'Scenarios (2)'!$B$2:$W$30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Z22" i="1"/>
  <c r="X22" i="1"/>
  <c r="W22" i="1"/>
  <c r="R22" i="1"/>
  <c r="Q22" i="1"/>
  <c r="H22" i="1"/>
  <c r="I22" i="1"/>
  <c r="J22" i="1"/>
  <c r="G22" i="1"/>
  <c r="K22" i="1"/>
  <c r="L22" i="1"/>
  <c r="M22" i="1"/>
  <c r="N22" i="1"/>
  <c r="S22" i="1"/>
  <c r="T22" i="1"/>
  <c r="Y22" i="1"/>
  <c r="AC22" i="1"/>
  <c r="T28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7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0" i="1"/>
  <c r="AB30" i="3" l="1"/>
  <c r="AB29" i="3"/>
  <c r="AB28" i="3"/>
  <c r="AB27" i="3"/>
  <c r="AB26" i="3"/>
  <c r="AB23" i="3"/>
  <c r="AB22" i="3"/>
  <c r="AB21" i="3"/>
  <c r="AB20" i="3"/>
  <c r="AB19" i="3"/>
  <c r="AB17" i="3"/>
  <c r="AB16" i="3"/>
  <c r="AB25" i="3" s="1"/>
  <c r="AB15" i="3"/>
  <c r="AB14" i="3"/>
  <c r="AC14" i="3" s="1"/>
  <c r="AB13" i="3"/>
  <c r="AB12" i="3"/>
  <c r="Z30" i="3"/>
  <c r="Z29" i="3"/>
  <c r="Z28" i="3"/>
  <c r="Z27" i="3"/>
  <c r="Z26" i="3"/>
  <c r="Z23" i="3"/>
  <c r="Z22" i="3"/>
  <c r="Z21" i="3"/>
  <c r="Z20" i="3"/>
  <c r="Z19" i="3"/>
  <c r="Z17" i="3"/>
  <c r="Z16" i="3"/>
  <c r="Z25" i="3" s="1"/>
  <c r="Z15" i="3"/>
  <c r="Z14" i="3"/>
  <c r="AA14" i="3" s="1"/>
  <c r="Z13" i="3"/>
  <c r="Z12" i="3"/>
  <c r="X30" i="3"/>
  <c r="X29" i="3"/>
  <c r="X28" i="3"/>
  <c r="X27" i="3"/>
  <c r="X26" i="3"/>
  <c r="X23" i="3"/>
  <c r="X22" i="3"/>
  <c r="X21" i="3"/>
  <c r="X20" i="3"/>
  <c r="X19" i="3"/>
  <c r="X17" i="3"/>
  <c r="X16" i="3"/>
  <c r="X25" i="3" s="1"/>
  <c r="X15" i="3"/>
  <c r="X14" i="3"/>
  <c r="Y14" i="3" s="1"/>
  <c r="X13" i="3"/>
  <c r="X12" i="3"/>
  <c r="V30" i="3"/>
  <c r="V29" i="3"/>
  <c r="V28" i="3"/>
  <c r="V27" i="3"/>
  <c r="V26" i="3"/>
  <c r="V23" i="3"/>
  <c r="V22" i="3"/>
  <c r="V21" i="3"/>
  <c r="V20" i="3"/>
  <c r="V19" i="3"/>
  <c r="V17" i="3"/>
  <c r="V16" i="3"/>
  <c r="V25" i="3" s="1"/>
  <c r="V15" i="3"/>
  <c r="V14" i="3"/>
  <c r="W14" i="3" s="1"/>
  <c r="V13" i="3"/>
  <c r="V12" i="3"/>
  <c r="T30" i="3"/>
  <c r="T29" i="3"/>
  <c r="T28" i="3"/>
  <c r="T27" i="3"/>
  <c r="T26" i="3"/>
  <c r="U26" i="3" s="1"/>
  <c r="T23" i="3"/>
  <c r="T22" i="3"/>
  <c r="T21" i="3"/>
  <c r="T20" i="3"/>
  <c r="T19" i="3"/>
  <c r="T17" i="3"/>
  <c r="T16" i="3"/>
  <c r="T25" i="3" s="1"/>
  <c r="T15" i="3"/>
  <c r="T14" i="3"/>
  <c r="U14" i="3" s="1"/>
  <c r="T13" i="3"/>
  <c r="T12" i="3"/>
  <c r="R30" i="3"/>
  <c r="R29" i="3"/>
  <c r="R28" i="3"/>
  <c r="R27" i="3"/>
  <c r="R26" i="3"/>
  <c r="S26" i="3" s="1"/>
  <c r="R23" i="3"/>
  <c r="R22" i="3"/>
  <c r="R21" i="3"/>
  <c r="R20" i="3"/>
  <c r="R19" i="3"/>
  <c r="R17" i="3"/>
  <c r="R16" i="3"/>
  <c r="R25" i="3" s="1"/>
  <c r="R15" i="3"/>
  <c r="R14" i="3"/>
  <c r="S14" i="3" s="1"/>
  <c r="R13" i="3"/>
  <c r="R12" i="3"/>
  <c r="P30" i="3"/>
  <c r="P29" i="3"/>
  <c r="P28" i="3"/>
  <c r="P27" i="3"/>
  <c r="P26" i="3"/>
  <c r="Q26" i="3" s="1"/>
  <c r="P23" i="3"/>
  <c r="P22" i="3"/>
  <c r="P21" i="3"/>
  <c r="P20" i="3"/>
  <c r="P19" i="3"/>
  <c r="P17" i="3"/>
  <c r="P16" i="3"/>
  <c r="P25" i="3" s="1"/>
  <c r="P15" i="3"/>
  <c r="P14" i="3"/>
  <c r="Q14" i="3" s="1"/>
  <c r="P13" i="3"/>
  <c r="P12" i="3"/>
  <c r="N30" i="3"/>
  <c r="N29" i="3"/>
  <c r="N28" i="3"/>
  <c r="N27" i="3"/>
  <c r="N26" i="3"/>
  <c r="O26" i="3" s="1"/>
  <c r="N23" i="3"/>
  <c r="N22" i="3"/>
  <c r="N21" i="3"/>
  <c r="N20" i="3"/>
  <c r="N19" i="3"/>
  <c r="N17" i="3"/>
  <c r="N16" i="3"/>
  <c r="N25" i="3" s="1"/>
  <c r="N15" i="3"/>
  <c r="N14" i="3"/>
  <c r="O14" i="3" s="1"/>
  <c r="N13" i="3"/>
  <c r="N12" i="3"/>
  <c r="L30" i="3"/>
  <c r="L29" i="3"/>
  <c r="L28" i="3"/>
  <c r="L27" i="3"/>
  <c r="L26" i="3"/>
  <c r="M26" i="3" s="1"/>
  <c r="L23" i="3"/>
  <c r="L22" i="3"/>
  <c r="L21" i="3"/>
  <c r="L20" i="3"/>
  <c r="L19" i="3"/>
  <c r="L17" i="3"/>
  <c r="L16" i="3"/>
  <c r="L25" i="3" s="1"/>
  <c r="L15" i="3"/>
  <c r="L14" i="3"/>
  <c r="M14" i="3" s="1"/>
  <c r="L13" i="3"/>
  <c r="L12" i="3"/>
  <c r="J30" i="3"/>
  <c r="J29" i="3"/>
  <c r="J28" i="3"/>
  <c r="J27" i="3"/>
  <c r="J26" i="3"/>
  <c r="K26" i="3" s="1"/>
  <c r="J23" i="3"/>
  <c r="J22" i="3"/>
  <c r="J21" i="3"/>
  <c r="J20" i="3"/>
  <c r="J19" i="3"/>
  <c r="J17" i="3"/>
  <c r="J16" i="3"/>
  <c r="J25" i="3" s="1"/>
  <c r="J15" i="3"/>
  <c r="J14" i="3"/>
  <c r="K14" i="3" s="1"/>
  <c r="J13" i="3"/>
  <c r="J12" i="3"/>
  <c r="H30" i="3"/>
  <c r="H29" i="3"/>
  <c r="H28" i="3"/>
  <c r="H27" i="3"/>
  <c r="H26" i="3"/>
  <c r="I26" i="3" s="1"/>
  <c r="H23" i="3"/>
  <c r="H22" i="3"/>
  <c r="H21" i="3"/>
  <c r="H20" i="3"/>
  <c r="H19" i="3"/>
  <c r="H17" i="3"/>
  <c r="H16" i="3"/>
  <c r="H25" i="3" s="1"/>
  <c r="H15" i="3"/>
  <c r="H14" i="3"/>
  <c r="I14" i="3" s="1"/>
  <c r="H13" i="3"/>
  <c r="H12" i="3"/>
  <c r="F30" i="3"/>
  <c r="F29" i="3"/>
  <c r="F28" i="3"/>
  <c r="F27" i="3"/>
  <c r="F26" i="3"/>
  <c r="G26" i="3" s="1"/>
  <c r="F23" i="3"/>
  <c r="F22" i="3"/>
  <c r="F21" i="3"/>
  <c r="F20" i="3"/>
  <c r="F19" i="3"/>
  <c r="F17" i="3"/>
  <c r="F16" i="3"/>
  <c r="F25" i="3" s="1"/>
  <c r="F15" i="3"/>
  <c r="F14" i="3"/>
  <c r="G14" i="3" s="1"/>
  <c r="F13" i="3"/>
  <c r="F12" i="3"/>
  <c r="BF30" i="3"/>
  <c r="BF29" i="3"/>
  <c r="BF28" i="3"/>
  <c r="BF27" i="3"/>
  <c r="BF26" i="3"/>
  <c r="BG26" i="3" s="1"/>
  <c r="BF23" i="3"/>
  <c r="BF22" i="3"/>
  <c r="BF21" i="3"/>
  <c r="BF20" i="3"/>
  <c r="BF19" i="3"/>
  <c r="BF17" i="3"/>
  <c r="BF16" i="3"/>
  <c r="BF25" i="3" s="1"/>
  <c r="BF15" i="3"/>
  <c r="BF14" i="3"/>
  <c r="BG14" i="3" s="1"/>
  <c r="BF13" i="3"/>
  <c r="BF12" i="3"/>
  <c r="BD30" i="3"/>
  <c r="BD29" i="3"/>
  <c r="BD28" i="3"/>
  <c r="BD27" i="3"/>
  <c r="BD26" i="3"/>
  <c r="BE26" i="3" s="1"/>
  <c r="BD23" i="3"/>
  <c r="BD22" i="3"/>
  <c r="BD21" i="3"/>
  <c r="BD20" i="3"/>
  <c r="BD19" i="3"/>
  <c r="BD17" i="3"/>
  <c r="BD16" i="3"/>
  <c r="BD25" i="3" s="1"/>
  <c r="BD15" i="3"/>
  <c r="BD14" i="3"/>
  <c r="BE14" i="3" s="1"/>
  <c r="BD13" i="3"/>
  <c r="BD12" i="3"/>
  <c r="BB30" i="3"/>
  <c r="BB29" i="3"/>
  <c r="BB28" i="3"/>
  <c r="BB27" i="3"/>
  <c r="BB26" i="3"/>
  <c r="BC26" i="3" s="1"/>
  <c r="BB23" i="3"/>
  <c r="BB22" i="3"/>
  <c r="BB21" i="3"/>
  <c r="BB20" i="3"/>
  <c r="BB19" i="3"/>
  <c r="BB17" i="3"/>
  <c r="BB16" i="3"/>
  <c r="BB25" i="3" s="1"/>
  <c r="BB15" i="3"/>
  <c r="BB14" i="3"/>
  <c r="BC14" i="3" s="1"/>
  <c r="BB13" i="3"/>
  <c r="BB12" i="3"/>
  <c r="AZ30" i="3"/>
  <c r="AZ29" i="3"/>
  <c r="AZ28" i="3"/>
  <c r="AZ27" i="3"/>
  <c r="AZ26" i="3"/>
  <c r="BA26" i="3" s="1"/>
  <c r="AZ23" i="3"/>
  <c r="AZ22" i="3"/>
  <c r="AZ21" i="3"/>
  <c r="AZ20" i="3"/>
  <c r="AZ19" i="3"/>
  <c r="AZ17" i="3"/>
  <c r="AZ16" i="3"/>
  <c r="AZ25" i="3" s="1"/>
  <c r="AZ15" i="3"/>
  <c r="AZ14" i="3"/>
  <c r="BA14" i="3" s="1"/>
  <c r="AZ13" i="3"/>
  <c r="AZ12" i="3"/>
  <c r="AX30" i="3"/>
  <c r="AX29" i="3"/>
  <c r="AX28" i="3"/>
  <c r="AX27" i="3"/>
  <c r="AX26" i="3"/>
  <c r="AY26" i="3" s="1"/>
  <c r="AX23" i="3"/>
  <c r="AX22" i="3"/>
  <c r="AX21" i="3"/>
  <c r="AX20" i="3"/>
  <c r="AX19" i="3"/>
  <c r="AX17" i="3"/>
  <c r="AX16" i="3"/>
  <c r="AX25" i="3" s="1"/>
  <c r="AX15" i="3"/>
  <c r="AX14" i="3"/>
  <c r="AY14" i="3" s="1"/>
  <c r="AX13" i="3"/>
  <c r="AX12" i="3"/>
  <c r="AV30" i="3"/>
  <c r="AV29" i="3"/>
  <c r="AV28" i="3"/>
  <c r="AV27" i="3"/>
  <c r="AV26" i="3"/>
  <c r="AW26" i="3" s="1"/>
  <c r="AV23" i="3"/>
  <c r="AV22" i="3"/>
  <c r="AV21" i="3"/>
  <c r="AV20" i="3"/>
  <c r="AV19" i="3"/>
  <c r="AV17" i="3"/>
  <c r="AV16" i="3"/>
  <c r="AV25" i="3" s="1"/>
  <c r="AV15" i="3"/>
  <c r="AV14" i="3"/>
  <c r="AW14" i="3" s="1"/>
  <c r="AV13" i="3"/>
  <c r="AV12" i="3"/>
  <c r="AT30" i="3"/>
  <c r="AT29" i="3"/>
  <c r="AT28" i="3"/>
  <c r="AT27" i="3"/>
  <c r="AT26" i="3"/>
  <c r="AU26" i="3" s="1"/>
  <c r="AT23" i="3"/>
  <c r="AT22" i="3"/>
  <c r="AT21" i="3"/>
  <c r="AT20" i="3"/>
  <c r="AT19" i="3"/>
  <c r="AT17" i="3"/>
  <c r="AT16" i="3"/>
  <c r="AT25" i="3" s="1"/>
  <c r="AT15" i="3"/>
  <c r="AT14" i="3"/>
  <c r="AU14" i="3" s="1"/>
  <c r="AT13" i="3"/>
  <c r="AT12" i="3"/>
  <c r="AR30" i="3"/>
  <c r="AR29" i="3"/>
  <c r="AR28" i="3"/>
  <c r="AR27" i="3"/>
  <c r="AR26" i="3"/>
  <c r="AS26" i="3" s="1"/>
  <c r="AR23" i="3"/>
  <c r="AR22" i="3"/>
  <c r="AR21" i="3"/>
  <c r="AR20" i="3"/>
  <c r="AR19" i="3"/>
  <c r="AR17" i="3"/>
  <c r="AR16" i="3"/>
  <c r="AR25" i="3" s="1"/>
  <c r="AR15" i="3"/>
  <c r="AR14" i="3"/>
  <c r="AS14" i="3" s="1"/>
  <c r="AR13" i="3"/>
  <c r="AR12" i="3"/>
  <c r="AP30" i="3"/>
  <c r="AP29" i="3"/>
  <c r="AP28" i="3"/>
  <c r="AP27" i="3"/>
  <c r="AP26" i="3"/>
  <c r="AQ26" i="3" s="1"/>
  <c r="AP23" i="3"/>
  <c r="AP22" i="3"/>
  <c r="AP21" i="3"/>
  <c r="AP20" i="3"/>
  <c r="AP19" i="3"/>
  <c r="AP17" i="3"/>
  <c r="AP16" i="3"/>
  <c r="AP25" i="3" s="1"/>
  <c r="AP15" i="3"/>
  <c r="AP14" i="3"/>
  <c r="AQ14" i="3" s="1"/>
  <c r="AP13" i="3"/>
  <c r="AP12" i="3"/>
  <c r="AN30" i="3"/>
  <c r="AN29" i="3"/>
  <c r="AN28" i="3"/>
  <c r="AN27" i="3"/>
  <c r="AN26" i="3"/>
  <c r="AO26" i="3" s="1"/>
  <c r="AN23" i="3"/>
  <c r="AN22" i="3"/>
  <c r="AN21" i="3"/>
  <c r="AN20" i="3"/>
  <c r="AN19" i="3"/>
  <c r="AN17" i="3"/>
  <c r="AN16" i="3"/>
  <c r="AN25" i="3" s="1"/>
  <c r="AN15" i="3"/>
  <c r="AN14" i="3"/>
  <c r="AO14" i="3" s="1"/>
  <c r="AN13" i="3"/>
  <c r="AN12" i="3"/>
  <c r="AL30" i="3"/>
  <c r="AL29" i="3"/>
  <c r="AL28" i="3"/>
  <c r="AL27" i="3"/>
  <c r="AL26" i="3"/>
  <c r="AM26" i="3" s="1"/>
  <c r="AL23" i="3"/>
  <c r="AL22" i="3"/>
  <c r="AL21" i="3"/>
  <c r="AL20" i="3"/>
  <c r="AL19" i="3"/>
  <c r="AL17" i="3"/>
  <c r="AL16" i="3"/>
  <c r="AL25" i="3" s="1"/>
  <c r="AL15" i="3"/>
  <c r="AL14" i="3"/>
  <c r="AM14" i="3" s="1"/>
  <c r="AL13" i="3"/>
  <c r="AL12" i="3"/>
  <c r="AJ30" i="3"/>
  <c r="AJ29" i="3"/>
  <c r="AJ28" i="3"/>
  <c r="AJ27" i="3"/>
  <c r="AJ26" i="3"/>
  <c r="AK26" i="3" s="1"/>
  <c r="AJ23" i="3"/>
  <c r="AJ22" i="3"/>
  <c r="AJ21" i="3"/>
  <c r="AJ20" i="3"/>
  <c r="AJ19" i="3"/>
  <c r="AJ17" i="3"/>
  <c r="AJ16" i="3"/>
  <c r="AJ25" i="3" s="1"/>
  <c r="AJ15" i="3"/>
  <c r="AJ14" i="3"/>
  <c r="AK14" i="3" s="1"/>
  <c r="AJ13" i="3"/>
  <c r="AJ12" i="3"/>
  <c r="AH30" i="3"/>
  <c r="AH29" i="3"/>
  <c r="AH28" i="3"/>
  <c r="AH27" i="3"/>
  <c r="AH26" i="3"/>
  <c r="AI26" i="3" s="1"/>
  <c r="AH23" i="3"/>
  <c r="AH22" i="3"/>
  <c r="AH21" i="3"/>
  <c r="AH20" i="3"/>
  <c r="AH19" i="3"/>
  <c r="AH17" i="3"/>
  <c r="AH16" i="3"/>
  <c r="AH25" i="3" s="1"/>
  <c r="AH15" i="3"/>
  <c r="AH14" i="3"/>
  <c r="AI14" i="3" s="1"/>
  <c r="AH13" i="3"/>
  <c r="AH12" i="3"/>
  <c r="AF30" i="3"/>
  <c r="AF29" i="3"/>
  <c r="AF28" i="3"/>
  <c r="AF27" i="3"/>
  <c r="AF26" i="3"/>
  <c r="AG26" i="3" s="1"/>
  <c r="AF23" i="3"/>
  <c r="AF22" i="3"/>
  <c r="AF21" i="3"/>
  <c r="AF20" i="3"/>
  <c r="AF19" i="3"/>
  <c r="AF17" i="3"/>
  <c r="AF16" i="3"/>
  <c r="AF25" i="3" s="1"/>
  <c r="AF15" i="3"/>
  <c r="AF14" i="3"/>
  <c r="AG14" i="3" s="1"/>
  <c r="AF13" i="3"/>
  <c r="AF12" i="3"/>
  <c r="AD30" i="3"/>
  <c r="AD29" i="3"/>
  <c r="AD28" i="3"/>
  <c r="AD27" i="3"/>
  <c r="AD26" i="3"/>
  <c r="AE26" i="3" s="1"/>
  <c r="AD22" i="3"/>
  <c r="AE22" i="3" s="1"/>
  <c r="AD21" i="3"/>
  <c r="AD20" i="3"/>
  <c r="AD19" i="3"/>
  <c r="AD17" i="3"/>
  <c r="AD16" i="3"/>
  <c r="AD25" i="3" s="1"/>
  <c r="AD15" i="3"/>
  <c r="AD14" i="3"/>
  <c r="AE14" i="3" s="1"/>
  <c r="AD13" i="3"/>
  <c r="AE13" i="3" s="1"/>
  <c r="AD12" i="3"/>
  <c r="D30" i="3"/>
  <c r="D29" i="3"/>
  <c r="D28" i="3"/>
  <c r="D27" i="3"/>
  <c r="D26" i="3"/>
  <c r="D22" i="3"/>
  <c r="D21" i="3"/>
  <c r="D20" i="3"/>
  <c r="D19" i="3"/>
  <c r="D17" i="3"/>
  <c r="D16" i="3"/>
  <c r="D24" i="3" s="1"/>
  <c r="D15" i="3"/>
  <c r="D14" i="3"/>
  <c r="D13" i="3"/>
  <c r="D12" i="3"/>
  <c r="Y13" i="3" l="1"/>
  <c r="Y22" i="3"/>
  <c r="AA13" i="3"/>
  <c r="AA22" i="3"/>
  <c r="AC13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G27" i="3"/>
  <c r="I27" i="3"/>
  <c r="K27" i="3"/>
  <c r="M27" i="3"/>
  <c r="O27" i="3"/>
  <c r="Q27" i="3"/>
  <c r="S27" i="3"/>
  <c r="U27" i="3"/>
  <c r="W19" i="3"/>
  <c r="Y19" i="3"/>
  <c r="AA19" i="3"/>
  <c r="AC19" i="3"/>
  <c r="AC21" i="3"/>
  <c r="AC22" i="3"/>
  <c r="AC26" i="3"/>
  <c r="AB18" i="3"/>
  <c r="AC27" i="3"/>
  <c r="AC28" i="3"/>
  <c r="BG12" i="3"/>
  <c r="BG21" i="3"/>
  <c r="G12" i="3"/>
  <c r="G21" i="3"/>
  <c r="I12" i="3"/>
  <c r="I21" i="3"/>
  <c r="K12" i="3"/>
  <c r="K21" i="3"/>
  <c r="M12" i="3"/>
  <c r="M21" i="3"/>
  <c r="O12" i="3"/>
  <c r="O21" i="3"/>
  <c r="Q12" i="3"/>
  <c r="Q21" i="3"/>
  <c r="S12" i="3"/>
  <c r="S21" i="3"/>
  <c r="U12" i="3"/>
  <c r="U21" i="3"/>
  <c r="W12" i="3"/>
  <c r="AC29" i="3"/>
  <c r="AE12" i="3"/>
  <c r="AE21" i="3"/>
  <c r="AG13" i="3"/>
  <c r="AG22" i="3"/>
  <c r="AI13" i="3"/>
  <c r="AI22" i="3"/>
  <c r="AK13" i="3"/>
  <c r="AK22" i="3"/>
  <c r="AM13" i="3"/>
  <c r="AM22" i="3"/>
  <c r="AO13" i="3"/>
  <c r="AO22" i="3"/>
  <c r="AQ13" i="3"/>
  <c r="AQ22" i="3"/>
  <c r="AS13" i="3"/>
  <c r="AS22" i="3"/>
  <c r="AU13" i="3"/>
  <c r="AU22" i="3"/>
  <c r="AW13" i="3"/>
  <c r="AW22" i="3"/>
  <c r="AY13" i="3"/>
  <c r="AY22" i="3"/>
  <c r="BA13" i="3"/>
  <c r="BA22" i="3"/>
  <c r="BC13" i="3"/>
  <c r="BC22" i="3"/>
  <c r="BE13" i="3"/>
  <c r="BE22" i="3"/>
  <c r="BG13" i="3"/>
  <c r="BG22" i="3"/>
  <c r="G13" i="3"/>
  <c r="G22" i="3"/>
  <c r="I13" i="3"/>
  <c r="I22" i="3"/>
  <c r="K13" i="3"/>
  <c r="K22" i="3"/>
  <c r="M13" i="3"/>
  <c r="M22" i="3"/>
  <c r="O13" i="3"/>
  <c r="O22" i="3"/>
  <c r="Q13" i="3"/>
  <c r="Q22" i="3"/>
  <c r="S13" i="3"/>
  <c r="S22" i="3"/>
  <c r="U13" i="3"/>
  <c r="U22" i="3"/>
  <c r="W13" i="3"/>
  <c r="Y12" i="3"/>
  <c r="Y21" i="3"/>
  <c r="AA12" i="3"/>
  <c r="AA21" i="3"/>
  <c r="AC12" i="3"/>
  <c r="AC20" i="3"/>
  <c r="AC30" i="3"/>
  <c r="AA29" i="3"/>
  <c r="AA20" i="3"/>
  <c r="AA30" i="3"/>
  <c r="AB24" i="3"/>
  <c r="AC24" i="3" s="1"/>
  <c r="AC16" i="3"/>
  <c r="AA26" i="3"/>
  <c r="AC17" i="3"/>
  <c r="AA27" i="3"/>
  <c r="Z18" i="3"/>
  <c r="AA28" i="3"/>
  <c r="W29" i="3"/>
  <c r="Y29" i="3"/>
  <c r="Z24" i="3"/>
  <c r="AA24" i="3" s="1"/>
  <c r="AA16" i="3"/>
  <c r="Y26" i="3"/>
  <c r="AA17" i="3"/>
  <c r="Y27" i="3"/>
  <c r="K29" i="3"/>
  <c r="M29" i="3"/>
  <c r="O29" i="3"/>
  <c r="Q29" i="3"/>
  <c r="S29" i="3"/>
  <c r="U29" i="3"/>
  <c r="X18" i="3"/>
  <c r="Y28" i="3"/>
  <c r="W20" i="3"/>
  <c r="Y20" i="3"/>
  <c r="Y30" i="3"/>
  <c r="W30" i="3"/>
  <c r="W21" i="3"/>
  <c r="X24" i="3"/>
  <c r="Y24" i="3" s="1"/>
  <c r="W22" i="3"/>
  <c r="Y16" i="3"/>
  <c r="W26" i="3"/>
  <c r="Y17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G19" i="3"/>
  <c r="I19" i="3"/>
  <c r="K19" i="3"/>
  <c r="M19" i="3"/>
  <c r="O19" i="3"/>
  <c r="Q19" i="3"/>
  <c r="S19" i="3"/>
  <c r="U19" i="3"/>
  <c r="V18" i="3"/>
  <c r="W27" i="3"/>
  <c r="AE19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20" i="3"/>
  <c r="BG30" i="3"/>
  <c r="G20" i="3"/>
  <c r="G30" i="3"/>
  <c r="I20" i="3"/>
  <c r="I30" i="3"/>
  <c r="K20" i="3"/>
  <c r="K30" i="3"/>
  <c r="M20" i="3"/>
  <c r="M30" i="3"/>
  <c r="O20" i="3"/>
  <c r="O30" i="3"/>
  <c r="Q20" i="3"/>
  <c r="Q30" i="3"/>
  <c r="S20" i="3"/>
  <c r="S30" i="3"/>
  <c r="U20" i="3"/>
  <c r="U30" i="3"/>
  <c r="W28" i="3"/>
  <c r="V24" i="3"/>
  <c r="W24" i="3" s="1"/>
  <c r="W16" i="3"/>
  <c r="W17" i="3"/>
  <c r="T18" i="3"/>
  <c r="U28" i="3"/>
  <c r="T24" i="3"/>
  <c r="U24" i="3" s="1"/>
  <c r="U16" i="3"/>
  <c r="U17" i="3"/>
  <c r="R18" i="3"/>
  <c r="S28" i="3"/>
  <c r="R24" i="3"/>
  <c r="S24" i="3" s="1"/>
  <c r="S16" i="3"/>
  <c r="S17" i="3"/>
  <c r="P18" i="3"/>
  <c r="Q28" i="3"/>
  <c r="P24" i="3"/>
  <c r="Q24" i="3" s="1"/>
  <c r="Q16" i="3"/>
  <c r="Q17" i="3"/>
  <c r="N18" i="3"/>
  <c r="O28" i="3"/>
  <c r="N24" i="3"/>
  <c r="O24" i="3" s="1"/>
  <c r="O16" i="3"/>
  <c r="O17" i="3"/>
  <c r="L18" i="3"/>
  <c r="M28" i="3"/>
  <c r="L24" i="3"/>
  <c r="M24" i="3" s="1"/>
  <c r="M16" i="3"/>
  <c r="M17" i="3"/>
  <c r="J18" i="3"/>
  <c r="K28" i="3"/>
  <c r="AE29" i="3"/>
  <c r="AG29" i="3"/>
  <c r="AI29" i="3"/>
  <c r="AK29" i="3"/>
  <c r="AM29" i="3"/>
  <c r="AO29" i="3"/>
  <c r="AQ29" i="3"/>
  <c r="AS29" i="3"/>
  <c r="AU29" i="3"/>
  <c r="AW29" i="3"/>
  <c r="AY29" i="3"/>
  <c r="BA29" i="3"/>
  <c r="BC29" i="3"/>
  <c r="BE29" i="3"/>
  <c r="BG29" i="3"/>
  <c r="G29" i="3"/>
  <c r="I29" i="3"/>
  <c r="J24" i="3"/>
  <c r="K24" i="3" s="1"/>
  <c r="K16" i="3"/>
  <c r="K17" i="3"/>
  <c r="H18" i="3"/>
  <c r="I28" i="3"/>
  <c r="H24" i="3"/>
  <c r="I24" i="3" s="1"/>
  <c r="I16" i="3"/>
  <c r="I17" i="3"/>
  <c r="F18" i="3"/>
  <c r="G28" i="3"/>
  <c r="F24" i="3"/>
  <c r="G24" i="3" s="1"/>
  <c r="G16" i="3"/>
  <c r="G17" i="3"/>
  <c r="BF18" i="3"/>
  <c r="BG28" i="3"/>
  <c r="BF24" i="3"/>
  <c r="BG24" i="3" s="1"/>
  <c r="BG16" i="3"/>
  <c r="BG17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AE20" i="3"/>
  <c r="AG12" i="3"/>
  <c r="AG21" i="3"/>
  <c r="AI12" i="3"/>
  <c r="AI21" i="3"/>
  <c r="AK12" i="3"/>
  <c r="AK21" i="3"/>
  <c r="AM12" i="3"/>
  <c r="AM21" i="3"/>
  <c r="AO12" i="3"/>
  <c r="AO21" i="3"/>
  <c r="AQ12" i="3"/>
  <c r="AQ21" i="3"/>
  <c r="AS12" i="3"/>
  <c r="AS21" i="3"/>
  <c r="AU12" i="3"/>
  <c r="AU21" i="3"/>
  <c r="AW12" i="3"/>
  <c r="AW21" i="3"/>
  <c r="AY12" i="3"/>
  <c r="AY21" i="3"/>
  <c r="BA12" i="3"/>
  <c r="BA21" i="3"/>
  <c r="BC12" i="3"/>
  <c r="BC21" i="3"/>
  <c r="BE12" i="3"/>
  <c r="BE21" i="3"/>
  <c r="BD18" i="3"/>
  <c r="BE28" i="3"/>
  <c r="BD24" i="3"/>
  <c r="BE24" i="3" s="1"/>
  <c r="BE16" i="3"/>
  <c r="BE17" i="3"/>
  <c r="BB18" i="3"/>
  <c r="BC28" i="3"/>
  <c r="BB24" i="3"/>
  <c r="BC24" i="3" s="1"/>
  <c r="BC16" i="3"/>
  <c r="BC17" i="3"/>
  <c r="AZ18" i="3"/>
  <c r="BA28" i="3"/>
  <c r="AZ24" i="3"/>
  <c r="BA24" i="3" s="1"/>
  <c r="BA16" i="3"/>
  <c r="BA17" i="3"/>
  <c r="AX18" i="3"/>
  <c r="AY28" i="3"/>
  <c r="AX24" i="3"/>
  <c r="AY24" i="3" s="1"/>
  <c r="AY16" i="3"/>
  <c r="AY17" i="3"/>
  <c r="AV18" i="3"/>
  <c r="AW28" i="3"/>
  <c r="AV24" i="3"/>
  <c r="AW24" i="3" s="1"/>
  <c r="AW16" i="3"/>
  <c r="AW17" i="3"/>
  <c r="AT18" i="3"/>
  <c r="AU28" i="3"/>
  <c r="AT24" i="3"/>
  <c r="AU24" i="3" s="1"/>
  <c r="AU16" i="3"/>
  <c r="AU17" i="3"/>
  <c r="AR18" i="3"/>
  <c r="AS28" i="3"/>
  <c r="AR24" i="3"/>
  <c r="AS24" i="3" s="1"/>
  <c r="AS16" i="3"/>
  <c r="AS17" i="3"/>
  <c r="AP18" i="3"/>
  <c r="AQ28" i="3"/>
  <c r="AP24" i="3"/>
  <c r="AQ24" i="3" s="1"/>
  <c r="AQ16" i="3"/>
  <c r="AQ17" i="3"/>
  <c r="AN18" i="3"/>
  <c r="AO28" i="3"/>
  <c r="AN24" i="3"/>
  <c r="AO24" i="3" s="1"/>
  <c r="AO16" i="3"/>
  <c r="AO17" i="3"/>
  <c r="AL18" i="3"/>
  <c r="AM28" i="3"/>
  <c r="AL24" i="3"/>
  <c r="AM24" i="3" s="1"/>
  <c r="AM16" i="3"/>
  <c r="AM17" i="3"/>
  <c r="AJ18" i="3"/>
  <c r="AK28" i="3"/>
  <c r="AJ24" i="3"/>
  <c r="AK24" i="3" s="1"/>
  <c r="AK16" i="3"/>
  <c r="AK17" i="3"/>
  <c r="AH18" i="3"/>
  <c r="AI28" i="3"/>
  <c r="AH24" i="3"/>
  <c r="AI24" i="3" s="1"/>
  <c r="AI16" i="3"/>
  <c r="AI17" i="3"/>
  <c r="AF18" i="3"/>
  <c r="AG28" i="3"/>
  <c r="AF24" i="3"/>
  <c r="AG24" i="3" s="1"/>
  <c r="AG16" i="3"/>
  <c r="AG17" i="3"/>
  <c r="AE28" i="3"/>
  <c r="AE16" i="3"/>
  <c r="AD18" i="3"/>
  <c r="AE17" i="3"/>
  <c r="AD23" i="3"/>
  <c r="AD24" i="3"/>
  <c r="AE24" i="3" s="1"/>
  <c r="D18" i="3"/>
  <c r="D25" i="3"/>
  <c r="BG25" i="3" s="1"/>
  <c r="D23" i="3"/>
  <c r="AA25" i="3" l="1"/>
  <c r="AC18" i="3"/>
  <c r="Y23" i="3"/>
  <c r="AC23" i="3"/>
  <c r="Y18" i="3"/>
  <c r="AC25" i="3"/>
  <c r="AA18" i="3"/>
  <c r="AA23" i="3"/>
  <c r="Y25" i="3"/>
  <c r="W23" i="3"/>
  <c r="U18" i="3"/>
  <c r="W18" i="3"/>
  <c r="W25" i="3"/>
  <c r="O18" i="3"/>
  <c r="U25" i="3"/>
  <c r="U23" i="3"/>
  <c r="Q18" i="3"/>
  <c r="S18" i="3"/>
  <c r="S25" i="3"/>
  <c r="Q23" i="3"/>
  <c r="S23" i="3"/>
  <c r="K18" i="3"/>
  <c r="Q25" i="3"/>
  <c r="O25" i="3"/>
  <c r="M18" i="3"/>
  <c r="O23" i="3"/>
  <c r="I18" i="3"/>
  <c r="M25" i="3"/>
  <c r="M23" i="3"/>
  <c r="K25" i="3"/>
  <c r="K23" i="3"/>
  <c r="I25" i="3"/>
  <c r="I23" i="3"/>
  <c r="BG18" i="3"/>
  <c r="G18" i="3"/>
  <c r="G25" i="3"/>
  <c r="G23" i="3"/>
  <c r="BG23" i="3"/>
  <c r="AG25" i="3"/>
  <c r="BA18" i="3"/>
  <c r="BC18" i="3"/>
  <c r="BE18" i="3"/>
  <c r="BE25" i="3"/>
  <c r="BE23" i="3"/>
  <c r="BC25" i="3"/>
  <c r="BC23" i="3"/>
  <c r="BA25" i="3"/>
  <c r="BA23" i="3"/>
  <c r="AW18" i="3"/>
  <c r="AU18" i="3"/>
  <c r="AY18" i="3"/>
  <c r="AY25" i="3"/>
  <c r="AY23" i="3"/>
  <c r="AQ18" i="3"/>
  <c r="AW25" i="3"/>
  <c r="AW23" i="3"/>
  <c r="AS18" i="3"/>
  <c r="AU25" i="3"/>
  <c r="AU23" i="3"/>
  <c r="AM18" i="3"/>
  <c r="AS25" i="3"/>
  <c r="AG18" i="3"/>
  <c r="AS23" i="3"/>
  <c r="AO18" i="3"/>
  <c r="AQ25" i="3"/>
  <c r="AE25" i="3"/>
  <c r="AQ23" i="3"/>
  <c r="AI18" i="3"/>
  <c r="AO25" i="3"/>
  <c r="AO23" i="3"/>
  <c r="AM25" i="3"/>
  <c r="AK18" i="3"/>
  <c r="AM23" i="3"/>
  <c r="AK25" i="3"/>
  <c r="AK23" i="3"/>
  <c r="AI25" i="3"/>
  <c r="AI23" i="3"/>
  <c r="AE23" i="3"/>
  <c r="AG23" i="3"/>
  <c r="AE18" i="3"/>
</calcChain>
</file>

<file path=xl/sharedStrings.xml><?xml version="1.0" encoding="utf-8"?>
<sst xmlns="http://schemas.openxmlformats.org/spreadsheetml/2006/main" count="831" uniqueCount="103">
  <si>
    <t>Sc. 0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</si>
  <si>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</si>
  <si>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</si>
  <si>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</si>
  <si>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</si>
  <si>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</si>
  <si>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</si>
  <si>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</si>
  <si>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</si>
  <si>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</si>
  <si>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</si>
  <si>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</si>
  <si>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Sc. 12</t>
  </si>
  <si>
    <t>Sc. 13</t>
  </si>
  <si>
    <t>Sc. 14</t>
  </si>
  <si>
    <t>Sc. 15</t>
  </si>
  <si>
    <t>Sc. 16</t>
  </si>
  <si>
    <t>Sc. 17</t>
  </si>
  <si>
    <t>Sc. 18</t>
  </si>
  <si>
    <t>Sc. 19</t>
  </si>
  <si>
    <t>Sc. 20</t>
  </si>
  <si>
    <t>Sc. 21</t>
  </si>
  <si>
    <t>Sc. 22</t>
  </si>
  <si>
    <t>Sc. 23</t>
  </si>
  <si>
    <t>Sc. 24</t>
  </si>
  <si>
    <t>Sc. 25</t>
  </si>
  <si>
    <t>Sc. 26</t>
  </si>
  <si>
    <t>Sc. 27</t>
  </si>
  <si>
    <t>PET (ED-MED)</t>
  </si>
  <si>
    <t>PET (All-AMAU)</t>
  </si>
  <si>
    <t>Medical Patients</t>
  </si>
  <si>
    <t>Patients in AMAU</t>
  </si>
  <si>
    <t>Patients discharged</t>
  </si>
  <si>
    <t>Patients Admitted</t>
  </si>
  <si>
    <t>Patients in AMU</t>
  </si>
  <si>
    <t>Boarders (Bed Blockage)</t>
  </si>
  <si>
    <t>Lost pts due to opening hrs</t>
  </si>
  <si>
    <t>Lost pts due to misallocation</t>
  </si>
  <si>
    <t>Lost pts due to availability</t>
  </si>
  <si>
    <t>Pts leaving in the middle</t>
  </si>
  <si>
    <t>Trolley Util</t>
  </si>
  <si>
    <t>Consult Util</t>
  </si>
  <si>
    <t>Reg Util</t>
  </si>
  <si>
    <t>Nurse Util</t>
  </si>
  <si>
    <t>Avg Waiting</t>
  </si>
  <si>
    <t>Avg Processing</t>
  </si>
  <si>
    <t>Sc. No</t>
  </si>
  <si>
    <t>Misallocation</t>
  </si>
  <si>
    <t>with</t>
  </si>
  <si>
    <t>AMAU Capacity</t>
  </si>
  <si>
    <t>AMU Capacity</t>
  </si>
  <si>
    <t>Ward Capacity</t>
  </si>
  <si>
    <t>Base</t>
  </si>
  <si>
    <t>+10%</t>
  </si>
  <si>
    <t>+20%</t>
  </si>
  <si>
    <t>AMAU Opening Hours</t>
  </si>
  <si>
    <t>9AM-9PM</t>
  </si>
  <si>
    <t>9AM-12AM</t>
  </si>
  <si>
    <t>Demand on hospital</t>
  </si>
  <si>
    <t>+25%</t>
  </si>
  <si>
    <t>LOS in AMU</t>
  </si>
  <si>
    <t>-20%</t>
  </si>
  <si>
    <t>-10%</t>
  </si>
  <si>
    <t>LOS in Wards</t>
  </si>
  <si>
    <t>Pts boarding from ED</t>
  </si>
  <si>
    <t>KPIs</t>
  </si>
  <si>
    <t>PET (AMAU)</t>
  </si>
  <si>
    <t>Avg Waiting (AMAU)</t>
  </si>
  <si>
    <t>Avg Processing (AMAU)</t>
  </si>
  <si>
    <t>No. AMAU Pts</t>
  </si>
  <si>
    <t>% Pts in AMAU</t>
  </si>
  <si>
    <t>Boarders (Block Bed)</t>
  </si>
  <si>
    <t>Lost pts due to capacity</t>
  </si>
  <si>
    <t>without</t>
  </si>
  <si>
    <t>No. Med. Pts</t>
  </si>
  <si>
    <t>Board (Block Bed)</t>
  </si>
  <si>
    <t>Factors</t>
  </si>
  <si>
    <t>Mis-Allocation</t>
  </si>
  <si>
    <t>Wards Capacity</t>
  </si>
  <si>
    <t>Opening hrs</t>
  </si>
  <si>
    <t>Demand</t>
  </si>
  <si>
    <t>AMU LOS</t>
  </si>
  <si>
    <t>Wards LOS</t>
  </si>
  <si>
    <t>Bed Blockage</t>
  </si>
  <si>
    <t>O/P</t>
  </si>
  <si>
    <t>% change</t>
  </si>
  <si>
    <t>PET</t>
  </si>
  <si>
    <t>PET (All-MED)</t>
  </si>
  <si>
    <t>Productivity</t>
  </si>
  <si>
    <t>Discharge destinations from AMAU</t>
  </si>
  <si>
    <t>Home</t>
  </si>
  <si>
    <t>Admitted</t>
  </si>
  <si>
    <t>AMU</t>
  </si>
  <si>
    <t>Lost patients</t>
  </si>
  <si>
    <t>Due to opening hrs</t>
  </si>
  <si>
    <t>Due to misallocation</t>
  </si>
  <si>
    <t>Due to capacity</t>
  </si>
  <si>
    <t>Renege</t>
  </si>
  <si>
    <t>Utilisation</t>
  </si>
  <si>
    <t>Bed Utilisation</t>
  </si>
  <si>
    <t>w/o</t>
  </si>
  <si>
    <t>Lost pts due to groups</t>
  </si>
  <si>
    <t>Lost pts due to bed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</si>
</sst>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0"/>
      <color theme="1"/>
      <name val="Garamond"/>
      <family val="1"/>
    </font>
    <font>
      <sz val="10"/>
      <color rgb="FF000000"/>
      <name val="Garamond"/>
      <family val="1"/>
    </font>
    <font>
      <sz val="16"/>
      <color rgb="FF000000"/>
      <name val="Garamond"/>
      <family val="1"/>
    </font>
    <font>
      <sz val="12"/>
      <name val="Times New Roman"/>
      <family val="1"/>
    </font>
    <font>
      <sz val="12"/>
      <name val="Times New Roman"/>
      <family val="2"/>
    </font>
    <font>
      <sz val="16"/>
      <color theme="1"/>
      <name val="Times New Roman"/>
      <family val="2"/>
    </font>
    <font>
      <sz val="8"/>
      <color rgb="FFFF000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0"/>
      <color rgb="FF000000"/>
      <name val="Garamond"/>
      <family val="1"/>
    </font>
    <font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ck">
        <color auto="1"/>
      </right>
      <top style="hair">
        <color auto="1"/>
      </top>
      <bottom style="hair">
        <color rgb="FF00000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6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Fill="1"/>
    <xf numFmtId="0" fontId="4" fillId="2" borderId="1" xfId="2" applyFont="1" applyBorder="1" applyAlignment="1">
      <alignment horizontal="center" vertical="center" wrapText="1"/>
    </xf>
    <xf numFmtId="2" fontId="4" fillId="3" borderId="2" xfId="3" applyNumberFormat="1" applyFont="1" applyBorder="1" applyAlignment="1">
      <alignment horizontal="center" vertical="center"/>
    </xf>
    <xf numFmtId="1" fontId="4" fillId="3" borderId="2" xfId="3" applyNumberFormat="1" applyFont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9" fontId="6" fillId="4" borderId="7" xfId="0" quotePrefix="1" applyNumberFormat="1" applyFont="1" applyFill="1" applyBorder="1" applyAlignment="1">
      <alignment horizontal="center" vertical="center" wrapText="1"/>
    </xf>
    <xf numFmtId="9" fontId="6" fillId="4" borderId="8" xfId="0" quotePrefix="1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left" vertical="center" wrapText="1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8" fillId="0" borderId="6" xfId="2" applyFont="1" applyFill="1" applyBorder="1" applyAlignment="1">
      <alignment horizontal="left" vertical="center" wrapText="1"/>
    </xf>
    <xf numFmtId="2" fontId="9" fillId="0" borderId="7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8" fillId="0" borderId="18" xfId="2" applyFont="1" applyFill="1" applyBorder="1" applyAlignment="1">
      <alignment horizontal="left" vertical="center" wrapText="1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8" fillId="0" borderId="21" xfId="2" applyFont="1" applyFill="1" applyBorder="1" applyAlignment="1">
      <alignment horizontal="left" vertical="center" wrapText="1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8" fillId="0" borderId="9" xfId="2" applyFont="1" applyFill="1" applyBorder="1" applyAlignment="1">
      <alignment horizontal="left" vertical="center" wrapText="1"/>
    </xf>
    <xf numFmtId="1" fontId="9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9" fontId="9" fillId="0" borderId="16" xfId="1" applyFont="1" applyBorder="1" applyAlignment="1">
      <alignment horizontal="center" vertical="center"/>
    </xf>
    <xf numFmtId="9" fontId="9" fillId="0" borderId="17" xfId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31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13" fillId="0" borderId="41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left" vertical="center" wrapText="1"/>
    </xf>
    <xf numFmtId="2" fontId="1" fillId="0" borderId="44" xfId="0" applyNumberFormat="1" applyFont="1" applyBorder="1" applyAlignment="1">
      <alignment horizontal="center" vertical="center"/>
    </xf>
    <xf numFmtId="9" fontId="1" fillId="0" borderId="44" xfId="0" applyNumberFormat="1" applyFont="1" applyBorder="1" applyAlignment="1">
      <alignment horizontal="center" vertical="center"/>
    </xf>
    <xf numFmtId="9" fontId="1" fillId="0" borderId="47" xfId="0" applyNumberFormat="1" applyFont="1" applyBorder="1" applyAlignment="1">
      <alignment horizontal="center" vertical="center"/>
    </xf>
    <xf numFmtId="0" fontId="8" fillId="0" borderId="49" xfId="2" applyFont="1" applyFill="1" applyBorder="1" applyAlignment="1">
      <alignment horizontal="left" vertical="center" wrapText="1"/>
    </xf>
    <xf numFmtId="2" fontId="9" fillId="0" borderId="49" xfId="0" applyNumberFormat="1" applyFont="1" applyBorder="1" applyAlignment="1">
      <alignment horizontal="center" vertical="center"/>
    </xf>
    <xf numFmtId="9" fontId="1" fillId="0" borderId="49" xfId="0" applyNumberFormat="1" applyFont="1" applyBorder="1" applyAlignment="1">
      <alignment horizontal="center" vertical="center"/>
    </xf>
    <xf numFmtId="9" fontId="1" fillId="0" borderId="52" xfId="0" applyNumberFormat="1" applyFont="1" applyBorder="1" applyAlignment="1">
      <alignment horizontal="center" vertical="center"/>
    </xf>
    <xf numFmtId="0" fontId="8" fillId="0" borderId="7" xfId="2" applyFont="1" applyFill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8" fillId="0" borderId="10" xfId="2" applyFont="1" applyFill="1" applyBorder="1" applyAlignment="1">
      <alignment horizontal="left" vertical="center" wrapText="1"/>
    </xf>
    <xf numFmtId="2" fontId="9" fillId="0" borderId="10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1" fontId="9" fillId="0" borderId="49" xfId="0" applyNumberFormat="1" applyFont="1" applyBorder="1" applyAlignment="1">
      <alignment horizontal="center" vertical="center"/>
    </xf>
    <xf numFmtId="9" fontId="9" fillId="0" borderId="49" xfId="1" applyFont="1" applyBorder="1" applyAlignment="1">
      <alignment horizontal="center" vertical="center"/>
    </xf>
    <xf numFmtId="9" fontId="1" fillId="0" borderId="49" xfId="1" applyFont="1" applyBorder="1" applyAlignment="1">
      <alignment horizontal="center" vertical="center"/>
    </xf>
    <xf numFmtId="9" fontId="1" fillId="0" borderId="52" xfId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8" fillId="0" borderId="56" xfId="2" applyFont="1" applyFill="1" applyBorder="1" applyAlignment="1">
      <alignment horizontal="left" vertical="center" wrapText="1"/>
    </xf>
    <xf numFmtId="1" fontId="9" fillId="0" borderId="56" xfId="0" applyNumberFormat="1" applyFont="1" applyBorder="1" applyAlignment="1">
      <alignment horizontal="center" vertical="center"/>
    </xf>
    <xf numFmtId="9" fontId="1" fillId="0" borderId="56" xfId="0" applyNumberFormat="1" applyFont="1" applyBorder="1" applyAlignment="1">
      <alignment horizontal="center" vertical="center"/>
    </xf>
    <xf numFmtId="9" fontId="1" fillId="0" borderId="57" xfId="0" applyNumberFormat="1" applyFont="1" applyBorder="1" applyAlignment="1">
      <alignment horizontal="center" vertical="center"/>
    </xf>
    <xf numFmtId="10" fontId="9" fillId="0" borderId="49" xfId="1" applyNumberFormat="1" applyFont="1" applyBorder="1" applyAlignment="1">
      <alignment horizontal="center" vertical="center"/>
    </xf>
    <xf numFmtId="9" fontId="9" fillId="0" borderId="44" xfId="1" applyFont="1" applyBorder="1" applyAlignment="1">
      <alignment horizontal="center" vertical="center"/>
    </xf>
    <xf numFmtId="9" fontId="9" fillId="0" borderId="47" xfId="1" applyFont="1" applyBorder="1" applyAlignment="1">
      <alignment horizontal="center" vertical="center"/>
    </xf>
    <xf numFmtId="9" fontId="9" fillId="0" borderId="52" xfId="1" applyFont="1" applyBorder="1" applyAlignment="1">
      <alignment horizontal="center" vertical="center"/>
    </xf>
    <xf numFmtId="0" fontId="8" fillId="0" borderId="59" xfId="2" applyFont="1" applyFill="1" applyBorder="1" applyAlignment="1">
      <alignment horizontal="left" vertical="center" wrapText="1"/>
    </xf>
    <xf numFmtId="9" fontId="9" fillId="0" borderId="59" xfId="1" applyFont="1" applyBorder="1" applyAlignment="1">
      <alignment horizontal="center" vertical="center"/>
    </xf>
    <xf numFmtId="9" fontId="9" fillId="0" borderId="62" xfId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4" borderId="27" xfId="0" applyNumberFormat="1" applyFont="1" applyFill="1" applyBorder="1" applyAlignment="1">
      <alignment horizontal="center" vertical="center"/>
    </xf>
    <xf numFmtId="49" fontId="0" fillId="4" borderId="28" xfId="0" applyNumberFormat="1" applyFont="1" applyFill="1" applyBorder="1" applyAlignment="1">
      <alignment horizontal="center" vertical="center"/>
    </xf>
    <xf numFmtId="0" fontId="0" fillId="4" borderId="28" xfId="0" applyNumberFormat="1" applyFont="1" applyFill="1" applyBorder="1" applyAlignment="1">
      <alignment horizontal="center" vertical="center"/>
    </xf>
    <xf numFmtId="49" fontId="0" fillId="4" borderId="29" xfId="0" applyNumberFormat="1" applyFont="1" applyFill="1" applyBorder="1" applyAlignment="1">
      <alignment horizontal="center" vertical="center"/>
    </xf>
    <xf numFmtId="49" fontId="3" fillId="4" borderId="27" xfId="0" applyNumberFormat="1" applyFont="1" applyFill="1" applyBorder="1" applyAlignment="1">
      <alignment horizontal="center" vertical="center"/>
    </xf>
    <xf numFmtId="49" fontId="3" fillId="4" borderId="28" xfId="0" applyNumberFormat="1" applyFont="1" applyFill="1" applyBorder="1" applyAlignment="1">
      <alignment horizontal="center" vertical="center"/>
    </xf>
    <xf numFmtId="0" fontId="0" fillId="4" borderId="32" xfId="0" quotePrefix="1" applyFont="1" applyFill="1" applyBorder="1" applyAlignment="1">
      <alignment horizontal="center" vertical="center"/>
    </xf>
    <xf numFmtId="0" fontId="0" fillId="4" borderId="33" xfId="0" quotePrefix="1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35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3" fillId="4" borderId="37" xfId="0" quotePrefix="1" applyFont="1" applyFill="1" applyBorder="1" applyAlignment="1">
      <alignment horizontal="center" vertical="center"/>
    </xf>
    <xf numFmtId="0" fontId="3" fillId="4" borderId="38" xfId="0" quotePrefix="1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39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2" fontId="1" fillId="0" borderId="45" xfId="0" applyNumberFormat="1" applyFont="1" applyBorder="1" applyAlignment="1">
      <alignment horizontal="center" vertical="center"/>
    </xf>
    <xf numFmtId="2" fontId="1" fillId="0" borderId="46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" fontId="1" fillId="0" borderId="51" xfId="0" applyNumberFormat="1" applyFont="1" applyBorder="1" applyAlignment="1">
      <alignment horizontal="center" vertical="center"/>
    </xf>
    <xf numFmtId="9" fontId="1" fillId="0" borderId="54" xfId="1" applyFont="1" applyBorder="1" applyAlignment="1">
      <alignment horizontal="center" vertical="center"/>
    </xf>
    <xf numFmtId="9" fontId="1" fillId="0" borderId="55" xfId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9" fontId="1" fillId="0" borderId="45" xfId="1" applyFont="1" applyBorder="1" applyAlignment="1">
      <alignment horizontal="center" vertical="center"/>
    </xf>
    <xf numFmtId="9" fontId="1" fillId="0" borderId="46" xfId="1" applyFont="1" applyBorder="1" applyAlignment="1">
      <alignment horizontal="center" vertical="center"/>
    </xf>
    <xf numFmtId="9" fontId="1" fillId="0" borderId="50" xfId="1" applyFont="1" applyBorder="1" applyAlignment="1">
      <alignment horizontal="center" vertical="center"/>
    </xf>
    <xf numFmtId="9" fontId="1" fillId="0" borderId="51" xfId="1" applyFont="1" applyBorder="1" applyAlignment="1">
      <alignment horizontal="center" vertical="center"/>
    </xf>
    <xf numFmtId="9" fontId="1" fillId="0" borderId="60" xfId="1" applyFont="1" applyBorder="1" applyAlignment="1">
      <alignment horizontal="center" vertical="center"/>
    </xf>
    <xf numFmtId="9" fontId="1" fillId="0" borderId="61" xfId="1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1" fontId="1" fillId="0" borderId="45" xfId="0" applyNumberFormat="1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1" fontId="1" fillId="0" borderId="54" xfId="0" applyNumberFormat="1" applyFont="1" applyBorder="1" applyAlignment="1">
      <alignment horizontal="center" vertical="center"/>
    </xf>
    <xf numFmtId="1" fontId="1" fillId="0" borderId="55" xfId="0" applyNumberFormat="1" applyFont="1" applyBorder="1" applyAlignment="1">
      <alignment horizontal="center" vertical="center"/>
    </xf>
    <xf numFmtId="10" fontId="1" fillId="0" borderId="50" xfId="1" applyNumberFormat="1" applyFont="1" applyBorder="1" applyAlignment="1">
      <alignment horizontal="center" vertical="center"/>
    </xf>
    <xf numFmtId="10" fontId="1" fillId="0" borderId="51" xfId="1" applyNumberFormat="1" applyFont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1" fontId="0" fillId="0" borderId="0" xfId="0" applyNumberFormat="1" applyFill="1"/>
    <xf numFmtId="2" fontId="0" fillId="0" borderId="0" xfId="0" applyNumberFormat="1" applyFill="1"/>
    <xf numFmtId="10" fontId="8" fillId="0" borderId="21" xfId="2" applyNumberFormat="1" applyFont="1" applyFill="1" applyBorder="1" applyAlignment="1">
      <alignment horizontal="left" vertical="center" wrapText="1"/>
    </xf>
    <xf numFmtId="10" fontId="9" fillId="0" borderId="22" xfId="1" applyNumberFormat="1" applyFont="1" applyBorder="1" applyAlignment="1">
      <alignment horizontal="center" vertical="center"/>
    </xf>
    <xf numFmtId="10" fontId="9" fillId="0" borderId="23" xfId="1" applyNumberFormat="1" applyFont="1" applyBorder="1" applyAlignment="1">
      <alignment horizontal="center" vertical="center"/>
    </xf>
    <xf numFmtId="10" fontId="0" fillId="0" borderId="0" xfId="0" applyNumberFormat="1"/>
    <xf numFmtId="1" fontId="9" fillId="0" borderId="19" xfId="0" applyNumberFormat="1" applyFont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6" fillId="0" borderId="12" xfId="0" applyFont="1" applyBorder="1" applyAlignment="1">
      <alignment horizontal="left"/>
    </xf>
    <xf numFmtId="0" fontId="8" fillId="0" borderId="18" xfId="2" applyFont="1" applyFill="1" applyBorder="1" applyAlignment="1">
      <alignment horizontal="left" vertical="center" wrapText="1" indent="1"/>
    </xf>
    <xf numFmtId="0" fontId="8" fillId="0" borderId="9" xfId="2" applyFont="1" applyFill="1" applyBorder="1" applyAlignment="1">
      <alignment horizontal="left" vertical="center" wrapText="1" indent="1"/>
    </xf>
  </cellXfs>
  <cellStyles count="4">
    <cellStyle name="Accent1" xfId="2" builtinId="29"/>
    <cellStyle name="Accent4" xfId="3" builtinId="4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'Scenarios (10-Jul)'!$B$17</c:f>
              <c:strCache>
                <c:ptCount val="1"/>
                <c:pt idx="0">
                  <c:v>No. AMAU Pts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('Scenarios (10-Jul)'!$C$2:$O$2,'Scenarios (10-Jul)'!$C$25:$H$25,'Scenarios (10-Jul)'!$P$2:$U$2,'Scenarios (10-Jul)'!$I$25:$K$25)</c:f>
              <c:strCache>
                <c:ptCount val="28"/>
                <c:pt idx="0">
                  <c:v>Base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('Scenarios (10-Jul)'!$C$17:$O$17,'Scenarios (10-Jul)'!$C$40:$H$40,'Scenarios (10-Jul)'!$P$17:$U$17,'Scenarios (10-Jul)'!$I$40:$K$40)</c:f>
              <c:numCache>
                <c:formatCode>0</c:formatCode>
                <c:ptCount val="28"/>
                <c:pt idx="0">
                  <c:v>1488</c:v>
                </c:pt>
                <c:pt idx="1">
                  <c:v>1614</c:v>
                </c:pt>
                <c:pt idx="2">
                  <c:v>1229</c:v>
                </c:pt>
                <c:pt idx="3">
                  <c:v>1652</c:v>
                </c:pt>
                <c:pt idx="4">
                  <c:v>1682</c:v>
                </c:pt>
                <c:pt idx="5">
                  <c:v>1809</c:v>
                </c:pt>
                <c:pt idx="6">
                  <c:v>1297</c:v>
                </c:pt>
                <c:pt idx="7">
                  <c:v>1682</c:v>
                </c:pt>
                <c:pt idx="8">
                  <c:v>1738</c:v>
                </c:pt>
                <c:pt idx="9">
                  <c:v>1776</c:v>
                </c:pt>
                <c:pt idx="10">
                  <c:v>1773</c:v>
                </c:pt>
                <c:pt idx="11">
                  <c:v>1782</c:v>
                </c:pt>
                <c:pt idx="12">
                  <c:v>1779</c:v>
                </c:pt>
                <c:pt idx="13">
                  <c:v>2480</c:v>
                </c:pt>
                <c:pt idx="14">
                  <c:v>2654</c:v>
                </c:pt>
                <c:pt idx="15">
                  <c:v>2430</c:v>
                </c:pt>
                <c:pt idx="16">
                  <c:v>2757</c:v>
                </c:pt>
                <c:pt idx="17">
                  <c:v>2427</c:v>
                </c:pt>
                <c:pt idx="18">
                  <c:v>1476</c:v>
                </c:pt>
                <c:pt idx="19">
                  <c:v>2247</c:v>
                </c:pt>
                <c:pt idx="20">
                  <c:v>2245</c:v>
                </c:pt>
                <c:pt idx="21">
                  <c:v>2413</c:v>
                </c:pt>
                <c:pt idx="22">
                  <c:v>2314</c:v>
                </c:pt>
                <c:pt idx="23">
                  <c:v>2195</c:v>
                </c:pt>
                <c:pt idx="24">
                  <c:v>2313</c:v>
                </c:pt>
                <c:pt idx="25">
                  <c:v>2023</c:v>
                </c:pt>
                <c:pt idx="26">
                  <c:v>2125</c:v>
                </c:pt>
                <c:pt idx="27">
                  <c:v>2025</c:v>
                </c:pt>
              </c:numCache>
            </c:numRef>
          </c:val>
        </c:ser>
        <c:ser>
          <c:idx val="1"/>
          <c:order val="1"/>
          <c:tx>
            <c:strRef>
              <c:f>'Scenarios (10-Jul)'!$B$19</c:f>
              <c:strCache>
                <c:ptCount val="1"/>
                <c:pt idx="0">
                  <c:v>Boarders (Block Bed)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('Scenarios (10-Jul)'!$C$2:$O$2,'Scenarios (10-Jul)'!$C$25:$H$25,'Scenarios (10-Jul)'!$P$2:$U$2,'Scenarios (10-Jul)'!$I$25:$K$25)</c:f>
              <c:strCache>
                <c:ptCount val="28"/>
                <c:pt idx="0">
                  <c:v>Base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('Scenarios (10-Jul)'!$C$19:$O$19,'Scenarios (10-Jul)'!$C$42:$H$42,'Scenarios (10-Jul)'!$P$19:$U$19,'Scenarios (10-Jul)'!$I$42:$K$42)</c:f>
              <c:numCache>
                <c:formatCode>0</c:formatCode>
                <c:ptCount val="28"/>
                <c:pt idx="0">
                  <c:v>181</c:v>
                </c:pt>
                <c:pt idx="1">
                  <c:v>274</c:v>
                </c:pt>
                <c:pt idx="2">
                  <c:v>37</c:v>
                </c:pt>
                <c:pt idx="3">
                  <c:v>5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198</c:v>
                </c:pt>
                <c:pt idx="8">
                  <c:v>324</c:v>
                </c:pt>
                <c:pt idx="9">
                  <c:v>0</c:v>
                </c:pt>
                <c:pt idx="10">
                  <c:v>307</c:v>
                </c:pt>
                <c:pt idx="11">
                  <c:v>303</c:v>
                </c:pt>
                <c:pt idx="12">
                  <c:v>2</c:v>
                </c:pt>
                <c:pt idx="13">
                  <c:v>257</c:v>
                </c:pt>
                <c:pt idx="14">
                  <c:v>71</c:v>
                </c:pt>
                <c:pt idx="15">
                  <c:v>1004</c:v>
                </c:pt>
                <c:pt idx="16">
                  <c:v>30</c:v>
                </c:pt>
                <c:pt idx="17">
                  <c:v>10</c:v>
                </c:pt>
                <c:pt idx="18">
                  <c:v>0</c:v>
                </c:pt>
                <c:pt idx="19">
                  <c:v>87</c:v>
                </c:pt>
                <c:pt idx="20">
                  <c:v>11</c:v>
                </c:pt>
                <c:pt idx="21">
                  <c:v>111</c:v>
                </c:pt>
                <c:pt idx="22">
                  <c:v>44</c:v>
                </c:pt>
                <c:pt idx="23">
                  <c:v>344</c:v>
                </c:pt>
                <c:pt idx="24">
                  <c:v>78</c:v>
                </c:pt>
                <c:pt idx="25">
                  <c:v>712</c:v>
                </c:pt>
                <c:pt idx="26">
                  <c:v>1551</c:v>
                </c:pt>
                <c:pt idx="27">
                  <c:v>1337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3289352"/>
        <c:axId val="763297192"/>
      </c:barChart>
      <c:catAx>
        <c:axId val="76328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297192"/>
        <c:crosses val="autoZero"/>
        <c:auto val="1"/>
        <c:lblAlgn val="ctr"/>
        <c:lblOffset val="100"/>
        <c:noMultiLvlLbl val="0"/>
      </c:catAx>
      <c:valAx>
        <c:axId val="76329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Number of 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28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>
                <a:latin typeface="Times New Roman" panose="02020603050405020304" pitchFamily="18" charset="0"/>
                <a:cs typeface="Times New Roman" panose="02020603050405020304" pitchFamily="18" charset="0"/>
              </a:rPr>
              <a:t>Lost pts due to bed capacity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'Scenarios (10-Jul)'!$B$22</c:f>
              <c:strCache>
                <c:ptCount val="1"/>
                <c:pt idx="0">
                  <c:v>Lost pts due to bed capacity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('Scenarios (10-Jul)'!$C$2:$O$2,'Scenarios (10-Jul)'!$C$25:$H$25,'Scenarios (10-Jul)'!$P$2:$U$2,'Scenarios (10-Jul)'!$I$25:$K$25)</c:f>
              <c:strCache>
                <c:ptCount val="28"/>
                <c:pt idx="0">
                  <c:v>Base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('Scenarios (10-Jul)'!$C$22:$O$22,'Scenarios (10-Jul)'!$C$45:$H$45,'Scenarios (10-Jul)'!$P$22:$U$22,'Scenarios (10-Jul)'!$I$45:$K$45)</c:f>
              <c:numCache>
                <c:formatCode>0.00%</c:formatCode>
                <c:ptCount val="28"/>
                <c:pt idx="0">
                  <c:v>2.0010314595152141E-2</c:v>
                </c:pt>
                <c:pt idx="1">
                  <c:v>7.0139247034553898E-3</c:v>
                </c:pt>
                <c:pt idx="2">
                  <c:v>4.6725116039195463E-2</c:v>
                </c:pt>
                <c:pt idx="3">
                  <c:v>3.0943785456420837E-3</c:v>
                </c:pt>
                <c:pt idx="4">
                  <c:v>0</c:v>
                </c:pt>
                <c:pt idx="5">
                  <c:v>0</c:v>
                </c:pt>
                <c:pt idx="6">
                  <c:v>4.1507904337251725E-2</c:v>
                </c:pt>
                <c:pt idx="7">
                  <c:v>1.0295905958654235E-2</c:v>
                </c:pt>
                <c:pt idx="8">
                  <c:v>5.7559789217673284E-3</c:v>
                </c:pt>
                <c:pt idx="9">
                  <c:v>5.5162269007998533E-4</c:v>
                </c:pt>
                <c:pt idx="10">
                  <c:v>8.2743403511997794E-4</c:v>
                </c:pt>
                <c:pt idx="11">
                  <c:v>0</c:v>
                </c:pt>
                <c:pt idx="12">
                  <c:v>2.7581134503999266E-4</c:v>
                </c:pt>
                <c:pt idx="13">
                  <c:v>1.9804022692109336E-2</c:v>
                </c:pt>
                <c:pt idx="14">
                  <c:v>1.8566271273852502E-3</c:v>
                </c:pt>
                <c:pt idx="15">
                  <c:v>3.5589785164167005E-2</c:v>
                </c:pt>
                <c:pt idx="16">
                  <c:v>9.0798540737738135E-3</c:v>
                </c:pt>
                <c:pt idx="17">
                  <c:v>3.6866783120345685E-2</c:v>
                </c:pt>
                <c:pt idx="18">
                  <c:v>0.12429897949802335</c:v>
                </c:pt>
                <c:pt idx="19">
                  <c:v>2.0629190304280557E-4</c:v>
                </c:pt>
                <c:pt idx="20">
                  <c:v>4.1258380608561113E-4</c:v>
                </c:pt>
                <c:pt idx="21">
                  <c:v>7.2963113092825295E-4</c:v>
                </c:pt>
                <c:pt idx="22">
                  <c:v>8.7555735711390345E-3</c:v>
                </c:pt>
                <c:pt idx="23">
                  <c:v>1.7559988967546198E-2</c:v>
                </c:pt>
                <c:pt idx="24">
                  <c:v>8.8366436967977306E-3</c:v>
                </c:pt>
                <c:pt idx="25">
                  <c:v>0.15987622485817432</c:v>
                </c:pt>
                <c:pt idx="26">
                  <c:v>0.13879205512768544</c:v>
                </c:pt>
                <c:pt idx="27">
                  <c:v>0.16162544819343569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13360"/>
        <c:axId val="709721592"/>
      </c:lineChart>
      <c:catAx>
        <c:axId val="7097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721592"/>
        <c:crosses val="autoZero"/>
        <c:auto val="1"/>
        <c:lblAlgn val="ctr"/>
        <c:lblOffset val="100"/>
        <c:noMultiLvlLbl val="0"/>
      </c:catAx>
      <c:valAx>
        <c:axId val="709721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% of medical patients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7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PET</a:t>
            </a:r>
            <a:r>
              <a:rPr lang="en-US" baseline="0"/>
              <a:t> of medical patients in ED &amp; AMAU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'Scenarios (10-Jul)'!$B$13</c:f>
              <c:strCache>
                <c:ptCount val="1"/>
                <c:pt idx="0">
                  <c:v>PET (ED-MED)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('Scenarios (10-Jul)'!$C$2:$O$2,'Scenarios (10-Jul)'!$C$25:$H$25,'Scenarios (10-Jul)'!$P$2:$U$2,'Scenarios (10-Jul)'!$I$25:$K$25)</c:f>
              <c:strCache>
                <c:ptCount val="28"/>
                <c:pt idx="0">
                  <c:v>Base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('Scenarios (10-Jul)'!$C$13:$O$13,'Scenarios (10-Jul)'!$C$36:$H$36,'Scenarios (10-Jul)'!$Q$13:$U$13,'Scenarios (10-Jul)'!$I$36:$K$36)</c:f>
              <c:numCache>
                <c:formatCode>0.00</c:formatCode>
                <c:ptCount val="27"/>
                <c:pt idx="0">
                  <c:v>9.9615414333567482</c:v>
                </c:pt>
                <c:pt idx="1">
                  <c:v>9.9136968013422226</c:v>
                </c:pt>
                <c:pt idx="2">
                  <c:v>10.298455037317067</c:v>
                </c:pt>
                <c:pt idx="3">
                  <c:v>9.8650623328518989</c:v>
                </c:pt>
                <c:pt idx="4">
                  <c:v>9.9585051342150006</c:v>
                </c:pt>
                <c:pt idx="5">
                  <c:v>12.543916204704452</c:v>
                </c:pt>
                <c:pt idx="6">
                  <c:v>12.641111665398393</c:v>
                </c:pt>
                <c:pt idx="7">
                  <c:v>12.583747412907872</c:v>
                </c:pt>
                <c:pt idx="8">
                  <c:v>12.577681231147489</c:v>
                </c:pt>
                <c:pt idx="9">
                  <c:v>11.458269141045445</c:v>
                </c:pt>
                <c:pt idx="10">
                  <c:v>11.432159740060303</c:v>
                </c:pt>
                <c:pt idx="11">
                  <c:v>11.464499407897755</c:v>
                </c:pt>
                <c:pt idx="12">
                  <c:v>11.465801175679037</c:v>
                </c:pt>
                <c:pt idx="13">
                  <c:v>8.916888099801076</c:v>
                </c:pt>
                <c:pt idx="14">
                  <c:v>8.7772506234351955</c:v>
                </c:pt>
                <c:pt idx="15">
                  <c:v>12.435350958633476</c:v>
                </c:pt>
                <c:pt idx="16">
                  <c:v>12.444840163882235</c:v>
                </c:pt>
                <c:pt idx="17">
                  <c:v>11.00021920832611</c:v>
                </c:pt>
                <c:pt idx="18">
                  <c:v>11.56390855761393</c:v>
                </c:pt>
                <c:pt idx="19">
                  <c:v>9.4427657002405514</c:v>
                </c:pt>
                <c:pt idx="20">
                  <c:v>12.555815888942128</c:v>
                </c:pt>
                <c:pt idx="21">
                  <c:v>12.513649526481229</c:v>
                </c:pt>
                <c:pt idx="22">
                  <c:v>11.184512041808164</c:v>
                </c:pt>
                <c:pt idx="23">
                  <c:v>12.561250388352613</c:v>
                </c:pt>
                <c:pt idx="24">
                  <c:v>9.2201342136889899</c:v>
                </c:pt>
                <c:pt idx="25">
                  <c:v>12.474875223579764</c:v>
                </c:pt>
                <c:pt idx="26">
                  <c:v>11.287426173053245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'Scenarios (10-Jul)'!$B$14</c:f>
              <c:strCache>
                <c:ptCount val="1"/>
                <c:pt idx="0">
                  <c:v>PET (AMAU)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('Scenarios (10-Jul)'!$C$2:$O$2,'Scenarios (10-Jul)'!$C$25:$H$25,'Scenarios (10-Jul)'!$P$2:$U$2,'Scenarios (10-Jul)'!$I$25:$K$25)</c:f>
              <c:strCache>
                <c:ptCount val="28"/>
                <c:pt idx="0">
                  <c:v>Base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cat>
          <c:val>
            <c:numRef>
              <c:f>('Scenarios (10-Jul)'!$C$14:$O$14,'Scenarios (10-Jul)'!$C$37:$H$37,'Scenarios (10-Jul)'!$P$14:$U$14,'Scenarios (10-Jul)'!$I$37:$K$37)</c:f>
              <c:numCache>
                <c:formatCode>0.00</c:formatCode>
                <c:ptCount val="28"/>
                <c:pt idx="0">
                  <c:v>4.0619358767588905</c:v>
                </c:pt>
                <c:pt idx="1">
                  <c:v>4.2341769431142371</c:v>
                </c:pt>
                <c:pt idx="2">
                  <c:v>3.5401617835272154</c:v>
                </c:pt>
                <c:pt idx="3">
                  <c:v>3.6057621085537881</c:v>
                </c:pt>
                <c:pt idx="4">
                  <c:v>3.593561966244982</c:v>
                </c:pt>
                <c:pt idx="5">
                  <c:v>3.6241627661274762</c:v>
                </c:pt>
                <c:pt idx="6">
                  <c:v>3.4502751082000023</c:v>
                </c:pt>
                <c:pt idx="7">
                  <c:v>3.9816250458490399</c:v>
                </c:pt>
                <c:pt idx="8">
                  <c:v>4.1928534420786567</c:v>
                </c:pt>
                <c:pt idx="9">
                  <c:v>3.5710363064396438</c:v>
                </c:pt>
                <c:pt idx="10">
                  <c:v>4.2011131775181738</c:v>
                </c:pt>
                <c:pt idx="11">
                  <c:v>4.1639139728943171</c:v>
                </c:pt>
                <c:pt idx="12">
                  <c:v>3.6097925584373556</c:v>
                </c:pt>
                <c:pt idx="13">
                  <c:v>4.3060903742132091</c:v>
                </c:pt>
                <c:pt idx="14">
                  <c:v>4.0644083693897013</c:v>
                </c:pt>
                <c:pt idx="15">
                  <c:v>5.091851053036752</c:v>
                </c:pt>
                <c:pt idx="16">
                  <c:v>3.896095528041712</c:v>
                </c:pt>
                <c:pt idx="17">
                  <c:v>3.6786497206521012</c:v>
                </c:pt>
                <c:pt idx="18">
                  <c:v>3.4807568805529381</c:v>
                </c:pt>
                <c:pt idx="19">
                  <c:v>3.8258460611691665</c:v>
                </c:pt>
                <c:pt idx="20">
                  <c:v>3.6300079205881399</c:v>
                </c:pt>
                <c:pt idx="21">
                  <c:v>3.8387826899735673</c:v>
                </c:pt>
                <c:pt idx="22">
                  <c:v>3.6791519904480241</c:v>
                </c:pt>
                <c:pt idx="23">
                  <c:v>4.0989284407669819</c:v>
                </c:pt>
                <c:pt idx="24">
                  <c:v>3.7033189535333335</c:v>
                </c:pt>
                <c:pt idx="25">
                  <c:v>4.8178475031647823</c:v>
                </c:pt>
                <c:pt idx="26">
                  <c:v>5.2896985167494197</c:v>
                </c:pt>
                <c:pt idx="27">
                  <c:v>5.0153777584157773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84312"/>
        <c:axId val="759085096"/>
      </c:lineChart>
      <c:catAx>
        <c:axId val="75908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085096"/>
        <c:crosses val="autoZero"/>
        <c:auto val="1"/>
        <c:lblAlgn val="ctr"/>
        <c:lblOffset val="100"/>
        <c:noMultiLvlLbl val="0"/>
      </c:catAx>
      <c:valAx>
        <c:axId val="75908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0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pageSetup orientation="landscape" horizontalDpi="4294967295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pageSetup orientation="landscape" horizontalDpi="4294967295" verticalDpi="4294967295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pageSetup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12</xdr:row>
      <xdr:rowOff>38100</xdr:rowOff>
    </xdr:from>
    <xdr:to>
      <xdr:col>15</xdr:col>
      <xdr:colOff>594360</xdr:colOff>
      <xdr:row>12</xdr:row>
      <xdr:rowOff>182880</xdr:rowOff>
    </xdr:to>
    <xdr:cxnSp macro="">
      <xdr:nvCxnSpPr>
        <xdr:cNvPr id="2" name="Straight Arrow Connector 1"/>
        <xdr:cNvCxnSpPr/>
      </xdr:nvCxnSpPr>
      <xdr:spPr>
        <a:xfrm>
          <a:off x="10709308" y="2420353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579120</xdr:colOff>
      <xdr:row>12</xdr:row>
      <xdr:rowOff>53340</xdr:rowOff>
    </xdr:from>
    <xdr:to>
      <xdr:col>16</xdr:col>
      <xdr:colOff>586740</xdr:colOff>
      <xdr:row>12</xdr:row>
      <xdr:rowOff>198120</xdr:rowOff>
    </xdr:to>
    <xdr:cxnSp macro="">
      <xdr:nvCxnSpPr>
        <xdr:cNvPr id="3" name="Straight Arrow Connector 2"/>
        <xdr:cNvCxnSpPr/>
      </xdr:nvCxnSpPr>
      <xdr:spPr>
        <a:xfrm>
          <a:off x="11361420" y="2407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4" name="Straight Arrow Connector 3"/>
        <xdr:cNvCxnSpPr/>
      </xdr:nvCxnSpPr>
      <xdr:spPr>
        <a:xfrm>
          <a:off x="36957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>
          <a:off x="4312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6" name="Straight Arrow Connector 5"/>
        <xdr:cNvCxnSpPr/>
      </xdr:nvCxnSpPr>
      <xdr:spPr>
        <a:xfrm>
          <a:off x="49530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7" name="Straight Arrow Connector 6"/>
        <xdr:cNvCxnSpPr/>
      </xdr:nvCxnSpPr>
      <xdr:spPr>
        <a:xfrm>
          <a:off x="56083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8" name="Straight Arrow Connector 7"/>
        <xdr:cNvCxnSpPr/>
      </xdr:nvCxnSpPr>
      <xdr:spPr>
        <a:xfrm>
          <a:off x="62788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9" name="Straight Arrow Connector 8"/>
        <xdr:cNvCxnSpPr/>
      </xdr:nvCxnSpPr>
      <xdr:spPr>
        <a:xfrm>
          <a:off x="69494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10" name="Straight Arrow Connector 9"/>
        <xdr:cNvCxnSpPr/>
      </xdr:nvCxnSpPr>
      <xdr:spPr>
        <a:xfrm>
          <a:off x="82448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11" name="Straight Arrow Connector 10"/>
        <xdr:cNvCxnSpPr/>
      </xdr:nvCxnSpPr>
      <xdr:spPr>
        <a:xfrm>
          <a:off x="1002792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36</xdr:row>
      <xdr:rowOff>45720</xdr:rowOff>
    </xdr:from>
    <xdr:to>
      <xdr:col>6</xdr:col>
      <xdr:colOff>533400</xdr:colOff>
      <xdr:row>36</xdr:row>
      <xdr:rowOff>190500</xdr:rowOff>
    </xdr:to>
    <xdr:cxnSp macro="">
      <xdr:nvCxnSpPr>
        <xdr:cNvPr id="12" name="Straight Arrow Connector 11"/>
        <xdr:cNvCxnSpPr/>
      </xdr:nvCxnSpPr>
      <xdr:spPr>
        <a:xfrm>
          <a:off x="4907280" y="85267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36</xdr:row>
      <xdr:rowOff>38100</xdr:rowOff>
    </xdr:from>
    <xdr:to>
      <xdr:col>7</xdr:col>
      <xdr:colOff>525780</xdr:colOff>
      <xdr:row>36</xdr:row>
      <xdr:rowOff>182880</xdr:rowOff>
    </xdr:to>
    <xdr:cxnSp macro="">
      <xdr:nvCxnSpPr>
        <xdr:cNvPr id="13" name="Straight Arrow Connector 12"/>
        <xdr:cNvCxnSpPr/>
      </xdr:nvCxnSpPr>
      <xdr:spPr>
        <a:xfrm>
          <a:off x="5570220" y="8519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13</xdr:row>
      <xdr:rowOff>30480</xdr:rowOff>
    </xdr:from>
    <xdr:to>
      <xdr:col>15</xdr:col>
      <xdr:colOff>601980</xdr:colOff>
      <xdr:row>13</xdr:row>
      <xdr:rowOff>175260</xdr:rowOff>
    </xdr:to>
    <xdr:cxnSp macro="">
      <xdr:nvCxnSpPr>
        <xdr:cNvPr id="14" name="Straight Arrow Connector 13"/>
        <xdr:cNvCxnSpPr/>
      </xdr:nvCxnSpPr>
      <xdr:spPr>
        <a:xfrm>
          <a:off x="107061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13</xdr:row>
      <xdr:rowOff>38100</xdr:rowOff>
    </xdr:from>
    <xdr:to>
      <xdr:col>16</xdr:col>
      <xdr:colOff>601980</xdr:colOff>
      <xdr:row>13</xdr:row>
      <xdr:rowOff>182880</xdr:rowOff>
    </xdr:to>
    <xdr:cxnSp macro="">
      <xdr:nvCxnSpPr>
        <xdr:cNvPr id="15" name="Straight Arrow Connector 14"/>
        <xdr:cNvCxnSpPr/>
      </xdr:nvCxnSpPr>
      <xdr:spPr>
        <a:xfrm>
          <a:off x="113766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13</xdr:row>
      <xdr:rowOff>38100</xdr:rowOff>
    </xdr:from>
    <xdr:to>
      <xdr:col>17</xdr:col>
      <xdr:colOff>579120</xdr:colOff>
      <xdr:row>13</xdr:row>
      <xdr:rowOff>182880</xdr:rowOff>
    </xdr:to>
    <xdr:cxnSp macro="">
      <xdr:nvCxnSpPr>
        <xdr:cNvPr id="16" name="Straight Arrow Connector 15"/>
        <xdr:cNvCxnSpPr/>
      </xdr:nvCxnSpPr>
      <xdr:spPr>
        <a:xfrm>
          <a:off x="120243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13</xdr:row>
      <xdr:rowOff>45720</xdr:rowOff>
    </xdr:from>
    <xdr:to>
      <xdr:col>18</xdr:col>
      <xdr:colOff>579120</xdr:colOff>
      <xdr:row>13</xdr:row>
      <xdr:rowOff>190500</xdr:rowOff>
    </xdr:to>
    <xdr:cxnSp macro="">
      <xdr:nvCxnSpPr>
        <xdr:cNvPr id="17" name="Straight Arrow Connector 16"/>
        <xdr:cNvCxnSpPr/>
      </xdr:nvCxnSpPr>
      <xdr:spPr>
        <a:xfrm>
          <a:off x="12694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13</xdr:row>
      <xdr:rowOff>30480</xdr:rowOff>
    </xdr:from>
    <xdr:to>
      <xdr:col>20</xdr:col>
      <xdr:colOff>579120</xdr:colOff>
      <xdr:row>13</xdr:row>
      <xdr:rowOff>175260</xdr:rowOff>
    </xdr:to>
    <xdr:cxnSp macro="">
      <xdr:nvCxnSpPr>
        <xdr:cNvPr id="18" name="Straight Arrow Connector 17"/>
        <xdr:cNvCxnSpPr/>
      </xdr:nvCxnSpPr>
      <xdr:spPr>
        <a:xfrm>
          <a:off x="1403604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16</xdr:row>
      <xdr:rowOff>30480</xdr:rowOff>
    </xdr:from>
    <xdr:to>
      <xdr:col>3</xdr:col>
      <xdr:colOff>518160</xdr:colOff>
      <xdr:row>16</xdr:row>
      <xdr:rowOff>182880</xdr:rowOff>
    </xdr:to>
    <xdr:cxnSp macro="">
      <xdr:nvCxnSpPr>
        <xdr:cNvPr id="19" name="Straight Arrow Connector 18"/>
        <xdr:cNvCxnSpPr/>
      </xdr:nvCxnSpPr>
      <xdr:spPr>
        <a:xfrm flipV="1">
          <a:off x="311658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16</xdr:row>
      <xdr:rowOff>15240</xdr:rowOff>
    </xdr:from>
    <xdr:to>
      <xdr:col>5</xdr:col>
      <xdr:colOff>518160</xdr:colOff>
      <xdr:row>16</xdr:row>
      <xdr:rowOff>167640</xdr:rowOff>
    </xdr:to>
    <xdr:cxnSp macro="">
      <xdr:nvCxnSpPr>
        <xdr:cNvPr id="20" name="Straight Arrow Connector 19"/>
        <xdr:cNvCxnSpPr/>
      </xdr:nvCxnSpPr>
      <xdr:spPr>
        <a:xfrm flipV="1">
          <a:off x="4305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16</xdr:row>
      <xdr:rowOff>38100</xdr:rowOff>
    </xdr:from>
    <xdr:to>
      <xdr:col>6</xdr:col>
      <xdr:colOff>571500</xdr:colOff>
      <xdr:row>16</xdr:row>
      <xdr:rowOff>190500</xdr:rowOff>
    </xdr:to>
    <xdr:cxnSp macro="">
      <xdr:nvCxnSpPr>
        <xdr:cNvPr id="21" name="Straight Arrow Connector 20"/>
        <xdr:cNvCxnSpPr/>
      </xdr:nvCxnSpPr>
      <xdr:spPr>
        <a:xfrm flipV="1">
          <a:off x="495300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16</xdr:row>
      <xdr:rowOff>30480</xdr:rowOff>
    </xdr:from>
    <xdr:to>
      <xdr:col>7</xdr:col>
      <xdr:colOff>563880</xdr:colOff>
      <xdr:row>16</xdr:row>
      <xdr:rowOff>182880</xdr:rowOff>
    </xdr:to>
    <xdr:cxnSp macro="">
      <xdr:nvCxnSpPr>
        <xdr:cNvPr id="22" name="Straight Arrow Connector 21"/>
        <xdr:cNvCxnSpPr/>
      </xdr:nvCxnSpPr>
      <xdr:spPr>
        <a:xfrm flipV="1">
          <a:off x="561594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16</xdr:row>
      <xdr:rowOff>15240</xdr:rowOff>
    </xdr:from>
    <xdr:to>
      <xdr:col>9</xdr:col>
      <xdr:colOff>579120</xdr:colOff>
      <xdr:row>16</xdr:row>
      <xdr:rowOff>167640</xdr:rowOff>
    </xdr:to>
    <xdr:cxnSp macro="">
      <xdr:nvCxnSpPr>
        <xdr:cNvPr id="23" name="Straight Arrow Connector 22"/>
        <xdr:cNvCxnSpPr/>
      </xdr:nvCxnSpPr>
      <xdr:spPr>
        <a:xfrm flipV="1">
          <a:off x="697230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16</xdr:row>
      <xdr:rowOff>15240</xdr:rowOff>
    </xdr:from>
    <xdr:to>
      <xdr:col>10</xdr:col>
      <xdr:colOff>571500</xdr:colOff>
      <xdr:row>16</xdr:row>
      <xdr:rowOff>167640</xdr:rowOff>
    </xdr:to>
    <xdr:cxnSp macro="">
      <xdr:nvCxnSpPr>
        <xdr:cNvPr id="24" name="Straight Arrow Connector 23"/>
        <xdr:cNvCxnSpPr/>
      </xdr:nvCxnSpPr>
      <xdr:spPr>
        <a:xfrm flipV="1">
          <a:off x="76352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16</xdr:row>
      <xdr:rowOff>30480</xdr:rowOff>
    </xdr:from>
    <xdr:to>
      <xdr:col>11</xdr:col>
      <xdr:colOff>518160</xdr:colOff>
      <xdr:row>16</xdr:row>
      <xdr:rowOff>182880</xdr:rowOff>
    </xdr:to>
    <xdr:cxnSp macro="">
      <xdr:nvCxnSpPr>
        <xdr:cNvPr id="25" name="Straight Arrow Connector 24"/>
        <xdr:cNvCxnSpPr/>
      </xdr:nvCxnSpPr>
      <xdr:spPr>
        <a:xfrm flipV="1">
          <a:off x="825246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16</xdr:row>
      <xdr:rowOff>22860</xdr:rowOff>
    </xdr:from>
    <xdr:to>
      <xdr:col>12</xdr:col>
      <xdr:colOff>518160</xdr:colOff>
      <xdr:row>16</xdr:row>
      <xdr:rowOff>175260</xdr:rowOff>
    </xdr:to>
    <xdr:cxnSp macro="">
      <xdr:nvCxnSpPr>
        <xdr:cNvPr id="26" name="Straight Arrow Connector 25"/>
        <xdr:cNvCxnSpPr/>
      </xdr:nvCxnSpPr>
      <xdr:spPr>
        <a:xfrm flipV="1">
          <a:off x="884682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16</xdr:row>
      <xdr:rowOff>22860</xdr:rowOff>
    </xdr:from>
    <xdr:to>
      <xdr:col>13</xdr:col>
      <xdr:colOff>525780</xdr:colOff>
      <xdr:row>16</xdr:row>
      <xdr:rowOff>175260</xdr:rowOff>
    </xdr:to>
    <xdr:cxnSp macro="">
      <xdr:nvCxnSpPr>
        <xdr:cNvPr id="27" name="Straight Arrow Connector 26"/>
        <xdr:cNvCxnSpPr/>
      </xdr:nvCxnSpPr>
      <xdr:spPr>
        <a:xfrm flipV="1">
          <a:off x="944880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16</xdr:row>
      <xdr:rowOff>15240</xdr:rowOff>
    </xdr:from>
    <xdr:to>
      <xdr:col>14</xdr:col>
      <xdr:colOff>518160</xdr:colOff>
      <xdr:row>16</xdr:row>
      <xdr:rowOff>167640</xdr:rowOff>
    </xdr:to>
    <xdr:cxnSp macro="">
      <xdr:nvCxnSpPr>
        <xdr:cNvPr id="28" name="Straight Arrow Connector 27"/>
        <xdr:cNvCxnSpPr/>
      </xdr:nvCxnSpPr>
      <xdr:spPr>
        <a:xfrm flipV="1">
          <a:off x="1003554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525780</xdr:colOff>
      <xdr:row>39</xdr:row>
      <xdr:rowOff>15240</xdr:rowOff>
    </xdr:from>
    <xdr:to>
      <xdr:col>4</xdr:col>
      <xdr:colOff>525780</xdr:colOff>
      <xdr:row>39</xdr:row>
      <xdr:rowOff>167640</xdr:rowOff>
    </xdr:to>
    <xdr:cxnSp macro="">
      <xdr:nvCxnSpPr>
        <xdr:cNvPr id="29" name="Straight Arrow Connector 28"/>
        <xdr:cNvCxnSpPr/>
      </xdr:nvCxnSpPr>
      <xdr:spPr>
        <a:xfrm flipV="1">
          <a:off x="37185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39</xdr:row>
      <xdr:rowOff>22860</xdr:rowOff>
    </xdr:from>
    <xdr:to>
      <xdr:col>5</xdr:col>
      <xdr:colOff>518160</xdr:colOff>
      <xdr:row>39</xdr:row>
      <xdr:rowOff>175260</xdr:rowOff>
    </xdr:to>
    <xdr:cxnSp macro="">
      <xdr:nvCxnSpPr>
        <xdr:cNvPr id="30" name="Straight Arrow Connector 29"/>
        <xdr:cNvCxnSpPr/>
      </xdr:nvCxnSpPr>
      <xdr:spPr>
        <a:xfrm flipV="1">
          <a:off x="430530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39</xdr:row>
      <xdr:rowOff>22860</xdr:rowOff>
    </xdr:from>
    <xdr:to>
      <xdr:col>6</xdr:col>
      <xdr:colOff>525780</xdr:colOff>
      <xdr:row>39</xdr:row>
      <xdr:rowOff>175260</xdr:rowOff>
    </xdr:to>
    <xdr:cxnSp macro="">
      <xdr:nvCxnSpPr>
        <xdr:cNvPr id="31" name="Straight Arrow Connector 30"/>
        <xdr:cNvCxnSpPr/>
      </xdr:nvCxnSpPr>
      <xdr:spPr>
        <a:xfrm flipV="1">
          <a:off x="490728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16</xdr:row>
      <xdr:rowOff>22860</xdr:rowOff>
    </xdr:from>
    <xdr:to>
      <xdr:col>15</xdr:col>
      <xdr:colOff>586740</xdr:colOff>
      <xdr:row>16</xdr:row>
      <xdr:rowOff>175260</xdr:rowOff>
    </xdr:to>
    <xdr:cxnSp macro="">
      <xdr:nvCxnSpPr>
        <xdr:cNvPr id="32" name="Straight Arrow Connector 31"/>
        <xdr:cNvCxnSpPr/>
      </xdr:nvCxnSpPr>
      <xdr:spPr>
        <a:xfrm flipV="1">
          <a:off x="1069848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16</xdr:row>
      <xdr:rowOff>38100</xdr:rowOff>
    </xdr:from>
    <xdr:to>
      <xdr:col>16</xdr:col>
      <xdr:colOff>594360</xdr:colOff>
      <xdr:row>16</xdr:row>
      <xdr:rowOff>190500</xdr:rowOff>
    </xdr:to>
    <xdr:cxnSp macro="">
      <xdr:nvCxnSpPr>
        <xdr:cNvPr id="33" name="Straight Arrow Connector 32"/>
        <xdr:cNvCxnSpPr/>
      </xdr:nvCxnSpPr>
      <xdr:spPr>
        <a:xfrm flipV="1">
          <a:off x="11376660" y="34061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16</xdr:row>
      <xdr:rowOff>15240</xdr:rowOff>
    </xdr:from>
    <xdr:to>
      <xdr:col>17</xdr:col>
      <xdr:colOff>594360</xdr:colOff>
      <xdr:row>16</xdr:row>
      <xdr:rowOff>167640</xdr:rowOff>
    </xdr:to>
    <xdr:cxnSp macro="">
      <xdr:nvCxnSpPr>
        <xdr:cNvPr id="34" name="Straight Arrow Connector 33"/>
        <xdr:cNvCxnSpPr/>
      </xdr:nvCxnSpPr>
      <xdr:spPr>
        <a:xfrm flipV="1">
          <a:off x="120472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16</xdr:row>
      <xdr:rowOff>22860</xdr:rowOff>
    </xdr:from>
    <xdr:to>
      <xdr:col>18</xdr:col>
      <xdr:colOff>586740</xdr:colOff>
      <xdr:row>16</xdr:row>
      <xdr:rowOff>175260</xdr:rowOff>
    </xdr:to>
    <xdr:cxnSp macro="">
      <xdr:nvCxnSpPr>
        <xdr:cNvPr id="35" name="Straight Arrow Connector 34"/>
        <xdr:cNvCxnSpPr/>
      </xdr:nvCxnSpPr>
      <xdr:spPr>
        <a:xfrm flipV="1">
          <a:off x="12710160" y="33909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586740</xdr:colOff>
      <xdr:row>16</xdr:row>
      <xdr:rowOff>30480</xdr:rowOff>
    </xdr:from>
    <xdr:to>
      <xdr:col>19</xdr:col>
      <xdr:colOff>586740</xdr:colOff>
      <xdr:row>16</xdr:row>
      <xdr:rowOff>182880</xdr:rowOff>
    </xdr:to>
    <xdr:cxnSp macro="">
      <xdr:nvCxnSpPr>
        <xdr:cNvPr id="36" name="Straight Arrow Connector 35"/>
        <xdr:cNvCxnSpPr/>
      </xdr:nvCxnSpPr>
      <xdr:spPr>
        <a:xfrm flipV="1">
          <a:off x="13380720" y="33985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16</xdr:row>
      <xdr:rowOff>15240</xdr:rowOff>
    </xdr:from>
    <xdr:to>
      <xdr:col>20</xdr:col>
      <xdr:colOff>601980</xdr:colOff>
      <xdr:row>16</xdr:row>
      <xdr:rowOff>167640</xdr:rowOff>
    </xdr:to>
    <xdr:cxnSp macro="">
      <xdr:nvCxnSpPr>
        <xdr:cNvPr id="37" name="Straight Arrow Connector 36"/>
        <xdr:cNvCxnSpPr/>
      </xdr:nvCxnSpPr>
      <xdr:spPr>
        <a:xfrm flipV="1">
          <a:off x="14066520" y="33832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39</xdr:row>
      <xdr:rowOff>22860</xdr:rowOff>
    </xdr:from>
    <xdr:to>
      <xdr:col>8</xdr:col>
      <xdr:colOff>571500</xdr:colOff>
      <xdr:row>39</xdr:row>
      <xdr:rowOff>175260</xdr:rowOff>
    </xdr:to>
    <xdr:cxnSp macro="">
      <xdr:nvCxnSpPr>
        <xdr:cNvPr id="38" name="Straight Arrow Connector 37"/>
        <xdr:cNvCxnSpPr/>
      </xdr:nvCxnSpPr>
      <xdr:spPr>
        <a:xfrm flipV="1">
          <a:off x="62941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39</xdr:row>
      <xdr:rowOff>15240</xdr:rowOff>
    </xdr:from>
    <xdr:to>
      <xdr:col>9</xdr:col>
      <xdr:colOff>563880</xdr:colOff>
      <xdr:row>39</xdr:row>
      <xdr:rowOff>167640</xdr:rowOff>
    </xdr:to>
    <xdr:cxnSp macro="">
      <xdr:nvCxnSpPr>
        <xdr:cNvPr id="39" name="Straight Arrow Connector 38"/>
        <xdr:cNvCxnSpPr/>
      </xdr:nvCxnSpPr>
      <xdr:spPr>
        <a:xfrm flipV="1">
          <a:off x="6957060" y="93040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563880</xdr:colOff>
      <xdr:row>39</xdr:row>
      <xdr:rowOff>22860</xdr:rowOff>
    </xdr:from>
    <xdr:to>
      <xdr:col>10</xdr:col>
      <xdr:colOff>563880</xdr:colOff>
      <xdr:row>39</xdr:row>
      <xdr:rowOff>175260</xdr:rowOff>
    </xdr:to>
    <xdr:cxnSp macro="">
      <xdr:nvCxnSpPr>
        <xdr:cNvPr id="40" name="Straight Arrow Connector 39"/>
        <xdr:cNvCxnSpPr/>
      </xdr:nvCxnSpPr>
      <xdr:spPr>
        <a:xfrm flipV="1">
          <a:off x="7627620" y="93116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18</xdr:row>
      <xdr:rowOff>22860</xdr:rowOff>
    </xdr:from>
    <xdr:to>
      <xdr:col>4</xdr:col>
      <xdr:colOff>495300</xdr:colOff>
      <xdr:row>18</xdr:row>
      <xdr:rowOff>167640</xdr:rowOff>
    </xdr:to>
    <xdr:cxnSp macro="">
      <xdr:nvCxnSpPr>
        <xdr:cNvPr id="41" name="Straight Arrow Connector 40"/>
        <xdr:cNvCxnSpPr/>
      </xdr:nvCxnSpPr>
      <xdr:spPr>
        <a:xfrm>
          <a:off x="36804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18</xdr:row>
      <xdr:rowOff>30480</xdr:rowOff>
    </xdr:from>
    <xdr:to>
      <xdr:col>5</xdr:col>
      <xdr:colOff>502920</xdr:colOff>
      <xdr:row>18</xdr:row>
      <xdr:rowOff>175260</xdr:rowOff>
    </xdr:to>
    <xdr:cxnSp macro="">
      <xdr:nvCxnSpPr>
        <xdr:cNvPr id="42" name="Straight Arrow Connector 41"/>
        <xdr:cNvCxnSpPr/>
      </xdr:nvCxnSpPr>
      <xdr:spPr>
        <a:xfrm>
          <a:off x="428244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18</xdr:row>
      <xdr:rowOff>38100</xdr:rowOff>
    </xdr:from>
    <xdr:to>
      <xdr:col>6</xdr:col>
      <xdr:colOff>579120</xdr:colOff>
      <xdr:row>18</xdr:row>
      <xdr:rowOff>182880</xdr:rowOff>
    </xdr:to>
    <xdr:cxnSp macro="">
      <xdr:nvCxnSpPr>
        <xdr:cNvPr id="43" name="Straight Arrow Connector 42"/>
        <xdr:cNvCxnSpPr/>
      </xdr:nvCxnSpPr>
      <xdr:spPr>
        <a:xfrm>
          <a:off x="495300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18</xdr:row>
      <xdr:rowOff>45720</xdr:rowOff>
    </xdr:from>
    <xdr:to>
      <xdr:col>7</xdr:col>
      <xdr:colOff>563880</xdr:colOff>
      <xdr:row>18</xdr:row>
      <xdr:rowOff>190500</xdr:rowOff>
    </xdr:to>
    <xdr:cxnSp macro="">
      <xdr:nvCxnSpPr>
        <xdr:cNvPr id="44" name="Straight Arrow Connector 43"/>
        <xdr:cNvCxnSpPr/>
      </xdr:nvCxnSpPr>
      <xdr:spPr>
        <a:xfrm>
          <a:off x="560832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18</xdr:row>
      <xdr:rowOff>30480</xdr:rowOff>
    </xdr:from>
    <xdr:to>
      <xdr:col>8</xdr:col>
      <xdr:colOff>556260</xdr:colOff>
      <xdr:row>18</xdr:row>
      <xdr:rowOff>175260</xdr:rowOff>
    </xdr:to>
    <xdr:cxnSp macro="">
      <xdr:nvCxnSpPr>
        <xdr:cNvPr id="45" name="Straight Arrow Connector 44"/>
        <xdr:cNvCxnSpPr/>
      </xdr:nvCxnSpPr>
      <xdr:spPr>
        <a:xfrm>
          <a:off x="62712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18</xdr:row>
      <xdr:rowOff>30480</xdr:rowOff>
    </xdr:from>
    <xdr:to>
      <xdr:col>11</xdr:col>
      <xdr:colOff>525780</xdr:colOff>
      <xdr:row>18</xdr:row>
      <xdr:rowOff>175260</xdr:rowOff>
    </xdr:to>
    <xdr:cxnSp macro="">
      <xdr:nvCxnSpPr>
        <xdr:cNvPr id="46" name="Straight Arrow Connector 45"/>
        <xdr:cNvCxnSpPr/>
      </xdr:nvCxnSpPr>
      <xdr:spPr>
        <a:xfrm>
          <a:off x="825246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18</xdr:row>
      <xdr:rowOff>22860</xdr:rowOff>
    </xdr:from>
    <xdr:to>
      <xdr:col>14</xdr:col>
      <xdr:colOff>533400</xdr:colOff>
      <xdr:row>18</xdr:row>
      <xdr:rowOff>167640</xdr:rowOff>
    </xdr:to>
    <xdr:cxnSp macro="">
      <xdr:nvCxnSpPr>
        <xdr:cNvPr id="47" name="Straight Arrow Connector 46"/>
        <xdr:cNvCxnSpPr/>
      </xdr:nvCxnSpPr>
      <xdr:spPr>
        <a:xfrm>
          <a:off x="10043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41</xdr:row>
      <xdr:rowOff>38100</xdr:rowOff>
    </xdr:from>
    <xdr:to>
      <xdr:col>5</xdr:col>
      <xdr:colOff>518160</xdr:colOff>
      <xdr:row>41</xdr:row>
      <xdr:rowOff>182880</xdr:rowOff>
    </xdr:to>
    <xdr:cxnSp macro="">
      <xdr:nvCxnSpPr>
        <xdr:cNvPr id="48" name="Straight Arrow Connector 47"/>
        <xdr:cNvCxnSpPr/>
      </xdr:nvCxnSpPr>
      <xdr:spPr>
        <a:xfrm>
          <a:off x="42976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41</xdr:row>
      <xdr:rowOff>38100</xdr:rowOff>
    </xdr:from>
    <xdr:to>
      <xdr:col>7</xdr:col>
      <xdr:colOff>510540</xdr:colOff>
      <xdr:row>41</xdr:row>
      <xdr:rowOff>182880</xdr:rowOff>
    </xdr:to>
    <xdr:cxnSp macro="">
      <xdr:nvCxnSpPr>
        <xdr:cNvPr id="49" name="Straight Arrow Connector 48"/>
        <xdr:cNvCxnSpPr/>
      </xdr:nvCxnSpPr>
      <xdr:spPr>
        <a:xfrm>
          <a:off x="555498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525780</xdr:colOff>
      <xdr:row>41</xdr:row>
      <xdr:rowOff>30480</xdr:rowOff>
    </xdr:from>
    <xdr:to>
      <xdr:col>6</xdr:col>
      <xdr:colOff>533400</xdr:colOff>
      <xdr:row>41</xdr:row>
      <xdr:rowOff>175260</xdr:rowOff>
    </xdr:to>
    <xdr:cxnSp macro="">
      <xdr:nvCxnSpPr>
        <xdr:cNvPr id="50" name="Straight Arrow Connector 49"/>
        <xdr:cNvCxnSpPr/>
      </xdr:nvCxnSpPr>
      <xdr:spPr>
        <a:xfrm>
          <a:off x="4907280" y="97155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18</xdr:row>
      <xdr:rowOff>38100</xdr:rowOff>
    </xdr:from>
    <xdr:to>
      <xdr:col>16</xdr:col>
      <xdr:colOff>609600</xdr:colOff>
      <xdr:row>18</xdr:row>
      <xdr:rowOff>182880</xdr:rowOff>
    </xdr:to>
    <xdr:cxnSp macro="">
      <xdr:nvCxnSpPr>
        <xdr:cNvPr id="51" name="Straight Arrow Connector 50"/>
        <xdr:cNvCxnSpPr/>
      </xdr:nvCxnSpPr>
      <xdr:spPr>
        <a:xfrm>
          <a:off x="1138428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594360</xdr:colOff>
      <xdr:row>18</xdr:row>
      <xdr:rowOff>30480</xdr:rowOff>
    </xdr:from>
    <xdr:to>
      <xdr:col>15</xdr:col>
      <xdr:colOff>601980</xdr:colOff>
      <xdr:row>18</xdr:row>
      <xdr:rowOff>175260</xdr:rowOff>
    </xdr:to>
    <xdr:cxnSp macro="">
      <xdr:nvCxnSpPr>
        <xdr:cNvPr id="52" name="Straight Arrow Connector 51"/>
        <xdr:cNvCxnSpPr/>
      </xdr:nvCxnSpPr>
      <xdr:spPr>
        <a:xfrm>
          <a:off x="10706100" y="37947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18</xdr:row>
      <xdr:rowOff>38100</xdr:rowOff>
    </xdr:from>
    <xdr:to>
      <xdr:col>17</xdr:col>
      <xdr:colOff>601980</xdr:colOff>
      <xdr:row>18</xdr:row>
      <xdr:rowOff>182880</xdr:rowOff>
    </xdr:to>
    <xdr:cxnSp macro="">
      <xdr:nvCxnSpPr>
        <xdr:cNvPr id="53" name="Straight Arrow Connector 52"/>
        <xdr:cNvCxnSpPr/>
      </xdr:nvCxnSpPr>
      <xdr:spPr>
        <a:xfrm>
          <a:off x="12047220" y="3802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586740</xdr:colOff>
      <xdr:row>18</xdr:row>
      <xdr:rowOff>22860</xdr:rowOff>
    </xdr:from>
    <xdr:to>
      <xdr:col>18</xdr:col>
      <xdr:colOff>594360</xdr:colOff>
      <xdr:row>18</xdr:row>
      <xdr:rowOff>167640</xdr:rowOff>
    </xdr:to>
    <xdr:cxnSp macro="">
      <xdr:nvCxnSpPr>
        <xdr:cNvPr id="54" name="Straight Arrow Connector 53"/>
        <xdr:cNvCxnSpPr/>
      </xdr:nvCxnSpPr>
      <xdr:spPr>
        <a:xfrm>
          <a:off x="12710160" y="37871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594360</xdr:colOff>
      <xdr:row>18</xdr:row>
      <xdr:rowOff>45720</xdr:rowOff>
    </xdr:from>
    <xdr:to>
      <xdr:col>20</xdr:col>
      <xdr:colOff>601980</xdr:colOff>
      <xdr:row>18</xdr:row>
      <xdr:rowOff>190500</xdr:rowOff>
    </xdr:to>
    <xdr:cxnSp macro="">
      <xdr:nvCxnSpPr>
        <xdr:cNvPr id="55" name="Straight Arrow Connector 54"/>
        <xdr:cNvCxnSpPr/>
      </xdr:nvCxnSpPr>
      <xdr:spPr>
        <a:xfrm>
          <a:off x="14058900" y="38100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21</xdr:row>
      <xdr:rowOff>30480</xdr:rowOff>
    </xdr:from>
    <xdr:to>
      <xdr:col>3</xdr:col>
      <xdr:colOff>556260</xdr:colOff>
      <xdr:row>21</xdr:row>
      <xdr:rowOff>175260</xdr:rowOff>
    </xdr:to>
    <xdr:cxnSp macro="">
      <xdr:nvCxnSpPr>
        <xdr:cNvPr id="56" name="Straight Arrow Connector 55"/>
        <xdr:cNvCxnSpPr/>
      </xdr:nvCxnSpPr>
      <xdr:spPr>
        <a:xfrm>
          <a:off x="31470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21</xdr:row>
      <xdr:rowOff>30480</xdr:rowOff>
    </xdr:from>
    <xdr:to>
      <xdr:col>5</xdr:col>
      <xdr:colOff>548640</xdr:colOff>
      <xdr:row>21</xdr:row>
      <xdr:rowOff>175260</xdr:rowOff>
    </xdr:to>
    <xdr:cxnSp macro="">
      <xdr:nvCxnSpPr>
        <xdr:cNvPr id="57" name="Straight Arrow Connector 56"/>
        <xdr:cNvCxnSpPr/>
      </xdr:nvCxnSpPr>
      <xdr:spPr>
        <a:xfrm>
          <a:off x="432816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21</xdr:row>
      <xdr:rowOff>30480</xdr:rowOff>
    </xdr:from>
    <xdr:to>
      <xdr:col>6</xdr:col>
      <xdr:colOff>594360</xdr:colOff>
      <xdr:row>21</xdr:row>
      <xdr:rowOff>175260</xdr:rowOff>
    </xdr:to>
    <xdr:cxnSp macro="">
      <xdr:nvCxnSpPr>
        <xdr:cNvPr id="58" name="Straight Arrow Connector 57"/>
        <xdr:cNvCxnSpPr/>
      </xdr:nvCxnSpPr>
      <xdr:spPr>
        <a:xfrm>
          <a:off x="49682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21</xdr:row>
      <xdr:rowOff>30480</xdr:rowOff>
    </xdr:from>
    <xdr:to>
      <xdr:col>7</xdr:col>
      <xdr:colOff>601980</xdr:colOff>
      <xdr:row>21</xdr:row>
      <xdr:rowOff>175260</xdr:rowOff>
    </xdr:to>
    <xdr:cxnSp macro="">
      <xdr:nvCxnSpPr>
        <xdr:cNvPr id="59" name="Straight Arrow Connector 58"/>
        <xdr:cNvCxnSpPr/>
      </xdr:nvCxnSpPr>
      <xdr:spPr>
        <a:xfrm>
          <a:off x="56464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21</xdr:row>
      <xdr:rowOff>30480</xdr:rowOff>
    </xdr:from>
    <xdr:to>
      <xdr:col>9</xdr:col>
      <xdr:colOff>601980</xdr:colOff>
      <xdr:row>21</xdr:row>
      <xdr:rowOff>175260</xdr:rowOff>
    </xdr:to>
    <xdr:cxnSp macro="">
      <xdr:nvCxnSpPr>
        <xdr:cNvPr id="60" name="Straight Arrow Connector 59"/>
        <xdr:cNvCxnSpPr/>
      </xdr:nvCxnSpPr>
      <xdr:spPr>
        <a:xfrm>
          <a:off x="69875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21</xdr:row>
      <xdr:rowOff>38100</xdr:rowOff>
    </xdr:from>
    <xdr:to>
      <xdr:col>10</xdr:col>
      <xdr:colOff>617220</xdr:colOff>
      <xdr:row>21</xdr:row>
      <xdr:rowOff>182880</xdr:rowOff>
    </xdr:to>
    <xdr:cxnSp macro="">
      <xdr:nvCxnSpPr>
        <xdr:cNvPr id="61" name="Straight Arrow Connector 60"/>
        <xdr:cNvCxnSpPr/>
      </xdr:nvCxnSpPr>
      <xdr:spPr>
        <a:xfrm>
          <a:off x="76733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21</xdr:row>
      <xdr:rowOff>30480</xdr:rowOff>
    </xdr:from>
    <xdr:to>
      <xdr:col>11</xdr:col>
      <xdr:colOff>548640</xdr:colOff>
      <xdr:row>21</xdr:row>
      <xdr:rowOff>175260</xdr:rowOff>
    </xdr:to>
    <xdr:cxnSp macro="">
      <xdr:nvCxnSpPr>
        <xdr:cNvPr id="62" name="Straight Arrow Connector 61"/>
        <xdr:cNvCxnSpPr/>
      </xdr:nvCxnSpPr>
      <xdr:spPr>
        <a:xfrm>
          <a:off x="827532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21</xdr:row>
      <xdr:rowOff>30480</xdr:rowOff>
    </xdr:from>
    <xdr:to>
      <xdr:col>12</xdr:col>
      <xdr:colOff>548640</xdr:colOff>
      <xdr:row>21</xdr:row>
      <xdr:rowOff>175260</xdr:rowOff>
    </xdr:to>
    <xdr:cxnSp macro="">
      <xdr:nvCxnSpPr>
        <xdr:cNvPr id="63" name="Straight Arrow Connector 62"/>
        <xdr:cNvCxnSpPr/>
      </xdr:nvCxnSpPr>
      <xdr:spPr>
        <a:xfrm>
          <a:off x="886968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21</xdr:row>
      <xdr:rowOff>30480</xdr:rowOff>
    </xdr:from>
    <xdr:to>
      <xdr:col>13</xdr:col>
      <xdr:colOff>548640</xdr:colOff>
      <xdr:row>21</xdr:row>
      <xdr:rowOff>175260</xdr:rowOff>
    </xdr:to>
    <xdr:cxnSp macro="">
      <xdr:nvCxnSpPr>
        <xdr:cNvPr id="64" name="Straight Arrow Connector 63"/>
        <xdr:cNvCxnSpPr/>
      </xdr:nvCxnSpPr>
      <xdr:spPr>
        <a:xfrm>
          <a:off x="9464040" y="44043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21</xdr:row>
      <xdr:rowOff>22860</xdr:rowOff>
    </xdr:from>
    <xdr:to>
      <xdr:col>14</xdr:col>
      <xdr:colOff>548640</xdr:colOff>
      <xdr:row>21</xdr:row>
      <xdr:rowOff>167640</xdr:rowOff>
    </xdr:to>
    <xdr:cxnSp macro="">
      <xdr:nvCxnSpPr>
        <xdr:cNvPr id="65" name="Straight Arrow Connector 64"/>
        <xdr:cNvCxnSpPr/>
      </xdr:nvCxnSpPr>
      <xdr:spPr>
        <a:xfrm>
          <a:off x="1005840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548640</xdr:colOff>
      <xdr:row>44</xdr:row>
      <xdr:rowOff>38100</xdr:rowOff>
    </xdr:from>
    <xdr:to>
      <xdr:col>5</xdr:col>
      <xdr:colOff>556260</xdr:colOff>
      <xdr:row>44</xdr:row>
      <xdr:rowOff>182880</xdr:rowOff>
    </xdr:to>
    <xdr:cxnSp macro="">
      <xdr:nvCxnSpPr>
        <xdr:cNvPr id="66" name="Straight Arrow Connector 65"/>
        <xdr:cNvCxnSpPr/>
      </xdr:nvCxnSpPr>
      <xdr:spPr>
        <a:xfrm>
          <a:off x="433578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601980</xdr:colOff>
      <xdr:row>21</xdr:row>
      <xdr:rowOff>45720</xdr:rowOff>
    </xdr:from>
    <xdr:to>
      <xdr:col>15</xdr:col>
      <xdr:colOff>609600</xdr:colOff>
      <xdr:row>21</xdr:row>
      <xdr:rowOff>190500</xdr:rowOff>
    </xdr:to>
    <xdr:cxnSp macro="">
      <xdr:nvCxnSpPr>
        <xdr:cNvPr id="67" name="Straight Arrow Connector 66"/>
        <xdr:cNvCxnSpPr/>
      </xdr:nvCxnSpPr>
      <xdr:spPr>
        <a:xfrm>
          <a:off x="10713720" y="44196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21</xdr:row>
      <xdr:rowOff>38100</xdr:rowOff>
    </xdr:from>
    <xdr:to>
      <xdr:col>16</xdr:col>
      <xdr:colOff>617220</xdr:colOff>
      <xdr:row>21</xdr:row>
      <xdr:rowOff>182880</xdr:rowOff>
    </xdr:to>
    <xdr:cxnSp macro="">
      <xdr:nvCxnSpPr>
        <xdr:cNvPr id="68" name="Straight Arrow Connector 67"/>
        <xdr:cNvCxnSpPr/>
      </xdr:nvCxnSpPr>
      <xdr:spPr>
        <a:xfrm>
          <a:off x="1139190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21</xdr:row>
      <xdr:rowOff>22860</xdr:rowOff>
    </xdr:from>
    <xdr:to>
      <xdr:col>17</xdr:col>
      <xdr:colOff>624840</xdr:colOff>
      <xdr:row>21</xdr:row>
      <xdr:rowOff>167640</xdr:rowOff>
    </xdr:to>
    <xdr:cxnSp macro="">
      <xdr:nvCxnSpPr>
        <xdr:cNvPr id="69" name="Straight Arrow Connector 68"/>
        <xdr:cNvCxnSpPr/>
      </xdr:nvCxnSpPr>
      <xdr:spPr>
        <a:xfrm>
          <a:off x="12070080" y="43967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21</xdr:row>
      <xdr:rowOff>38100</xdr:rowOff>
    </xdr:from>
    <xdr:to>
      <xdr:col>18</xdr:col>
      <xdr:colOff>617220</xdr:colOff>
      <xdr:row>21</xdr:row>
      <xdr:rowOff>182880</xdr:rowOff>
    </xdr:to>
    <xdr:cxnSp macro="">
      <xdr:nvCxnSpPr>
        <xdr:cNvPr id="70" name="Straight Arrow Connector 69"/>
        <xdr:cNvCxnSpPr/>
      </xdr:nvCxnSpPr>
      <xdr:spPr>
        <a:xfrm>
          <a:off x="1273302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21</xdr:row>
      <xdr:rowOff>38100</xdr:rowOff>
    </xdr:from>
    <xdr:to>
      <xdr:col>19</xdr:col>
      <xdr:colOff>617220</xdr:colOff>
      <xdr:row>21</xdr:row>
      <xdr:rowOff>182880</xdr:rowOff>
    </xdr:to>
    <xdr:cxnSp macro="">
      <xdr:nvCxnSpPr>
        <xdr:cNvPr id="71" name="Straight Arrow Connector 70"/>
        <xdr:cNvCxnSpPr/>
      </xdr:nvCxnSpPr>
      <xdr:spPr>
        <a:xfrm>
          <a:off x="1340358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21</xdr:row>
      <xdr:rowOff>38100</xdr:rowOff>
    </xdr:from>
    <xdr:to>
      <xdr:col>20</xdr:col>
      <xdr:colOff>617220</xdr:colOff>
      <xdr:row>21</xdr:row>
      <xdr:rowOff>182880</xdr:rowOff>
    </xdr:to>
    <xdr:cxnSp macro="">
      <xdr:nvCxnSpPr>
        <xdr:cNvPr id="72" name="Straight Arrow Connector 71"/>
        <xdr:cNvCxnSpPr/>
      </xdr:nvCxnSpPr>
      <xdr:spPr>
        <a:xfrm>
          <a:off x="14074140" y="44119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73" name="Straight Arrow Connector 72"/>
        <xdr:cNvCxnSpPr/>
      </xdr:nvCxnSpPr>
      <xdr:spPr>
        <a:xfrm>
          <a:off x="37109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74" name="Straight Arrow Connector 73"/>
        <xdr:cNvCxnSpPr/>
      </xdr:nvCxnSpPr>
      <xdr:spPr>
        <a:xfrm>
          <a:off x="4320540" y="2773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75" name="Straight Arrow Connector 74"/>
        <xdr:cNvCxnSpPr/>
      </xdr:nvCxnSpPr>
      <xdr:spPr>
        <a:xfrm>
          <a:off x="49530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76" name="Straight Arrow Connector 75"/>
        <xdr:cNvCxnSpPr/>
      </xdr:nvCxnSpPr>
      <xdr:spPr>
        <a:xfrm>
          <a:off x="56235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77" name="Straight Arrow Connector 76"/>
        <xdr:cNvCxnSpPr/>
      </xdr:nvCxnSpPr>
      <xdr:spPr>
        <a:xfrm>
          <a:off x="6309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78" name="Straight Arrow Connector 77"/>
        <xdr:cNvCxnSpPr/>
      </xdr:nvCxnSpPr>
      <xdr:spPr>
        <a:xfrm>
          <a:off x="69799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79" name="Straight Arrow Connector 78"/>
        <xdr:cNvCxnSpPr/>
      </xdr:nvCxnSpPr>
      <xdr:spPr>
        <a:xfrm>
          <a:off x="82524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80" name="Straight Arrow Connector 79"/>
        <xdr:cNvCxnSpPr/>
      </xdr:nvCxnSpPr>
      <xdr:spPr>
        <a:xfrm>
          <a:off x="1004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37</xdr:row>
      <xdr:rowOff>38100</xdr:rowOff>
    </xdr:from>
    <xdr:to>
      <xdr:col>6</xdr:col>
      <xdr:colOff>541020</xdr:colOff>
      <xdr:row>37</xdr:row>
      <xdr:rowOff>182880</xdr:rowOff>
    </xdr:to>
    <xdr:cxnSp macro="">
      <xdr:nvCxnSpPr>
        <xdr:cNvPr id="81" name="Straight Arrow Connector 80"/>
        <xdr:cNvCxnSpPr/>
      </xdr:nvCxnSpPr>
      <xdr:spPr>
        <a:xfrm>
          <a:off x="4914900" y="87172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37</xdr:row>
      <xdr:rowOff>30480</xdr:rowOff>
    </xdr:from>
    <xdr:to>
      <xdr:col>7</xdr:col>
      <xdr:colOff>525780</xdr:colOff>
      <xdr:row>37</xdr:row>
      <xdr:rowOff>175260</xdr:rowOff>
    </xdr:to>
    <xdr:cxnSp macro="">
      <xdr:nvCxnSpPr>
        <xdr:cNvPr id="82" name="Straight Arrow Connector 81"/>
        <xdr:cNvCxnSpPr/>
      </xdr:nvCxnSpPr>
      <xdr:spPr>
        <a:xfrm>
          <a:off x="5570220" y="87096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14</xdr:row>
      <xdr:rowOff>38100</xdr:rowOff>
    </xdr:from>
    <xdr:to>
      <xdr:col>15</xdr:col>
      <xdr:colOff>617220</xdr:colOff>
      <xdr:row>14</xdr:row>
      <xdr:rowOff>182880</xdr:rowOff>
    </xdr:to>
    <xdr:cxnSp macro="">
      <xdr:nvCxnSpPr>
        <xdr:cNvPr id="83" name="Straight Arrow Connector 82"/>
        <xdr:cNvCxnSpPr/>
      </xdr:nvCxnSpPr>
      <xdr:spPr>
        <a:xfrm>
          <a:off x="1072134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14</xdr:row>
      <xdr:rowOff>45720</xdr:rowOff>
    </xdr:from>
    <xdr:to>
      <xdr:col>16</xdr:col>
      <xdr:colOff>601980</xdr:colOff>
      <xdr:row>14</xdr:row>
      <xdr:rowOff>190500</xdr:rowOff>
    </xdr:to>
    <xdr:cxnSp macro="">
      <xdr:nvCxnSpPr>
        <xdr:cNvPr id="84" name="Straight Arrow Connector 83"/>
        <xdr:cNvCxnSpPr/>
      </xdr:nvCxnSpPr>
      <xdr:spPr>
        <a:xfrm>
          <a:off x="11376660" y="2804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14</xdr:row>
      <xdr:rowOff>22860</xdr:rowOff>
    </xdr:from>
    <xdr:to>
      <xdr:col>17</xdr:col>
      <xdr:colOff>594360</xdr:colOff>
      <xdr:row>14</xdr:row>
      <xdr:rowOff>167640</xdr:rowOff>
    </xdr:to>
    <xdr:cxnSp macro="">
      <xdr:nvCxnSpPr>
        <xdr:cNvPr id="85" name="Straight Arrow Connector 84"/>
        <xdr:cNvCxnSpPr/>
      </xdr:nvCxnSpPr>
      <xdr:spPr>
        <a:xfrm>
          <a:off x="1203960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585136</xdr:colOff>
      <xdr:row>14</xdr:row>
      <xdr:rowOff>22860</xdr:rowOff>
    </xdr:from>
    <xdr:to>
      <xdr:col>18</xdr:col>
      <xdr:colOff>592756</xdr:colOff>
      <xdr:row>14</xdr:row>
      <xdr:rowOff>167640</xdr:rowOff>
    </xdr:to>
    <xdr:cxnSp macro="">
      <xdr:nvCxnSpPr>
        <xdr:cNvPr id="86" name="Straight Arrow Connector 85"/>
        <xdr:cNvCxnSpPr/>
      </xdr:nvCxnSpPr>
      <xdr:spPr>
        <a:xfrm>
          <a:off x="12729010" y="2814186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601980</xdr:colOff>
      <xdr:row>14</xdr:row>
      <xdr:rowOff>22860</xdr:rowOff>
    </xdr:from>
    <xdr:to>
      <xdr:col>20</xdr:col>
      <xdr:colOff>609600</xdr:colOff>
      <xdr:row>14</xdr:row>
      <xdr:rowOff>167640</xdr:rowOff>
    </xdr:to>
    <xdr:cxnSp macro="">
      <xdr:nvCxnSpPr>
        <xdr:cNvPr id="87" name="Straight Arrow Connector 86"/>
        <xdr:cNvCxnSpPr/>
      </xdr:nvCxnSpPr>
      <xdr:spPr>
        <a:xfrm>
          <a:off x="1406652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</xdr:colOff>
      <xdr:row>35</xdr:row>
      <xdr:rowOff>38100</xdr:rowOff>
    </xdr:from>
    <xdr:to>
      <xdr:col>2</xdr:col>
      <xdr:colOff>525780</xdr:colOff>
      <xdr:row>35</xdr:row>
      <xdr:rowOff>182880</xdr:rowOff>
    </xdr:to>
    <xdr:cxnSp macro="">
      <xdr:nvCxnSpPr>
        <xdr:cNvPr id="88" name="Straight Arrow Connector 87"/>
        <xdr:cNvCxnSpPr/>
      </xdr:nvCxnSpPr>
      <xdr:spPr>
        <a:xfrm>
          <a:off x="2522220" y="8313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35</xdr:row>
      <xdr:rowOff>45720</xdr:rowOff>
    </xdr:from>
    <xdr:to>
      <xdr:col>3</xdr:col>
      <xdr:colOff>541020</xdr:colOff>
      <xdr:row>35</xdr:row>
      <xdr:rowOff>190500</xdr:rowOff>
    </xdr:to>
    <xdr:cxnSp macro="">
      <xdr:nvCxnSpPr>
        <xdr:cNvPr id="89" name="Straight Arrow Connector 88"/>
        <xdr:cNvCxnSpPr/>
      </xdr:nvCxnSpPr>
      <xdr:spPr>
        <a:xfrm>
          <a:off x="313182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39</xdr:row>
      <xdr:rowOff>30480</xdr:rowOff>
    </xdr:from>
    <xdr:to>
      <xdr:col>2</xdr:col>
      <xdr:colOff>525780</xdr:colOff>
      <xdr:row>39</xdr:row>
      <xdr:rowOff>182880</xdr:rowOff>
    </xdr:to>
    <xdr:cxnSp macro="">
      <xdr:nvCxnSpPr>
        <xdr:cNvPr id="90" name="Straight Arrow Connector 89"/>
        <xdr:cNvCxnSpPr/>
      </xdr:nvCxnSpPr>
      <xdr:spPr>
        <a:xfrm flipV="1">
          <a:off x="252984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39</xdr:row>
      <xdr:rowOff>30480</xdr:rowOff>
    </xdr:from>
    <xdr:to>
      <xdr:col>3</xdr:col>
      <xdr:colOff>525780</xdr:colOff>
      <xdr:row>39</xdr:row>
      <xdr:rowOff>182880</xdr:rowOff>
    </xdr:to>
    <xdr:cxnSp macro="">
      <xdr:nvCxnSpPr>
        <xdr:cNvPr id="91" name="Straight Arrow Connector 90"/>
        <xdr:cNvCxnSpPr/>
      </xdr:nvCxnSpPr>
      <xdr:spPr>
        <a:xfrm flipV="1">
          <a:off x="3124200" y="93192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41</xdr:row>
      <xdr:rowOff>38100</xdr:rowOff>
    </xdr:from>
    <xdr:to>
      <xdr:col>3</xdr:col>
      <xdr:colOff>541020</xdr:colOff>
      <xdr:row>41</xdr:row>
      <xdr:rowOff>182880</xdr:rowOff>
    </xdr:to>
    <xdr:cxnSp macro="">
      <xdr:nvCxnSpPr>
        <xdr:cNvPr id="92" name="Straight Arrow Connector 91"/>
        <xdr:cNvCxnSpPr/>
      </xdr:nvCxnSpPr>
      <xdr:spPr>
        <a:xfrm>
          <a:off x="3131820" y="97231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44</xdr:row>
      <xdr:rowOff>38100</xdr:rowOff>
    </xdr:from>
    <xdr:to>
      <xdr:col>3</xdr:col>
      <xdr:colOff>541020</xdr:colOff>
      <xdr:row>44</xdr:row>
      <xdr:rowOff>182880</xdr:rowOff>
    </xdr:to>
    <xdr:cxnSp macro="">
      <xdr:nvCxnSpPr>
        <xdr:cNvPr id="93" name="Straight Arrow Connector 92"/>
        <xdr:cNvCxnSpPr/>
      </xdr:nvCxnSpPr>
      <xdr:spPr>
        <a:xfrm>
          <a:off x="3131820" y="103327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505326</xdr:colOff>
      <xdr:row>12</xdr:row>
      <xdr:rowOff>40105</xdr:rowOff>
    </xdr:from>
    <xdr:to>
      <xdr:col>3</xdr:col>
      <xdr:colOff>512946</xdr:colOff>
      <xdr:row>12</xdr:row>
      <xdr:rowOff>184885</xdr:rowOff>
    </xdr:to>
    <xdr:cxnSp macro="">
      <xdr:nvCxnSpPr>
        <xdr:cNvPr id="94" name="Straight Arrow Connector 93"/>
        <xdr:cNvCxnSpPr/>
      </xdr:nvCxnSpPr>
      <xdr:spPr>
        <a:xfrm>
          <a:off x="3104147" y="2422358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521368</xdr:colOff>
      <xdr:row>12</xdr:row>
      <xdr:rowOff>48127</xdr:rowOff>
    </xdr:from>
    <xdr:to>
      <xdr:col>5</xdr:col>
      <xdr:colOff>528988</xdr:colOff>
      <xdr:row>12</xdr:row>
      <xdr:rowOff>192907</xdr:rowOff>
    </xdr:to>
    <xdr:cxnSp macro="">
      <xdr:nvCxnSpPr>
        <xdr:cNvPr id="95" name="Straight Arrow Connector 94"/>
        <xdr:cNvCxnSpPr/>
      </xdr:nvCxnSpPr>
      <xdr:spPr>
        <a:xfrm>
          <a:off x="4307305" y="24303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569494</xdr:colOff>
      <xdr:row>35</xdr:row>
      <xdr:rowOff>40106</xdr:rowOff>
    </xdr:from>
    <xdr:to>
      <xdr:col>8</xdr:col>
      <xdr:colOff>577114</xdr:colOff>
      <xdr:row>35</xdr:row>
      <xdr:rowOff>184886</xdr:rowOff>
    </xdr:to>
    <xdr:cxnSp macro="">
      <xdr:nvCxnSpPr>
        <xdr:cNvPr id="98" name="Straight Arrow Connector 97"/>
        <xdr:cNvCxnSpPr/>
      </xdr:nvCxnSpPr>
      <xdr:spPr>
        <a:xfrm>
          <a:off x="6296526" y="8414085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521368</xdr:colOff>
      <xdr:row>36</xdr:row>
      <xdr:rowOff>32084</xdr:rowOff>
    </xdr:from>
    <xdr:to>
      <xdr:col>5</xdr:col>
      <xdr:colOff>528988</xdr:colOff>
      <xdr:row>36</xdr:row>
      <xdr:rowOff>176864</xdr:rowOff>
    </xdr:to>
    <xdr:cxnSp macro="">
      <xdr:nvCxnSpPr>
        <xdr:cNvPr id="99" name="Straight Arrow Connector 98"/>
        <xdr:cNvCxnSpPr/>
      </xdr:nvCxnSpPr>
      <xdr:spPr>
        <a:xfrm>
          <a:off x="4307305" y="861461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545432</xdr:colOff>
      <xdr:row>44</xdr:row>
      <xdr:rowOff>40105</xdr:rowOff>
    </xdr:from>
    <xdr:to>
      <xdr:col>2</xdr:col>
      <xdr:colOff>553052</xdr:colOff>
      <xdr:row>44</xdr:row>
      <xdr:rowOff>184885</xdr:rowOff>
    </xdr:to>
    <xdr:cxnSp macro="">
      <xdr:nvCxnSpPr>
        <xdr:cNvPr id="100" name="Straight Arrow Connector 99"/>
        <xdr:cNvCxnSpPr/>
      </xdr:nvCxnSpPr>
      <xdr:spPr>
        <a:xfrm>
          <a:off x="2550695" y="10258926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13</xdr:row>
      <xdr:rowOff>30480</xdr:rowOff>
    </xdr:from>
    <xdr:to>
      <xdr:col>4</xdr:col>
      <xdr:colOff>510540</xdr:colOff>
      <xdr:row>13</xdr:row>
      <xdr:rowOff>175260</xdr:rowOff>
    </xdr:to>
    <xdr:cxnSp macro="">
      <xdr:nvCxnSpPr>
        <xdr:cNvPr id="2" name="Straight Arrow Connector 1"/>
        <xdr:cNvCxnSpPr/>
      </xdr:nvCxnSpPr>
      <xdr:spPr>
        <a:xfrm>
          <a:off x="36957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13</xdr:row>
      <xdr:rowOff>45720</xdr:rowOff>
    </xdr:from>
    <xdr:to>
      <xdr:col>5</xdr:col>
      <xdr:colOff>533400</xdr:colOff>
      <xdr:row>13</xdr:row>
      <xdr:rowOff>190500</xdr:rowOff>
    </xdr:to>
    <xdr:cxnSp macro="">
      <xdr:nvCxnSpPr>
        <xdr:cNvPr id="3" name="Straight Arrow Connector 2"/>
        <xdr:cNvCxnSpPr/>
      </xdr:nvCxnSpPr>
      <xdr:spPr>
        <a:xfrm>
          <a:off x="4312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38100</xdr:rowOff>
    </xdr:from>
    <xdr:to>
      <xdr:col>6</xdr:col>
      <xdr:colOff>579120</xdr:colOff>
      <xdr:row>13</xdr:row>
      <xdr:rowOff>182880</xdr:rowOff>
    </xdr:to>
    <xdr:cxnSp macro="">
      <xdr:nvCxnSpPr>
        <xdr:cNvPr id="4" name="Straight Arrow Connector 3"/>
        <xdr:cNvCxnSpPr/>
      </xdr:nvCxnSpPr>
      <xdr:spPr>
        <a:xfrm>
          <a:off x="495300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13</xdr:row>
      <xdr:rowOff>45720</xdr:rowOff>
    </xdr:from>
    <xdr:to>
      <xdr:col>7</xdr:col>
      <xdr:colOff>563880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>
          <a:off x="56083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556260</xdr:colOff>
      <xdr:row>13</xdr:row>
      <xdr:rowOff>45720</xdr:rowOff>
    </xdr:from>
    <xdr:to>
      <xdr:col>8</xdr:col>
      <xdr:colOff>563880</xdr:colOff>
      <xdr:row>13</xdr:row>
      <xdr:rowOff>190500</xdr:rowOff>
    </xdr:to>
    <xdr:cxnSp macro="">
      <xdr:nvCxnSpPr>
        <xdr:cNvPr id="6" name="Straight Arrow Connector 5"/>
        <xdr:cNvCxnSpPr/>
      </xdr:nvCxnSpPr>
      <xdr:spPr>
        <a:xfrm>
          <a:off x="627888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13</xdr:row>
      <xdr:rowOff>38100</xdr:rowOff>
    </xdr:from>
    <xdr:to>
      <xdr:col>9</xdr:col>
      <xdr:colOff>563880</xdr:colOff>
      <xdr:row>13</xdr:row>
      <xdr:rowOff>182880</xdr:rowOff>
    </xdr:to>
    <xdr:cxnSp macro="">
      <xdr:nvCxnSpPr>
        <xdr:cNvPr id="7" name="Straight Arrow Connector 6"/>
        <xdr:cNvCxnSpPr/>
      </xdr:nvCxnSpPr>
      <xdr:spPr>
        <a:xfrm>
          <a:off x="69494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510540</xdr:colOff>
      <xdr:row>13</xdr:row>
      <xdr:rowOff>38100</xdr:rowOff>
    </xdr:from>
    <xdr:to>
      <xdr:col>11</xdr:col>
      <xdr:colOff>518160</xdr:colOff>
      <xdr:row>13</xdr:row>
      <xdr:rowOff>182880</xdr:rowOff>
    </xdr:to>
    <xdr:cxnSp macro="">
      <xdr:nvCxnSpPr>
        <xdr:cNvPr id="8" name="Straight Arrow Connector 7"/>
        <xdr:cNvCxnSpPr/>
      </xdr:nvCxnSpPr>
      <xdr:spPr>
        <a:xfrm>
          <a:off x="824484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510540</xdr:colOff>
      <xdr:row>13</xdr:row>
      <xdr:rowOff>38100</xdr:rowOff>
    </xdr:from>
    <xdr:to>
      <xdr:col>14</xdr:col>
      <xdr:colOff>518160</xdr:colOff>
      <xdr:row>13</xdr:row>
      <xdr:rowOff>182880</xdr:rowOff>
    </xdr:to>
    <xdr:cxnSp macro="">
      <xdr:nvCxnSpPr>
        <xdr:cNvPr id="9" name="Straight Arrow Connector 8"/>
        <xdr:cNvCxnSpPr/>
      </xdr:nvCxnSpPr>
      <xdr:spPr>
        <a:xfrm>
          <a:off x="1002792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518160</xdr:colOff>
      <xdr:row>16</xdr:row>
      <xdr:rowOff>30480</xdr:rowOff>
    </xdr:from>
    <xdr:to>
      <xdr:col>3</xdr:col>
      <xdr:colOff>518160</xdr:colOff>
      <xdr:row>16</xdr:row>
      <xdr:rowOff>182880</xdr:rowOff>
    </xdr:to>
    <xdr:cxnSp macro="">
      <xdr:nvCxnSpPr>
        <xdr:cNvPr id="10" name="Straight Arrow Connector 9"/>
        <xdr:cNvCxnSpPr/>
      </xdr:nvCxnSpPr>
      <xdr:spPr>
        <a:xfrm flipV="1">
          <a:off x="3116580" y="31927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16</xdr:row>
      <xdr:rowOff>15240</xdr:rowOff>
    </xdr:from>
    <xdr:to>
      <xdr:col>5</xdr:col>
      <xdr:colOff>518160</xdr:colOff>
      <xdr:row>16</xdr:row>
      <xdr:rowOff>167640</xdr:rowOff>
    </xdr:to>
    <xdr:cxnSp macro="">
      <xdr:nvCxnSpPr>
        <xdr:cNvPr id="11" name="Straight Arrow Connector 10"/>
        <xdr:cNvCxnSpPr/>
      </xdr:nvCxnSpPr>
      <xdr:spPr>
        <a:xfrm flipV="1">
          <a:off x="430530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16</xdr:row>
      <xdr:rowOff>38100</xdr:rowOff>
    </xdr:from>
    <xdr:to>
      <xdr:col>6</xdr:col>
      <xdr:colOff>571500</xdr:colOff>
      <xdr:row>16</xdr:row>
      <xdr:rowOff>190500</xdr:rowOff>
    </xdr:to>
    <xdr:cxnSp macro="">
      <xdr:nvCxnSpPr>
        <xdr:cNvPr id="12" name="Straight Arrow Connector 11"/>
        <xdr:cNvCxnSpPr/>
      </xdr:nvCxnSpPr>
      <xdr:spPr>
        <a:xfrm flipV="1">
          <a:off x="4953000" y="32004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16</xdr:row>
      <xdr:rowOff>30480</xdr:rowOff>
    </xdr:from>
    <xdr:to>
      <xdr:col>7</xdr:col>
      <xdr:colOff>563880</xdr:colOff>
      <xdr:row>16</xdr:row>
      <xdr:rowOff>182880</xdr:rowOff>
    </xdr:to>
    <xdr:cxnSp macro="">
      <xdr:nvCxnSpPr>
        <xdr:cNvPr id="13" name="Straight Arrow Connector 12"/>
        <xdr:cNvCxnSpPr/>
      </xdr:nvCxnSpPr>
      <xdr:spPr>
        <a:xfrm flipV="1">
          <a:off x="5615940" y="31927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16</xdr:row>
      <xdr:rowOff>15240</xdr:rowOff>
    </xdr:from>
    <xdr:to>
      <xdr:col>9</xdr:col>
      <xdr:colOff>579120</xdr:colOff>
      <xdr:row>16</xdr:row>
      <xdr:rowOff>167640</xdr:rowOff>
    </xdr:to>
    <xdr:cxnSp macro="">
      <xdr:nvCxnSpPr>
        <xdr:cNvPr id="14" name="Straight Arrow Connector 13"/>
        <xdr:cNvCxnSpPr/>
      </xdr:nvCxnSpPr>
      <xdr:spPr>
        <a:xfrm flipV="1">
          <a:off x="697230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16</xdr:row>
      <xdr:rowOff>15240</xdr:rowOff>
    </xdr:from>
    <xdr:to>
      <xdr:col>10</xdr:col>
      <xdr:colOff>571500</xdr:colOff>
      <xdr:row>16</xdr:row>
      <xdr:rowOff>167640</xdr:rowOff>
    </xdr:to>
    <xdr:cxnSp macro="">
      <xdr:nvCxnSpPr>
        <xdr:cNvPr id="15" name="Straight Arrow Connector 14"/>
        <xdr:cNvCxnSpPr/>
      </xdr:nvCxnSpPr>
      <xdr:spPr>
        <a:xfrm flipV="1">
          <a:off x="763524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16</xdr:row>
      <xdr:rowOff>30480</xdr:rowOff>
    </xdr:from>
    <xdr:to>
      <xdr:col>11</xdr:col>
      <xdr:colOff>518160</xdr:colOff>
      <xdr:row>16</xdr:row>
      <xdr:rowOff>182880</xdr:rowOff>
    </xdr:to>
    <xdr:cxnSp macro="">
      <xdr:nvCxnSpPr>
        <xdr:cNvPr id="16" name="Straight Arrow Connector 15"/>
        <xdr:cNvCxnSpPr/>
      </xdr:nvCxnSpPr>
      <xdr:spPr>
        <a:xfrm flipV="1">
          <a:off x="8252460" y="31927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16</xdr:row>
      <xdr:rowOff>22860</xdr:rowOff>
    </xdr:from>
    <xdr:to>
      <xdr:col>12</xdr:col>
      <xdr:colOff>518160</xdr:colOff>
      <xdr:row>16</xdr:row>
      <xdr:rowOff>175260</xdr:rowOff>
    </xdr:to>
    <xdr:cxnSp macro="">
      <xdr:nvCxnSpPr>
        <xdr:cNvPr id="17" name="Straight Arrow Connector 16"/>
        <xdr:cNvCxnSpPr/>
      </xdr:nvCxnSpPr>
      <xdr:spPr>
        <a:xfrm flipV="1">
          <a:off x="8846820" y="31851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525780</xdr:colOff>
      <xdr:row>16</xdr:row>
      <xdr:rowOff>22860</xdr:rowOff>
    </xdr:from>
    <xdr:to>
      <xdr:col>13</xdr:col>
      <xdr:colOff>525780</xdr:colOff>
      <xdr:row>16</xdr:row>
      <xdr:rowOff>175260</xdr:rowOff>
    </xdr:to>
    <xdr:cxnSp macro="">
      <xdr:nvCxnSpPr>
        <xdr:cNvPr id="18" name="Straight Arrow Connector 17"/>
        <xdr:cNvCxnSpPr/>
      </xdr:nvCxnSpPr>
      <xdr:spPr>
        <a:xfrm flipV="1">
          <a:off x="9448800" y="31851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16</xdr:row>
      <xdr:rowOff>15240</xdr:rowOff>
    </xdr:from>
    <xdr:to>
      <xdr:col>14</xdr:col>
      <xdr:colOff>518160</xdr:colOff>
      <xdr:row>16</xdr:row>
      <xdr:rowOff>167640</xdr:rowOff>
    </xdr:to>
    <xdr:cxnSp macro="">
      <xdr:nvCxnSpPr>
        <xdr:cNvPr id="19" name="Straight Arrow Connector 18"/>
        <xdr:cNvCxnSpPr/>
      </xdr:nvCxnSpPr>
      <xdr:spPr>
        <a:xfrm flipV="1">
          <a:off x="1003554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487680</xdr:colOff>
      <xdr:row>18</xdr:row>
      <xdr:rowOff>22860</xdr:rowOff>
    </xdr:from>
    <xdr:to>
      <xdr:col>4</xdr:col>
      <xdr:colOff>495300</xdr:colOff>
      <xdr:row>18</xdr:row>
      <xdr:rowOff>167640</xdr:rowOff>
    </xdr:to>
    <xdr:cxnSp macro="">
      <xdr:nvCxnSpPr>
        <xdr:cNvPr id="20" name="Straight Arrow Connector 19"/>
        <xdr:cNvCxnSpPr/>
      </xdr:nvCxnSpPr>
      <xdr:spPr>
        <a:xfrm>
          <a:off x="3680460" y="35890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18</xdr:row>
      <xdr:rowOff>30480</xdr:rowOff>
    </xdr:from>
    <xdr:to>
      <xdr:col>5</xdr:col>
      <xdr:colOff>502920</xdr:colOff>
      <xdr:row>18</xdr:row>
      <xdr:rowOff>175260</xdr:rowOff>
    </xdr:to>
    <xdr:cxnSp macro="">
      <xdr:nvCxnSpPr>
        <xdr:cNvPr id="21" name="Straight Arrow Connector 20"/>
        <xdr:cNvCxnSpPr/>
      </xdr:nvCxnSpPr>
      <xdr:spPr>
        <a:xfrm>
          <a:off x="4282440" y="3596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18</xdr:row>
      <xdr:rowOff>38100</xdr:rowOff>
    </xdr:from>
    <xdr:to>
      <xdr:col>6</xdr:col>
      <xdr:colOff>579120</xdr:colOff>
      <xdr:row>18</xdr:row>
      <xdr:rowOff>182880</xdr:rowOff>
    </xdr:to>
    <xdr:cxnSp macro="">
      <xdr:nvCxnSpPr>
        <xdr:cNvPr id="22" name="Straight Arrow Connector 21"/>
        <xdr:cNvCxnSpPr/>
      </xdr:nvCxnSpPr>
      <xdr:spPr>
        <a:xfrm>
          <a:off x="4953000" y="36042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18</xdr:row>
      <xdr:rowOff>45720</xdr:rowOff>
    </xdr:from>
    <xdr:to>
      <xdr:col>7</xdr:col>
      <xdr:colOff>563880</xdr:colOff>
      <xdr:row>18</xdr:row>
      <xdr:rowOff>190500</xdr:rowOff>
    </xdr:to>
    <xdr:cxnSp macro="">
      <xdr:nvCxnSpPr>
        <xdr:cNvPr id="23" name="Straight Arrow Connector 22"/>
        <xdr:cNvCxnSpPr/>
      </xdr:nvCxnSpPr>
      <xdr:spPr>
        <a:xfrm>
          <a:off x="5608320" y="36118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548640</xdr:colOff>
      <xdr:row>18</xdr:row>
      <xdr:rowOff>30480</xdr:rowOff>
    </xdr:from>
    <xdr:to>
      <xdr:col>8</xdr:col>
      <xdr:colOff>556260</xdr:colOff>
      <xdr:row>18</xdr:row>
      <xdr:rowOff>175260</xdr:rowOff>
    </xdr:to>
    <xdr:cxnSp macro="">
      <xdr:nvCxnSpPr>
        <xdr:cNvPr id="24" name="Straight Arrow Connector 23"/>
        <xdr:cNvCxnSpPr/>
      </xdr:nvCxnSpPr>
      <xdr:spPr>
        <a:xfrm>
          <a:off x="6271260" y="3596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18</xdr:row>
      <xdr:rowOff>30480</xdr:rowOff>
    </xdr:from>
    <xdr:to>
      <xdr:col>11</xdr:col>
      <xdr:colOff>525780</xdr:colOff>
      <xdr:row>18</xdr:row>
      <xdr:rowOff>175260</xdr:rowOff>
    </xdr:to>
    <xdr:cxnSp macro="">
      <xdr:nvCxnSpPr>
        <xdr:cNvPr id="25" name="Straight Arrow Connector 24"/>
        <xdr:cNvCxnSpPr/>
      </xdr:nvCxnSpPr>
      <xdr:spPr>
        <a:xfrm>
          <a:off x="8252460" y="3596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18</xdr:row>
      <xdr:rowOff>22860</xdr:rowOff>
    </xdr:from>
    <xdr:to>
      <xdr:col>14</xdr:col>
      <xdr:colOff>533400</xdr:colOff>
      <xdr:row>18</xdr:row>
      <xdr:rowOff>167640</xdr:rowOff>
    </xdr:to>
    <xdr:cxnSp macro="">
      <xdr:nvCxnSpPr>
        <xdr:cNvPr id="26" name="Straight Arrow Connector 25"/>
        <xdr:cNvCxnSpPr/>
      </xdr:nvCxnSpPr>
      <xdr:spPr>
        <a:xfrm>
          <a:off x="10043160" y="35890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21</xdr:row>
      <xdr:rowOff>30480</xdr:rowOff>
    </xdr:from>
    <xdr:to>
      <xdr:col>3</xdr:col>
      <xdr:colOff>556260</xdr:colOff>
      <xdr:row>21</xdr:row>
      <xdr:rowOff>175260</xdr:rowOff>
    </xdr:to>
    <xdr:cxnSp macro="">
      <xdr:nvCxnSpPr>
        <xdr:cNvPr id="27" name="Straight Arrow Connector 26"/>
        <xdr:cNvCxnSpPr/>
      </xdr:nvCxnSpPr>
      <xdr:spPr>
        <a:xfrm>
          <a:off x="314706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541020</xdr:colOff>
      <xdr:row>21</xdr:row>
      <xdr:rowOff>30480</xdr:rowOff>
    </xdr:from>
    <xdr:to>
      <xdr:col>5</xdr:col>
      <xdr:colOff>548640</xdr:colOff>
      <xdr:row>21</xdr:row>
      <xdr:rowOff>175260</xdr:rowOff>
    </xdr:to>
    <xdr:cxnSp macro="">
      <xdr:nvCxnSpPr>
        <xdr:cNvPr id="28" name="Straight Arrow Connector 27"/>
        <xdr:cNvCxnSpPr/>
      </xdr:nvCxnSpPr>
      <xdr:spPr>
        <a:xfrm>
          <a:off x="432816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586740</xdr:colOff>
      <xdr:row>21</xdr:row>
      <xdr:rowOff>30480</xdr:rowOff>
    </xdr:from>
    <xdr:to>
      <xdr:col>6</xdr:col>
      <xdr:colOff>594360</xdr:colOff>
      <xdr:row>21</xdr:row>
      <xdr:rowOff>175260</xdr:rowOff>
    </xdr:to>
    <xdr:cxnSp macro="">
      <xdr:nvCxnSpPr>
        <xdr:cNvPr id="29" name="Straight Arrow Connector 28"/>
        <xdr:cNvCxnSpPr/>
      </xdr:nvCxnSpPr>
      <xdr:spPr>
        <a:xfrm>
          <a:off x="496824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21</xdr:row>
      <xdr:rowOff>30480</xdr:rowOff>
    </xdr:from>
    <xdr:to>
      <xdr:col>7</xdr:col>
      <xdr:colOff>601980</xdr:colOff>
      <xdr:row>21</xdr:row>
      <xdr:rowOff>175260</xdr:rowOff>
    </xdr:to>
    <xdr:cxnSp macro="">
      <xdr:nvCxnSpPr>
        <xdr:cNvPr id="30" name="Straight Arrow Connector 29"/>
        <xdr:cNvCxnSpPr/>
      </xdr:nvCxnSpPr>
      <xdr:spPr>
        <a:xfrm>
          <a:off x="564642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21</xdr:row>
      <xdr:rowOff>30480</xdr:rowOff>
    </xdr:from>
    <xdr:to>
      <xdr:col>9</xdr:col>
      <xdr:colOff>601980</xdr:colOff>
      <xdr:row>21</xdr:row>
      <xdr:rowOff>175260</xdr:rowOff>
    </xdr:to>
    <xdr:cxnSp macro="">
      <xdr:nvCxnSpPr>
        <xdr:cNvPr id="31" name="Straight Arrow Connector 30"/>
        <xdr:cNvCxnSpPr/>
      </xdr:nvCxnSpPr>
      <xdr:spPr>
        <a:xfrm>
          <a:off x="698754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21</xdr:row>
      <xdr:rowOff>38100</xdr:rowOff>
    </xdr:from>
    <xdr:to>
      <xdr:col>10</xdr:col>
      <xdr:colOff>617220</xdr:colOff>
      <xdr:row>21</xdr:row>
      <xdr:rowOff>182880</xdr:rowOff>
    </xdr:to>
    <xdr:cxnSp macro="">
      <xdr:nvCxnSpPr>
        <xdr:cNvPr id="32" name="Straight Arrow Connector 31"/>
        <xdr:cNvCxnSpPr/>
      </xdr:nvCxnSpPr>
      <xdr:spPr>
        <a:xfrm>
          <a:off x="7673340" y="42138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541020</xdr:colOff>
      <xdr:row>21</xdr:row>
      <xdr:rowOff>30480</xdr:rowOff>
    </xdr:from>
    <xdr:to>
      <xdr:col>11</xdr:col>
      <xdr:colOff>548640</xdr:colOff>
      <xdr:row>21</xdr:row>
      <xdr:rowOff>175260</xdr:rowOff>
    </xdr:to>
    <xdr:cxnSp macro="">
      <xdr:nvCxnSpPr>
        <xdr:cNvPr id="33" name="Straight Arrow Connector 32"/>
        <xdr:cNvCxnSpPr/>
      </xdr:nvCxnSpPr>
      <xdr:spPr>
        <a:xfrm>
          <a:off x="827532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541020</xdr:colOff>
      <xdr:row>21</xdr:row>
      <xdr:rowOff>30480</xdr:rowOff>
    </xdr:from>
    <xdr:to>
      <xdr:col>12</xdr:col>
      <xdr:colOff>548640</xdr:colOff>
      <xdr:row>21</xdr:row>
      <xdr:rowOff>175260</xdr:rowOff>
    </xdr:to>
    <xdr:cxnSp macro="">
      <xdr:nvCxnSpPr>
        <xdr:cNvPr id="34" name="Straight Arrow Connector 33"/>
        <xdr:cNvCxnSpPr/>
      </xdr:nvCxnSpPr>
      <xdr:spPr>
        <a:xfrm>
          <a:off x="886968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541020</xdr:colOff>
      <xdr:row>21</xdr:row>
      <xdr:rowOff>30480</xdr:rowOff>
    </xdr:from>
    <xdr:to>
      <xdr:col>13</xdr:col>
      <xdr:colOff>548640</xdr:colOff>
      <xdr:row>21</xdr:row>
      <xdr:rowOff>175260</xdr:rowOff>
    </xdr:to>
    <xdr:cxnSp macro="">
      <xdr:nvCxnSpPr>
        <xdr:cNvPr id="35" name="Straight Arrow Connector 34"/>
        <xdr:cNvCxnSpPr/>
      </xdr:nvCxnSpPr>
      <xdr:spPr>
        <a:xfrm>
          <a:off x="9464040" y="42062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541020</xdr:colOff>
      <xdr:row>21</xdr:row>
      <xdr:rowOff>22860</xdr:rowOff>
    </xdr:from>
    <xdr:to>
      <xdr:col>14</xdr:col>
      <xdr:colOff>548640</xdr:colOff>
      <xdr:row>21</xdr:row>
      <xdr:rowOff>167640</xdr:rowOff>
    </xdr:to>
    <xdr:cxnSp macro="">
      <xdr:nvCxnSpPr>
        <xdr:cNvPr id="36" name="Straight Arrow Connector 35"/>
        <xdr:cNvCxnSpPr/>
      </xdr:nvCxnSpPr>
      <xdr:spPr>
        <a:xfrm>
          <a:off x="10058400" y="41986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14</xdr:row>
      <xdr:rowOff>22860</xdr:rowOff>
    </xdr:from>
    <xdr:to>
      <xdr:col>4</xdr:col>
      <xdr:colOff>525780</xdr:colOff>
      <xdr:row>14</xdr:row>
      <xdr:rowOff>167640</xdr:rowOff>
    </xdr:to>
    <xdr:cxnSp macro="">
      <xdr:nvCxnSpPr>
        <xdr:cNvPr id="37" name="Straight Arrow Connector 36"/>
        <xdr:cNvCxnSpPr/>
      </xdr:nvCxnSpPr>
      <xdr:spPr>
        <a:xfrm>
          <a:off x="371094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14</xdr:row>
      <xdr:rowOff>15240</xdr:rowOff>
    </xdr:from>
    <xdr:to>
      <xdr:col>5</xdr:col>
      <xdr:colOff>541020</xdr:colOff>
      <xdr:row>14</xdr:row>
      <xdr:rowOff>160020</xdr:rowOff>
    </xdr:to>
    <xdr:cxnSp macro="">
      <xdr:nvCxnSpPr>
        <xdr:cNvPr id="38" name="Straight Arrow Connector 37"/>
        <xdr:cNvCxnSpPr/>
      </xdr:nvCxnSpPr>
      <xdr:spPr>
        <a:xfrm>
          <a:off x="4320540" y="2773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30480</xdr:rowOff>
    </xdr:from>
    <xdr:to>
      <xdr:col>6</xdr:col>
      <xdr:colOff>579120</xdr:colOff>
      <xdr:row>14</xdr:row>
      <xdr:rowOff>175260</xdr:rowOff>
    </xdr:to>
    <xdr:cxnSp macro="">
      <xdr:nvCxnSpPr>
        <xdr:cNvPr id="39" name="Straight Arrow Connector 38"/>
        <xdr:cNvCxnSpPr/>
      </xdr:nvCxnSpPr>
      <xdr:spPr>
        <a:xfrm>
          <a:off x="4953000" y="2788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14</xdr:row>
      <xdr:rowOff>38100</xdr:rowOff>
    </xdr:from>
    <xdr:to>
      <xdr:col>7</xdr:col>
      <xdr:colOff>579120</xdr:colOff>
      <xdr:row>14</xdr:row>
      <xdr:rowOff>182880</xdr:rowOff>
    </xdr:to>
    <xdr:cxnSp macro="">
      <xdr:nvCxnSpPr>
        <xdr:cNvPr id="40" name="Straight Arrow Connector 39"/>
        <xdr:cNvCxnSpPr/>
      </xdr:nvCxnSpPr>
      <xdr:spPr>
        <a:xfrm>
          <a:off x="56235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586740</xdr:colOff>
      <xdr:row>14</xdr:row>
      <xdr:rowOff>38100</xdr:rowOff>
    </xdr:from>
    <xdr:to>
      <xdr:col>8</xdr:col>
      <xdr:colOff>594360</xdr:colOff>
      <xdr:row>14</xdr:row>
      <xdr:rowOff>182880</xdr:rowOff>
    </xdr:to>
    <xdr:cxnSp macro="">
      <xdr:nvCxnSpPr>
        <xdr:cNvPr id="41" name="Straight Arrow Connector 40"/>
        <xdr:cNvCxnSpPr/>
      </xdr:nvCxnSpPr>
      <xdr:spPr>
        <a:xfrm>
          <a:off x="63093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14</xdr:row>
      <xdr:rowOff>38100</xdr:rowOff>
    </xdr:from>
    <xdr:to>
      <xdr:col>9</xdr:col>
      <xdr:colOff>594360</xdr:colOff>
      <xdr:row>14</xdr:row>
      <xdr:rowOff>182880</xdr:rowOff>
    </xdr:to>
    <xdr:cxnSp macro="">
      <xdr:nvCxnSpPr>
        <xdr:cNvPr id="42" name="Straight Arrow Connector 41"/>
        <xdr:cNvCxnSpPr/>
      </xdr:nvCxnSpPr>
      <xdr:spPr>
        <a:xfrm>
          <a:off x="697992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518160</xdr:colOff>
      <xdr:row>14</xdr:row>
      <xdr:rowOff>38100</xdr:rowOff>
    </xdr:from>
    <xdr:to>
      <xdr:col>11</xdr:col>
      <xdr:colOff>525780</xdr:colOff>
      <xdr:row>14</xdr:row>
      <xdr:rowOff>182880</xdr:rowOff>
    </xdr:to>
    <xdr:cxnSp macro="">
      <xdr:nvCxnSpPr>
        <xdr:cNvPr id="43" name="Straight Arrow Connector 42"/>
        <xdr:cNvCxnSpPr/>
      </xdr:nvCxnSpPr>
      <xdr:spPr>
        <a:xfrm>
          <a:off x="82524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525780</xdr:colOff>
      <xdr:row>14</xdr:row>
      <xdr:rowOff>38100</xdr:rowOff>
    </xdr:from>
    <xdr:to>
      <xdr:col>14</xdr:col>
      <xdr:colOff>533400</xdr:colOff>
      <xdr:row>14</xdr:row>
      <xdr:rowOff>182880</xdr:rowOff>
    </xdr:to>
    <xdr:cxnSp macro="">
      <xdr:nvCxnSpPr>
        <xdr:cNvPr id="44" name="Straight Arrow Connector 43"/>
        <xdr:cNvCxnSpPr/>
      </xdr:nvCxnSpPr>
      <xdr:spPr>
        <a:xfrm>
          <a:off x="1004316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36</xdr:row>
      <xdr:rowOff>45720</xdr:rowOff>
    </xdr:from>
    <xdr:to>
      <xdr:col>5</xdr:col>
      <xdr:colOff>533400</xdr:colOff>
      <xdr:row>36</xdr:row>
      <xdr:rowOff>190500</xdr:rowOff>
    </xdr:to>
    <xdr:cxnSp macro="">
      <xdr:nvCxnSpPr>
        <xdr:cNvPr id="47" name="Straight Arrow Connector 46"/>
        <xdr:cNvCxnSpPr/>
      </xdr:nvCxnSpPr>
      <xdr:spPr>
        <a:xfrm>
          <a:off x="4907280" y="73228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36</xdr:row>
      <xdr:rowOff>38100</xdr:rowOff>
    </xdr:from>
    <xdr:to>
      <xdr:col>6</xdr:col>
      <xdr:colOff>525780</xdr:colOff>
      <xdr:row>36</xdr:row>
      <xdr:rowOff>182880</xdr:rowOff>
    </xdr:to>
    <xdr:cxnSp macro="">
      <xdr:nvCxnSpPr>
        <xdr:cNvPr id="48" name="Straight Arrow Connector 47"/>
        <xdr:cNvCxnSpPr/>
      </xdr:nvCxnSpPr>
      <xdr:spPr>
        <a:xfrm>
          <a:off x="5570220" y="73152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39</xdr:row>
      <xdr:rowOff>15240</xdr:rowOff>
    </xdr:from>
    <xdr:to>
      <xdr:col>3</xdr:col>
      <xdr:colOff>525780</xdr:colOff>
      <xdr:row>39</xdr:row>
      <xdr:rowOff>167640</xdr:rowOff>
    </xdr:to>
    <xdr:cxnSp macro="">
      <xdr:nvCxnSpPr>
        <xdr:cNvPr id="49" name="Straight Arrow Connector 48"/>
        <xdr:cNvCxnSpPr/>
      </xdr:nvCxnSpPr>
      <xdr:spPr>
        <a:xfrm flipV="1">
          <a:off x="3718560" y="78943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518160</xdr:colOff>
      <xdr:row>39</xdr:row>
      <xdr:rowOff>22860</xdr:rowOff>
    </xdr:from>
    <xdr:to>
      <xdr:col>4</xdr:col>
      <xdr:colOff>518160</xdr:colOff>
      <xdr:row>39</xdr:row>
      <xdr:rowOff>175260</xdr:rowOff>
    </xdr:to>
    <xdr:cxnSp macro="">
      <xdr:nvCxnSpPr>
        <xdr:cNvPr id="50" name="Straight Arrow Connector 49"/>
        <xdr:cNvCxnSpPr/>
      </xdr:nvCxnSpPr>
      <xdr:spPr>
        <a:xfrm flipV="1">
          <a:off x="4305300" y="79019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39</xdr:row>
      <xdr:rowOff>22860</xdr:rowOff>
    </xdr:from>
    <xdr:to>
      <xdr:col>5</xdr:col>
      <xdr:colOff>525780</xdr:colOff>
      <xdr:row>39</xdr:row>
      <xdr:rowOff>175260</xdr:rowOff>
    </xdr:to>
    <xdr:cxnSp macro="">
      <xdr:nvCxnSpPr>
        <xdr:cNvPr id="51" name="Straight Arrow Connector 50"/>
        <xdr:cNvCxnSpPr/>
      </xdr:nvCxnSpPr>
      <xdr:spPr>
        <a:xfrm flipV="1">
          <a:off x="4907280" y="79019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510540</xdr:colOff>
      <xdr:row>41</xdr:row>
      <xdr:rowOff>38100</xdr:rowOff>
    </xdr:from>
    <xdr:to>
      <xdr:col>4</xdr:col>
      <xdr:colOff>518160</xdr:colOff>
      <xdr:row>41</xdr:row>
      <xdr:rowOff>182880</xdr:rowOff>
    </xdr:to>
    <xdr:cxnSp macro="">
      <xdr:nvCxnSpPr>
        <xdr:cNvPr id="52" name="Straight Arrow Connector 51"/>
        <xdr:cNvCxnSpPr/>
      </xdr:nvCxnSpPr>
      <xdr:spPr>
        <a:xfrm>
          <a:off x="429768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502920</xdr:colOff>
      <xdr:row>41</xdr:row>
      <xdr:rowOff>38100</xdr:rowOff>
    </xdr:from>
    <xdr:to>
      <xdr:col>6</xdr:col>
      <xdr:colOff>510540</xdr:colOff>
      <xdr:row>41</xdr:row>
      <xdr:rowOff>182880</xdr:rowOff>
    </xdr:to>
    <xdr:cxnSp macro="">
      <xdr:nvCxnSpPr>
        <xdr:cNvPr id="53" name="Straight Arrow Connector 52"/>
        <xdr:cNvCxnSpPr/>
      </xdr:nvCxnSpPr>
      <xdr:spPr>
        <a:xfrm>
          <a:off x="555498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41</xdr:row>
      <xdr:rowOff>30480</xdr:rowOff>
    </xdr:from>
    <xdr:to>
      <xdr:col>5</xdr:col>
      <xdr:colOff>533400</xdr:colOff>
      <xdr:row>41</xdr:row>
      <xdr:rowOff>175260</xdr:rowOff>
    </xdr:to>
    <xdr:cxnSp macro="">
      <xdr:nvCxnSpPr>
        <xdr:cNvPr id="54" name="Straight Arrow Connector 53"/>
        <xdr:cNvCxnSpPr/>
      </xdr:nvCxnSpPr>
      <xdr:spPr>
        <a:xfrm>
          <a:off x="4907280" y="8313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44</xdr:row>
      <xdr:rowOff>38100</xdr:rowOff>
    </xdr:from>
    <xdr:to>
      <xdr:col>4</xdr:col>
      <xdr:colOff>556260</xdr:colOff>
      <xdr:row>44</xdr:row>
      <xdr:rowOff>182880</xdr:rowOff>
    </xdr:to>
    <xdr:cxnSp macro="">
      <xdr:nvCxnSpPr>
        <xdr:cNvPr id="55" name="Straight Arrow Connector 54"/>
        <xdr:cNvCxnSpPr/>
      </xdr:nvCxnSpPr>
      <xdr:spPr>
        <a:xfrm>
          <a:off x="4335780" y="8930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37</xdr:row>
      <xdr:rowOff>38100</xdr:rowOff>
    </xdr:from>
    <xdr:to>
      <xdr:col>5</xdr:col>
      <xdr:colOff>541020</xdr:colOff>
      <xdr:row>37</xdr:row>
      <xdr:rowOff>182880</xdr:rowOff>
    </xdr:to>
    <xdr:cxnSp macro="">
      <xdr:nvCxnSpPr>
        <xdr:cNvPr id="56" name="Straight Arrow Connector 55"/>
        <xdr:cNvCxnSpPr/>
      </xdr:nvCxnSpPr>
      <xdr:spPr>
        <a:xfrm>
          <a:off x="4914900" y="75133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37</xdr:row>
      <xdr:rowOff>30480</xdr:rowOff>
    </xdr:from>
    <xdr:to>
      <xdr:col>6</xdr:col>
      <xdr:colOff>525780</xdr:colOff>
      <xdr:row>37</xdr:row>
      <xdr:rowOff>175260</xdr:rowOff>
    </xdr:to>
    <xdr:cxnSp macro="">
      <xdr:nvCxnSpPr>
        <xdr:cNvPr id="57" name="Straight Arrow Connector 56"/>
        <xdr:cNvCxnSpPr/>
      </xdr:nvCxnSpPr>
      <xdr:spPr>
        <a:xfrm>
          <a:off x="5570220" y="75057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518160</xdr:colOff>
      <xdr:row>12</xdr:row>
      <xdr:rowOff>38100</xdr:rowOff>
    </xdr:from>
    <xdr:to>
      <xdr:col>15</xdr:col>
      <xdr:colOff>525780</xdr:colOff>
      <xdr:row>12</xdr:row>
      <xdr:rowOff>182880</xdr:rowOff>
    </xdr:to>
    <xdr:cxnSp macro="">
      <xdr:nvCxnSpPr>
        <xdr:cNvPr id="58" name="Straight Arrow Connector 57"/>
        <xdr:cNvCxnSpPr/>
      </xdr:nvCxnSpPr>
      <xdr:spPr>
        <a:xfrm>
          <a:off x="2522220" y="71094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35</xdr:row>
      <xdr:rowOff>45720</xdr:rowOff>
    </xdr:from>
    <xdr:to>
      <xdr:col>2</xdr:col>
      <xdr:colOff>541020</xdr:colOff>
      <xdr:row>35</xdr:row>
      <xdr:rowOff>190500</xdr:rowOff>
    </xdr:to>
    <xdr:cxnSp macro="">
      <xdr:nvCxnSpPr>
        <xdr:cNvPr id="59" name="Straight Arrow Connector 58"/>
        <xdr:cNvCxnSpPr/>
      </xdr:nvCxnSpPr>
      <xdr:spPr>
        <a:xfrm>
          <a:off x="3131820" y="71170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525780</xdr:colOff>
      <xdr:row>16</xdr:row>
      <xdr:rowOff>30480</xdr:rowOff>
    </xdr:from>
    <xdr:to>
      <xdr:col>15</xdr:col>
      <xdr:colOff>525780</xdr:colOff>
      <xdr:row>16</xdr:row>
      <xdr:rowOff>182880</xdr:rowOff>
    </xdr:to>
    <xdr:cxnSp macro="">
      <xdr:nvCxnSpPr>
        <xdr:cNvPr id="60" name="Straight Arrow Connector 59"/>
        <xdr:cNvCxnSpPr/>
      </xdr:nvCxnSpPr>
      <xdr:spPr>
        <a:xfrm flipV="1">
          <a:off x="2529840" y="79095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39</xdr:row>
      <xdr:rowOff>30480</xdr:rowOff>
    </xdr:from>
    <xdr:to>
      <xdr:col>2</xdr:col>
      <xdr:colOff>525780</xdr:colOff>
      <xdr:row>39</xdr:row>
      <xdr:rowOff>182880</xdr:rowOff>
    </xdr:to>
    <xdr:cxnSp macro="">
      <xdr:nvCxnSpPr>
        <xdr:cNvPr id="61" name="Straight Arrow Connector 60"/>
        <xdr:cNvCxnSpPr/>
      </xdr:nvCxnSpPr>
      <xdr:spPr>
        <a:xfrm flipV="1">
          <a:off x="3124200" y="79095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41</xdr:row>
      <xdr:rowOff>38100</xdr:rowOff>
    </xdr:from>
    <xdr:to>
      <xdr:col>2</xdr:col>
      <xdr:colOff>541020</xdr:colOff>
      <xdr:row>41</xdr:row>
      <xdr:rowOff>182880</xdr:rowOff>
    </xdr:to>
    <xdr:cxnSp macro="">
      <xdr:nvCxnSpPr>
        <xdr:cNvPr id="62" name="Straight Arrow Connector 61"/>
        <xdr:cNvCxnSpPr/>
      </xdr:nvCxnSpPr>
      <xdr:spPr>
        <a:xfrm>
          <a:off x="3131820" y="8321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44</xdr:row>
      <xdr:rowOff>38100</xdr:rowOff>
    </xdr:from>
    <xdr:to>
      <xdr:col>2</xdr:col>
      <xdr:colOff>541020</xdr:colOff>
      <xdr:row>44</xdr:row>
      <xdr:rowOff>182880</xdr:rowOff>
    </xdr:to>
    <xdr:cxnSp macro="">
      <xdr:nvCxnSpPr>
        <xdr:cNvPr id="63" name="Straight Arrow Connector 62"/>
        <xdr:cNvCxnSpPr/>
      </xdr:nvCxnSpPr>
      <xdr:spPr>
        <a:xfrm>
          <a:off x="3131820" y="8930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521368</xdr:colOff>
      <xdr:row>36</xdr:row>
      <xdr:rowOff>32084</xdr:rowOff>
    </xdr:from>
    <xdr:to>
      <xdr:col>4</xdr:col>
      <xdr:colOff>528988</xdr:colOff>
      <xdr:row>36</xdr:row>
      <xdr:rowOff>176864</xdr:rowOff>
    </xdr:to>
    <xdr:cxnSp macro="">
      <xdr:nvCxnSpPr>
        <xdr:cNvPr id="64" name="Straight Arrow Connector 63"/>
        <xdr:cNvCxnSpPr/>
      </xdr:nvCxnSpPr>
      <xdr:spPr>
        <a:xfrm>
          <a:off x="4308508" y="7309184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545432</xdr:colOff>
      <xdr:row>21</xdr:row>
      <xdr:rowOff>40105</xdr:rowOff>
    </xdr:from>
    <xdr:to>
      <xdr:col>15</xdr:col>
      <xdr:colOff>553052</xdr:colOff>
      <xdr:row>21</xdr:row>
      <xdr:rowOff>184885</xdr:rowOff>
    </xdr:to>
    <xdr:cxnSp macro="">
      <xdr:nvCxnSpPr>
        <xdr:cNvPr id="65" name="Straight Arrow Connector 64"/>
        <xdr:cNvCxnSpPr/>
      </xdr:nvCxnSpPr>
      <xdr:spPr>
        <a:xfrm>
          <a:off x="2549492" y="8932645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586740</xdr:colOff>
      <xdr:row>35</xdr:row>
      <xdr:rowOff>38100</xdr:rowOff>
    </xdr:from>
    <xdr:to>
      <xdr:col>7</xdr:col>
      <xdr:colOff>594360</xdr:colOff>
      <xdr:row>35</xdr:row>
      <xdr:rowOff>182880</xdr:rowOff>
    </xdr:to>
    <xdr:cxnSp macro="">
      <xdr:nvCxnSpPr>
        <xdr:cNvPr id="66" name="Straight Arrow Connector 65"/>
        <xdr:cNvCxnSpPr/>
      </xdr:nvCxnSpPr>
      <xdr:spPr>
        <a:xfrm>
          <a:off x="10698480" y="23926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579120</xdr:colOff>
      <xdr:row>35</xdr:row>
      <xdr:rowOff>53340</xdr:rowOff>
    </xdr:from>
    <xdr:to>
      <xdr:col>8</xdr:col>
      <xdr:colOff>586740</xdr:colOff>
      <xdr:row>35</xdr:row>
      <xdr:rowOff>198120</xdr:rowOff>
    </xdr:to>
    <xdr:cxnSp macro="">
      <xdr:nvCxnSpPr>
        <xdr:cNvPr id="67" name="Straight Arrow Connector 66"/>
        <xdr:cNvCxnSpPr/>
      </xdr:nvCxnSpPr>
      <xdr:spPr>
        <a:xfrm>
          <a:off x="11361420" y="24079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36</xdr:row>
      <xdr:rowOff>30480</xdr:rowOff>
    </xdr:from>
    <xdr:to>
      <xdr:col>7</xdr:col>
      <xdr:colOff>601980</xdr:colOff>
      <xdr:row>36</xdr:row>
      <xdr:rowOff>175260</xdr:rowOff>
    </xdr:to>
    <xdr:cxnSp macro="">
      <xdr:nvCxnSpPr>
        <xdr:cNvPr id="68" name="Straight Arrow Connector 67"/>
        <xdr:cNvCxnSpPr/>
      </xdr:nvCxnSpPr>
      <xdr:spPr>
        <a:xfrm>
          <a:off x="1070610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36</xdr:row>
      <xdr:rowOff>38100</xdr:rowOff>
    </xdr:from>
    <xdr:to>
      <xdr:col>8</xdr:col>
      <xdr:colOff>601980</xdr:colOff>
      <xdr:row>36</xdr:row>
      <xdr:rowOff>182880</xdr:rowOff>
    </xdr:to>
    <xdr:cxnSp macro="">
      <xdr:nvCxnSpPr>
        <xdr:cNvPr id="69" name="Straight Arrow Connector 68"/>
        <xdr:cNvCxnSpPr/>
      </xdr:nvCxnSpPr>
      <xdr:spPr>
        <a:xfrm>
          <a:off x="113766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36</xdr:row>
      <xdr:rowOff>38100</xdr:rowOff>
    </xdr:from>
    <xdr:to>
      <xdr:col>9</xdr:col>
      <xdr:colOff>579120</xdr:colOff>
      <xdr:row>36</xdr:row>
      <xdr:rowOff>182880</xdr:rowOff>
    </xdr:to>
    <xdr:cxnSp macro="">
      <xdr:nvCxnSpPr>
        <xdr:cNvPr id="70" name="Straight Arrow Connector 69"/>
        <xdr:cNvCxnSpPr/>
      </xdr:nvCxnSpPr>
      <xdr:spPr>
        <a:xfrm>
          <a:off x="12024360" y="25984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36</xdr:row>
      <xdr:rowOff>45720</xdr:rowOff>
    </xdr:from>
    <xdr:to>
      <xdr:col>10</xdr:col>
      <xdr:colOff>579120</xdr:colOff>
      <xdr:row>36</xdr:row>
      <xdr:rowOff>190500</xdr:rowOff>
    </xdr:to>
    <xdr:cxnSp macro="">
      <xdr:nvCxnSpPr>
        <xdr:cNvPr id="71" name="Straight Arrow Connector 70"/>
        <xdr:cNvCxnSpPr/>
      </xdr:nvCxnSpPr>
      <xdr:spPr>
        <a:xfrm>
          <a:off x="12694920" y="26060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36</xdr:row>
      <xdr:rowOff>30480</xdr:rowOff>
    </xdr:from>
    <xdr:to>
      <xdr:col>12</xdr:col>
      <xdr:colOff>579120</xdr:colOff>
      <xdr:row>36</xdr:row>
      <xdr:rowOff>175260</xdr:rowOff>
    </xdr:to>
    <xdr:cxnSp macro="">
      <xdr:nvCxnSpPr>
        <xdr:cNvPr id="72" name="Straight Arrow Connector 71"/>
        <xdr:cNvCxnSpPr/>
      </xdr:nvCxnSpPr>
      <xdr:spPr>
        <a:xfrm>
          <a:off x="14036040" y="25908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586740</xdr:colOff>
      <xdr:row>39</xdr:row>
      <xdr:rowOff>22860</xdr:rowOff>
    </xdr:from>
    <xdr:to>
      <xdr:col>7</xdr:col>
      <xdr:colOff>586740</xdr:colOff>
      <xdr:row>39</xdr:row>
      <xdr:rowOff>175260</xdr:rowOff>
    </xdr:to>
    <xdr:cxnSp macro="">
      <xdr:nvCxnSpPr>
        <xdr:cNvPr id="73" name="Straight Arrow Connector 72"/>
        <xdr:cNvCxnSpPr/>
      </xdr:nvCxnSpPr>
      <xdr:spPr>
        <a:xfrm flipV="1">
          <a:off x="10698480" y="31851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39</xdr:row>
      <xdr:rowOff>38100</xdr:rowOff>
    </xdr:from>
    <xdr:to>
      <xdr:col>8</xdr:col>
      <xdr:colOff>594360</xdr:colOff>
      <xdr:row>39</xdr:row>
      <xdr:rowOff>190500</xdr:rowOff>
    </xdr:to>
    <xdr:cxnSp macro="">
      <xdr:nvCxnSpPr>
        <xdr:cNvPr id="74" name="Straight Arrow Connector 73"/>
        <xdr:cNvCxnSpPr/>
      </xdr:nvCxnSpPr>
      <xdr:spPr>
        <a:xfrm flipV="1">
          <a:off x="11376660" y="320040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39</xdr:row>
      <xdr:rowOff>15240</xdr:rowOff>
    </xdr:from>
    <xdr:to>
      <xdr:col>9</xdr:col>
      <xdr:colOff>594360</xdr:colOff>
      <xdr:row>39</xdr:row>
      <xdr:rowOff>167640</xdr:rowOff>
    </xdr:to>
    <xdr:cxnSp macro="">
      <xdr:nvCxnSpPr>
        <xdr:cNvPr id="75" name="Straight Arrow Connector 74"/>
        <xdr:cNvCxnSpPr/>
      </xdr:nvCxnSpPr>
      <xdr:spPr>
        <a:xfrm flipV="1">
          <a:off x="1204722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586740</xdr:colOff>
      <xdr:row>39</xdr:row>
      <xdr:rowOff>22860</xdr:rowOff>
    </xdr:from>
    <xdr:to>
      <xdr:col>10</xdr:col>
      <xdr:colOff>586740</xdr:colOff>
      <xdr:row>39</xdr:row>
      <xdr:rowOff>175260</xdr:rowOff>
    </xdr:to>
    <xdr:cxnSp macro="">
      <xdr:nvCxnSpPr>
        <xdr:cNvPr id="76" name="Straight Arrow Connector 75"/>
        <xdr:cNvCxnSpPr/>
      </xdr:nvCxnSpPr>
      <xdr:spPr>
        <a:xfrm flipV="1">
          <a:off x="12710160" y="318516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39</xdr:row>
      <xdr:rowOff>30480</xdr:rowOff>
    </xdr:from>
    <xdr:to>
      <xdr:col>11</xdr:col>
      <xdr:colOff>586740</xdr:colOff>
      <xdr:row>39</xdr:row>
      <xdr:rowOff>182880</xdr:rowOff>
    </xdr:to>
    <xdr:cxnSp macro="">
      <xdr:nvCxnSpPr>
        <xdr:cNvPr id="77" name="Straight Arrow Connector 76"/>
        <xdr:cNvCxnSpPr/>
      </xdr:nvCxnSpPr>
      <xdr:spPr>
        <a:xfrm flipV="1">
          <a:off x="13380720" y="319278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39</xdr:row>
      <xdr:rowOff>15240</xdr:rowOff>
    </xdr:from>
    <xdr:to>
      <xdr:col>12</xdr:col>
      <xdr:colOff>601980</xdr:colOff>
      <xdr:row>39</xdr:row>
      <xdr:rowOff>167640</xdr:rowOff>
    </xdr:to>
    <xdr:cxnSp macro="">
      <xdr:nvCxnSpPr>
        <xdr:cNvPr id="78" name="Straight Arrow Connector 77"/>
        <xdr:cNvCxnSpPr/>
      </xdr:nvCxnSpPr>
      <xdr:spPr>
        <a:xfrm flipV="1">
          <a:off x="14066520" y="31775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41</xdr:row>
      <xdr:rowOff>38100</xdr:rowOff>
    </xdr:from>
    <xdr:to>
      <xdr:col>8</xdr:col>
      <xdr:colOff>609600</xdr:colOff>
      <xdr:row>41</xdr:row>
      <xdr:rowOff>182880</xdr:rowOff>
    </xdr:to>
    <xdr:cxnSp macro="">
      <xdr:nvCxnSpPr>
        <xdr:cNvPr id="79" name="Straight Arrow Connector 78"/>
        <xdr:cNvCxnSpPr/>
      </xdr:nvCxnSpPr>
      <xdr:spPr>
        <a:xfrm>
          <a:off x="11384280" y="36042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41</xdr:row>
      <xdr:rowOff>30480</xdr:rowOff>
    </xdr:from>
    <xdr:to>
      <xdr:col>7</xdr:col>
      <xdr:colOff>601980</xdr:colOff>
      <xdr:row>41</xdr:row>
      <xdr:rowOff>175260</xdr:rowOff>
    </xdr:to>
    <xdr:cxnSp macro="">
      <xdr:nvCxnSpPr>
        <xdr:cNvPr id="80" name="Straight Arrow Connector 79"/>
        <xdr:cNvCxnSpPr/>
      </xdr:nvCxnSpPr>
      <xdr:spPr>
        <a:xfrm>
          <a:off x="10706100" y="35966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41</xdr:row>
      <xdr:rowOff>38100</xdr:rowOff>
    </xdr:from>
    <xdr:to>
      <xdr:col>9</xdr:col>
      <xdr:colOff>601980</xdr:colOff>
      <xdr:row>41</xdr:row>
      <xdr:rowOff>182880</xdr:rowOff>
    </xdr:to>
    <xdr:cxnSp macro="">
      <xdr:nvCxnSpPr>
        <xdr:cNvPr id="81" name="Straight Arrow Connector 80"/>
        <xdr:cNvCxnSpPr/>
      </xdr:nvCxnSpPr>
      <xdr:spPr>
        <a:xfrm>
          <a:off x="12047220" y="36042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586740</xdr:colOff>
      <xdr:row>41</xdr:row>
      <xdr:rowOff>22860</xdr:rowOff>
    </xdr:from>
    <xdr:to>
      <xdr:col>10</xdr:col>
      <xdr:colOff>594360</xdr:colOff>
      <xdr:row>41</xdr:row>
      <xdr:rowOff>167640</xdr:rowOff>
    </xdr:to>
    <xdr:cxnSp macro="">
      <xdr:nvCxnSpPr>
        <xdr:cNvPr id="82" name="Straight Arrow Connector 81"/>
        <xdr:cNvCxnSpPr/>
      </xdr:nvCxnSpPr>
      <xdr:spPr>
        <a:xfrm>
          <a:off x="12710160" y="35890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41</xdr:row>
      <xdr:rowOff>45720</xdr:rowOff>
    </xdr:from>
    <xdr:to>
      <xdr:col>12</xdr:col>
      <xdr:colOff>601980</xdr:colOff>
      <xdr:row>41</xdr:row>
      <xdr:rowOff>190500</xdr:rowOff>
    </xdr:to>
    <xdr:cxnSp macro="">
      <xdr:nvCxnSpPr>
        <xdr:cNvPr id="83" name="Straight Arrow Connector 82"/>
        <xdr:cNvCxnSpPr/>
      </xdr:nvCxnSpPr>
      <xdr:spPr>
        <a:xfrm>
          <a:off x="14058900" y="36118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601980</xdr:colOff>
      <xdr:row>44</xdr:row>
      <xdr:rowOff>45720</xdr:rowOff>
    </xdr:from>
    <xdr:to>
      <xdr:col>7</xdr:col>
      <xdr:colOff>609600</xdr:colOff>
      <xdr:row>44</xdr:row>
      <xdr:rowOff>190500</xdr:rowOff>
    </xdr:to>
    <xdr:cxnSp macro="">
      <xdr:nvCxnSpPr>
        <xdr:cNvPr id="84" name="Straight Arrow Connector 83"/>
        <xdr:cNvCxnSpPr/>
      </xdr:nvCxnSpPr>
      <xdr:spPr>
        <a:xfrm>
          <a:off x="10713720" y="422148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44</xdr:row>
      <xdr:rowOff>38100</xdr:rowOff>
    </xdr:from>
    <xdr:to>
      <xdr:col>8</xdr:col>
      <xdr:colOff>617220</xdr:colOff>
      <xdr:row>44</xdr:row>
      <xdr:rowOff>182880</xdr:rowOff>
    </xdr:to>
    <xdr:cxnSp macro="">
      <xdr:nvCxnSpPr>
        <xdr:cNvPr id="85" name="Straight Arrow Connector 84"/>
        <xdr:cNvCxnSpPr/>
      </xdr:nvCxnSpPr>
      <xdr:spPr>
        <a:xfrm>
          <a:off x="11391900" y="42138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617220</xdr:colOff>
      <xdr:row>44</xdr:row>
      <xdr:rowOff>22860</xdr:rowOff>
    </xdr:from>
    <xdr:to>
      <xdr:col>9</xdr:col>
      <xdr:colOff>624840</xdr:colOff>
      <xdr:row>44</xdr:row>
      <xdr:rowOff>167640</xdr:rowOff>
    </xdr:to>
    <xdr:cxnSp macro="">
      <xdr:nvCxnSpPr>
        <xdr:cNvPr id="86" name="Straight Arrow Connector 85"/>
        <xdr:cNvCxnSpPr/>
      </xdr:nvCxnSpPr>
      <xdr:spPr>
        <a:xfrm>
          <a:off x="12070080" y="419862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44</xdr:row>
      <xdr:rowOff>38100</xdr:rowOff>
    </xdr:from>
    <xdr:to>
      <xdr:col>10</xdr:col>
      <xdr:colOff>617220</xdr:colOff>
      <xdr:row>44</xdr:row>
      <xdr:rowOff>182880</xdr:rowOff>
    </xdr:to>
    <xdr:cxnSp macro="">
      <xdr:nvCxnSpPr>
        <xdr:cNvPr id="87" name="Straight Arrow Connector 86"/>
        <xdr:cNvCxnSpPr/>
      </xdr:nvCxnSpPr>
      <xdr:spPr>
        <a:xfrm>
          <a:off x="12733020" y="42138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44</xdr:row>
      <xdr:rowOff>38100</xdr:rowOff>
    </xdr:from>
    <xdr:to>
      <xdr:col>11</xdr:col>
      <xdr:colOff>617220</xdr:colOff>
      <xdr:row>44</xdr:row>
      <xdr:rowOff>182880</xdr:rowOff>
    </xdr:to>
    <xdr:cxnSp macro="">
      <xdr:nvCxnSpPr>
        <xdr:cNvPr id="88" name="Straight Arrow Connector 87"/>
        <xdr:cNvCxnSpPr/>
      </xdr:nvCxnSpPr>
      <xdr:spPr>
        <a:xfrm>
          <a:off x="13403580" y="42138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609600</xdr:colOff>
      <xdr:row>44</xdr:row>
      <xdr:rowOff>38100</xdr:rowOff>
    </xdr:from>
    <xdr:to>
      <xdr:col>12</xdr:col>
      <xdr:colOff>617220</xdr:colOff>
      <xdr:row>44</xdr:row>
      <xdr:rowOff>182880</xdr:rowOff>
    </xdr:to>
    <xdr:cxnSp macro="">
      <xdr:nvCxnSpPr>
        <xdr:cNvPr id="89" name="Straight Arrow Connector 88"/>
        <xdr:cNvCxnSpPr/>
      </xdr:nvCxnSpPr>
      <xdr:spPr>
        <a:xfrm>
          <a:off x="14074140" y="42138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37</xdr:row>
      <xdr:rowOff>38100</xdr:rowOff>
    </xdr:from>
    <xdr:to>
      <xdr:col>7</xdr:col>
      <xdr:colOff>617220</xdr:colOff>
      <xdr:row>37</xdr:row>
      <xdr:rowOff>182880</xdr:rowOff>
    </xdr:to>
    <xdr:cxnSp macro="">
      <xdr:nvCxnSpPr>
        <xdr:cNvPr id="90" name="Straight Arrow Connector 89"/>
        <xdr:cNvCxnSpPr/>
      </xdr:nvCxnSpPr>
      <xdr:spPr>
        <a:xfrm>
          <a:off x="10721340" y="279654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37</xdr:row>
      <xdr:rowOff>45720</xdr:rowOff>
    </xdr:from>
    <xdr:to>
      <xdr:col>8</xdr:col>
      <xdr:colOff>601980</xdr:colOff>
      <xdr:row>37</xdr:row>
      <xdr:rowOff>190500</xdr:rowOff>
    </xdr:to>
    <xdr:cxnSp macro="">
      <xdr:nvCxnSpPr>
        <xdr:cNvPr id="91" name="Straight Arrow Connector 90"/>
        <xdr:cNvCxnSpPr/>
      </xdr:nvCxnSpPr>
      <xdr:spPr>
        <a:xfrm>
          <a:off x="11376660" y="280416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586740</xdr:colOff>
      <xdr:row>37</xdr:row>
      <xdr:rowOff>22860</xdr:rowOff>
    </xdr:from>
    <xdr:to>
      <xdr:col>9</xdr:col>
      <xdr:colOff>594360</xdr:colOff>
      <xdr:row>37</xdr:row>
      <xdr:rowOff>167640</xdr:rowOff>
    </xdr:to>
    <xdr:cxnSp macro="">
      <xdr:nvCxnSpPr>
        <xdr:cNvPr id="92" name="Straight Arrow Connector 91"/>
        <xdr:cNvCxnSpPr/>
      </xdr:nvCxnSpPr>
      <xdr:spPr>
        <a:xfrm>
          <a:off x="1203960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585136</xdr:colOff>
      <xdr:row>37</xdr:row>
      <xdr:rowOff>22860</xdr:rowOff>
    </xdr:from>
    <xdr:to>
      <xdr:col>10</xdr:col>
      <xdr:colOff>592756</xdr:colOff>
      <xdr:row>37</xdr:row>
      <xdr:rowOff>167640</xdr:rowOff>
    </xdr:to>
    <xdr:cxnSp macro="">
      <xdr:nvCxnSpPr>
        <xdr:cNvPr id="93" name="Straight Arrow Connector 92"/>
        <xdr:cNvCxnSpPr/>
      </xdr:nvCxnSpPr>
      <xdr:spPr>
        <a:xfrm>
          <a:off x="12708556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37</xdr:row>
      <xdr:rowOff>22860</xdr:rowOff>
    </xdr:from>
    <xdr:to>
      <xdr:col>12</xdr:col>
      <xdr:colOff>609600</xdr:colOff>
      <xdr:row>37</xdr:row>
      <xdr:rowOff>167640</xdr:rowOff>
    </xdr:to>
    <xdr:cxnSp macro="">
      <xdr:nvCxnSpPr>
        <xdr:cNvPr id="94" name="Straight Arrow Connector 93"/>
        <xdr:cNvCxnSpPr/>
      </xdr:nvCxnSpPr>
      <xdr:spPr>
        <a:xfrm>
          <a:off x="14066520" y="2781300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39</xdr:row>
      <xdr:rowOff>22860</xdr:rowOff>
    </xdr:from>
    <xdr:to>
      <xdr:col>13</xdr:col>
      <xdr:colOff>571500</xdr:colOff>
      <xdr:row>39</xdr:row>
      <xdr:rowOff>175260</xdr:rowOff>
    </xdr:to>
    <xdr:cxnSp macro="">
      <xdr:nvCxnSpPr>
        <xdr:cNvPr id="95" name="Straight Arrow Connector 94"/>
        <xdr:cNvCxnSpPr/>
      </xdr:nvCxnSpPr>
      <xdr:spPr>
        <a:xfrm flipV="1">
          <a:off x="6294120" y="79019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563880</xdr:colOff>
      <xdr:row>39</xdr:row>
      <xdr:rowOff>15240</xdr:rowOff>
    </xdr:from>
    <xdr:to>
      <xdr:col>14</xdr:col>
      <xdr:colOff>563880</xdr:colOff>
      <xdr:row>39</xdr:row>
      <xdr:rowOff>167640</xdr:rowOff>
    </xdr:to>
    <xdr:cxnSp macro="">
      <xdr:nvCxnSpPr>
        <xdr:cNvPr id="96" name="Straight Arrow Connector 95"/>
        <xdr:cNvCxnSpPr/>
      </xdr:nvCxnSpPr>
      <xdr:spPr>
        <a:xfrm flipV="1">
          <a:off x="6957060" y="789432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39</xdr:row>
      <xdr:rowOff>22860</xdr:rowOff>
    </xdr:from>
    <xdr:to>
      <xdr:col>15</xdr:col>
      <xdr:colOff>563880</xdr:colOff>
      <xdr:row>39</xdr:row>
      <xdr:rowOff>175260</xdr:rowOff>
    </xdr:to>
    <xdr:cxnSp macro="">
      <xdr:nvCxnSpPr>
        <xdr:cNvPr id="97" name="Straight Arrow Connector 96"/>
        <xdr:cNvCxnSpPr/>
      </xdr:nvCxnSpPr>
      <xdr:spPr>
        <a:xfrm flipV="1">
          <a:off x="7627620" y="7901940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569494</xdr:colOff>
      <xdr:row>35</xdr:row>
      <xdr:rowOff>40106</xdr:rowOff>
    </xdr:from>
    <xdr:to>
      <xdr:col>13</xdr:col>
      <xdr:colOff>577114</xdr:colOff>
      <xdr:row>35</xdr:row>
      <xdr:rowOff>184886</xdr:rowOff>
    </xdr:to>
    <xdr:cxnSp macro="">
      <xdr:nvCxnSpPr>
        <xdr:cNvPr id="98" name="Straight Arrow Connector 97"/>
        <xdr:cNvCxnSpPr/>
      </xdr:nvCxnSpPr>
      <xdr:spPr>
        <a:xfrm>
          <a:off x="6292114" y="7111466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518160</xdr:colOff>
      <xdr:row>12</xdr:row>
      <xdr:rowOff>38100</xdr:rowOff>
    </xdr:from>
    <xdr:to>
      <xdr:col>20</xdr:col>
      <xdr:colOff>525780</xdr:colOff>
      <xdr:row>12</xdr:row>
      <xdr:rowOff>182880</xdr:rowOff>
    </xdr:to>
    <xdr:cxnSp macro="">
      <xdr:nvCxnSpPr>
        <xdr:cNvPr id="104" name="Straight Arrow Connector 103"/>
        <xdr:cNvCxnSpPr/>
      </xdr:nvCxnSpPr>
      <xdr:spPr>
        <a:xfrm>
          <a:off x="14016446" y="4109357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525780</xdr:colOff>
      <xdr:row>16</xdr:row>
      <xdr:rowOff>30480</xdr:rowOff>
    </xdr:from>
    <xdr:to>
      <xdr:col>20</xdr:col>
      <xdr:colOff>525780</xdr:colOff>
      <xdr:row>16</xdr:row>
      <xdr:rowOff>182880</xdr:rowOff>
    </xdr:to>
    <xdr:cxnSp macro="">
      <xdr:nvCxnSpPr>
        <xdr:cNvPr id="105" name="Straight Arrow Connector 104"/>
        <xdr:cNvCxnSpPr/>
      </xdr:nvCxnSpPr>
      <xdr:spPr>
        <a:xfrm flipV="1">
          <a:off x="10649494" y="6300651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545432</xdr:colOff>
      <xdr:row>21</xdr:row>
      <xdr:rowOff>40105</xdr:rowOff>
    </xdr:from>
    <xdr:to>
      <xdr:col>20</xdr:col>
      <xdr:colOff>553052</xdr:colOff>
      <xdr:row>21</xdr:row>
      <xdr:rowOff>184885</xdr:rowOff>
    </xdr:to>
    <xdr:cxnSp macro="">
      <xdr:nvCxnSpPr>
        <xdr:cNvPr id="106" name="Straight Arrow Connector 105"/>
        <xdr:cNvCxnSpPr/>
      </xdr:nvCxnSpPr>
      <xdr:spPr>
        <a:xfrm>
          <a:off x="10669146" y="9499791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12</xdr:row>
      <xdr:rowOff>45720</xdr:rowOff>
    </xdr:from>
    <xdr:to>
      <xdr:col>21</xdr:col>
      <xdr:colOff>541020</xdr:colOff>
      <xdr:row>12</xdr:row>
      <xdr:rowOff>190500</xdr:rowOff>
    </xdr:to>
    <xdr:cxnSp macro="">
      <xdr:nvCxnSpPr>
        <xdr:cNvPr id="107" name="Straight Arrow Connector 106"/>
        <xdr:cNvCxnSpPr/>
      </xdr:nvCxnSpPr>
      <xdr:spPr>
        <a:xfrm>
          <a:off x="14706600" y="4116977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525780</xdr:colOff>
      <xdr:row>16</xdr:row>
      <xdr:rowOff>30480</xdr:rowOff>
    </xdr:from>
    <xdr:to>
      <xdr:col>21</xdr:col>
      <xdr:colOff>525780</xdr:colOff>
      <xdr:row>16</xdr:row>
      <xdr:rowOff>182880</xdr:rowOff>
    </xdr:to>
    <xdr:cxnSp macro="">
      <xdr:nvCxnSpPr>
        <xdr:cNvPr id="108" name="Straight Arrow Connector 107"/>
        <xdr:cNvCxnSpPr/>
      </xdr:nvCxnSpPr>
      <xdr:spPr>
        <a:xfrm flipV="1">
          <a:off x="1875609" y="16772709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18</xdr:row>
      <xdr:rowOff>38100</xdr:rowOff>
    </xdr:from>
    <xdr:to>
      <xdr:col>21</xdr:col>
      <xdr:colOff>541020</xdr:colOff>
      <xdr:row>18</xdr:row>
      <xdr:rowOff>182880</xdr:rowOff>
    </xdr:to>
    <xdr:cxnSp macro="">
      <xdr:nvCxnSpPr>
        <xdr:cNvPr id="109" name="Straight Arrow Connector 108"/>
        <xdr:cNvCxnSpPr/>
      </xdr:nvCxnSpPr>
      <xdr:spPr>
        <a:xfrm>
          <a:off x="1883229" y="17770929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21</xdr:row>
      <xdr:rowOff>38100</xdr:rowOff>
    </xdr:from>
    <xdr:to>
      <xdr:col>21</xdr:col>
      <xdr:colOff>541020</xdr:colOff>
      <xdr:row>21</xdr:row>
      <xdr:rowOff>182880</xdr:rowOff>
    </xdr:to>
    <xdr:cxnSp macro="">
      <xdr:nvCxnSpPr>
        <xdr:cNvPr id="110" name="Straight Arrow Connector 109"/>
        <xdr:cNvCxnSpPr/>
      </xdr:nvCxnSpPr>
      <xdr:spPr>
        <a:xfrm>
          <a:off x="1883229" y="19969843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586740</xdr:colOff>
      <xdr:row>12</xdr:row>
      <xdr:rowOff>38100</xdr:rowOff>
    </xdr:from>
    <xdr:to>
      <xdr:col>22</xdr:col>
      <xdr:colOff>594360</xdr:colOff>
      <xdr:row>12</xdr:row>
      <xdr:rowOff>182880</xdr:rowOff>
    </xdr:to>
    <xdr:cxnSp macro="">
      <xdr:nvCxnSpPr>
        <xdr:cNvPr id="111" name="Straight Arrow Connector 110"/>
        <xdr:cNvCxnSpPr/>
      </xdr:nvCxnSpPr>
      <xdr:spPr>
        <a:xfrm>
          <a:off x="5311140" y="14581414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579120</xdr:colOff>
      <xdr:row>12</xdr:row>
      <xdr:rowOff>53340</xdr:rowOff>
    </xdr:from>
    <xdr:to>
      <xdr:col>23</xdr:col>
      <xdr:colOff>586740</xdr:colOff>
      <xdr:row>12</xdr:row>
      <xdr:rowOff>198120</xdr:rowOff>
    </xdr:to>
    <xdr:cxnSp macro="">
      <xdr:nvCxnSpPr>
        <xdr:cNvPr id="112" name="Straight Arrow Connector 111"/>
        <xdr:cNvCxnSpPr/>
      </xdr:nvCxnSpPr>
      <xdr:spPr>
        <a:xfrm>
          <a:off x="5978434" y="14596654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594360</xdr:colOff>
      <xdr:row>13</xdr:row>
      <xdr:rowOff>30480</xdr:rowOff>
    </xdr:from>
    <xdr:to>
      <xdr:col>22</xdr:col>
      <xdr:colOff>601980</xdr:colOff>
      <xdr:row>13</xdr:row>
      <xdr:rowOff>175260</xdr:rowOff>
    </xdr:to>
    <xdr:cxnSp macro="">
      <xdr:nvCxnSpPr>
        <xdr:cNvPr id="113" name="Straight Arrow Connector 112"/>
        <xdr:cNvCxnSpPr/>
      </xdr:nvCxnSpPr>
      <xdr:spPr>
        <a:xfrm>
          <a:off x="5318760" y="14976566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594360</xdr:colOff>
      <xdr:row>13</xdr:row>
      <xdr:rowOff>38100</xdr:rowOff>
    </xdr:from>
    <xdr:to>
      <xdr:col>23</xdr:col>
      <xdr:colOff>601980</xdr:colOff>
      <xdr:row>13</xdr:row>
      <xdr:rowOff>182880</xdr:rowOff>
    </xdr:to>
    <xdr:cxnSp macro="">
      <xdr:nvCxnSpPr>
        <xdr:cNvPr id="114" name="Straight Arrow Connector 113"/>
        <xdr:cNvCxnSpPr/>
      </xdr:nvCxnSpPr>
      <xdr:spPr>
        <a:xfrm>
          <a:off x="5993674" y="14984186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586740</xdr:colOff>
      <xdr:row>16</xdr:row>
      <xdr:rowOff>22860</xdr:rowOff>
    </xdr:from>
    <xdr:to>
      <xdr:col>22</xdr:col>
      <xdr:colOff>586740</xdr:colOff>
      <xdr:row>16</xdr:row>
      <xdr:rowOff>175260</xdr:rowOff>
    </xdr:to>
    <xdr:cxnSp macro="">
      <xdr:nvCxnSpPr>
        <xdr:cNvPr id="115" name="Straight Arrow Connector 114"/>
        <xdr:cNvCxnSpPr/>
      </xdr:nvCxnSpPr>
      <xdr:spPr>
        <a:xfrm flipV="1">
          <a:off x="5311140" y="16765089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594360</xdr:colOff>
      <xdr:row>16</xdr:row>
      <xdr:rowOff>38100</xdr:rowOff>
    </xdr:from>
    <xdr:to>
      <xdr:col>23</xdr:col>
      <xdr:colOff>594360</xdr:colOff>
      <xdr:row>16</xdr:row>
      <xdr:rowOff>190500</xdr:rowOff>
    </xdr:to>
    <xdr:cxnSp macro="">
      <xdr:nvCxnSpPr>
        <xdr:cNvPr id="116" name="Straight Arrow Connector 115"/>
        <xdr:cNvCxnSpPr/>
      </xdr:nvCxnSpPr>
      <xdr:spPr>
        <a:xfrm flipV="1">
          <a:off x="5993674" y="16780329"/>
          <a:ext cx="0" cy="1524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601980</xdr:colOff>
      <xdr:row>18</xdr:row>
      <xdr:rowOff>38100</xdr:rowOff>
    </xdr:from>
    <xdr:to>
      <xdr:col>23</xdr:col>
      <xdr:colOff>609600</xdr:colOff>
      <xdr:row>18</xdr:row>
      <xdr:rowOff>182880</xdr:rowOff>
    </xdr:to>
    <xdr:cxnSp macro="">
      <xdr:nvCxnSpPr>
        <xdr:cNvPr id="117" name="Straight Arrow Connector 116"/>
        <xdr:cNvCxnSpPr/>
      </xdr:nvCxnSpPr>
      <xdr:spPr>
        <a:xfrm>
          <a:off x="6001294" y="17770929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594360</xdr:colOff>
      <xdr:row>18</xdr:row>
      <xdr:rowOff>30480</xdr:rowOff>
    </xdr:from>
    <xdr:to>
      <xdr:col>22</xdr:col>
      <xdr:colOff>601980</xdr:colOff>
      <xdr:row>18</xdr:row>
      <xdr:rowOff>175260</xdr:rowOff>
    </xdr:to>
    <xdr:cxnSp macro="">
      <xdr:nvCxnSpPr>
        <xdr:cNvPr id="118" name="Straight Arrow Connector 117"/>
        <xdr:cNvCxnSpPr/>
      </xdr:nvCxnSpPr>
      <xdr:spPr>
        <a:xfrm>
          <a:off x="5318760" y="17763309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601980</xdr:colOff>
      <xdr:row>21</xdr:row>
      <xdr:rowOff>45720</xdr:rowOff>
    </xdr:from>
    <xdr:to>
      <xdr:col>22</xdr:col>
      <xdr:colOff>609600</xdr:colOff>
      <xdr:row>21</xdr:row>
      <xdr:rowOff>190500</xdr:rowOff>
    </xdr:to>
    <xdr:cxnSp macro="">
      <xdr:nvCxnSpPr>
        <xdr:cNvPr id="119" name="Straight Arrow Connector 118"/>
        <xdr:cNvCxnSpPr/>
      </xdr:nvCxnSpPr>
      <xdr:spPr>
        <a:xfrm>
          <a:off x="5326380" y="19977463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609600</xdr:colOff>
      <xdr:row>21</xdr:row>
      <xdr:rowOff>38100</xdr:rowOff>
    </xdr:from>
    <xdr:to>
      <xdr:col>23</xdr:col>
      <xdr:colOff>617220</xdr:colOff>
      <xdr:row>21</xdr:row>
      <xdr:rowOff>182880</xdr:rowOff>
    </xdr:to>
    <xdr:cxnSp macro="">
      <xdr:nvCxnSpPr>
        <xdr:cNvPr id="120" name="Straight Arrow Connector 119"/>
        <xdr:cNvCxnSpPr/>
      </xdr:nvCxnSpPr>
      <xdr:spPr>
        <a:xfrm>
          <a:off x="6008914" y="19969843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609600</xdr:colOff>
      <xdr:row>14</xdr:row>
      <xdr:rowOff>38100</xdr:rowOff>
    </xdr:from>
    <xdr:to>
      <xdr:col>22</xdr:col>
      <xdr:colOff>617220</xdr:colOff>
      <xdr:row>14</xdr:row>
      <xdr:rowOff>182880</xdr:rowOff>
    </xdr:to>
    <xdr:cxnSp macro="">
      <xdr:nvCxnSpPr>
        <xdr:cNvPr id="121" name="Straight Arrow Connector 120"/>
        <xdr:cNvCxnSpPr/>
      </xdr:nvCxnSpPr>
      <xdr:spPr>
        <a:xfrm>
          <a:off x="5334000" y="15376071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594360</xdr:colOff>
      <xdr:row>14</xdr:row>
      <xdr:rowOff>45720</xdr:rowOff>
    </xdr:from>
    <xdr:to>
      <xdr:col>23</xdr:col>
      <xdr:colOff>601980</xdr:colOff>
      <xdr:row>14</xdr:row>
      <xdr:rowOff>190500</xdr:rowOff>
    </xdr:to>
    <xdr:cxnSp macro="">
      <xdr:nvCxnSpPr>
        <xdr:cNvPr id="122" name="Straight Arrow Connector 121"/>
        <xdr:cNvCxnSpPr/>
      </xdr:nvCxnSpPr>
      <xdr:spPr>
        <a:xfrm>
          <a:off x="5993674" y="15383691"/>
          <a:ext cx="7620" cy="1447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zoomScale="85" zoomScaleNormal="85" workbookViewId="0">
      <pane xSplit="1" ySplit="1" topLeftCell="B27" activePane="bottomRight" state="frozen"/>
      <selection activeCell="B2" sqref="B2:U19"/>
      <selection pane="topRight" activeCell="B2" sqref="B2:U19"/>
      <selection pane="bottomLeft" activeCell="B2" sqref="B2:U19"/>
      <selection pane="bottomRight" activeCell="L27" sqref="L27:L54"/>
    </sheetView>
  </sheetViews>
  <sheetFormatPr defaultRowHeight="15.6" x14ac:dyDescent="0.3"/>
  <cols>
    <col min="1" max="1" width="15.5" style="2" customWidth="1"/>
    <col min="2" max="2" width="6.09765625" bestFit="1" customWidth="1"/>
    <col min="3" max="3" width="5.3984375" bestFit="1" customWidth="1"/>
    <col min="4" max="4" width="8.796875" bestFit="1" customWidth="1"/>
    <col min="5" max="6" width="5.3984375" bestFit="1" customWidth="1"/>
    <col min="7" max="29" width="6.296875" bestFit="1" customWidth="1"/>
  </cols>
  <sheetData>
    <row r="1" spans="1:30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100</v>
      </c>
    </row>
    <row r="2" spans="1:30" x14ac:dyDescent="0.3">
      <c r="A2" s="4" t="s">
        <v>28</v>
      </c>
      <c r="B2" s="5">
        <v>9.9615414333567482</v>
      </c>
      <c r="C2" s="5">
        <v>9.9136968013422226</v>
      </c>
      <c r="D2" s="5">
        <v>10.298455037317067</v>
      </c>
      <c r="E2" s="5">
        <v>9.8650623328518989</v>
      </c>
      <c r="F2" s="5">
        <v>9.9585051342150006</v>
      </c>
      <c r="G2" s="5">
        <v>12.543916204704452</v>
      </c>
      <c r="H2" s="5">
        <v>12.641111665398393</v>
      </c>
      <c r="I2" s="5">
        <v>12.583747412907872</v>
      </c>
      <c r="J2" s="5">
        <v>12.577681231147489</v>
      </c>
      <c r="K2" s="5">
        <v>11.458269141045445</v>
      </c>
      <c r="L2" s="5">
        <v>11.432159740060303</v>
      </c>
      <c r="M2" s="5">
        <v>11.464499407897755</v>
      </c>
      <c r="N2" s="5">
        <v>11.465801175679037</v>
      </c>
      <c r="O2" s="5">
        <v>8.916888099801076</v>
      </c>
      <c r="P2" s="5">
        <v>8.7772506234351955</v>
      </c>
      <c r="Q2" s="5">
        <v>12.435350958633476</v>
      </c>
      <c r="R2" s="5">
        <v>12.444840163882235</v>
      </c>
      <c r="S2" s="5">
        <v>11.00021920832611</v>
      </c>
      <c r="T2" s="5">
        <v>11.56390855761393</v>
      </c>
      <c r="U2" s="5">
        <v>9.3650840702989075</v>
      </c>
      <c r="V2" s="5">
        <v>9.4427657002405514</v>
      </c>
      <c r="W2" s="5">
        <v>12.555815888942128</v>
      </c>
      <c r="X2" s="5">
        <v>12.513649526481229</v>
      </c>
      <c r="Y2" s="5">
        <v>11.184512041808164</v>
      </c>
      <c r="Z2" s="5">
        <v>12.561250388352613</v>
      </c>
      <c r="AA2" s="5">
        <v>9.2201342136889899</v>
      </c>
      <c r="AB2" s="5">
        <v>12.474875223579764</v>
      </c>
      <c r="AC2" s="5">
        <v>11.287426173053245</v>
      </c>
      <c r="AD2" s="5">
        <v>9.2120700736656627</v>
      </c>
    </row>
    <row r="3" spans="1:30" ht="31.2" x14ac:dyDescent="0.3">
      <c r="A3" s="4" t="s">
        <v>29</v>
      </c>
      <c r="B3" s="5">
        <v>4.0619358767588905</v>
      </c>
      <c r="C3" s="5">
        <v>4.2341769431142371</v>
      </c>
      <c r="D3" s="5">
        <v>3.5401617835272154</v>
      </c>
      <c r="E3" s="5">
        <v>3.6057621085537881</v>
      </c>
      <c r="F3" s="5">
        <v>3.593561966244982</v>
      </c>
      <c r="G3" s="5">
        <v>3.6241627661274762</v>
      </c>
      <c r="H3" s="5">
        <v>3.4502751082000023</v>
      </c>
      <c r="I3" s="5">
        <v>3.9816250458490399</v>
      </c>
      <c r="J3" s="5">
        <v>4.1928534420786567</v>
      </c>
      <c r="K3" s="5">
        <v>3.5710363064396438</v>
      </c>
      <c r="L3" s="5">
        <v>4.2011131775181738</v>
      </c>
      <c r="M3" s="5">
        <v>4.1639139728943171</v>
      </c>
      <c r="N3" s="5">
        <v>3.6097925584373556</v>
      </c>
      <c r="O3" s="5">
        <v>4.3060903742132091</v>
      </c>
      <c r="P3" s="5">
        <v>4.0644083693897013</v>
      </c>
      <c r="Q3" s="5">
        <v>5.091851053036752</v>
      </c>
      <c r="R3" s="5">
        <v>3.896095528041712</v>
      </c>
      <c r="S3" s="5">
        <v>3.6786497206521012</v>
      </c>
      <c r="T3" s="5">
        <v>3.4807568805529381</v>
      </c>
      <c r="U3" s="5">
        <v>3.8258460611691665</v>
      </c>
      <c r="V3" s="5">
        <v>3.6300079205881399</v>
      </c>
      <c r="W3" s="5">
        <v>3.8387826899735673</v>
      </c>
      <c r="X3" s="5">
        <v>3.6791519904480241</v>
      </c>
      <c r="Y3" s="5">
        <v>4.0989284407669819</v>
      </c>
      <c r="Z3" s="5">
        <v>3.7033189535333335</v>
      </c>
      <c r="AA3" s="5">
        <v>4.8178475031647823</v>
      </c>
      <c r="AB3" s="5">
        <v>5.2896985167494197</v>
      </c>
      <c r="AC3" s="5">
        <v>5.0153777584157773</v>
      </c>
      <c r="AD3" s="5">
        <v>4.494372368851244</v>
      </c>
    </row>
    <row r="4" spans="1:30" x14ac:dyDescent="0.3">
      <c r="A4" s="4" t="s">
        <v>30</v>
      </c>
      <c r="B4" s="6">
        <v>9695</v>
      </c>
      <c r="C4" s="6">
        <v>9695</v>
      </c>
      <c r="D4" s="6">
        <v>9695</v>
      </c>
      <c r="E4" s="6">
        <v>9695</v>
      </c>
      <c r="F4" s="6">
        <v>9695</v>
      </c>
      <c r="G4" s="6">
        <v>12335</v>
      </c>
      <c r="H4" s="6">
        <v>12335</v>
      </c>
      <c r="I4" s="6">
        <v>12335</v>
      </c>
      <c r="J4" s="6">
        <v>12335</v>
      </c>
      <c r="K4" s="6">
        <v>10877</v>
      </c>
      <c r="L4" s="6">
        <v>10877</v>
      </c>
      <c r="M4" s="6">
        <v>10877</v>
      </c>
      <c r="N4" s="6">
        <v>10877</v>
      </c>
      <c r="O4" s="6">
        <v>9695</v>
      </c>
      <c r="P4" s="6">
        <v>9695</v>
      </c>
      <c r="Q4" s="6">
        <v>12335</v>
      </c>
      <c r="R4" s="6">
        <v>12335</v>
      </c>
      <c r="S4" s="6">
        <v>10877</v>
      </c>
      <c r="T4" s="6">
        <v>10877</v>
      </c>
      <c r="U4" s="6">
        <v>9695</v>
      </c>
      <c r="V4" s="6">
        <v>9695</v>
      </c>
      <c r="W4" s="6">
        <v>12335</v>
      </c>
      <c r="X4" s="6">
        <v>12335</v>
      </c>
      <c r="Y4" s="6">
        <v>10877</v>
      </c>
      <c r="Z4" s="6">
        <v>12335</v>
      </c>
      <c r="AA4" s="6">
        <v>9695</v>
      </c>
      <c r="AB4" s="6">
        <v>12335</v>
      </c>
      <c r="AC4" s="6">
        <v>10877</v>
      </c>
      <c r="AD4" s="6">
        <v>9695</v>
      </c>
    </row>
    <row r="5" spans="1:30" ht="31.2" x14ac:dyDescent="0.3">
      <c r="A5" s="4" t="s">
        <v>31</v>
      </c>
      <c r="B5" s="6">
        <v>1488</v>
      </c>
      <c r="C5" s="6">
        <v>1614</v>
      </c>
      <c r="D5" s="6">
        <v>1229</v>
      </c>
      <c r="E5" s="6">
        <v>1652</v>
      </c>
      <c r="F5" s="6">
        <v>1682</v>
      </c>
      <c r="G5" s="6">
        <v>1809</v>
      </c>
      <c r="H5" s="6">
        <v>1297</v>
      </c>
      <c r="I5" s="6">
        <v>1682</v>
      </c>
      <c r="J5" s="6">
        <v>1738</v>
      </c>
      <c r="K5" s="6">
        <v>1776</v>
      </c>
      <c r="L5" s="6">
        <v>1773</v>
      </c>
      <c r="M5" s="6">
        <v>1782</v>
      </c>
      <c r="N5" s="6">
        <v>1779</v>
      </c>
      <c r="O5" s="6">
        <v>2480</v>
      </c>
      <c r="P5" s="6">
        <v>2654</v>
      </c>
      <c r="Q5" s="6">
        <v>2430</v>
      </c>
      <c r="R5" s="6">
        <v>2757</v>
      </c>
      <c r="S5" s="6">
        <v>2427</v>
      </c>
      <c r="T5" s="6">
        <v>1476</v>
      </c>
      <c r="U5" s="6">
        <v>2247</v>
      </c>
      <c r="V5" s="6">
        <v>2245</v>
      </c>
      <c r="W5" s="6">
        <v>2413</v>
      </c>
      <c r="X5" s="6">
        <v>2314</v>
      </c>
      <c r="Y5" s="6">
        <v>2195</v>
      </c>
      <c r="Z5" s="6">
        <v>2313</v>
      </c>
      <c r="AA5" s="6">
        <v>2023</v>
      </c>
      <c r="AB5" s="6">
        <v>2125</v>
      </c>
      <c r="AC5" s="6">
        <v>2025</v>
      </c>
      <c r="AD5" s="6">
        <v>1693</v>
      </c>
    </row>
    <row r="6" spans="1:30" ht="31.2" x14ac:dyDescent="0.3">
      <c r="A6" s="4" t="s">
        <v>32</v>
      </c>
      <c r="B6" s="6">
        <v>658</v>
      </c>
      <c r="C6" s="6">
        <v>721</v>
      </c>
      <c r="D6" s="6">
        <v>543</v>
      </c>
      <c r="E6" s="6">
        <v>734</v>
      </c>
      <c r="F6" s="6">
        <v>744</v>
      </c>
      <c r="G6" s="6">
        <v>789</v>
      </c>
      <c r="H6" s="6">
        <v>567</v>
      </c>
      <c r="I6" s="6">
        <v>739</v>
      </c>
      <c r="J6" s="6">
        <v>760</v>
      </c>
      <c r="K6" s="6">
        <v>784</v>
      </c>
      <c r="L6" s="6">
        <v>783</v>
      </c>
      <c r="M6" s="6">
        <v>792</v>
      </c>
      <c r="N6" s="6">
        <v>789</v>
      </c>
      <c r="O6" s="6">
        <v>1061</v>
      </c>
      <c r="P6" s="6">
        <v>1115</v>
      </c>
      <c r="Q6" s="6">
        <v>1018</v>
      </c>
      <c r="R6" s="6">
        <v>1166</v>
      </c>
      <c r="S6" s="6">
        <v>1045</v>
      </c>
      <c r="T6" s="6">
        <v>636</v>
      </c>
      <c r="U6" s="6">
        <v>1012</v>
      </c>
      <c r="V6" s="6">
        <v>1016</v>
      </c>
      <c r="W6" s="6">
        <v>1083</v>
      </c>
      <c r="X6" s="6">
        <v>1035</v>
      </c>
      <c r="Y6" s="6">
        <v>994</v>
      </c>
      <c r="Z6" s="6">
        <v>1040</v>
      </c>
      <c r="AA6" s="6">
        <v>876</v>
      </c>
      <c r="AB6" s="6">
        <v>926</v>
      </c>
      <c r="AC6" s="6">
        <v>839</v>
      </c>
      <c r="AD6" s="6">
        <v>725</v>
      </c>
    </row>
    <row r="7" spans="1:30" x14ac:dyDescent="0.3">
      <c r="A7" s="4" t="s">
        <v>33</v>
      </c>
      <c r="B7" s="6">
        <v>404</v>
      </c>
      <c r="C7" s="6">
        <v>433</v>
      </c>
      <c r="D7" s="6">
        <v>326</v>
      </c>
      <c r="E7" s="6">
        <v>447</v>
      </c>
      <c r="F7" s="6">
        <v>458</v>
      </c>
      <c r="G7" s="6">
        <v>494</v>
      </c>
      <c r="H7" s="6">
        <v>349</v>
      </c>
      <c r="I7" s="6">
        <v>455</v>
      </c>
      <c r="J7" s="6">
        <v>485</v>
      </c>
      <c r="K7" s="6">
        <v>482</v>
      </c>
      <c r="L7" s="6">
        <v>479</v>
      </c>
      <c r="M7" s="6">
        <v>483</v>
      </c>
      <c r="N7" s="6">
        <v>482</v>
      </c>
      <c r="O7" s="6">
        <v>679</v>
      </c>
      <c r="P7" s="6">
        <v>752</v>
      </c>
      <c r="Q7" s="6">
        <v>691</v>
      </c>
      <c r="R7" s="6">
        <v>778</v>
      </c>
      <c r="S7" s="6">
        <v>672</v>
      </c>
      <c r="T7" s="6">
        <v>410</v>
      </c>
      <c r="U7" s="6">
        <v>596</v>
      </c>
      <c r="V7" s="6">
        <v>598</v>
      </c>
      <c r="W7" s="6">
        <v>641</v>
      </c>
      <c r="X7" s="6">
        <v>616</v>
      </c>
      <c r="Y7" s="6">
        <v>575</v>
      </c>
      <c r="Z7" s="6">
        <v>618</v>
      </c>
      <c r="AA7" s="6">
        <v>558</v>
      </c>
      <c r="AB7" s="6">
        <v>574</v>
      </c>
      <c r="AC7" s="6">
        <v>574</v>
      </c>
      <c r="AD7" s="6">
        <v>472</v>
      </c>
    </row>
    <row r="8" spans="1:30" x14ac:dyDescent="0.3">
      <c r="A8" s="4" t="s">
        <v>34</v>
      </c>
      <c r="B8" s="6">
        <v>423</v>
      </c>
      <c r="C8" s="6">
        <v>460</v>
      </c>
      <c r="D8" s="6">
        <v>360</v>
      </c>
      <c r="E8" s="6">
        <v>471</v>
      </c>
      <c r="F8" s="6">
        <v>480</v>
      </c>
      <c r="G8" s="6">
        <v>525</v>
      </c>
      <c r="H8" s="6">
        <v>380</v>
      </c>
      <c r="I8" s="6">
        <v>483</v>
      </c>
      <c r="J8" s="6">
        <v>491</v>
      </c>
      <c r="K8" s="6">
        <v>510</v>
      </c>
      <c r="L8" s="6">
        <v>511</v>
      </c>
      <c r="M8" s="6">
        <v>507</v>
      </c>
      <c r="N8" s="6">
        <v>508</v>
      </c>
      <c r="O8" s="6">
        <v>740</v>
      </c>
      <c r="P8" s="6">
        <v>787</v>
      </c>
      <c r="Q8" s="6">
        <v>721</v>
      </c>
      <c r="R8" s="6">
        <v>811</v>
      </c>
      <c r="S8" s="6">
        <v>710</v>
      </c>
      <c r="T8" s="6">
        <v>430</v>
      </c>
      <c r="U8" s="6">
        <v>639</v>
      </c>
      <c r="V8" s="6">
        <v>631</v>
      </c>
      <c r="W8" s="6">
        <v>689</v>
      </c>
      <c r="X8" s="6">
        <v>663</v>
      </c>
      <c r="Y8" s="6">
        <v>626</v>
      </c>
      <c r="Z8" s="6">
        <v>654</v>
      </c>
      <c r="AA8" s="6">
        <v>582</v>
      </c>
      <c r="AB8" s="6">
        <v>612</v>
      </c>
      <c r="AC8" s="6">
        <v>601</v>
      </c>
      <c r="AD8" s="6">
        <v>492</v>
      </c>
    </row>
    <row r="9" spans="1:30" ht="31.2" x14ac:dyDescent="0.3">
      <c r="A9" s="4" t="s">
        <v>35</v>
      </c>
      <c r="B9" s="6">
        <v>181</v>
      </c>
      <c r="C9" s="6">
        <v>274</v>
      </c>
      <c r="D9" s="6">
        <v>37</v>
      </c>
      <c r="E9" s="6">
        <v>5</v>
      </c>
      <c r="F9" s="6">
        <v>0</v>
      </c>
      <c r="G9" s="6">
        <v>19</v>
      </c>
      <c r="H9" s="6">
        <v>0</v>
      </c>
      <c r="I9" s="6">
        <v>198</v>
      </c>
      <c r="J9" s="6">
        <v>324</v>
      </c>
      <c r="K9" s="6">
        <v>0</v>
      </c>
      <c r="L9" s="6">
        <v>307</v>
      </c>
      <c r="M9" s="6">
        <v>303</v>
      </c>
      <c r="N9" s="6">
        <v>2</v>
      </c>
      <c r="O9" s="6">
        <v>257</v>
      </c>
      <c r="P9" s="6">
        <v>71</v>
      </c>
      <c r="Q9" s="6">
        <v>1004</v>
      </c>
      <c r="R9" s="6">
        <v>30</v>
      </c>
      <c r="S9" s="6">
        <v>10</v>
      </c>
      <c r="T9" s="6">
        <v>0</v>
      </c>
      <c r="U9" s="6">
        <v>87</v>
      </c>
      <c r="V9" s="6">
        <v>11</v>
      </c>
      <c r="W9" s="6">
        <v>111</v>
      </c>
      <c r="X9" s="6">
        <v>44</v>
      </c>
      <c r="Y9" s="6">
        <v>344</v>
      </c>
      <c r="Z9" s="6">
        <v>78</v>
      </c>
      <c r="AA9" s="6">
        <v>712</v>
      </c>
      <c r="AB9" s="6">
        <v>1551</v>
      </c>
      <c r="AC9" s="6">
        <v>1337</v>
      </c>
      <c r="AD9" s="6">
        <v>465</v>
      </c>
    </row>
    <row r="10" spans="1:30" ht="31.2" x14ac:dyDescent="0.3">
      <c r="A10" s="4" t="s">
        <v>36</v>
      </c>
      <c r="B10" s="6">
        <v>5445</v>
      </c>
      <c r="C10" s="6">
        <v>5445</v>
      </c>
      <c r="D10" s="6">
        <v>5445</v>
      </c>
      <c r="E10" s="6">
        <v>5445</v>
      </c>
      <c r="F10" s="6">
        <v>5445</v>
      </c>
      <c r="G10" s="6">
        <v>7446</v>
      </c>
      <c r="H10" s="6">
        <v>7446</v>
      </c>
      <c r="I10" s="6">
        <v>7446</v>
      </c>
      <c r="J10" s="6">
        <v>7446</v>
      </c>
      <c r="K10" s="6">
        <v>6273</v>
      </c>
      <c r="L10" s="6">
        <v>6273</v>
      </c>
      <c r="M10" s="6">
        <v>6273</v>
      </c>
      <c r="N10" s="6">
        <v>6273</v>
      </c>
      <c r="O10" s="6">
        <v>5445</v>
      </c>
      <c r="P10" s="6">
        <v>5445</v>
      </c>
      <c r="Q10" s="6">
        <v>7446</v>
      </c>
      <c r="R10" s="6">
        <v>7446</v>
      </c>
      <c r="S10" s="6">
        <v>6273</v>
      </c>
      <c r="T10" s="6">
        <v>6273</v>
      </c>
      <c r="U10" s="6">
        <v>4544</v>
      </c>
      <c r="V10" s="6">
        <v>4544</v>
      </c>
      <c r="W10" s="6">
        <v>6478</v>
      </c>
      <c r="X10" s="6">
        <v>6478</v>
      </c>
      <c r="Y10" s="6">
        <v>5318</v>
      </c>
      <c r="Z10" s="6">
        <v>6478</v>
      </c>
      <c r="AA10" s="6">
        <v>4544</v>
      </c>
      <c r="AB10" s="6">
        <v>6478</v>
      </c>
      <c r="AC10" s="6">
        <v>5318</v>
      </c>
      <c r="AD10" s="6">
        <v>5445</v>
      </c>
    </row>
    <row r="11" spans="1:30" ht="31.2" x14ac:dyDescent="0.3">
      <c r="A11" s="4" t="s">
        <v>37</v>
      </c>
      <c r="B11" s="6">
        <v>990</v>
      </c>
      <c r="C11" s="6">
        <v>990</v>
      </c>
      <c r="D11" s="6">
        <v>990</v>
      </c>
      <c r="E11" s="6">
        <v>990</v>
      </c>
      <c r="F11" s="6">
        <v>990</v>
      </c>
      <c r="G11" s="6">
        <v>1060</v>
      </c>
      <c r="H11" s="6">
        <v>1060</v>
      </c>
      <c r="I11" s="6">
        <v>1060</v>
      </c>
      <c r="J11" s="6">
        <v>1060</v>
      </c>
      <c r="K11" s="6">
        <v>1046</v>
      </c>
      <c r="L11" s="6">
        <v>1046</v>
      </c>
      <c r="M11" s="6">
        <v>1046</v>
      </c>
      <c r="N11" s="6">
        <v>1046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1324</v>
      </c>
      <c r="V11" s="6">
        <v>1324</v>
      </c>
      <c r="W11" s="6">
        <v>1415</v>
      </c>
      <c r="X11" s="6">
        <v>1415</v>
      </c>
      <c r="Y11" s="6">
        <v>1397</v>
      </c>
      <c r="Z11" s="6">
        <v>1415</v>
      </c>
      <c r="AA11" s="6">
        <v>0</v>
      </c>
      <c r="AB11" s="6">
        <v>0</v>
      </c>
      <c r="AC11" s="6">
        <v>0</v>
      </c>
      <c r="AD11" s="6">
        <v>0</v>
      </c>
    </row>
    <row r="12" spans="1:30" ht="31.2" x14ac:dyDescent="0.3">
      <c r="A12" s="4" t="s">
        <v>38</v>
      </c>
      <c r="B12" s="6">
        <v>194</v>
      </c>
      <c r="C12" s="6">
        <v>68</v>
      </c>
      <c r="D12" s="6">
        <v>453</v>
      </c>
      <c r="E12" s="6">
        <v>30</v>
      </c>
      <c r="F12" s="6">
        <v>0</v>
      </c>
      <c r="G12" s="6">
        <v>0</v>
      </c>
      <c r="H12" s="6">
        <v>512</v>
      </c>
      <c r="I12" s="6">
        <v>127</v>
      </c>
      <c r="J12" s="6">
        <v>71</v>
      </c>
      <c r="K12" s="6">
        <v>6</v>
      </c>
      <c r="L12" s="6">
        <v>9</v>
      </c>
      <c r="M12" s="6">
        <v>0</v>
      </c>
      <c r="N12" s="6">
        <v>3</v>
      </c>
      <c r="O12" s="6">
        <v>192</v>
      </c>
      <c r="P12" s="6">
        <v>18</v>
      </c>
      <c r="Q12" s="6">
        <v>439</v>
      </c>
      <c r="R12" s="6">
        <v>112</v>
      </c>
      <c r="S12" s="6">
        <v>401</v>
      </c>
      <c r="T12" s="6">
        <v>1352</v>
      </c>
      <c r="U12" s="6">
        <v>2</v>
      </c>
      <c r="V12" s="6">
        <v>4</v>
      </c>
      <c r="W12" s="6">
        <v>9</v>
      </c>
      <c r="X12" s="6">
        <v>108</v>
      </c>
      <c r="Y12" s="6">
        <v>191</v>
      </c>
      <c r="Z12" s="6">
        <v>109</v>
      </c>
      <c r="AA12" s="6">
        <v>1550</v>
      </c>
      <c r="AB12" s="6">
        <v>1712</v>
      </c>
      <c r="AC12" s="6">
        <v>1758</v>
      </c>
      <c r="AD12" s="6">
        <v>979</v>
      </c>
    </row>
    <row r="13" spans="1:30" ht="31.2" x14ac:dyDescent="0.3">
      <c r="A13" s="4" t="s">
        <v>39</v>
      </c>
      <c r="B13" s="6">
        <v>67</v>
      </c>
      <c r="C13" s="6">
        <v>63</v>
      </c>
      <c r="D13" s="6">
        <v>63</v>
      </c>
      <c r="E13" s="6">
        <v>73</v>
      </c>
      <c r="F13" s="6">
        <v>64</v>
      </c>
      <c r="G13" s="6">
        <v>92</v>
      </c>
      <c r="H13" s="6">
        <v>75</v>
      </c>
      <c r="I13" s="6">
        <v>87</v>
      </c>
      <c r="J13" s="6">
        <v>79</v>
      </c>
      <c r="K13" s="6">
        <v>61</v>
      </c>
      <c r="L13" s="6">
        <v>64</v>
      </c>
      <c r="M13" s="6">
        <v>58</v>
      </c>
      <c r="N13" s="6">
        <v>61</v>
      </c>
      <c r="O13" s="6">
        <v>200</v>
      </c>
      <c r="P13" s="6">
        <v>255</v>
      </c>
      <c r="Q13" s="6">
        <v>261</v>
      </c>
      <c r="R13" s="6">
        <v>229</v>
      </c>
      <c r="S13" s="6">
        <v>177</v>
      </c>
      <c r="T13" s="6">
        <v>101</v>
      </c>
      <c r="U13" s="6">
        <v>65</v>
      </c>
      <c r="V13" s="6">
        <v>61</v>
      </c>
      <c r="W13" s="6">
        <v>78</v>
      </c>
      <c r="X13" s="6">
        <v>84</v>
      </c>
      <c r="Y13" s="6">
        <v>63</v>
      </c>
      <c r="Z13" s="6">
        <v>72</v>
      </c>
      <c r="AA13" s="6">
        <v>126</v>
      </c>
      <c r="AB13" s="6">
        <v>119</v>
      </c>
      <c r="AC13" s="6">
        <v>216</v>
      </c>
      <c r="AD13" s="6">
        <v>126</v>
      </c>
    </row>
    <row r="14" spans="1:30" x14ac:dyDescent="0.3">
      <c r="A14" s="4" t="s">
        <v>40</v>
      </c>
      <c r="B14" s="7">
        <v>0.45847284978467046</v>
      </c>
      <c r="C14" s="7">
        <v>0.38938892189432978</v>
      </c>
      <c r="D14" s="7">
        <v>0.61113751559102703</v>
      </c>
      <c r="E14" s="7">
        <v>0.43433190609553551</v>
      </c>
      <c r="F14" s="7">
        <v>0.11931345569891731</v>
      </c>
      <c r="G14" s="7">
        <v>0.21783023319781575</v>
      </c>
      <c r="H14" s="7">
        <v>0.55607645868467481</v>
      </c>
      <c r="I14" s="7">
        <v>0.51728383467836458</v>
      </c>
      <c r="J14" s="7">
        <v>0.43724673390784502</v>
      </c>
      <c r="K14" s="7">
        <v>0.25376718920706065</v>
      </c>
      <c r="L14" s="7">
        <v>0.34124898575463092</v>
      </c>
      <c r="M14" s="7">
        <v>0.26365528888006318</v>
      </c>
      <c r="N14" s="7">
        <v>0.19838346056828246</v>
      </c>
      <c r="O14" s="7">
        <v>0.42097394667076021</v>
      </c>
      <c r="P14" s="7">
        <v>0.28977444655147738</v>
      </c>
      <c r="Q14" s="7">
        <v>0.57616673385941186</v>
      </c>
      <c r="R14" s="7">
        <v>0.27535204031753924</v>
      </c>
      <c r="S14" s="7">
        <v>0.45580212110717178</v>
      </c>
      <c r="T14" s="7">
        <v>0.5555402518998136</v>
      </c>
      <c r="U14" s="7">
        <v>0.23397707270956461</v>
      </c>
      <c r="V14" s="7">
        <v>0.38945669306306596</v>
      </c>
      <c r="W14" s="7">
        <v>0.44592107710573747</v>
      </c>
      <c r="X14" s="7">
        <v>0.45415090964687688</v>
      </c>
      <c r="Y14" s="7">
        <v>0.38849411113305288</v>
      </c>
      <c r="Z14" s="7">
        <v>0.45851012150290249</v>
      </c>
      <c r="AA14" s="7">
        <v>0.76898939124133736</v>
      </c>
      <c r="AB14" s="7">
        <v>0.86193147571714379</v>
      </c>
      <c r="AC14" s="7">
        <v>0.81949631334177453</v>
      </c>
      <c r="AD14" s="7">
        <v>0.64386964664483026</v>
      </c>
    </row>
    <row r="15" spans="1:30" x14ac:dyDescent="0.3">
      <c r="A15" s="4" t="s">
        <v>41</v>
      </c>
      <c r="B15" s="7">
        <v>0.51217298058293448</v>
      </c>
      <c r="C15" s="7">
        <v>0.53437507113402571</v>
      </c>
      <c r="D15" s="7">
        <v>0.46480636321319097</v>
      </c>
      <c r="E15" s="7">
        <v>0.54520064751778241</v>
      </c>
      <c r="F15" s="7">
        <v>0.54104274283943865</v>
      </c>
      <c r="G15" s="7">
        <v>0.56802017936451887</v>
      </c>
      <c r="H15" s="7">
        <v>0.47621961049361033</v>
      </c>
      <c r="I15" s="7">
        <v>0.54826556310987606</v>
      </c>
      <c r="J15" s="7">
        <v>0.55173371967953422</v>
      </c>
      <c r="K15" s="7">
        <v>0.56401109865184351</v>
      </c>
      <c r="L15" s="7">
        <v>0.5594128974567415</v>
      </c>
      <c r="M15" s="7">
        <v>0.56297874579214235</v>
      </c>
      <c r="N15" s="7">
        <v>0.56161577193370604</v>
      </c>
      <c r="O15" s="7">
        <v>0.66632591178703893</v>
      </c>
      <c r="P15" s="7">
        <v>0.69703576890950258</v>
      </c>
      <c r="Q15" s="7">
        <v>0.65245404724047928</v>
      </c>
      <c r="R15" s="7">
        <v>0.71212575936513089</v>
      </c>
      <c r="S15" s="7">
        <v>0.66319204746398541</v>
      </c>
      <c r="T15" s="7">
        <v>0.51532614012266864</v>
      </c>
      <c r="U15" s="7">
        <v>0.54660948327049441</v>
      </c>
      <c r="V15" s="7">
        <v>0.54407363653601715</v>
      </c>
      <c r="W15" s="7">
        <v>0.57771073920560223</v>
      </c>
      <c r="X15" s="7">
        <v>0.56386021831733457</v>
      </c>
      <c r="Y15" s="7">
        <v>0.53581691126469089</v>
      </c>
      <c r="Z15" s="7">
        <v>0.56223424357134677</v>
      </c>
      <c r="AA15" s="7">
        <v>0.51401203049891886</v>
      </c>
      <c r="AB15" s="7">
        <v>0.5339761395127397</v>
      </c>
      <c r="AC15" s="7">
        <v>0.50928900743529648</v>
      </c>
      <c r="AD15" s="7">
        <v>0.53811458133719681</v>
      </c>
    </row>
    <row r="16" spans="1:30" x14ac:dyDescent="0.3">
      <c r="A16" s="4" t="s">
        <v>42</v>
      </c>
      <c r="B16" s="7">
        <v>0.41240041913007125</v>
      </c>
      <c r="C16" s="7">
        <v>0.44352595021286273</v>
      </c>
      <c r="D16" s="7">
        <v>0.370244355037738</v>
      </c>
      <c r="E16" s="7">
        <v>0.44988644894695518</v>
      </c>
      <c r="F16" s="7">
        <v>0.45905873075705389</v>
      </c>
      <c r="G16" s="7">
        <v>0.48056602426796707</v>
      </c>
      <c r="H16" s="7">
        <v>0.39132634374305614</v>
      </c>
      <c r="I16" s="7">
        <v>0.46360578281532383</v>
      </c>
      <c r="J16" s="7">
        <v>0.46911353602643979</v>
      </c>
      <c r="K16" s="7">
        <v>0.4806834818007828</v>
      </c>
      <c r="L16" s="7">
        <v>0.47573942762747445</v>
      </c>
      <c r="M16" s="7">
        <v>0.47792979781373762</v>
      </c>
      <c r="N16" s="7">
        <v>0.47975415758817463</v>
      </c>
      <c r="O16" s="7">
        <v>0.60712412166677221</v>
      </c>
      <c r="P16" s="7">
        <v>0.63347802044786083</v>
      </c>
      <c r="Q16" s="7">
        <v>0.59070873374110155</v>
      </c>
      <c r="R16" s="7">
        <v>0.65270589066703411</v>
      </c>
      <c r="S16" s="7">
        <v>0.60503376611873239</v>
      </c>
      <c r="T16" s="7">
        <v>0.4360961010691447</v>
      </c>
      <c r="U16" s="7">
        <v>0.48157109831366868</v>
      </c>
      <c r="V16" s="7">
        <v>0.48258474114100097</v>
      </c>
      <c r="W16" s="7">
        <v>0.5062334563367451</v>
      </c>
      <c r="X16" s="7">
        <v>0.49962863584126654</v>
      </c>
      <c r="Y16" s="7">
        <v>0.4680416076932763</v>
      </c>
      <c r="Z16" s="7">
        <v>0.49666203256590874</v>
      </c>
      <c r="AA16" s="7">
        <v>0.438450775045925</v>
      </c>
      <c r="AB16" s="7">
        <v>0.47024290346813047</v>
      </c>
      <c r="AC16" s="7">
        <v>0.42752834726485978</v>
      </c>
      <c r="AD16" s="7">
        <v>0.45875327342805539</v>
      </c>
    </row>
    <row r="17" spans="1:30" x14ac:dyDescent="0.3">
      <c r="A17" s="4" t="s">
        <v>43</v>
      </c>
      <c r="B17" s="7">
        <v>0.21799060150889049</v>
      </c>
      <c r="C17" s="7">
        <v>0.23511176673264228</v>
      </c>
      <c r="D17" s="7">
        <v>0.18327848300185429</v>
      </c>
      <c r="E17" s="7">
        <v>0.2400532722711089</v>
      </c>
      <c r="F17" s="7">
        <v>0.24424457405751737</v>
      </c>
      <c r="G17" s="7">
        <v>0.26081025364932975</v>
      </c>
      <c r="H17" s="7">
        <v>0.19217282906298747</v>
      </c>
      <c r="I17" s="7">
        <v>0.24390663570420304</v>
      </c>
      <c r="J17" s="7">
        <v>0.25159404102042204</v>
      </c>
      <c r="K17" s="7">
        <v>0.25679846332728556</v>
      </c>
      <c r="L17" s="7">
        <v>0.25638579125064143</v>
      </c>
      <c r="M17" s="7">
        <v>0.25767265150974927</v>
      </c>
      <c r="N17" s="7">
        <v>0.25718210867433283</v>
      </c>
      <c r="O17" s="7">
        <v>0.35061102928064319</v>
      </c>
      <c r="P17" s="7">
        <v>0.37359037883664709</v>
      </c>
      <c r="Q17" s="7">
        <v>0.34288770816371911</v>
      </c>
      <c r="R17" s="7">
        <v>0.38779444342699609</v>
      </c>
      <c r="S17" s="7">
        <v>0.34376689467197996</v>
      </c>
      <c r="T17" s="7">
        <v>0.21582585857331016</v>
      </c>
      <c r="U17" s="7">
        <v>0.25651256915970611</v>
      </c>
      <c r="V17" s="7">
        <v>0.25633051591496359</v>
      </c>
      <c r="W17" s="7">
        <v>0.27468006125662131</v>
      </c>
      <c r="X17" s="7">
        <v>0.26359175634937415</v>
      </c>
      <c r="Y17" s="7">
        <v>0.25088799409444978</v>
      </c>
      <c r="Z17" s="7">
        <v>0.26369877202756392</v>
      </c>
      <c r="AA17" s="7">
        <v>0.23148597735485654</v>
      </c>
      <c r="AB17" s="7">
        <v>0.24258659019189688</v>
      </c>
      <c r="AC17" s="7">
        <v>0.23068225440218473</v>
      </c>
      <c r="AD17" s="7">
        <v>0.24487060778968348</v>
      </c>
    </row>
    <row r="18" spans="1:30" x14ac:dyDescent="0.3">
      <c r="A18" s="4" t="s">
        <v>44</v>
      </c>
      <c r="B18" s="8">
        <v>1.4953011399478351</v>
      </c>
      <c r="C18" s="8">
        <v>1.6584261337665851</v>
      </c>
      <c r="D18" s="8">
        <v>1.0224242720642027</v>
      </c>
      <c r="E18" s="8">
        <v>0.96495257413287405</v>
      </c>
      <c r="F18" s="8">
        <v>1.0160241534468828</v>
      </c>
      <c r="G18" s="8">
        <v>1.0074114361311672</v>
      </c>
      <c r="H18" s="8">
        <v>0.90710535570785089</v>
      </c>
      <c r="I18" s="8">
        <v>1.4527881622438918</v>
      </c>
      <c r="J18" s="8">
        <v>1.5980696300503416</v>
      </c>
      <c r="K18" s="8">
        <v>0.94335844944312996</v>
      </c>
      <c r="L18" s="8">
        <v>1.6211543575261338</v>
      </c>
      <c r="M18" s="8">
        <v>1.5800837813791284</v>
      </c>
      <c r="N18" s="8">
        <v>0.97768629709722765</v>
      </c>
      <c r="O18" s="8">
        <v>1.7098257999140993</v>
      </c>
      <c r="P18" s="8">
        <v>1.4811479348745944</v>
      </c>
      <c r="Q18" s="8">
        <v>2.6055092385553991</v>
      </c>
      <c r="R18" s="8">
        <v>1.3169869162954828</v>
      </c>
      <c r="S18" s="8">
        <v>1.0962459119100854</v>
      </c>
      <c r="T18" s="8">
        <v>0.93902745154060197</v>
      </c>
      <c r="U18" s="8">
        <v>1.2248054371837607</v>
      </c>
      <c r="V18" s="8">
        <v>1.0230309646347506</v>
      </c>
      <c r="W18" s="8">
        <v>1.2243638697356192</v>
      </c>
      <c r="X18" s="8">
        <v>1.071930916305613</v>
      </c>
      <c r="Y18" s="8">
        <v>1.5199512843738086</v>
      </c>
      <c r="Z18" s="8">
        <v>1.0610459694555971</v>
      </c>
      <c r="AA18" s="8">
        <v>2.3879413386291715</v>
      </c>
      <c r="AB18" s="8">
        <v>2.9825359734846848</v>
      </c>
      <c r="AC18" s="8">
        <v>2.6797084997024547</v>
      </c>
      <c r="AD18" s="8">
        <v>1.966774984279662</v>
      </c>
    </row>
    <row r="19" spans="1:30" x14ac:dyDescent="0.3">
      <c r="A19" s="4" t="s">
        <v>45</v>
      </c>
      <c r="B19" s="8">
        <v>2.4469400011789295</v>
      </c>
      <c r="C19" s="8">
        <v>2.4371207893105913</v>
      </c>
      <c r="D19" s="8">
        <v>2.4224461305905356</v>
      </c>
      <c r="E19" s="8">
        <v>2.4437840830788544</v>
      </c>
      <c r="F19" s="8">
        <v>2.4335602487398771</v>
      </c>
      <c r="G19" s="8">
        <v>2.428744900904567</v>
      </c>
      <c r="H19" s="8">
        <v>2.4139011271655799</v>
      </c>
      <c r="I19" s="8">
        <v>2.4328888760661673</v>
      </c>
      <c r="J19" s="8">
        <v>2.4316241674197783</v>
      </c>
      <c r="K19" s="8">
        <v>2.4407377226551135</v>
      </c>
      <c r="L19" s="8">
        <v>2.4367122856573888</v>
      </c>
      <c r="M19" s="8">
        <v>2.433976779853273</v>
      </c>
      <c r="N19" s="8">
        <v>2.4411809306008103</v>
      </c>
      <c r="O19" s="8">
        <v>2.4095017801624494</v>
      </c>
      <c r="P19" s="8">
        <v>2.4024201637599583</v>
      </c>
      <c r="Q19" s="8">
        <v>2.3938638162398149</v>
      </c>
      <c r="R19" s="8">
        <v>2.4030961891999896</v>
      </c>
      <c r="S19" s="8">
        <v>2.4075108715263922</v>
      </c>
      <c r="T19" s="8">
        <v>2.4141790559311898</v>
      </c>
      <c r="U19" s="8">
        <v>2.4340718849362348</v>
      </c>
      <c r="V19" s="8">
        <v>2.4378186549205441</v>
      </c>
      <c r="W19" s="8">
        <v>2.4378614207020743</v>
      </c>
      <c r="X19" s="8">
        <v>2.4301022585968282</v>
      </c>
      <c r="Y19" s="8">
        <v>2.4483313727885636</v>
      </c>
      <c r="Z19" s="8">
        <v>2.4408496645460245</v>
      </c>
      <c r="AA19" s="8">
        <v>2.4197557449983647</v>
      </c>
      <c r="AB19" s="8">
        <v>2.4311925414665989</v>
      </c>
      <c r="AC19" s="8">
        <v>2.3922492360654433</v>
      </c>
      <c r="AD19" s="8">
        <v>2.4242620883908503</v>
      </c>
    </row>
    <row r="20" spans="1:30" ht="31.2" x14ac:dyDescent="0.3">
      <c r="A20" s="4" t="s">
        <v>101</v>
      </c>
      <c r="B20" s="149">
        <f>B4-(B5+B10+B11+B12)</f>
        <v>1578</v>
      </c>
      <c r="C20" s="149">
        <f t="shared" ref="C20:AD20" si="0">C4-(C5+C10+C11+C12)</f>
        <v>1578</v>
      </c>
      <c r="D20" s="149">
        <f t="shared" si="0"/>
        <v>1578</v>
      </c>
      <c r="E20" s="149">
        <f t="shared" si="0"/>
        <v>1578</v>
      </c>
      <c r="F20" s="149">
        <f t="shared" si="0"/>
        <v>1578</v>
      </c>
      <c r="G20" s="149">
        <f t="shared" si="0"/>
        <v>2020</v>
      </c>
      <c r="H20" s="149">
        <f t="shared" si="0"/>
        <v>2020</v>
      </c>
      <c r="I20" s="149">
        <f t="shared" si="0"/>
        <v>2020</v>
      </c>
      <c r="J20" s="149">
        <f t="shared" si="0"/>
        <v>2020</v>
      </c>
      <c r="K20" s="149">
        <f t="shared" si="0"/>
        <v>1776</v>
      </c>
      <c r="L20" s="149">
        <f t="shared" si="0"/>
        <v>1776</v>
      </c>
      <c r="M20" s="149">
        <f t="shared" si="0"/>
        <v>1776</v>
      </c>
      <c r="N20" s="149">
        <f t="shared" si="0"/>
        <v>1776</v>
      </c>
      <c r="O20" s="149">
        <f t="shared" si="0"/>
        <v>1578</v>
      </c>
      <c r="P20" s="149">
        <f t="shared" si="0"/>
        <v>1578</v>
      </c>
      <c r="Q20" s="149">
        <f t="shared" si="0"/>
        <v>2020</v>
      </c>
      <c r="R20" s="149">
        <f t="shared" si="0"/>
        <v>2020</v>
      </c>
      <c r="S20" s="149">
        <f t="shared" si="0"/>
        <v>1776</v>
      </c>
      <c r="T20" s="149">
        <f t="shared" si="0"/>
        <v>1776</v>
      </c>
      <c r="U20" s="149">
        <f t="shared" si="0"/>
        <v>1578</v>
      </c>
      <c r="V20" s="149">
        <f t="shared" si="0"/>
        <v>1578</v>
      </c>
      <c r="W20" s="149">
        <f t="shared" si="0"/>
        <v>2020</v>
      </c>
      <c r="X20" s="149">
        <f t="shared" si="0"/>
        <v>2020</v>
      </c>
      <c r="Y20" s="149">
        <f t="shared" si="0"/>
        <v>1776</v>
      </c>
      <c r="Z20" s="149">
        <f t="shared" si="0"/>
        <v>2020</v>
      </c>
      <c r="AA20" s="149">
        <f t="shared" si="0"/>
        <v>1578</v>
      </c>
      <c r="AB20" s="149">
        <f t="shared" si="0"/>
        <v>2020</v>
      </c>
      <c r="AC20" s="149">
        <f t="shared" si="0"/>
        <v>1776</v>
      </c>
      <c r="AD20" s="149">
        <f t="shared" si="0"/>
        <v>1578</v>
      </c>
    </row>
    <row r="21" spans="1:30" x14ac:dyDescent="0.3">
      <c r="A21" s="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30" x14ac:dyDescent="0.3">
      <c r="A22" s="3"/>
      <c r="B22" s="9"/>
      <c r="C22" s="150"/>
      <c r="D22" s="150"/>
      <c r="E22" s="150"/>
      <c r="F22" s="150"/>
      <c r="G22" s="150">
        <f>G2-2</f>
        <v>10.543916204704452</v>
      </c>
      <c r="H22" s="150">
        <f t="shared" ref="H22:J22" si="1">H2-2</f>
        <v>10.641111665398393</v>
      </c>
      <c r="I22" s="150">
        <f t="shared" si="1"/>
        <v>10.583747412907872</v>
      </c>
      <c r="J22" s="150">
        <f t="shared" si="1"/>
        <v>10.577681231147489</v>
      </c>
      <c r="K22" s="150">
        <f t="shared" ref="D22:AD22" si="2">K2-1.5</f>
        <v>9.9582691410454451</v>
      </c>
      <c r="L22" s="150">
        <f t="shared" si="2"/>
        <v>9.9321597400603032</v>
      </c>
      <c r="M22" s="150">
        <f t="shared" si="2"/>
        <v>9.9644994078977547</v>
      </c>
      <c r="N22" s="150">
        <f t="shared" si="2"/>
        <v>9.9658011756790366</v>
      </c>
      <c r="O22" s="150"/>
      <c r="P22" s="150"/>
      <c r="Q22" s="150">
        <f>Q2-2</f>
        <v>10.435350958633476</v>
      </c>
      <c r="R22" s="150">
        <f>R2-2</f>
        <v>10.444840163882235</v>
      </c>
      <c r="S22" s="150">
        <f t="shared" si="2"/>
        <v>9.5002192083261097</v>
      </c>
      <c r="T22" s="150">
        <f t="shared" si="2"/>
        <v>10.06390855761393</v>
      </c>
      <c r="U22" s="150"/>
      <c r="V22" s="150"/>
      <c r="W22" s="150">
        <f>W2-2</f>
        <v>10.555815888942128</v>
      </c>
      <c r="X22" s="150">
        <f>X2-2</f>
        <v>10.513649526481229</v>
      </c>
      <c r="Y22" s="150">
        <f t="shared" si="2"/>
        <v>9.6845120418081638</v>
      </c>
      <c r="Z22" s="150">
        <f>Z2-2</f>
        <v>10.561250388352613</v>
      </c>
      <c r="AA22" s="150"/>
      <c r="AB22" s="150">
        <f>AB2-2</f>
        <v>10.474875223579764</v>
      </c>
      <c r="AC22" s="150">
        <f t="shared" si="2"/>
        <v>9.7874261730532446</v>
      </c>
      <c r="AD22" s="150"/>
    </row>
    <row r="23" spans="1:30" x14ac:dyDescent="0.3">
      <c r="A23" s="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30" x14ac:dyDescent="0.3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30" x14ac:dyDescent="0.3">
      <c r="A25" s="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30" ht="93.6" x14ac:dyDescent="0.3">
      <c r="A26" s="1"/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  <c r="K26" s="4" t="s">
        <v>37</v>
      </c>
      <c r="L26" s="4" t="s">
        <v>38</v>
      </c>
      <c r="M26" s="4" t="s">
        <v>39</v>
      </c>
      <c r="N26" s="4" t="s">
        <v>40</v>
      </c>
      <c r="O26" s="4" t="s">
        <v>41</v>
      </c>
      <c r="P26" s="4" t="s">
        <v>42</v>
      </c>
      <c r="Q26" s="4" t="s">
        <v>43</v>
      </c>
      <c r="R26" s="4" t="s">
        <v>44</v>
      </c>
      <c r="S26" s="4" t="s">
        <v>45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30" x14ac:dyDescent="0.3">
      <c r="A27" s="2" t="s">
        <v>0</v>
      </c>
      <c r="B27" s="5">
        <v>9.9615414333567482</v>
      </c>
      <c r="C27" s="5">
        <v>4.0619358767588905</v>
      </c>
      <c r="D27" s="6">
        <v>9695</v>
      </c>
      <c r="E27" s="6">
        <v>1488</v>
      </c>
      <c r="F27" s="6">
        <v>658</v>
      </c>
      <c r="G27" s="6">
        <v>404</v>
      </c>
      <c r="H27" s="6">
        <v>423</v>
      </c>
      <c r="I27" s="6">
        <v>181</v>
      </c>
      <c r="J27" s="6">
        <v>5445</v>
      </c>
      <c r="K27" s="6">
        <v>990</v>
      </c>
      <c r="L27" s="6">
        <v>194</v>
      </c>
      <c r="M27" s="6">
        <v>67</v>
      </c>
      <c r="N27" s="7">
        <v>0.45847284978467046</v>
      </c>
      <c r="O27" s="7">
        <v>0.51217298058293448</v>
      </c>
      <c r="P27" s="7">
        <v>0.41240041913007125</v>
      </c>
      <c r="Q27" s="7">
        <v>0.21799060150889049</v>
      </c>
      <c r="R27" s="8">
        <v>1.4953011399478351</v>
      </c>
      <c r="S27" s="8">
        <v>2.4469400011789295</v>
      </c>
      <c r="T27" s="149">
        <f>SUM(J27:L27)</f>
        <v>6629</v>
      </c>
      <c r="U27" s="9"/>
      <c r="V27" s="9"/>
      <c r="W27" s="9"/>
      <c r="X27" s="9"/>
      <c r="Y27" s="9"/>
      <c r="Z27" s="9"/>
      <c r="AA27" s="9"/>
      <c r="AB27" s="9"/>
      <c r="AC27" s="9"/>
    </row>
    <row r="28" spans="1:30" x14ac:dyDescent="0.3">
      <c r="A28" s="3" t="s">
        <v>1</v>
      </c>
      <c r="B28" s="5">
        <v>9.9136968013422226</v>
      </c>
      <c r="C28" s="5">
        <v>4.2341769431142371</v>
      </c>
      <c r="D28" s="6">
        <v>9695</v>
      </c>
      <c r="E28" s="6">
        <v>1614</v>
      </c>
      <c r="F28" s="6">
        <v>721</v>
      </c>
      <c r="G28" s="6">
        <v>433</v>
      </c>
      <c r="H28" s="6">
        <v>460</v>
      </c>
      <c r="I28" s="6">
        <v>274</v>
      </c>
      <c r="J28" s="6">
        <v>5445</v>
      </c>
      <c r="K28" s="6">
        <v>990</v>
      </c>
      <c r="L28" s="6">
        <v>68</v>
      </c>
      <c r="M28" s="6">
        <v>63</v>
      </c>
      <c r="N28" s="7">
        <v>0.38938892189432978</v>
      </c>
      <c r="O28" s="7">
        <v>0.53437507113402571</v>
      </c>
      <c r="P28" s="7">
        <v>0.44352595021286273</v>
      </c>
      <c r="Q28" s="7">
        <v>0.23511176673264228</v>
      </c>
      <c r="R28" s="8">
        <v>1.6584261337665851</v>
      </c>
      <c r="S28" s="8">
        <v>2.4371207893105913</v>
      </c>
      <c r="T28" s="149">
        <f t="shared" ref="T28:T54" si="3">SUM(J28:L28)</f>
        <v>6503</v>
      </c>
      <c r="U28" s="9"/>
      <c r="V28" s="9"/>
      <c r="W28" s="9"/>
      <c r="X28" s="9"/>
      <c r="Y28" s="9"/>
      <c r="Z28" s="9"/>
      <c r="AA28" s="9"/>
      <c r="AB28" s="9"/>
      <c r="AC28" s="9"/>
    </row>
    <row r="29" spans="1:30" x14ac:dyDescent="0.3">
      <c r="A29" s="3" t="s">
        <v>2</v>
      </c>
      <c r="B29" s="5">
        <v>10.298455037317067</v>
      </c>
      <c r="C29" s="5">
        <v>3.5401617835272154</v>
      </c>
      <c r="D29" s="6">
        <v>9695</v>
      </c>
      <c r="E29" s="6">
        <v>1229</v>
      </c>
      <c r="F29" s="6">
        <v>543</v>
      </c>
      <c r="G29" s="6">
        <v>326</v>
      </c>
      <c r="H29" s="6">
        <v>360</v>
      </c>
      <c r="I29" s="6">
        <v>37</v>
      </c>
      <c r="J29" s="6">
        <v>5445</v>
      </c>
      <c r="K29" s="6">
        <v>990</v>
      </c>
      <c r="L29" s="6">
        <v>453</v>
      </c>
      <c r="M29" s="6">
        <v>63</v>
      </c>
      <c r="N29" s="7">
        <v>0.61113751559102703</v>
      </c>
      <c r="O29" s="7">
        <v>0.46480636321319097</v>
      </c>
      <c r="P29" s="7">
        <v>0.370244355037738</v>
      </c>
      <c r="Q29" s="7">
        <v>0.18327848300185429</v>
      </c>
      <c r="R29" s="8">
        <v>1.0224242720642027</v>
      </c>
      <c r="S29" s="8">
        <v>2.4224461305905356</v>
      </c>
      <c r="T29" s="149">
        <f t="shared" si="3"/>
        <v>6888</v>
      </c>
      <c r="U29" s="9"/>
      <c r="V29" s="9"/>
      <c r="W29" s="9"/>
      <c r="X29" s="9"/>
      <c r="Y29" s="9"/>
      <c r="Z29" s="9"/>
      <c r="AA29" s="9"/>
      <c r="AB29" s="9"/>
      <c r="AC29" s="9"/>
    </row>
    <row r="30" spans="1:30" x14ac:dyDescent="0.3">
      <c r="A30" s="3" t="s">
        <v>3</v>
      </c>
      <c r="B30" s="5">
        <v>9.8650623328518989</v>
      </c>
      <c r="C30" s="5">
        <v>3.6057621085537881</v>
      </c>
      <c r="D30" s="6">
        <v>9695</v>
      </c>
      <c r="E30" s="6">
        <v>1652</v>
      </c>
      <c r="F30" s="6">
        <v>734</v>
      </c>
      <c r="G30" s="6">
        <v>447</v>
      </c>
      <c r="H30" s="6">
        <v>471</v>
      </c>
      <c r="I30" s="6">
        <v>5</v>
      </c>
      <c r="J30" s="6">
        <v>5445</v>
      </c>
      <c r="K30" s="6">
        <v>990</v>
      </c>
      <c r="L30" s="6">
        <v>30</v>
      </c>
      <c r="M30" s="6">
        <v>73</v>
      </c>
      <c r="N30" s="7">
        <v>0.43433190609553551</v>
      </c>
      <c r="O30" s="7">
        <v>0.54520064751778241</v>
      </c>
      <c r="P30" s="7">
        <v>0.44988644894695518</v>
      </c>
      <c r="Q30" s="7">
        <v>0.2400532722711089</v>
      </c>
      <c r="R30" s="8">
        <v>0.96495257413287405</v>
      </c>
      <c r="S30" s="8">
        <v>2.4437840830788544</v>
      </c>
      <c r="T30" s="149">
        <f t="shared" si="3"/>
        <v>6465</v>
      </c>
      <c r="U30" s="9"/>
      <c r="V30" s="9"/>
      <c r="W30" s="9"/>
      <c r="X30" s="9"/>
      <c r="Y30" s="9"/>
      <c r="Z30" s="9"/>
      <c r="AA30" s="9"/>
      <c r="AB30" s="9"/>
      <c r="AC30" s="9"/>
    </row>
    <row r="31" spans="1:30" x14ac:dyDescent="0.3">
      <c r="A31" s="3" t="s">
        <v>4</v>
      </c>
      <c r="B31" s="5">
        <v>9.9585051342150006</v>
      </c>
      <c r="C31" s="5">
        <v>3.593561966244982</v>
      </c>
      <c r="D31" s="6">
        <v>9695</v>
      </c>
      <c r="E31" s="6">
        <v>1682</v>
      </c>
      <c r="F31" s="6">
        <v>744</v>
      </c>
      <c r="G31" s="6">
        <v>458</v>
      </c>
      <c r="H31" s="6">
        <v>480</v>
      </c>
      <c r="I31" s="6">
        <v>0</v>
      </c>
      <c r="J31" s="6">
        <v>5445</v>
      </c>
      <c r="K31" s="6">
        <v>990</v>
      </c>
      <c r="L31" s="6">
        <v>0</v>
      </c>
      <c r="M31" s="6">
        <v>64</v>
      </c>
      <c r="N31" s="7">
        <v>0.11931345569891731</v>
      </c>
      <c r="O31" s="7">
        <v>0.54104274283943865</v>
      </c>
      <c r="P31" s="7">
        <v>0.45905873075705389</v>
      </c>
      <c r="Q31" s="7">
        <v>0.24424457405751737</v>
      </c>
      <c r="R31" s="8">
        <v>1.0160241534468828</v>
      </c>
      <c r="S31" s="8">
        <v>2.4335602487398771</v>
      </c>
      <c r="T31" s="149">
        <f t="shared" si="3"/>
        <v>6435</v>
      </c>
      <c r="U31" s="9"/>
      <c r="V31" s="9"/>
      <c r="W31" s="9"/>
      <c r="X31" s="9"/>
      <c r="Y31" s="9"/>
      <c r="Z31" s="9"/>
      <c r="AA31" s="9"/>
      <c r="AB31" s="9"/>
      <c r="AC31" s="9"/>
    </row>
    <row r="32" spans="1:30" x14ac:dyDescent="0.3">
      <c r="A32" s="3" t="s">
        <v>5</v>
      </c>
      <c r="B32" s="5">
        <v>12.543916204704452</v>
      </c>
      <c r="C32" s="5">
        <v>3.6241627661274762</v>
      </c>
      <c r="D32" s="6">
        <v>12335</v>
      </c>
      <c r="E32" s="6">
        <v>1809</v>
      </c>
      <c r="F32" s="6">
        <v>789</v>
      </c>
      <c r="G32" s="6">
        <v>494</v>
      </c>
      <c r="H32" s="6">
        <v>525</v>
      </c>
      <c r="I32" s="6">
        <v>19</v>
      </c>
      <c r="J32" s="6">
        <v>7446</v>
      </c>
      <c r="K32" s="6">
        <v>1060</v>
      </c>
      <c r="L32" s="6">
        <v>0</v>
      </c>
      <c r="M32" s="6">
        <v>92</v>
      </c>
      <c r="N32" s="7">
        <v>0.21783023319781575</v>
      </c>
      <c r="O32" s="7">
        <v>0.56802017936451887</v>
      </c>
      <c r="P32" s="7">
        <v>0.48056602426796707</v>
      </c>
      <c r="Q32" s="7">
        <v>0.26081025364932975</v>
      </c>
      <c r="R32" s="8">
        <v>1.0074114361311672</v>
      </c>
      <c r="S32" s="8">
        <v>2.428744900904567</v>
      </c>
      <c r="T32" s="149">
        <f t="shared" si="3"/>
        <v>8506</v>
      </c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3">
      <c r="A33" s="3" t="s">
        <v>6</v>
      </c>
      <c r="B33" s="5">
        <v>12.641111665398393</v>
      </c>
      <c r="C33" s="5">
        <v>3.4502751082000023</v>
      </c>
      <c r="D33" s="6">
        <v>12335</v>
      </c>
      <c r="E33" s="6">
        <v>1297</v>
      </c>
      <c r="F33" s="6">
        <v>567</v>
      </c>
      <c r="G33" s="6">
        <v>349</v>
      </c>
      <c r="H33" s="6">
        <v>380</v>
      </c>
      <c r="I33" s="6">
        <v>0</v>
      </c>
      <c r="J33" s="6">
        <v>7446</v>
      </c>
      <c r="K33" s="6">
        <v>1060</v>
      </c>
      <c r="L33" s="6">
        <v>512</v>
      </c>
      <c r="M33" s="6">
        <v>75</v>
      </c>
      <c r="N33" s="7">
        <v>0.55607645868467481</v>
      </c>
      <c r="O33" s="7">
        <v>0.47621961049361033</v>
      </c>
      <c r="P33" s="7">
        <v>0.39132634374305614</v>
      </c>
      <c r="Q33" s="7">
        <v>0.19217282906298747</v>
      </c>
      <c r="R33" s="8">
        <v>0.90710535570785089</v>
      </c>
      <c r="S33" s="8">
        <v>2.4139011271655799</v>
      </c>
      <c r="T33" s="149">
        <f t="shared" si="3"/>
        <v>9018</v>
      </c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3">
      <c r="A34" s="2" t="s">
        <v>7</v>
      </c>
      <c r="B34" s="5">
        <v>12.583747412907872</v>
      </c>
      <c r="C34" s="5">
        <v>3.9816250458490399</v>
      </c>
      <c r="D34" s="6">
        <v>12335</v>
      </c>
      <c r="E34" s="6">
        <v>1682</v>
      </c>
      <c r="F34" s="6">
        <v>739</v>
      </c>
      <c r="G34" s="6">
        <v>455</v>
      </c>
      <c r="H34" s="6">
        <v>483</v>
      </c>
      <c r="I34" s="6">
        <v>198</v>
      </c>
      <c r="J34" s="6">
        <v>7446</v>
      </c>
      <c r="K34" s="6">
        <v>1060</v>
      </c>
      <c r="L34" s="6">
        <v>127</v>
      </c>
      <c r="M34" s="6">
        <v>87</v>
      </c>
      <c r="N34" s="7">
        <v>0.51728383467836458</v>
      </c>
      <c r="O34" s="7">
        <v>0.54826556310987606</v>
      </c>
      <c r="P34" s="7">
        <v>0.46360578281532383</v>
      </c>
      <c r="Q34" s="7">
        <v>0.24390663570420304</v>
      </c>
      <c r="R34" s="8">
        <v>1.4527881622438918</v>
      </c>
      <c r="S34" s="8">
        <v>2.4328888760661673</v>
      </c>
      <c r="T34" s="149">
        <f t="shared" si="3"/>
        <v>8633</v>
      </c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3">
      <c r="A35" s="2" t="s">
        <v>8</v>
      </c>
      <c r="B35" s="5">
        <v>12.577681231147489</v>
      </c>
      <c r="C35" s="5">
        <v>4.1928534420786567</v>
      </c>
      <c r="D35" s="6">
        <v>12335</v>
      </c>
      <c r="E35" s="6">
        <v>1738</v>
      </c>
      <c r="F35" s="6">
        <v>760</v>
      </c>
      <c r="G35" s="6">
        <v>485</v>
      </c>
      <c r="H35" s="6">
        <v>491</v>
      </c>
      <c r="I35" s="6">
        <v>324</v>
      </c>
      <c r="J35" s="6">
        <v>7446</v>
      </c>
      <c r="K35" s="6">
        <v>1060</v>
      </c>
      <c r="L35" s="6">
        <v>71</v>
      </c>
      <c r="M35" s="6">
        <v>79</v>
      </c>
      <c r="N35" s="7">
        <v>0.43724673390784502</v>
      </c>
      <c r="O35" s="7">
        <v>0.55173371967953422</v>
      </c>
      <c r="P35" s="7">
        <v>0.46911353602643979</v>
      </c>
      <c r="Q35" s="7">
        <v>0.25159404102042204</v>
      </c>
      <c r="R35" s="8">
        <v>1.5980696300503416</v>
      </c>
      <c r="S35" s="8">
        <v>2.4316241674197783</v>
      </c>
      <c r="T35" s="149">
        <f t="shared" si="3"/>
        <v>8577</v>
      </c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3">
      <c r="A36" s="2" t="s">
        <v>9</v>
      </c>
      <c r="B36" s="5">
        <v>11.458269141045445</v>
      </c>
      <c r="C36" s="5">
        <v>3.5710363064396438</v>
      </c>
      <c r="D36" s="6">
        <v>10877</v>
      </c>
      <c r="E36" s="6">
        <v>1776</v>
      </c>
      <c r="F36" s="6">
        <v>784</v>
      </c>
      <c r="G36" s="6">
        <v>482</v>
      </c>
      <c r="H36" s="6">
        <v>510</v>
      </c>
      <c r="I36" s="6">
        <v>0</v>
      </c>
      <c r="J36" s="6">
        <v>6273</v>
      </c>
      <c r="K36" s="6">
        <v>1046</v>
      </c>
      <c r="L36" s="6">
        <v>6</v>
      </c>
      <c r="M36" s="6">
        <v>61</v>
      </c>
      <c r="N36" s="7">
        <v>0.25376718920706065</v>
      </c>
      <c r="O36" s="7">
        <v>0.56401109865184351</v>
      </c>
      <c r="P36" s="7">
        <v>0.4806834818007828</v>
      </c>
      <c r="Q36" s="7">
        <v>0.25679846332728556</v>
      </c>
      <c r="R36" s="8">
        <v>0.94335844944312996</v>
      </c>
      <c r="S36" s="8">
        <v>2.4407377226551135</v>
      </c>
      <c r="T36" s="149">
        <f t="shared" si="3"/>
        <v>7325</v>
      </c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3">
      <c r="A37" s="2" t="s">
        <v>10</v>
      </c>
      <c r="B37" s="5">
        <v>11.432159740060303</v>
      </c>
      <c r="C37" s="5">
        <v>4.2011131775181738</v>
      </c>
      <c r="D37" s="6">
        <v>10877</v>
      </c>
      <c r="E37" s="6">
        <v>1773</v>
      </c>
      <c r="F37" s="6">
        <v>783</v>
      </c>
      <c r="G37" s="6">
        <v>479</v>
      </c>
      <c r="H37" s="6">
        <v>511</v>
      </c>
      <c r="I37" s="6">
        <v>307</v>
      </c>
      <c r="J37" s="6">
        <v>6273</v>
      </c>
      <c r="K37" s="6">
        <v>1046</v>
      </c>
      <c r="L37" s="6">
        <v>9</v>
      </c>
      <c r="M37" s="6">
        <v>64</v>
      </c>
      <c r="N37" s="7">
        <v>0.34124898575463092</v>
      </c>
      <c r="O37" s="7">
        <v>0.5594128974567415</v>
      </c>
      <c r="P37" s="7">
        <v>0.47573942762747445</v>
      </c>
      <c r="Q37" s="7">
        <v>0.25638579125064143</v>
      </c>
      <c r="R37" s="8">
        <v>1.6211543575261338</v>
      </c>
      <c r="S37" s="8">
        <v>2.4367122856573888</v>
      </c>
      <c r="T37" s="149">
        <f t="shared" si="3"/>
        <v>7328</v>
      </c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3">
      <c r="A38" s="2" t="s">
        <v>11</v>
      </c>
      <c r="B38" s="5">
        <v>11.464499407897755</v>
      </c>
      <c r="C38" s="5">
        <v>4.1639139728943171</v>
      </c>
      <c r="D38" s="6">
        <v>10877</v>
      </c>
      <c r="E38" s="6">
        <v>1782</v>
      </c>
      <c r="F38" s="6">
        <v>792</v>
      </c>
      <c r="G38" s="6">
        <v>483</v>
      </c>
      <c r="H38" s="6">
        <v>507</v>
      </c>
      <c r="I38" s="6">
        <v>303</v>
      </c>
      <c r="J38" s="6">
        <v>6273</v>
      </c>
      <c r="K38" s="6">
        <v>1046</v>
      </c>
      <c r="L38" s="6">
        <v>0</v>
      </c>
      <c r="M38" s="6">
        <v>58</v>
      </c>
      <c r="N38" s="7">
        <v>0.26365528888006318</v>
      </c>
      <c r="O38" s="7">
        <v>0.56297874579214235</v>
      </c>
      <c r="P38" s="7">
        <v>0.47792979781373762</v>
      </c>
      <c r="Q38" s="7">
        <v>0.25767265150974927</v>
      </c>
      <c r="R38" s="8">
        <v>1.5800837813791284</v>
      </c>
      <c r="S38" s="8">
        <v>2.433976779853273</v>
      </c>
      <c r="T38" s="149">
        <f t="shared" si="3"/>
        <v>7319</v>
      </c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3">
      <c r="A39" s="2" t="s">
        <v>12</v>
      </c>
      <c r="B39" s="5">
        <v>11.465801175679037</v>
      </c>
      <c r="C39" s="5">
        <v>3.6097925584373556</v>
      </c>
      <c r="D39" s="6">
        <v>10877</v>
      </c>
      <c r="E39" s="6">
        <v>1779</v>
      </c>
      <c r="F39" s="6">
        <v>789</v>
      </c>
      <c r="G39" s="6">
        <v>482</v>
      </c>
      <c r="H39" s="6">
        <v>508</v>
      </c>
      <c r="I39" s="6">
        <v>2</v>
      </c>
      <c r="J39" s="6">
        <v>6273</v>
      </c>
      <c r="K39" s="6">
        <v>1046</v>
      </c>
      <c r="L39" s="6">
        <v>3</v>
      </c>
      <c r="M39" s="6">
        <v>61</v>
      </c>
      <c r="N39" s="7">
        <v>0.19838346056828246</v>
      </c>
      <c r="O39" s="7">
        <v>0.56161577193370604</v>
      </c>
      <c r="P39" s="7">
        <v>0.47975415758817463</v>
      </c>
      <c r="Q39" s="7">
        <v>0.25718210867433283</v>
      </c>
      <c r="R39" s="8">
        <v>0.97768629709722765</v>
      </c>
      <c r="S39" s="8">
        <v>2.4411809306008103</v>
      </c>
      <c r="T39" s="149">
        <f t="shared" si="3"/>
        <v>7322</v>
      </c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3">
      <c r="A40" s="2" t="s">
        <v>13</v>
      </c>
      <c r="B40" s="5">
        <v>8.916888099801076</v>
      </c>
      <c r="C40" s="5">
        <v>4.3060903742132091</v>
      </c>
      <c r="D40" s="6">
        <v>9695</v>
      </c>
      <c r="E40" s="6">
        <v>2480</v>
      </c>
      <c r="F40" s="6">
        <v>1061</v>
      </c>
      <c r="G40" s="6">
        <v>679</v>
      </c>
      <c r="H40" s="6">
        <v>740</v>
      </c>
      <c r="I40" s="6">
        <v>257</v>
      </c>
      <c r="J40" s="6">
        <v>5445</v>
      </c>
      <c r="K40" s="6">
        <v>0</v>
      </c>
      <c r="L40" s="6">
        <v>192</v>
      </c>
      <c r="M40" s="6">
        <v>200</v>
      </c>
      <c r="N40" s="7">
        <v>0.42097394667076021</v>
      </c>
      <c r="O40" s="7">
        <v>0.66632591178703893</v>
      </c>
      <c r="P40" s="7">
        <v>0.60712412166677221</v>
      </c>
      <c r="Q40" s="7">
        <v>0.35061102928064319</v>
      </c>
      <c r="R40" s="8">
        <v>1.7098257999140993</v>
      </c>
      <c r="S40" s="8">
        <v>2.4095017801624494</v>
      </c>
      <c r="T40" s="149">
        <f t="shared" si="3"/>
        <v>5637</v>
      </c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3">
      <c r="A41" s="2" t="s">
        <v>14</v>
      </c>
      <c r="B41" s="5">
        <v>8.7772506234351955</v>
      </c>
      <c r="C41" s="5">
        <v>4.0644083693897013</v>
      </c>
      <c r="D41" s="6">
        <v>9695</v>
      </c>
      <c r="E41" s="6">
        <v>2654</v>
      </c>
      <c r="F41" s="6">
        <v>1115</v>
      </c>
      <c r="G41" s="6">
        <v>752</v>
      </c>
      <c r="H41" s="6">
        <v>787</v>
      </c>
      <c r="I41" s="6">
        <v>71</v>
      </c>
      <c r="J41" s="6">
        <v>5445</v>
      </c>
      <c r="K41" s="6">
        <v>0</v>
      </c>
      <c r="L41" s="6">
        <v>18</v>
      </c>
      <c r="M41" s="6">
        <v>255</v>
      </c>
      <c r="N41" s="7">
        <v>0.28977444655147738</v>
      </c>
      <c r="O41" s="7">
        <v>0.69703576890950258</v>
      </c>
      <c r="P41" s="7">
        <v>0.63347802044786083</v>
      </c>
      <c r="Q41" s="7">
        <v>0.37359037883664709</v>
      </c>
      <c r="R41" s="8">
        <v>1.4811479348745944</v>
      </c>
      <c r="S41" s="8">
        <v>2.4024201637599583</v>
      </c>
      <c r="T41" s="149">
        <f t="shared" si="3"/>
        <v>5463</v>
      </c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3">
      <c r="A42" s="2" t="s">
        <v>15</v>
      </c>
      <c r="B42" s="5">
        <v>12.435350958633476</v>
      </c>
      <c r="C42" s="5">
        <v>5.091851053036752</v>
      </c>
      <c r="D42" s="6">
        <v>12335</v>
      </c>
      <c r="E42" s="6">
        <v>2430</v>
      </c>
      <c r="F42" s="6">
        <v>1018</v>
      </c>
      <c r="G42" s="6">
        <v>691</v>
      </c>
      <c r="H42" s="6">
        <v>721</v>
      </c>
      <c r="I42" s="6">
        <v>1004</v>
      </c>
      <c r="J42" s="6">
        <v>7446</v>
      </c>
      <c r="K42" s="6">
        <v>0</v>
      </c>
      <c r="L42" s="6">
        <v>439</v>
      </c>
      <c r="M42" s="6">
        <v>261</v>
      </c>
      <c r="N42" s="7">
        <v>0.57616673385941186</v>
      </c>
      <c r="O42" s="7">
        <v>0.65245404724047928</v>
      </c>
      <c r="P42" s="7">
        <v>0.59070873374110155</v>
      </c>
      <c r="Q42" s="7">
        <v>0.34288770816371911</v>
      </c>
      <c r="R42" s="8">
        <v>2.6055092385553991</v>
      </c>
      <c r="S42" s="8">
        <v>2.3938638162398149</v>
      </c>
      <c r="T42" s="149">
        <f t="shared" si="3"/>
        <v>7885</v>
      </c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3">
      <c r="A43" s="2" t="s">
        <v>16</v>
      </c>
      <c r="B43" s="5">
        <v>12.444840163882235</v>
      </c>
      <c r="C43" s="5">
        <v>3.896095528041712</v>
      </c>
      <c r="D43" s="6">
        <v>12335</v>
      </c>
      <c r="E43" s="6">
        <v>2757</v>
      </c>
      <c r="F43" s="6">
        <v>1166</v>
      </c>
      <c r="G43" s="6">
        <v>778</v>
      </c>
      <c r="H43" s="6">
        <v>811</v>
      </c>
      <c r="I43" s="6">
        <v>30</v>
      </c>
      <c r="J43" s="6">
        <v>7446</v>
      </c>
      <c r="K43" s="6">
        <v>0</v>
      </c>
      <c r="L43" s="6">
        <v>112</v>
      </c>
      <c r="M43" s="6">
        <v>229</v>
      </c>
      <c r="N43" s="7">
        <v>0.27535204031753924</v>
      </c>
      <c r="O43" s="7">
        <v>0.71212575936513089</v>
      </c>
      <c r="P43" s="7">
        <v>0.65270589066703411</v>
      </c>
      <c r="Q43" s="7">
        <v>0.38779444342699609</v>
      </c>
      <c r="R43" s="8">
        <v>1.3169869162954828</v>
      </c>
      <c r="S43" s="8">
        <v>2.4030961891999896</v>
      </c>
      <c r="T43" s="149">
        <f t="shared" si="3"/>
        <v>7558</v>
      </c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3">
      <c r="A44" s="2" t="s">
        <v>17</v>
      </c>
      <c r="B44" s="5">
        <v>11.00021920832611</v>
      </c>
      <c r="C44" s="5">
        <v>3.6786497206521012</v>
      </c>
      <c r="D44" s="6">
        <v>10877</v>
      </c>
      <c r="E44" s="6">
        <v>2427</v>
      </c>
      <c r="F44" s="6">
        <v>1045</v>
      </c>
      <c r="G44" s="6">
        <v>672</v>
      </c>
      <c r="H44" s="6">
        <v>710</v>
      </c>
      <c r="I44" s="6">
        <v>10</v>
      </c>
      <c r="J44" s="6">
        <v>6273</v>
      </c>
      <c r="K44" s="6">
        <v>0</v>
      </c>
      <c r="L44" s="6">
        <v>401</v>
      </c>
      <c r="M44" s="6">
        <v>177</v>
      </c>
      <c r="N44" s="7">
        <v>0.45580212110717178</v>
      </c>
      <c r="O44" s="7">
        <v>0.66319204746398541</v>
      </c>
      <c r="P44" s="7">
        <v>0.60503376611873239</v>
      </c>
      <c r="Q44" s="7">
        <v>0.34376689467197996</v>
      </c>
      <c r="R44" s="8">
        <v>1.0962459119100854</v>
      </c>
      <c r="S44" s="8">
        <v>2.4075108715263922</v>
      </c>
      <c r="T44" s="149">
        <f t="shared" si="3"/>
        <v>6674</v>
      </c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3">
      <c r="A45" s="2" t="s">
        <v>18</v>
      </c>
      <c r="B45" s="5">
        <v>11.56390855761393</v>
      </c>
      <c r="C45" s="5">
        <v>3.4807568805529381</v>
      </c>
      <c r="D45" s="6">
        <v>10877</v>
      </c>
      <c r="E45" s="6">
        <v>1476</v>
      </c>
      <c r="F45" s="6">
        <v>636</v>
      </c>
      <c r="G45" s="6">
        <v>410</v>
      </c>
      <c r="H45" s="6">
        <v>430</v>
      </c>
      <c r="I45" s="6">
        <v>0</v>
      </c>
      <c r="J45" s="6">
        <v>6273</v>
      </c>
      <c r="K45" s="6">
        <v>0</v>
      </c>
      <c r="L45" s="6">
        <v>1352</v>
      </c>
      <c r="M45" s="6">
        <v>101</v>
      </c>
      <c r="N45" s="7">
        <v>0.5555402518998136</v>
      </c>
      <c r="O45" s="7">
        <v>0.51532614012266864</v>
      </c>
      <c r="P45" s="7">
        <v>0.4360961010691447</v>
      </c>
      <c r="Q45" s="7">
        <v>0.21582585857331016</v>
      </c>
      <c r="R45" s="8">
        <v>0.93902745154060197</v>
      </c>
      <c r="S45" s="8">
        <v>2.4141790559311898</v>
      </c>
      <c r="T45" s="149">
        <f t="shared" si="3"/>
        <v>7625</v>
      </c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3">
      <c r="A46" s="2" t="s">
        <v>19</v>
      </c>
      <c r="B46" s="5">
        <v>9.3650840702989075</v>
      </c>
      <c r="C46" s="5">
        <v>3.8258460611691665</v>
      </c>
      <c r="D46" s="6">
        <v>9695</v>
      </c>
      <c r="E46" s="6">
        <v>2247</v>
      </c>
      <c r="F46" s="6">
        <v>1012</v>
      </c>
      <c r="G46" s="6">
        <v>596</v>
      </c>
      <c r="H46" s="6">
        <v>639</v>
      </c>
      <c r="I46" s="6">
        <v>87</v>
      </c>
      <c r="J46" s="6">
        <v>4544</v>
      </c>
      <c r="K46" s="6">
        <v>1324</v>
      </c>
      <c r="L46" s="6">
        <v>2</v>
      </c>
      <c r="M46" s="6">
        <v>65</v>
      </c>
      <c r="N46" s="7">
        <v>0.23397707270956461</v>
      </c>
      <c r="O46" s="7">
        <v>0.54660948327049441</v>
      </c>
      <c r="P46" s="7">
        <v>0.48157109831366868</v>
      </c>
      <c r="Q46" s="7">
        <v>0.25651256915970611</v>
      </c>
      <c r="R46" s="8">
        <v>1.2248054371837607</v>
      </c>
      <c r="S46" s="8">
        <v>2.4340718849362348</v>
      </c>
      <c r="T46" s="149">
        <f t="shared" si="3"/>
        <v>5870</v>
      </c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3">
      <c r="A47" s="2" t="s">
        <v>20</v>
      </c>
      <c r="B47" s="5">
        <v>9.4427657002405514</v>
      </c>
      <c r="C47" s="5">
        <v>3.6300079205881399</v>
      </c>
      <c r="D47" s="6">
        <v>9695</v>
      </c>
      <c r="E47" s="6">
        <v>2245</v>
      </c>
      <c r="F47" s="6">
        <v>1016</v>
      </c>
      <c r="G47" s="6">
        <v>598</v>
      </c>
      <c r="H47" s="6">
        <v>631</v>
      </c>
      <c r="I47" s="6">
        <v>11</v>
      </c>
      <c r="J47" s="6">
        <v>4544</v>
      </c>
      <c r="K47" s="6">
        <v>1324</v>
      </c>
      <c r="L47" s="6">
        <v>4</v>
      </c>
      <c r="M47" s="6">
        <v>61</v>
      </c>
      <c r="N47" s="7">
        <v>0.38945669306306596</v>
      </c>
      <c r="O47" s="7">
        <v>0.54407363653601715</v>
      </c>
      <c r="P47" s="7">
        <v>0.48258474114100097</v>
      </c>
      <c r="Q47" s="7">
        <v>0.25633051591496359</v>
      </c>
      <c r="R47" s="8">
        <v>1.0230309646347506</v>
      </c>
      <c r="S47" s="8">
        <v>2.4378186549205441</v>
      </c>
      <c r="T47" s="149">
        <f t="shared" si="3"/>
        <v>5872</v>
      </c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3">
      <c r="A48" s="2" t="s">
        <v>21</v>
      </c>
      <c r="B48" s="5">
        <v>12.555815888942128</v>
      </c>
      <c r="C48" s="5">
        <v>3.8387826899735673</v>
      </c>
      <c r="D48" s="6">
        <v>12335</v>
      </c>
      <c r="E48" s="6">
        <v>2413</v>
      </c>
      <c r="F48" s="6">
        <v>1083</v>
      </c>
      <c r="G48" s="6">
        <v>641</v>
      </c>
      <c r="H48" s="6">
        <v>689</v>
      </c>
      <c r="I48" s="6">
        <v>111</v>
      </c>
      <c r="J48" s="6">
        <v>6478</v>
      </c>
      <c r="K48" s="6">
        <v>1415</v>
      </c>
      <c r="L48" s="6">
        <v>9</v>
      </c>
      <c r="M48" s="6">
        <v>78</v>
      </c>
      <c r="N48" s="7">
        <v>0.44592107710573747</v>
      </c>
      <c r="O48" s="7">
        <v>0.57771073920560223</v>
      </c>
      <c r="P48" s="7">
        <v>0.5062334563367451</v>
      </c>
      <c r="Q48" s="7">
        <v>0.27468006125662131</v>
      </c>
      <c r="R48" s="8">
        <v>1.2243638697356192</v>
      </c>
      <c r="S48" s="8">
        <v>2.4378614207020743</v>
      </c>
      <c r="T48" s="149">
        <f t="shared" si="3"/>
        <v>7902</v>
      </c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3">
      <c r="A49" s="2" t="s">
        <v>22</v>
      </c>
      <c r="B49" s="5">
        <v>12.513649526481229</v>
      </c>
      <c r="C49" s="5">
        <v>3.6791519904480241</v>
      </c>
      <c r="D49" s="6">
        <v>12335</v>
      </c>
      <c r="E49" s="6">
        <v>2314</v>
      </c>
      <c r="F49" s="6">
        <v>1035</v>
      </c>
      <c r="G49" s="6">
        <v>616</v>
      </c>
      <c r="H49" s="6">
        <v>663</v>
      </c>
      <c r="I49" s="6">
        <v>44</v>
      </c>
      <c r="J49" s="6">
        <v>6478</v>
      </c>
      <c r="K49" s="6">
        <v>1415</v>
      </c>
      <c r="L49" s="6">
        <v>108</v>
      </c>
      <c r="M49" s="6">
        <v>84</v>
      </c>
      <c r="N49" s="7">
        <v>0.45415090964687688</v>
      </c>
      <c r="O49" s="7">
        <v>0.56386021831733457</v>
      </c>
      <c r="P49" s="7">
        <v>0.49962863584126654</v>
      </c>
      <c r="Q49" s="7">
        <v>0.26359175634937415</v>
      </c>
      <c r="R49" s="8">
        <v>1.071930916305613</v>
      </c>
      <c r="S49" s="8">
        <v>2.4301022585968282</v>
      </c>
      <c r="T49" s="149">
        <f t="shared" si="3"/>
        <v>8001</v>
      </c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3">
      <c r="A50" s="2" t="s">
        <v>23</v>
      </c>
      <c r="B50" s="5">
        <v>11.184512041808164</v>
      </c>
      <c r="C50" s="5">
        <v>4.0989284407669819</v>
      </c>
      <c r="D50" s="6">
        <v>10877</v>
      </c>
      <c r="E50" s="6">
        <v>2195</v>
      </c>
      <c r="F50" s="6">
        <v>994</v>
      </c>
      <c r="G50" s="6">
        <v>575</v>
      </c>
      <c r="H50" s="6">
        <v>626</v>
      </c>
      <c r="I50" s="6">
        <v>344</v>
      </c>
      <c r="J50" s="6">
        <v>5318</v>
      </c>
      <c r="K50" s="6">
        <v>1397</v>
      </c>
      <c r="L50" s="6">
        <v>191</v>
      </c>
      <c r="M50" s="6">
        <v>63</v>
      </c>
      <c r="N50" s="7">
        <v>0.38849411113305288</v>
      </c>
      <c r="O50" s="7">
        <v>0.53581691126469089</v>
      </c>
      <c r="P50" s="7">
        <v>0.4680416076932763</v>
      </c>
      <c r="Q50" s="7">
        <v>0.25088799409444978</v>
      </c>
      <c r="R50" s="8">
        <v>1.5199512843738086</v>
      </c>
      <c r="S50" s="8">
        <v>2.4483313727885636</v>
      </c>
      <c r="T50" s="149">
        <f t="shared" si="3"/>
        <v>6906</v>
      </c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3">
      <c r="A51" s="2" t="s">
        <v>24</v>
      </c>
      <c r="B51" s="5">
        <v>12.561250388352613</v>
      </c>
      <c r="C51" s="5">
        <v>3.7033189535333335</v>
      </c>
      <c r="D51" s="6">
        <v>12335</v>
      </c>
      <c r="E51" s="6">
        <v>2313</v>
      </c>
      <c r="F51" s="6">
        <v>1040</v>
      </c>
      <c r="G51" s="6">
        <v>618</v>
      </c>
      <c r="H51" s="6">
        <v>654</v>
      </c>
      <c r="I51" s="6">
        <v>78</v>
      </c>
      <c r="J51" s="6">
        <v>6478</v>
      </c>
      <c r="K51" s="6">
        <v>1415</v>
      </c>
      <c r="L51" s="6">
        <v>109</v>
      </c>
      <c r="M51" s="6">
        <v>72</v>
      </c>
      <c r="N51" s="7">
        <v>0.45851012150290249</v>
      </c>
      <c r="O51" s="7">
        <v>0.56223424357134677</v>
      </c>
      <c r="P51" s="7">
        <v>0.49666203256590874</v>
      </c>
      <c r="Q51" s="7">
        <v>0.26369877202756392</v>
      </c>
      <c r="R51" s="8">
        <v>1.0610459694555971</v>
      </c>
      <c r="S51" s="8">
        <v>2.4408496645460245</v>
      </c>
      <c r="T51" s="149">
        <f t="shared" si="3"/>
        <v>8002</v>
      </c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3">
      <c r="A52" s="2" t="s">
        <v>25</v>
      </c>
      <c r="B52" s="5">
        <v>9.2201342136889899</v>
      </c>
      <c r="C52" s="5">
        <v>4.8178475031647823</v>
      </c>
      <c r="D52" s="6">
        <v>9695</v>
      </c>
      <c r="E52" s="6">
        <v>2023</v>
      </c>
      <c r="F52" s="6">
        <v>876</v>
      </c>
      <c r="G52" s="6">
        <v>558</v>
      </c>
      <c r="H52" s="6">
        <v>582</v>
      </c>
      <c r="I52" s="6">
        <v>712</v>
      </c>
      <c r="J52" s="6">
        <v>4544</v>
      </c>
      <c r="K52" s="6">
        <v>0</v>
      </c>
      <c r="L52" s="6">
        <v>1550</v>
      </c>
      <c r="M52" s="6">
        <v>126</v>
      </c>
      <c r="N52" s="7">
        <v>0.76898939124133736</v>
      </c>
      <c r="O52" s="7">
        <v>0.51401203049891886</v>
      </c>
      <c r="P52" s="7">
        <v>0.438450775045925</v>
      </c>
      <c r="Q52" s="7">
        <v>0.23148597735485654</v>
      </c>
      <c r="R52" s="8">
        <v>2.3879413386291715</v>
      </c>
      <c r="S52" s="8">
        <v>2.4197557449983647</v>
      </c>
      <c r="T52" s="149">
        <f t="shared" si="3"/>
        <v>6094</v>
      </c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2" t="s">
        <v>26</v>
      </c>
      <c r="B53" s="5">
        <v>12.474875223579764</v>
      </c>
      <c r="C53" s="5">
        <v>5.2896985167494197</v>
      </c>
      <c r="D53" s="6">
        <v>12335</v>
      </c>
      <c r="E53" s="6">
        <v>2125</v>
      </c>
      <c r="F53" s="6">
        <v>926</v>
      </c>
      <c r="G53" s="6">
        <v>574</v>
      </c>
      <c r="H53" s="6">
        <v>612</v>
      </c>
      <c r="I53" s="6">
        <v>1551</v>
      </c>
      <c r="J53" s="6">
        <v>6478</v>
      </c>
      <c r="K53" s="6">
        <v>0</v>
      </c>
      <c r="L53" s="6">
        <v>1712</v>
      </c>
      <c r="M53" s="6">
        <v>119</v>
      </c>
      <c r="N53" s="7">
        <v>0.86193147571714379</v>
      </c>
      <c r="O53" s="7">
        <v>0.5339761395127397</v>
      </c>
      <c r="P53" s="7">
        <v>0.47024290346813047</v>
      </c>
      <c r="Q53" s="7">
        <v>0.24258659019189688</v>
      </c>
      <c r="R53" s="8">
        <v>2.9825359734846848</v>
      </c>
      <c r="S53" s="8">
        <v>2.4311925414665989</v>
      </c>
      <c r="T53" s="149">
        <f t="shared" si="3"/>
        <v>8190</v>
      </c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3">
      <c r="A54" s="2" t="s">
        <v>27</v>
      </c>
      <c r="B54" s="5">
        <v>11.287426173053245</v>
      </c>
      <c r="C54" s="5">
        <v>5.0153777584157773</v>
      </c>
      <c r="D54" s="6">
        <v>10877</v>
      </c>
      <c r="E54" s="6">
        <v>2025</v>
      </c>
      <c r="F54" s="6">
        <v>839</v>
      </c>
      <c r="G54" s="6">
        <v>574</v>
      </c>
      <c r="H54" s="6">
        <v>601</v>
      </c>
      <c r="I54" s="6">
        <v>1337</v>
      </c>
      <c r="J54" s="6">
        <v>5318</v>
      </c>
      <c r="K54" s="6">
        <v>0</v>
      </c>
      <c r="L54" s="6">
        <v>1758</v>
      </c>
      <c r="M54" s="6">
        <v>216</v>
      </c>
      <c r="N54" s="7">
        <v>0.81949631334177453</v>
      </c>
      <c r="O54" s="7">
        <v>0.50928900743529648</v>
      </c>
      <c r="P54" s="7">
        <v>0.42752834726485978</v>
      </c>
      <c r="Q54" s="7">
        <v>0.23068225440218473</v>
      </c>
      <c r="R54" s="8">
        <v>2.6797084997024547</v>
      </c>
      <c r="S54" s="8">
        <v>2.3922492360654433</v>
      </c>
      <c r="T54" s="149">
        <f t="shared" si="3"/>
        <v>7076</v>
      </c>
      <c r="U54" s="9"/>
      <c r="V54" s="9"/>
      <c r="W54" s="9"/>
      <c r="X54" s="9"/>
      <c r="Y54" s="9"/>
      <c r="Z54" s="9"/>
      <c r="AA54" s="9"/>
      <c r="AB54" s="9"/>
      <c r="AC54" s="9"/>
    </row>
    <row r="55" spans="1:29" x14ac:dyDescent="0.3">
      <c r="A55" s="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3">
      <c r="A56" s="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x14ac:dyDescent="0.3">
      <c r="A57" s="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3">
      <c r="A58" s="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3">
      <c r="A59" s="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3">
      <c r="A60" s="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3">
      <c r="A61" s="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3">
      <c r="A62" s="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x14ac:dyDescent="0.3">
      <c r="A63" s="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x14ac:dyDescent="0.3">
      <c r="A64" s="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3">
      <c r="A65" s="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3">
      <c r="A66" s="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3">
      <c r="A67" s="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3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3">
      <c r="A69" s="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3">
      <c r="A70" s="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3">
      <c r="A71" s="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3">
      <c r="A72" s="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3">
      <c r="A73" s="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3">
      <c r="A74" s="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3">
      <c r="A75" s="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3">
      <c r="A76" s="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3">
      <c r="A77" s="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3">
      <c r="A78" s="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3">
      <c r="A79" s="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3">
      <c r="A80" s="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3">
      <c r="A81" s="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3">
      <c r="A82" s="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3">
      <c r="A83" s="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3">
      <c r="A84" s="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3">
      <c r="A85" s="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3">
      <c r="A86" s="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3">
      <c r="A87" s="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3">
      <c r="A88" s="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3">
      <c r="A89" s="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3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3">
      <c r="A91" s="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3">
      <c r="A92" s="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3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3">
      <c r="A94" s="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3">
      <c r="A95" s="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3">
      <c r="A96" s="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3">
      <c r="A97" s="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3">
      <c r="A98" s="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3">
      <c r="A99" s="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3">
      <c r="A100" s="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3">
      <c r="A101" s="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3">
      <c r="A102" s="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3">
      <c r="A103" s="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x14ac:dyDescent="0.3">
      <c r="A104" s="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x14ac:dyDescent="0.3">
      <c r="A105" s="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3">
      <c r="A106" s="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3">
      <c r="A107" s="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x14ac:dyDescent="0.3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x14ac:dyDescent="0.3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x14ac:dyDescent="0.3">
      <c r="A110" s="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x14ac:dyDescent="0.3">
      <c r="A111" s="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x14ac:dyDescent="0.3">
      <c r="A112" s="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x14ac:dyDescent="0.3">
      <c r="A113" s="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x14ac:dyDescent="0.3">
      <c r="A114" s="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x14ac:dyDescent="0.3">
      <c r="A115" s="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x14ac:dyDescent="0.3">
      <c r="A116" s="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x14ac:dyDescent="0.3">
      <c r="A117" s="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x14ac:dyDescent="0.3">
      <c r="A118" s="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x14ac:dyDescent="0.3">
      <c r="A119" s="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x14ac:dyDescent="0.3">
      <c r="A120" s="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x14ac:dyDescent="0.3">
      <c r="A121" s="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x14ac:dyDescent="0.3">
      <c r="A122" s="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x14ac:dyDescent="0.3">
      <c r="A123" s="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x14ac:dyDescent="0.3">
      <c r="A124" s="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x14ac:dyDescent="0.3">
      <c r="A125" s="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x14ac:dyDescent="0.3">
      <c r="A126" s="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x14ac:dyDescent="0.3">
      <c r="A127" s="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x14ac:dyDescent="0.3">
      <c r="A128" s="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x14ac:dyDescent="0.3">
      <c r="A129" s="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x14ac:dyDescent="0.3">
      <c r="A130" s="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x14ac:dyDescent="0.3">
      <c r="A131" s="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x14ac:dyDescent="0.3">
      <c r="A132" s="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x14ac:dyDescent="0.3">
      <c r="A133" s="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x14ac:dyDescent="0.3">
      <c r="A134" s="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x14ac:dyDescent="0.3">
      <c r="A135" s="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x14ac:dyDescent="0.3">
      <c r="A136" s="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x14ac:dyDescent="0.3">
      <c r="A137" s="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x14ac:dyDescent="0.3">
      <c r="A138" s="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x14ac:dyDescent="0.3">
      <c r="A139" s="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x14ac:dyDescent="0.3">
      <c r="A140" s="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x14ac:dyDescent="0.3">
      <c r="A141" s="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x14ac:dyDescent="0.3">
      <c r="A142" s="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x14ac:dyDescent="0.3">
      <c r="A143" s="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x14ac:dyDescent="0.3">
      <c r="A144" s="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x14ac:dyDescent="0.3">
      <c r="A145" s="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x14ac:dyDescent="0.3">
      <c r="A146" s="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x14ac:dyDescent="0.3">
      <c r="A147" s="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x14ac:dyDescent="0.3">
      <c r="A148" s="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x14ac:dyDescent="0.3">
      <c r="A149" s="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x14ac:dyDescent="0.3">
      <c r="A150" s="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x14ac:dyDescent="0.3">
      <c r="A151" s="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x14ac:dyDescent="0.3">
      <c r="A152" s="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x14ac:dyDescent="0.3">
      <c r="A153" s="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x14ac:dyDescent="0.3">
      <c r="A154" s="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x14ac:dyDescent="0.3">
      <c r="A155" s="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x14ac:dyDescent="0.3">
      <c r="A156" s="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x14ac:dyDescent="0.3">
      <c r="A157" s="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x14ac:dyDescent="0.3">
      <c r="A158" s="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x14ac:dyDescent="0.3">
      <c r="A159" s="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x14ac:dyDescent="0.3">
      <c r="A160" s="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x14ac:dyDescent="0.3">
      <c r="A161" s="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x14ac:dyDescent="0.3">
      <c r="A162" s="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x14ac:dyDescent="0.3">
      <c r="A163" s="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x14ac:dyDescent="0.3">
      <c r="A164" s="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x14ac:dyDescent="0.3">
      <c r="A165" s="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x14ac:dyDescent="0.3">
      <c r="A166" s="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x14ac:dyDescent="0.3">
      <c r="A167" s="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x14ac:dyDescent="0.3">
      <c r="A168" s="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x14ac:dyDescent="0.3">
      <c r="A169" s="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x14ac:dyDescent="0.3">
      <c r="A170" s="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x14ac:dyDescent="0.3">
      <c r="A171" s="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x14ac:dyDescent="0.3">
      <c r="A172" s="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x14ac:dyDescent="0.3">
      <c r="A173" s="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x14ac:dyDescent="0.3">
      <c r="A174" s="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x14ac:dyDescent="0.3">
      <c r="A175" s="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x14ac:dyDescent="0.3">
      <c r="A176" s="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1"/>
  <sheetViews>
    <sheetView zoomScale="85" zoomScaleNormal="85" workbookViewId="0">
      <pane xSplit="3" ySplit="11" topLeftCell="M12" activePane="bottomRight" state="frozen"/>
      <selection pane="topRight" activeCell="D1" sqref="D1"/>
      <selection pane="bottomLeft" activeCell="A12" sqref="A12"/>
      <selection pane="bottomRight" activeCell="R12" sqref="R12"/>
    </sheetView>
  </sheetViews>
  <sheetFormatPr defaultRowHeight="15.6" x14ac:dyDescent="0.3"/>
  <cols>
    <col min="1" max="1" width="1.69921875" customWidth="1"/>
    <col min="2" max="2" width="12.09765625" customWidth="1"/>
    <col min="3" max="3" width="18" bestFit="1" customWidth="1"/>
    <col min="4" max="4" width="1.8984375" bestFit="1" customWidth="1"/>
    <col min="6" max="6" width="7.3984375" customWidth="1"/>
    <col min="7" max="7" width="7.8984375" customWidth="1"/>
    <col min="8" max="8" width="7.3984375" customWidth="1"/>
    <col min="9" max="9" width="7.8984375" customWidth="1"/>
    <col min="10" max="10" width="7.3984375" customWidth="1"/>
    <col min="11" max="11" width="7.8984375" customWidth="1"/>
    <col min="12" max="12" width="7.3984375" customWidth="1"/>
    <col min="13" max="13" width="7.8984375" customWidth="1"/>
    <col min="14" max="14" width="7.3984375" customWidth="1"/>
    <col min="15" max="15" width="7.8984375" customWidth="1"/>
    <col min="16" max="16" width="7.3984375" customWidth="1"/>
    <col min="17" max="19" width="7.8984375" customWidth="1"/>
    <col min="20" max="20" width="7.3984375" customWidth="1"/>
    <col min="21" max="21" width="7.8984375" customWidth="1"/>
    <col min="22" max="22" width="7.3984375" customWidth="1"/>
    <col min="23" max="23" width="7.8984375" customWidth="1"/>
    <col min="24" max="24" width="7.3984375" customWidth="1"/>
    <col min="25" max="25" width="7.8984375" customWidth="1"/>
    <col min="26" max="26" width="7.3984375" customWidth="1"/>
    <col min="27" max="27" width="7.8984375" customWidth="1"/>
    <col min="28" max="28" width="7.3984375" customWidth="1"/>
    <col min="29" max="29" width="7.8984375" customWidth="1"/>
    <col min="30" max="31" width="8.796875" customWidth="1"/>
  </cols>
  <sheetData>
    <row r="1" spans="2:59" s="39" customFormat="1" ht="10.8" thickBot="1" x14ac:dyDescent="0.25">
      <c r="D1" s="39">
        <v>0</v>
      </c>
      <c r="F1" s="40">
        <v>1</v>
      </c>
      <c r="G1" s="40"/>
      <c r="H1" s="40">
        <v>2</v>
      </c>
      <c r="I1" s="40"/>
      <c r="J1" s="40">
        <v>3</v>
      </c>
      <c r="K1" s="40"/>
      <c r="L1" s="40">
        <v>4</v>
      </c>
      <c r="M1" s="40"/>
      <c r="N1" s="40">
        <v>5</v>
      </c>
      <c r="O1" s="40"/>
      <c r="P1" s="40">
        <v>6</v>
      </c>
      <c r="Q1" s="40"/>
      <c r="R1" s="39">
        <v>7</v>
      </c>
      <c r="T1" s="39">
        <v>8</v>
      </c>
      <c r="V1" s="39">
        <v>9</v>
      </c>
      <c r="X1" s="39">
        <v>10</v>
      </c>
      <c r="Z1" s="39">
        <v>11</v>
      </c>
      <c r="AB1" s="39">
        <v>12</v>
      </c>
      <c r="AD1" s="39">
        <v>13</v>
      </c>
      <c r="AF1" s="39">
        <v>14</v>
      </c>
      <c r="AH1" s="39">
        <v>15</v>
      </c>
      <c r="AJ1" s="39">
        <v>16</v>
      </c>
      <c r="AL1" s="39">
        <v>17</v>
      </c>
      <c r="AN1" s="39">
        <v>18</v>
      </c>
      <c r="AP1" s="39">
        <v>19</v>
      </c>
      <c r="AR1" s="39">
        <v>20</v>
      </c>
      <c r="AT1" s="39">
        <v>21</v>
      </c>
      <c r="AV1" s="39">
        <v>22</v>
      </c>
      <c r="AX1" s="39">
        <v>23</v>
      </c>
      <c r="AZ1" s="39">
        <v>24</v>
      </c>
      <c r="BB1" s="39">
        <v>25</v>
      </c>
      <c r="BD1" s="39">
        <v>26</v>
      </c>
      <c r="BF1" s="39">
        <v>27</v>
      </c>
    </row>
    <row r="2" spans="2:59" ht="16.2" thickTop="1" x14ac:dyDescent="0.3">
      <c r="B2" s="79" t="s">
        <v>76</v>
      </c>
      <c r="C2" s="41" t="s">
        <v>77</v>
      </c>
      <c r="D2" s="83" t="s">
        <v>48</v>
      </c>
      <c r="E2" s="84"/>
      <c r="F2" s="83" t="s">
        <v>48</v>
      </c>
      <c r="G2" s="84"/>
      <c r="H2" s="83" t="s">
        <v>48</v>
      </c>
      <c r="I2" s="84"/>
      <c r="J2" s="83" t="s">
        <v>48</v>
      </c>
      <c r="K2" s="84"/>
      <c r="L2" s="85" t="s">
        <v>48</v>
      </c>
      <c r="M2" s="86"/>
      <c r="N2" s="83" t="s">
        <v>48</v>
      </c>
      <c r="O2" s="84"/>
      <c r="P2" s="83" t="s">
        <v>48</v>
      </c>
      <c r="Q2" s="84"/>
      <c r="R2" s="85" t="s">
        <v>48</v>
      </c>
      <c r="S2" s="86"/>
      <c r="T2" s="85" t="s">
        <v>48</v>
      </c>
      <c r="U2" s="86"/>
      <c r="V2" s="85" t="s">
        <v>48</v>
      </c>
      <c r="W2" s="86"/>
      <c r="X2" s="85" t="s">
        <v>48</v>
      </c>
      <c r="Y2" s="86"/>
      <c r="Z2" s="85" t="s">
        <v>48</v>
      </c>
      <c r="AA2" s="86"/>
      <c r="AB2" s="85" t="s">
        <v>48</v>
      </c>
      <c r="AC2" s="86"/>
      <c r="AD2" s="83" t="s">
        <v>73</v>
      </c>
      <c r="AE2" s="84"/>
      <c r="AF2" s="83" t="s">
        <v>73</v>
      </c>
      <c r="AG2" s="84"/>
      <c r="AH2" s="83" t="s">
        <v>73</v>
      </c>
      <c r="AI2" s="84"/>
      <c r="AJ2" s="83" t="s">
        <v>73</v>
      </c>
      <c r="AK2" s="84"/>
      <c r="AL2" s="85" t="s">
        <v>73</v>
      </c>
      <c r="AM2" s="86"/>
      <c r="AN2" s="83" t="s">
        <v>73</v>
      </c>
      <c r="AO2" s="84"/>
      <c r="AP2" s="83" t="s">
        <v>48</v>
      </c>
      <c r="AQ2" s="84"/>
      <c r="AR2" s="85" t="s">
        <v>48</v>
      </c>
      <c r="AS2" s="86"/>
      <c r="AT2" s="85" t="s">
        <v>48</v>
      </c>
      <c r="AU2" s="86"/>
      <c r="AV2" s="85" t="s">
        <v>48</v>
      </c>
      <c r="AW2" s="86"/>
      <c r="AX2" s="85" t="s">
        <v>48</v>
      </c>
      <c r="AY2" s="86"/>
      <c r="AZ2" s="85" t="s">
        <v>48</v>
      </c>
      <c r="BA2" s="86"/>
      <c r="BB2" s="85" t="s">
        <v>73</v>
      </c>
      <c r="BC2" s="86"/>
      <c r="BD2" s="83" t="s">
        <v>73</v>
      </c>
      <c r="BE2" s="84"/>
      <c r="BF2" s="85" t="s">
        <v>73</v>
      </c>
      <c r="BG2" s="91"/>
    </row>
    <row r="3" spans="2:59" x14ac:dyDescent="0.3">
      <c r="B3" s="80"/>
      <c r="C3" s="42" t="s">
        <v>49</v>
      </c>
      <c r="D3" s="87">
        <v>11</v>
      </c>
      <c r="E3" s="88"/>
      <c r="F3" s="87">
        <v>11</v>
      </c>
      <c r="G3" s="88"/>
      <c r="H3" s="87">
        <v>11</v>
      </c>
      <c r="I3" s="88"/>
      <c r="J3" s="87">
        <v>15</v>
      </c>
      <c r="K3" s="88"/>
      <c r="L3" s="89">
        <v>18</v>
      </c>
      <c r="M3" s="90"/>
      <c r="N3" s="87">
        <v>18</v>
      </c>
      <c r="O3" s="88"/>
      <c r="P3" s="87">
        <v>11</v>
      </c>
      <c r="Q3" s="88"/>
      <c r="R3" s="89">
        <v>15</v>
      </c>
      <c r="S3" s="90"/>
      <c r="T3" s="89">
        <v>15</v>
      </c>
      <c r="U3" s="90"/>
      <c r="V3" s="89">
        <v>15</v>
      </c>
      <c r="W3" s="90"/>
      <c r="X3" s="89">
        <v>18</v>
      </c>
      <c r="Y3" s="90"/>
      <c r="Z3" s="89">
        <v>18</v>
      </c>
      <c r="AA3" s="90"/>
      <c r="AB3" s="89">
        <v>11</v>
      </c>
      <c r="AC3" s="90"/>
      <c r="AD3" s="87">
        <v>15</v>
      </c>
      <c r="AE3" s="88"/>
      <c r="AF3" s="87">
        <v>18</v>
      </c>
      <c r="AG3" s="88"/>
      <c r="AH3" s="87">
        <v>18</v>
      </c>
      <c r="AI3" s="88"/>
      <c r="AJ3" s="87">
        <v>11</v>
      </c>
      <c r="AK3" s="88"/>
      <c r="AL3" s="89">
        <v>15</v>
      </c>
      <c r="AM3" s="90"/>
      <c r="AN3" s="87">
        <v>11</v>
      </c>
      <c r="AO3" s="88"/>
      <c r="AP3" s="87">
        <v>15</v>
      </c>
      <c r="AQ3" s="88"/>
      <c r="AR3" s="89">
        <v>18</v>
      </c>
      <c r="AS3" s="90"/>
      <c r="AT3" s="89">
        <v>18</v>
      </c>
      <c r="AU3" s="90"/>
      <c r="AV3" s="89">
        <v>11</v>
      </c>
      <c r="AW3" s="90"/>
      <c r="AX3" s="89">
        <v>15</v>
      </c>
      <c r="AY3" s="90"/>
      <c r="AZ3" s="89">
        <v>11</v>
      </c>
      <c r="BA3" s="90"/>
      <c r="BB3" s="89">
        <v>11</v>
      </c>
      <c r="BC3" s="90"/>
      <c r="BD3" s="87">
        <v>15</v>
      </c>
      <c r="BE3" s="88"/>
      <c r="BF3" s="89">
        <v>18</v>
      </c>
      <c r="BG3" s="92"/>
    </row>
    <row r="4" spans="2:59" x14ac:dyDescent="0.3">
      <c r="B4" s="80"/>
      <c r="C4" s="42" t="s">
        <v>50</v>
      </c>
      <c r="D4" s="87">
        <v>12</v>
      </c>
      <c r="E4" s="88"/>
      <c r="F4" s="87">
        <v>12</v>
      </c>
      <c r="G4" s="88"/>
      <c r="H4" s="87">
        <v>12</v>
      </c>
      <c r="I4" s="88"/>
      <c r="J4" s="87">
        <v>18</v>
      </c>
      <c r="K4" s="88"/>
      <c r="L4" s="89">
        <v>24</v>
      </c>
      <c r="M4" s="90"/>
      <c r="N4" s="87">
        <v>18</v>
      </c>
      <c r="O4" s="88"/>
      <c r="P4" s="87">
        <v>24</v>
      </c>
      <c r="Q4" s="88"/>
      <c r="R4" s="89">
        <v>12</v>
      </c>
      <c r="S4" s="90"/>
      <c r="T4" s="89">
        <v>12</v>
      </c>
      <c r="U4" s="90"/>
      <c r="V4" s="89">
        <v>24</v>
      </c>
      <c r="W4" s="90"/>
      <c r="X4" s="89">
        <v>12</v>
      </c>
      <c r="Y4" s="90"/>
      <c r="Z4" s="89">
        <v>12</v>
      </c>
      <c r="AA4" s="90"/>
      <c r="AB4" s="89">
        <v>18</v>
      </c>
      <c r="AC4" s="90"/>
      <c r="AD4" s="87">
        <v>18</v>
      </c>
      <c r="AE4" s="88"/>
      <c r="AF4" s="87">
        <v>24</v>
      </c>
      <c r="AG4" s="88"/>
      <c r="AH4" s="87">
        <v>18</v>
      </c>
      <c r="AI4" s="88"/>
      <c r="AJ4" s="87">
        <v>24</v>
      </c>
      <c r="AK4" s="88"/>
      <c r="AL4" s="89">
        <v>24</v>
      </c>
      <c r="AM4" s="90"/>
      <c r="AN4" s="87">
        <v>18</v>
      </c>
      <c r="AO4" s="88"/>
      <c r="AP4" s="87">
        <v>18</v>
      </c>
      <c r="AQ4" s="88"/>
      <c r="AR4" s="89">
        <v>24</v>
      </c>
      <c r="AS4" s="90"/>
      <c r="AT4" s="89">
        <v>18</v>
      </c>
      <c r="AU4" s="90"/>
      <c r="AV4" s="89">
        <v>24</v>
      </c>
      <c r="AW4" s="90"/>
      <c r="AX4" s="89">
        <v>24</v>
      </c>
      <c r="AY4" s="90"/>
      <c r="AZ4" s="89">
        <v>18</v>
      </c>
      <c r="BA4" s="90"/>
      <c r="BB4" s="89">
        <v>12</v>
      </c>
      <c r="BC4" s="90"/>
      <c r="BD4" s="87">
        <v>12</v>
      </c>
      <c r="BE4" s="88"/>
      <c r="BF4" s="89">
        <v>12</v>
      </c>
      <c r="BG4" s="92"/>
    </row>
    <row r="5" spans="2:59" x14ac:dyDescent="0.3">
      <c r="B5" s="80"/>
      <c r="C5" s="42" t="s">
        <v>78</v>
      </c>
      <c r="D5" s="93">
        <v>525</v>
      </c>
      <c r="E5" s="94"/>
      <c r="F5" s="93">
        <v>525</v>
      </c>
      <c r="G5" s="94"/>
      <c r="H5" s="93">
        <v>550</v>
      </c>
      <c r="I5" s="94"/>
      <c r="J5" s="93">
        <v>525</v>
      </c>
      <c r="K5" s="95"/>
      <c r="L5" s="93">
        <v>550</v>
      </c>
      <c r="M5" s="95"/>
      <c r="N5" s="93">
        <v>575</v>
      </c>
      <c r="O5" s="94"/>
      <c r="P5" s="93">
        <v>525</v>
      </c>
      <c r="Q5" s="94"/>
      <c r="R5" s="93">
        <v>575</v>
      </c>
      <c r="S5" s="95"/>
      <c r="T5" s="93">
        <v>525</v>
      </c>
      <c r="U5" s="95"/>
      <c r="V5" s="93">
        <v>575</v>
      </c>
      <c r="W5" s="95"/>
      <c r="X5" s="93">
        <v>550</v>
      </c>
      <c r="Y5" s="95"/>
      <c r="Z5" s="93">
        <v>575</v>
      </c>
      <c r="AA5" s="95"/>
      <c r="AB5" s="93">
        <v>550</v>
      </c>
      <c r="AC5" s="95"/>
      <c r="AD5" s="93">
        <v>550</v>
      </c>
      <c r="AE5" s="94"/>
      <c r="AF5" s="93">
        <v>525</v>
      </c>
      <c r="AG5" s="94"/>
      <c r="AH5" s="93">
        <v>525</v>
      </c>
      <c r="AI5" s="94"/>
      <c r="AJ5" s="93">
        <v>575</v>
      </c>
      <c r="AK5" s="95"/>
      <c r="AL5" s="93">
        <v>550</v>
      </c>
      <c r="AM5" s="95"/>
      <c r="AN5" s="93">
        <v>575</v>
      </c>
      <c r="AO5" s="94"/>
      <c r="AP5" s="93">
        <v>575</v>
      </c>
      <c r="AQ5" s="94"/>
      <c r="AR5" s="93">
        <v>575</v>
      </c>
      <c r="AS5" s="95"/>
      <c r="AT5" s="93">
        <v>550</v>
      </c>
      <c r="AU5" s="95"/>
      <c r="AV5" s="93">
        <v>550</v>
      </c>
      <c r="AW5" s="95"/>
      <c r="AX5" s="93">
        <v>525</v>
      </c>
      <c r="AY5" s="95"/>
      <c r="AZ5" s="93">
        <v>525</v>
      </c>
      <c r="BA5" s="95"/>
      <c r="BB5" s="93">
        <v>575</v>
      </c>
      <c r="BC5" s="95"/>
      <c r="BD5" s="93">
        <v>550</v>
      </c>
      <c r="BE5" s="94"/>
      <c r="BF5" s="93">
        <v>525</v>
      </c>
      <c r="BG5" s="96"/>
    </row>
    <row r="6" spans="2:59" x14ac:dyDescent="0.3">
      <c r="B6" s="80"/>
      <c r="C6" s="42" t="s">
        <v>79</v>
      </c>
      <c r="D6" s="97" t="s">
        <v>56</v>
      </c>
      <c r="E6" s="98"/>
      <c r="F6" s="97" t="s">
        <v>56</v>
      </c>
      <c r="G6" s="98"/>
      <c r="H6" s="97" t="s">
        <v>56</v>
      </c>
      <c r="I6" s="98"/>
      <c r="J6" s="97" t="s">
        <v>56</v>
      </c>
      <c r="K6" s="98"/>
      <c r="L6" s="97" t="s">
        <v>56</v>
      </c>
      <c r="M6" s="98"/>
      <c r="N6" s="97" t="s">
        <v>56</v>
      </c>
      <c r="O6" s="98"/>
      <c r="P6" s="97" t="s">
        <v>56</v>
      </c>
      <c r="Q6" s="98"/>
      <c r="R6" s="97" t="s">
        <v>56</v>
      </c>
      <c r="S6" s="98"/>
      <c r="T6" s="97" t="s">
        <v>56</v>
      </c>
      <c r="U6" s="98"/>
      <c r="V6" s="97" t="s">
        <v>56</v>
      </c>
      <c r="W6" s="98"/>
      <c r="X6" s="97" t="s">
        <v>56</v>
      </c>
      <c r="Y6" s="98"/>
      <c r="Z6" s="97" t="s">
        <v>56</v>
      </c>
      <c r="AA6" s="98"/>
      <c r="AB6" s="97" t="s">
        <v>56</v>
      </c>
      <c r="AC6" s="98"/>
      <c r="AD6" s="97" t="s">
        <v>56</v>
      </c>
      <c r="AE6" s="98"/>
      <c r="AF6" s="97" t="s">
        <v>56</v>
      </c>
      <c r="AG6" s="98"/>
      <c r="AH6" s="97" t="s">
        <v>56</v>
      </c>
      <c r="AI6" s="98"/>
      <c r="AJ6" s="97" t="s">
        <v>56</v>
      </c>
      <c r="AK6" s="98"/>
      <c r="AL6" s="97" t="s">
        <v>56</v>
      </c>
      <c r="AM6" s="98"/>
      <c r="AN6" s="97" t="s">
        <v>56</v>
      </c>
      <c r="AO6" s="98"/>
      <c r="AP6" s="97" t="s">
        <v>57</v>
      </c>
      <c r="AQ6" s="98"/>
      <c r="AR6" s="97" t="s">
        <v>57</v>
      </c>
      <c r="AS6" s="98"/>
      <c r="AT6" s="97" t="s">
        <v>57</v>
      </c>
      <c r="AU6" s="98"/>
      <c r="AV6" s="97" t="s">
        <v>57</v>
      </c>
      <c r="AW6" s="98"/>
      <c r="AX6" s="97" t="s">
        <v>57</v>
      </c>
      <c r="AY6" s="98"/>
      <c r="AZ6" s="97" t="s">
        <v>57</v>
      </c>
      <c r="BA6" s="98"/>
      <c r="BB6" s="97" t="s">
        <v>57</v>
      </c>
      <c r="BC6" s="98"/>
      <c r="BD6" s="97" t="s">
        <v>57</v>
      </c>
      <c r="BE6" s="98"/>
      <c r="BF6" s="89" t="s">
        <v>57</v>
      </c>
      <c r="BG6" s="92"/>
    </row>
    <row r="7" spans="2:59" x14ac:dyDescent="0.3">
      <c r="B7" s="81"/>
      <c r="C7" s="43" t="s">
        <v>80</v>
      </c>
      <c r="D7" s="97" t="s">
        <v>52</v>
      </c>
      <c r="E7" s="98"/>
      <c r="F7" s="97" t="s">
        <v>52</v>
      </c>
      <c r="G7" s="98"/>
      <c r="H7" s="97" t="s">
        <v>52</v>
      </c>
      <c r="I7" s="98"/>
      <c r="J7" s="97" t="s">
        <v>52</v>
      </c>
      <c r="K7" s="98"/>
      <c r="L7" s="97" t="s">
        <v>52</v>
      </c>
      <c r="M7" s="98"/>
      <c r="N7" s="97" t="s">
        <v>59</v>
      </c>
      <c r="O7" s="98"/>
      <c r="P7" s="97" t="s">
        <v>59</v>
      </c>
      <c r="Q7" s="98"/>
      <c r="R7" s="97" t="s">
        <v>59</v>
      </c>
      <c r="S7" s="98"/>
      <c r="T7" s="97" t="s">
        <v>59</v>
      </c>
      <c r="U7" s="98"/>
      <c r="V7" s="97" t="s">
        <v>53</v>
      </c>
      <c r="W7" s="98"/>
      <c r="X7" s="97" t="s">
        <v>53</v>
      </c>
      <c r="Y7" s="98"/>
      <c r="Z7" s="97" t="s">
        <v>53</v>
      </c>
      <c r="AA7" s="98"/>
      <c r="AB7" s="97" t="s">
        <v>53</v>
      </c>
      <c r="AC7" s="98"/>
      <c r="AD7" s="97" t="s">
        <v>52</v>
      </c>
      <c r="AE7" s="98"/>
      <c r="AF7" s="97" t="s">
        <v>52</v>
      </c>
      <c r="AG7" s="98"/>
      <c r="AH7" s="97" t="s">
        <v>59</v>
      </c>
      <c r="AI7" s="98"/>
      <c r="AJ7" s="97" t="s">
        <v>59</v>
      </c>
      <c r="AK7" s="98"/>
      <c r="AL7" s="97" t="s">
        <v>53</v>
      </c>
      <c r="AM7" s="98"/>
      <c r="AN7" s="97" t="s">
        <v>53</v>
      </c>
      <c r="AO7" s="98"/>
      <c r="AP7" s="97" t="s">
        <v>52</v>
      </c>
      <c r="AQ7" s="98"/>
      <c r="AR7" s="97" t="s">
        <v>52</v>
      </c>
      <c r="AS7" s="98"/>
      <c r="AT7" s="97" t="s">
        <v>59</v>
      </c>
      <c r="AU7" s="98"/>
      <c r="AV7" s="97" t="s">
        <v>59</v>
      </c>
      <c r="AW7" s="98"/>
      <c r="AX7" s="97" t="s">
        <v>53</v>
      </c>
      <c r="AY7" s="98"/>
      <c r="AZ7" s="97" t="s">
        <v>53</v>
      </c>
      <c r="BA7" s="98"/>
      <c r="BB7" s="97" t="s">
        <v>52</v>
      </c>
      <c r="BC7" s="98"/>
      <c r="BD7" s="97" t="s">
        <v>59</v>
      </c>
      <c r="BE7" s="98"/>
      <c r="BF7" s="99" t="s">
        <v>53</v>
      </c>
      <c r="BG7" s="100"/>
    </row>
    <row r="8" spans="2:59" x14ac:dyDescent="0.3">
      <c r="B8" s="81"/>
      <c r="C8" s="43" t="s">
        <v>81</v>
      </c>
      <c r="D8" s="101" t="s">
        <v>52</v>
      </c>
      <c r="E8" s="102"/>
      <c r="F8" s="101" t="s">
        <v>52</v>
      </c>
      <c r="G8" s="102"/>
      <c r="H8" s="101" t="s">
        <v>52</v>
      </c>
      <c r="I8" s="102"/>
      <c r="J8" s="101" t="s">
        <v>61</v>
      </c>
      <c r="K8" s="102"/>
      <c r="L8" s="103" t="s">
        <v>62</v>
      </c>
      <c r="M8" s="104"/>
      <c r="N8" s="101" t="s">
        <v>52</v>
      </c>
      <c r="O8" s="102"/>
      <c r="P8" s="101" t="s">
        <v>61</v>
      </c>
      <c r="Q8" s="102"/>
      <c r="R8" s="103" t="s">
        <v>62</v>
      </c>
      <c r="S8" s="104"/>
      <c r="T8" s="103" t="s">
        <v>62</v>
      </c>
      <c r="U8" s="104"/>
      <c r="V8" s="103" t="s">
        <v>52</v>
      </c>
      <c r="W8" s="104"/>
      <c r="X8" s="103" t="s">
        <v>61</v>
      </c>
      <c r="Y8" s="104"/>
      <c r="Z8" s="103" t="s">
        <v>61</v>
      </c>
      <c r="AA8" s="104"/>
      <c r="AB8" s="103" t="s">
        <v>62</v>
      </c>
      <c r="AC8" s="104"/>
      <c r="AD8" s="101" t="s">
        <v>61</v>
      </c>
      <c r="AE8" s="102"/>
      <c r="AF8" s="101" t="s">
        <v>62</v>
      </c>
      <c r="AG8" s="102"/>
      <c r="AH8" s="101" t="s">
        <v>52</v>
      </c>
      <c r="AI8" s="102"/>
      <c r="AJ8" s="101" t="s">
        <v>61</v>
      </c>
      <c r="AK8" s="102"/>
      <c r="AL8" s="103" t="s">
        <v>52</v>
      </c>
      <c r="AM8" s="104"/>
      <c r="AN8" s="101" t="s">
        <v>62</v>
      </c>
      <c r="AO8" s="102"/>
      <c r="AP8" s="101" t="s">
        <v>61</v>
      </c>
      <c r="AQ8" s="102"/>
      <c r="AR8" s="103" t="s">
        <v>62</v>
      </c>
      <c r="AS8" s="104"/>
      <c r="AT8" s="103" t="s">
        <v>52</v>
      </c>
      <c r="AU8" s="104"/>
      <c r="AV8" s="103" t="s">
        <v>61</v>
      </c>
      <c r="AW8" s="104"/>
      <c r="AX8" s="103" t="s">
        <v>52</v>
      </c>
      <c r="AY8" s="104"/>
      <c r="AZ8" s="103" t="s">
        <v>62</v>
      </c>
      <c r="BA8" s="104"/>
      <c r="BB8" s="103" t="s">
        <v>52</v>
      </c>
      <c r="BC8" s="104"/>
      <c r="BD8" s="101" t="s">
        <v>62</v>
      </c>
      <c r="BE8" s="102"/>
      <c r="BF8" s="103" t="s">
        <v>61</v>
      </c>
      <c r="BG8" s="105"/>
    </row>
    <row r="9" spans="2:59" x14ac:dyDescent="0.3">
      <c r="B9" s="81"/>
      <c r="C9" s="43" t="s">
        <v>82</v>
      </c>
      <c r="D9" s="87" t="s">
        <v>52</v>
      </c>
      <c r="E9" s="88"/>
      <c r="F9" s="87" t="s">
        <v>52</v>
      </c>
      <c r="G9" s="88"/>
      <c r="H9" s="87" t="s">
        <v>61</v>
      </c>
      <c r="I9" s="88"/>
      <c r="J9" s="87" t="s">
        <v>62</v>
      </c>
      <c r="K9" s="88"/>
      <c r="L9" s="89" t="s">
        <v>62</v>
      </c>
      <c r="M9" s="90"/>
      <c r="N9" s="87" t="s">
        <v>62</v>
      </c>
      <c r="O9" s="88"/>
      <c r="P9" s="87" t="s">
        <v>62</v>
      </c>
      <c r="Q9" s="88"/>
      <c r="R9" s="89" t="s">
        <v>52</v>
      </c>
      <c r="S9" s="90"/>
      <c r="T9" s="89" t="s">
        <v>61</v>
      </c>
      <c r="U9" s="90"/>
      <c r="V9" s="89" t="s">
        <v>62</v>
      </c>
      <c r="W9" s="90"/>
      <c r="X9" s="89" t="s">
        <v>52</v>
      </c>
      <c r="Y9" s="90"/>
      <c r="Z9" s="89" t="s">
        <v>61</v>
      </c>
      <c r="AA9" s="90"/>
      <c r="AB9" s="89" t="s">
        <v>62</v>
      </c>
      <c r="AC9" s="90"/>
      <c r="AD9" s="87" t="s">
        <v>52</v>
      </c>
      <c r="AE9" s="88"/>
      <c r="AF9" s="87" t="s">
        <v>61</v>
      </c>
      <c r="AG9" s="88"/>
      <c r="AH9" s="87" t="s">
        <v>52</v>
      </c>
      <c r="AI9" s="88"/>
      <c r="AJ9" s="87" t="s">
        <v>61</v>
      </c>
      <c r="AK9" s="88"/>
      <c r="AL9" s="89" t="s">
        <v>61</v>
      </c>
      <c r="AM9" s="90"/>
      <c r="AN9" s="87" t="s">
        <v>52</v>
      </c>
      <c r="AO9" s="88"/>
      <c r="AP9" s="87" t="s">
        <v>61</v>
      </c>
      <c r="AQ9" s="88"/>
      <c r="AR9" s="89" t="s">
        <v>52</v>
      </c>
      <c r="AS9" s="90"/>
      <c r="AT9" s="89" t="s">
        <v>61</v>
      </c>
      <c r="AU9" s="90"/>
      <c r="AV9" s="89" t="s">
        <v>52</v>
      </c>
      <c r="AW9" s="90"/>
      <c r="AX9" s="89" t="s">
        <v>52</v>
      </c>
      <c r="AY9" s="90"/>
      <c r="AZ9" s="89" t="s">
        <v>61</v>
      </c>
      <c r="BA9" s="90"/>
      <c r="BB9" s="89" t="s">
        <v>62</v>
      </c>
      <c r="BC9" s="90"/>
      <c r="BD9" s="87" t="s">
        <v>62</v>
      </c>
      <c r="BE9" s="88"/>
      <c r="BF9" s="89" t="s">
        <v>62</v>
      </c>
      <c r="BG9" s="92"/>
    </row>
    <row r="10" spans="2:59" ht="16.2" thickBot="1" x14ac:dyDescent="0.35">
      <c r="B10" s="82"/>
      <c r="C10" s="44" t="s">
        <v>83</v>
      </c>
      <c r="D10" s="108" t="s">
        <v>52</v>
      </c>
      <c r="E10" s="109"/>
      <c r="F10" s="108">
        <v>0</v>
      </c>
      <c r="G10" s="109"/>
      <c r="H10" s="106">
        <v>7</v>
      </c>
      <c r="I10" s="109"/>
      <c r="J10" s="106">
        <v>7</v>
      </c>
      <c r="K10" s="107"/>
      <c r="L10" s="106">
        <v>0</v>
      </c>
      <c r="M10" s="107"/>
      <c r="N10" s="106" t="s">
        <v>52</v>
      </c>
      <c r="O10" s="109"/>
      <c r="P10" s="106">
        <v>7</v>
      </c>
      <c r="Q10" s="109"/>
      <c r="R10" s="106">
        <v>7</v>
      </c>
      <c r="S10" s="107"/>
      <c r="T10" s="106" t="s">
        <v>52</v>
      </c>
      <c r="U10" s="107"/>
      <c r="V10" s="106" t="s">
        <v>52</v>
      </c>
      <c r="W10" s="107"/>
      <c r="X10" s="106" t="s">
        <v>52</v>
      </c>
      <c r="Y10" s="107"/>
      <c r="Z10" s="106">
        <v>0</v>
      </c>
      <c r="AA10" s="107"/>
      <c r="AB10" s="106">
        <v>0</v>
      </c>
      <c r="AC10" s="107"/>
      <c r="AD10" s="108" t="s">
        <v>52</v>
      </c>
      <c r="AE10" s="109"/>
      <c r="AF10" s="108" t="s">
        <v>52</v>
      </c>
      <c r="AG10" s="109"/>
      <c r="AH10" s="106">
        <v>0</v>
      </c>
      <c r="AI10" s="109"/>
      <c r="AJ10" s="106">
        <v>0</v>
      </c>
      <c r="AK10" s="107"/>
      <c r="AL10" s="106">
        <v>7</v>
      </c>
      <c r="AM10" s="107"/>
      <c r="AN10" s="106">
        <v>7</v>
      </c>
      <c r="AO10" s="109"/>
      <c r="AP10" s="106">
        <v>0</v>
      </c>
      <c r="AQ10" s="109"/>
      <c r="AR10" s="106">
        <v>7</v>
      </c>
      <c r="AS10" s="107"/>
      <c r="AT10" s="106">
        <v>7</v>
      </c>
      <c r="AU10" s="107"/>
      <c r="AV10" s="106" t="s">
        <v>52</v>
      </c>
      <c r="AW10" s="107"/>
      <c r="AX10" s="106">
        <v>0</v>
      </c>
      <c r="AY10" s="107"/>
      <c r="AZ10" s="106" t="s">
        <v>52</v>
      </c>
      <c r="BA10" s="107"/>
      <c r="BB10" s="106" t="s">
        <v>52</v>
      </c>
      <c r="BC10" s="107"/>
      <c r="BD10" s="108">
        <v>0</v>
      </c>
      <c r="BE10" s="109"/>
      <c r="BF10" s="89">
        <v>7</v>
      </c>
      <c r="BG10" s="92"/>
    </row>
    <row r="11" spans="2:59" ht="18.600000000000001" thickTop="1" thickBot="1" x14ac:dyDescent="0.35">
      <c r="B11" s="110" t="s">
        <v>65</v>
      </c>
      <c r="C11" s="111"/>
      <c r="D11" s="112" t="s">
        <v>84</v>
      </c>
      <c r="E11" s="113"/>
      <c r="F11" s="45" t="s">
        <v>84</v>
      </c>
      <c r="G11" s="45" t="s">
        <v>85</v>
      </c>
      <c r="H11" s="45" t="s">
        <v>84</v>
      </c>
      <c r="I11" s="45" t="s">
        <v>85</v>
      </c>
      <c r="J11" s="45" t="s">
        <v>84</v>
      </c>
      <c r="K11" s="45" t="s">
        <v>85</v>
      </c>
      <c r="L11" s="45" t="s">
        <v>84</v>
      </c>
      <c r="M11" s="45" t="s">
        <v>85</v>
      </c>
      <c r="N11" s="45" t="s">
        <v>84</v>
      </c>
      <c r="O11" s="45" t="s">
        <v>85</v>
      </c>
      <c r="P11" s="45" t="s">
        <v>84</v>
      </c>
      <c r="Q11" s="45" t="s">
        <v>85</v>
      </c>
      <c r="R11" s="45" t="s">
        <v>84</v>
      </c>
      <c r="S11" s="45" t="s">
        <v>85</v>
      </c>
      <c r="T11" s="45" t="s">
        <v>84</v>
      </c>
      <c r="U11" s="45" t="s">
        <v>85</v>
      </c>
      <c r="V11" s="45" t="s">
        <v>84</v>
      </c>
      <c r="W11" s="45" t="s">
        <v>85</v>
      </c>
      <c r="X11" s="45" t="s">
        <v>84</v>
      </c>
      <c r="Y11" s="45" t="s">
        <v>85</v>
      </c>
      <c r="Z11" s="45" t="s">
        <v>84</v>
      </c>
      <c r="AA11" s="45" t="s">
        <v>85</v>
      </c>
      <c r="AB11" s="45" t="s">
        <v>84</v>
      </c>
      <c r="AC11" s="45" t="s">
        <v>85</v>
      </c>
      <c r="AD11" s="45" t="s">
        <v>84</v>
      </c>
      <c r="AE11" s="45" t="s">
        <v>85</v>
      </c>
      <c r="AF11" s="45" t="s">
        <v>84</v>
      </c>
      <c r="AG11" s="45" t="s">
        <v>85</v>
      </c>
      <c r="AH11" s="45" t="s">
        <v>84</v>
      </c>
      <c r="AI11" s="45" t="s">
        <v>85</v>
      </c>
      <c r="AJ11" s="45" t="s">
        <v>84</v>
      </c>
      <c r="AK11" s="45" t="s">
        <v>85</v>
      </c>
      <c r="AL11" s="45" t="s">
        <v>84</v>
      </c>
      <c r="AM11" s="45" t="s">
        <v>85</v>
      </c>
      <c r="AN11" s="45" t="s">
        <v>84</v>
      </c>
      <c r="AO11" s="45" t="s">
        <v>85</v>
      </c>
      <c r="AP11" s="45" t="s">
        <v>84</v>
      </c>
      <c r="AQ11" s="45" t="s">
        <v>85</v>
      </c>
      <c r="AR11" s="45" t="s">
        <v>84</v>
      </c>
      <c r="AS11" s="45" t="s">
        <v>85</v>
      </c>
      <c r="AT11" s="45" t="s">
        <v>84</v>
      </c>
      <c r="AU11" s="45" t="s">
        <v>85</v>
      </c>
      <c r="AV11" s="45" t="s">
        <v>84</v>
      </c>
      <c r="AW11" s="45" t="s">
        <v>85</v>
      </c>
      <c r="AX11" s="45" t="s">
        <v>84</v>
      </c>
      <c r="AY11" s="45" t="s">
        <v>85</v>
      </c>
      <c r="AZ11" s="45" t="s">
        <v>84</v>
      </c>
      <c r="BA11" s="45" t="s">
        <v>85</v>
      </c>
      <c r="BB11" s="45" t="s">
        <v>84</v>
      </c>
      <c r="BC11" s="45" t="s">
        <v>85</v>
      </c>
      <c r="BD11" s="45" t="s">
        <v>84</v>
      </c>
      <c r="BE11" s="45" t="s">
        <v>85</v>
      </c>
      <c r="BF11" s="45" t="s">
        <v>84</v>
      </c>
      <c r="BG11" s="46" t="s">
        <v>85</v>
      </c>
    </row>
    <row r="12" spans="2:59" ht="16.2" thickTop="1" x14ac:dyDescent="0.3">
      <c r="B12" s="114" t="s">
        <v>86</v>
      </c>
      <c r="C12" s="47" t="s">
        <v>87</v>
      </c>
      <c r="D12" s="117">
        <f ca="1">OFFSET(Runs2!$B2,0,1*'Scenarios (2)'!D$1)</f>
        <v>9.9615414333567482</v>
      </c>
      <c r="E12" s="118"/>
      <c r="F12" s="48">
        <f ca="1">OFFSET(Runs2!$B2,0,1*'Scenarios (2)'!F$1)</f>
        <v>9.9136968013422226</v>
      </c>
      <c r="G12" s="49">
        <f t="shared" ref="G12:G13" ca="1" si="0">(F12-$D12)/$D12</f>
        <v>-4.8029345994903281E-3</v>
      </c>
      <c r="H12" s="48">
        <f ca="1">OFFSET(Runs2!$B2,0,1*'Scenarios (2)'!H$1)</f>
        <v>10.298455037317067</v>
      </c>
      <c r="I12" s="49">
        <f t="shared" ref="I12:I13" ca="1" si="1">(H12-$D12)/$D12</f>
        <v>3.3821432778680827E-2</v>
      </c>
      <c r="J12" s="48">
        <f ca="1">OFFSET(Runs2!$B2,0,1*'Scenarios (2)'!J$1)</f>
        <v>9.8650623328518989</v>
      </c>
      <c r="K12" s="49">
        <f t="shared" ref="K12:K13" ca="1" si="2">(J12-$D12)/$D12</f>
        <v>-9.6851577790746258E-3</v>
      </c>
      <c r="L12" s="48">
        <f ca="1">OFFSET(Runs2!$B2,0,1*'Scenarios (2)'!L$1)</f>
        <v>9.9585051342150006</v>
      </c>
      <c r="M12" s="49">
        <f t="shared" ref="M12:M13" ca="1" si="3">(L12-$D12)/$D12</f>
        <v>-3.0480213951431504E-4</v>
      </c>
      <c r="N12" s="48">
        <f ca="1">OFFSET(Runs2!$B2,0,1*'Scenarios (2)'!N$1)</f>
        <v>12.543916204704452</v>
      </c>
      <c r="O12" s="49">
        <f t="shared" ref="O12:O13" ca="1" si="4">(N12-$D12)/$D12</f>
        <v>0.25923445569382314</v>
      </c>
      <c r="P12" s="48">
        <f ca="1">OFFSET(Runs2!$B2,0,1*'Scenarios (2)'!P$1)</f>
        <v>12.641111665398393</v>
      </c>
      <c r="Q12" s="49">
        <f t="shared" ref="Q12:Q13" ca="1" si="5">(P12-$D12)/$D12</f>
        <v>0.26899152605729892</v>
      </c>
      <c r="R12" s="48">
        <f ca="1">OFFSET(Runs2!$B2,0,1*'Scenarios (2)'!R$1)</f>
        <v>12.583747412907872</v>
      </c>
      <c r="S12" s="49">
        <f t="shared" ref="S12:S13" ca="1" si="6">(R12-$D12)/$D12</f>
        <v>0.26323295416616233</v>
      </c>
      <c r="T12" s="48">
        <f ca="1">OFFSET(Runs2!$B2,0,1*'Scenarios (2)'!T$1)</f>
        <v>12.577681231147489</v>
      </c>
      <c r="U12" s="49">
        <f t="shared" ref="U12:U13" ca="1" si="7">(T12-$D12)/$D12</f>
        <v>0.2626239940166748</v>
      </c>
      <c r="V12" s="48">
        <f ca="1">OFFSET(Runs2!$B2,0,1*'Scenarios (2)'!V$1)</f>
        <v>11.458269141045445</v>
      </c>
      <c r="W12" s="49">
        <f t="shared" ref="W12:W13" ca="1" si="8">(V12-$D12)/$D12</f>
        <v>0.15025061309054288</v>
      </c>
      <c r="X12" s="48">
        <f ca="1">OFFSET(Runs2!$B2,0,1*'Scenarios (2)'!X$1)</f>
        <v>11.432159740060303</v>
      </c>
      <c r="Y12" s="49">
        <f t="shared" ref="Y12:Y13" ca="1" si="9">(X12-$D12)/$D12</f>
        <v>0.14762959292415448</v>
      </c>
      <c r="Z12" s="48">
        <f ca="1">OFFSET(Runs2!$B2,0,1*'Scenarios (2)'!Z$1)</f>
        <v>11.464499407897755</v>
      </c>
      <c r="AA12" s="49">
        <f t="shared" ref="AA12:AA13" ca="1" si="10">(Z12-$D12)/$D12</f>
        <v>0.15087604509762637</v>
      </c>
      <c r="AB12" s="48">
        <f ca="1">OFFSET(Runs2!$B2,0,1*'Scenarios (2)'!AB$1)</f>
        <v>11.465801175679037</v>
      </c>
      <c r="AC12" s="49">
        <f t="shared" ref="AC12:AC13" ca="1" si="11">(AB12-$D12)/$D12</f>
        <v>0.15100672444981206</v>
      </c>
      <c r="AD12" s="48">
        <f ca="1">OFFSET(Runs2!$B2,0,1*'Scenarios (2)'!AD$1)</f>
        <v>8.916888099801076</v>
      </c>
      <c r="AE12" s="49">
        <f t="shared" ref="AE12:AE16" ca="1" si="12">(AD12-$D12)/$D12</f>
        <v>-0.10486864312561059</v>
      </c>
      <c r="AF12" s="48">
        <f ca="1">OFFSET(Runs2!$B2,0,1*'Scenarios (2)'!AF$1)</f>
        <v>8.7772506234351955</v>
      </c>
      <c r="AG12" s="49">
        <f t="shared" ref="AG12:AG13" ca="1" si="13">(AF12-$D12)/$D12</f>
        <v>-0.11888630066386036</v>
      </c>
      <c r="AH12" s="48">
        <f ca="1">OFFSET(Runs2!$B2,0,1*'Scenarios (2)'!AH$1)</f>
        <v>12.435350958633476</v>
      </c>
      <c r="AI12" s="49">
        <f t="shared" ref="AI12:AI13" ca="1" si="14">(AH12-$D12)/$D12</f>
        <v>0.24833601725462348</v>
      </c>
      <c r="AJ12" s="48">
        <f ca="1">OFFSET(Runs2!$B2,0,1*'Scenarios (2)'!AJ$1)</f>
        <v>12.444840163882235</v>
      </c>
      <c r="AK12" s="49">
        <f t="shared" ref="AK12:AK13" ca="1" si="15">(AJ12-$D12)/$D12</f>
        <v>0.24928860128112601</v>
      </c>
      <c r="AL12" s="48">
        <f ca="1">OFFSET(Runs2!$B2,0,1*'Scenarios (2)'!AL$1)</f>
        <v>11.00021920832611</v>
      </c>
      <c r="AM12" s="49">
        <f t="shared" ref="AM12:AM13" ca="1" si="16">(AL12-$D12)/$D12</f>
        <v>0.1042687802804588</v>
      </c>
      <c r="AN12" s="48">
        <f ca="1">OFFSET(Runs2!$B2,0,1*'Scenarios (2)'!AN$1)</f>
        <v>11.56390855761393</v>
      </c>
      <c r="AO12" s="49">
        <f t="shared" ref="AO12:AO13" ca="1" si="17">(AN12-$D12)/$D12</f>
        <v>0.16085533900321597</v>
      </c>
      <c r="AP12" s="48">
        <f ca="1">OFFSET(Runs2!$B2,0,1*'Scenarios (2)'!AP$1)</f>
        <v>9.3650840702989075</v>
      </c>
      <c r="AQ12" s="49">
        <f t="shared" ref="AQ12:AQ13" ca="1" si="18">(AP12-$D12)/$D12</f>
        <v>-5.9876010861187774E-2</v>
      </c>
      <c r="AR12" s="48">
        <f ca="1">OFFSET(Runs2!$B2,0,1*'Scenarios (2)'!AR$1)</f>
        <v>9.4427657002405514</v>
      </c>
      <c r="AS12" s="49">
        <f t="shared" ref="AS12:AS13" ca="1" si="19">(AR12-$D12)/$D12</f>
        <v>-5.2077857286127315E-2</v>
      </c>
      <c r="AT12" s="48">
        <f ca="1">OFFSET(Runs2!$B2,0,1*'Scenarios (2)'!AT$1)</f>
        <v>12.555815888942128</v>
      </c>
      <c r="AU12" s="49">
        <f t="shared" ref="AU12:AU13" ca="1" si="20">(AT12-$D12)/$D12</f>
        <v>0.26042901823389647</v>
      </c>
      <c r="AV12" s="48">
        <f ca="1">OFFSET(Runs2!$B2,0,1*'Scenarios (2)'!AV$1)</f>
        <v>12.513649526481229</v>
      </c>
      <c r="AW12" s="49">
        <f t="shared" ref="AW12:AW13" ca="1" si="21">(AV12-$D12)/$D12</f>
        <v>0.25619610280178245</v>
      </c>
      <c r="AX12" s="48">
        <f ca="1">OFFSET(Runs2!$B2,0,1*'Scenarios (2)'!AX$1)</f>
        <v>11.184512041808164</v>
      </c>
      <c r="AY12" s="49">
        <f t="shared" ref="AY12:AY13" ca="1" si="22">(AX12-$D12)/$D12</f>
        <v>0.12276921364360678</v>
      </c>
      <c r="AZ12" s="48">
        <f ca="1">OFFSET(Runs2!$B2,0,1*'Scenarios (2)'!AZ$1)</f>
        <v>12.561250388352613</v>
      </c>
      <c r="BA12" s="49">
        <f t="shared" ref="BA12:BA13" ca="1" si="23">(AZ12-$D12)/$D12</f>
        <v>0.26097456627451271</v>
      </c>
      <c r="BB12" s="48">
        <f ca="1">OFFSET(Runs2!$B2,0,1*'Scenarios (2)'!BB$1)</f>
        <v>9.2201342136889899</v>
      </c>
      <c r="BC12" s="49">
        <f t="shared" ref="BC12:BC13" ca="1" si="24">(BB12-$D12)/$D12</f>
        <v>-7.4426957376808878E-2</v>
      </c>
      <c r="BD12" s="48">
        <f ca="1">OFFSET(Runs2!$B2,0,1*'Scenarios (2)'!BD$1)</f>
        <v>12.474875223579764</v>
      </c>
      <c r="BE12" s="49">
        <f t="shared" ref="BE12:BE13" ca="1" si="25">(BD12-$D12)/$D12</f>
        <v>0.25230370289953163</v>
      </c>
      <c r="BF12" s="48">
        <f ca="1">OFFSET(Runs2!$B2,0,1*'Scenarios (2)'!BF$1)</f>
        <v>11.287426173053245</v>
      </c>
      <c r="BG12" s="50">
        <f t="shared" ref="BG12:BG13" ca="1" si="26">(BF12-$D12)/$D12</f>
        <v>0.13310035887184096</v>
      </c>
    </row>
    <row r="13" spans="2:59" x14ac:dyDescent="0.3">
      <c r="B13" s="115"/>
      <c r="C13" s="51" t="s">
        <v>29</v>
      </c>
      <c r="D13" s="119">
        <f ca="1">OFFSET(Runs2!$B3,0,1*'Scenarios (2)'!D$1)</f>
        <v>4.0619358767588905</v>
      </c>
      <c r="E13" s="120"/>
      <c r="F13" s="52">
        <f ca="1">OFFSET(Runs2!$B3,0,1*'Scenarios (2)'!F$1)</f>
        <v>4.2341769431142371</v>
      </c>
      <c r="G13" s="53">
        <f t="shared" ca="1" si="0"/>
        <v>4.2403689172164291E-2</v>
      </c>
      <c r="H13" s="52">
        <f ca="1">OFFSET(Runs2!$B3,0,1*'Scenarios (2)'!H$1)</f>
        <v>3.5401617835272154</v>
      </c>
      <c r="I13" s="53">
        <f t="shared" ca="1" si="1"/>
        <v>-0.12845453721145647</v>
      </c>
      <c r="J13" s="52">
        <f ca="1">OFFSET(Runs2!$B3,0,1*'Scenarios (2)'!J$1)</f>
        <v>3.6057621085537881</v>
      </c>
      <c r="K13" s="53">
        <f t="shared" ca="1" si="2"/>
        <v>-0.11230452228829708</v>
      </c>
      <c r="L13" s="52">
        <f ca="1">OFFSET(Runs2!$B3,0,1*'Scenarios (2)'!L$1)</f>
        <v>3.593561966244982</v>
      </c>
      <c r="M13" s="53">
        <f t="shared" ca="1" si="3"/>
        <v>-0.11530805131459496</v>
      </c>
      <c r="N13" s="52">
        <f ca="1">OFFSET(Runs2!$B3,0,1*'Scenarios (2)'!N$1)</f>
        <v>3.6241627661274762</v>
      </c>
      <c r="O13" s="53">
        <f t="shared" ca="1" si="4"/>
        <v>-0.10777450061095578</v>
      </c>
      <c r="P13" s="52">
        <f ca="1">OFFSET(Runs2!$B3,0,1*'Scenarios (2)'!P$1)</f>
        <v>3.4502751082000023</v>
      </c>
      <c r="Q13" s="53">
        <f t="shared" ca="1" si="5"/>
        <v>-0.15058356092192818</v>
      </c>
      <c r="R13" s="52">
        <f ca="1">OFFSET(Runs2!$B3,0,1*'Scenarios (2)'!R$1)</f>
        <v>3.9816250458490399</v>
      </c>
      <c r="S13" s="53">
        <f t="shared" ca="1" si="6"/>
        <v>-1.9771565417702357E-2</v>
      </c>
      <c r="T13" s="52">
        <f ca="1">OFFSET(Runs2!$B3,0,1*'Scenarios (2)'!T$1)</f>
        <v>4.1928534420786567</v>
      </c>
      <c r="U13" s="53">
        <f t="shared" ca="1" si="7"/>
        <v>3.2230337772891762E-2</v>
      </c>
      <c r="V13" s="52">
        <f ca="1">OFFSET(Runs2!$B3,0,1*'Scenarios (2)'!V$1)</f>
        <v>3.5710363064396438</v>
      </c>
      <c r="W13" s="53">
        <f t="shared" ca="1" si="8"/>
        <v>-0.12085359917373842</v>
      </c>
      <c r="X13" s="52">
        <f ca="1">OFFSET(Runs2!$B3,0,1*'Scenarios (2)'!X$1)</f>
        <v>4.2011131775181738</v>
      </c>
      <c r="Y13" s="53">
        <f t="shared" ca="1" si="9"/>
        <v>3.4263785786381257E-2</v>
      </c>
      <c r="Z13" s="52">
        <f ca="1">OFFSET(Runs2!$B3,0,1*'Scenarios (2)'!Z$1)</f>
        <v>4.1639139728943171</v>
      </c>
      <c r="AA13" s="53">
        <f t="shared" ca="1" si="10"/>
        <v>2.5105786804492158E-2</v>
      </c>
      <c r="AB13" s="52">
        <f ca="1">OFFSET(Runs2!$B3,0,1*'Scenarios (2)'!AB$1)</f>
        <v>3.6097925584373556</v>
      </c>
      <c r="AC13" s="53">
        <f t="shared" ca="1" si="11"/>
        <v>-0.11131227376299946</v>
      </c>
      <c r="AD13" s="52">
        <f ca="1">OFFSET(Runs2!$B3,0,1*'Scenarios (2)'!AD$1)</f>
        <v>4.3060903742132091</v>
      </c>
      <c r="AE13" s="53">
        <f t="shared" ca="1" si="12"/>
        <v>6.0107915255701909E-2</v>
      </c>
      <c r="AF13" s="52">
        <f ca="1">OFFSET(Runs2!$B3,0,1*'Scenarios (2)'!AF$1)</f>
        <v>4.0644083693897013</v>
      </c>
      <c r="AG13" s="53">
        <f t="shared" ca="1" si="13"/>
        <v>6.0869809515154091E-4</v>
      </c>
      <c r="AH13" s="52">
        <f ca="1">OFFSET(Runs2!$B3,0,1*'Scenarios (2)'!AH$1)</f>
        <v>5.091851053036752</v>
      </c>
      <c r="AI13" s="53">
        <f t="shared" ca="1" si="14"/>
        <v>0.25355279047380086</v>
      </c>
      <c r="AJ13" s="52">
        <f ca="1">OFFSET(Runs2!$B3,0,1*'Scenarios (2)'!AJ$1)</f>
        <v>3.896095528041712</v>
      </c>
      <c r="AK13" s="53">
        <f t="shared" ca="1" si="15"/>
        <v>-4.0827909092820587E-2</v>
      </c>
      <c r="AL13" s="52">
        <f ca="1">OFFSET(Runs2!$B3,0,1*'Scenarios (2)'!AL$1)</f>
        <v>3.6786497206521012</v>
      </c>
      <c r="AM13" s="53">
        <f t="shared" ca="1" si="16"/>
        <v>-9.4360464501626232E-2</v>
      </c>
      <c r="AN13" s="52">
        <f ca="1">OFFSET(Runs2!$B3,0,1*'Scenarios (2)'!AN$1)</f>
        <v>3.4807568805529381</v>
      </c>
      <c r="AO13" s="53">
        <f t="shared" ca="1" si="17"/>
        <v>-0.14307931337155624</v>
      </c>
      <c r="AP13" s="52">
        <f ca="1">OFFSET(Runs2!$B3,0,1*'Scenarios (2)'!AP$1)</f>
        <v>3.8258460611691665</v>
      </c>
      <c r="AQ13" s="53">
        <f t="shared" ca="1" si="18"/>
        <v>-5.8122487097975885E-2</v>
      </c>
      <c r="AR13" s="52">
        <f ca="1">OFFSET(Runs2!$B3,0,1*'Scenarios (2)'!AR$1)</f>
        <v>3.6300079205881399</v>
      </c>
      <c r="AS13" s="53">
        <f t="shared" ca="1" si="19"/>
        <v>-0.10633549353698697</v>
      </c>
      <c r="AT13" s="52">
        <f ca="1">OFFSET(Runs2!$B3,0,1*'Scenarios (2)'!AT$1)</f>
        <v>3.8387826899735673</v>
      </c>
      <c r="AU13" s="53">
        <f t="shared" ca="1" si="20"/>
        <v>-5.4937643910662144E-2</v>
      </c>
      <c r="AV13" s="52">
        <f ca="1">OFFSET(Runs2!$B3,0,1*'Scenarios (2)'!AV$1)</f>
        <v>3.6791519904480241</v>
      </c>
      <c r="AW13" s="53">
        <f t="shared" ca="1" si="21"/>
        <v>-9.4236811688986621E-2</v>
      </c>
      <c r="AX13" s="52">
        <f ca="1">OFFSET(Runs2!$B3,0,1*'Scenarios (2)'!AX$1)</f>
        <v>4.0989284407669819</v>
      </c>
      <c r="AY13" s="53">
        <f t="shared" ca="1" si="22"/>
        <v>9.1071265353427182E-3</v>
      </c>
      <c r="AZ13" s="52">
        <f ca="1">OFFSET(Runs2!$B3,0,1*'Scenarios (2)'!AZ$1)</f>
        <v>3.7033189535333335</v>
      </c>
      <c r="BA13" s="53">
        <f t="shared" ca="1" si="23"/>
        <v>-8.8287194605274122E-2</v>
      </c>
      <c r="BB13" s="52">
        <f ca="1">OFFSET(Runs2!$B3,0,1*'Scenarios (2)'!BB$1)</f>
        <v>4.8178475031647823</v>
      </c>
      <c r="BC13" s="53">
        <f t="shared" ca="1" si="24"/>
        <v>0.18609639574346276</v>
      </c>
      <c r="BD13" s="52">
        <f ca="1">OFFSET(Runs2!$B3,0,1*'Scenarios (2)'!BD$1)</f>
        <v>5.2896985167494197</v>
      </c>
      <c r="BE13" s="53">
        <f t="shared" ca="1" si="25"/>
        <v>0.30226046822043595</v>
      </c>
      <c r="BF13" s="52">
        <f ca="1">OFFSET(Runs2!$B3,0,1*'Scenarios (2)'!BF$1)</f>
        <v>5.0153777584157773</v>
      </c>
      <c r="BG13" s="54">
        <f t="shared" ca="1" si="26"/>
        <v>0.23472598056315438</v>
      </c>
    </row>
    <row r="14" spans="2:59" x14ac:dyDescent="0.3">
      <c r="B14" s="115"/>
      <c r="C14" s="55" t="s">
        <v>44</v>
      </c>
      <c r="D14" s="121">
        <f ca="1">OFFSET(Runs2!$B18,0,1*'Scenarios (2)'!D$1)</f>
        <v>1.4953011399478351</v>
      </c>
      <c r="E14" s="121"/>
      <c r="F14" s="56">
        <f ca="1">OFFSET(Runs2!$B18,0,1*'Scenarios (2)'!F$1)</f>
        <v>1.6584261337665851</v>
      </c>
      <c r="G14" s="57">
        <f ca="1">(F14-$D14)/$D14</f>
        <v>0.10909173373895828</v>
      </c>
      <c r="H14" s="56">
        <f ca="1">OFFSET(Runs2!$B18,0,1*'Scenarios (2)'!H$1)</f>
        <v>1.0224242720642027</v>
      </c>
      <c r="I14" s="57">
        <f ca="1">(H14-$D14)/$D14</f>
        <v>-0.3162418961976643</v>
      </c>
      <c r="J14" s="56">
        <f ca="1">OFFSET(Runs2!$B18,0,1*'Scenarios (2)'!J$1)</f>
        <v>0.96495257413287405</v>
      </c>
      <c r="K14" s="57">
        <f ca="1">(J14-$D14)/$D14</f>
        <v>-0.35467676152073468</v>
      </c>
      <c r="L14" s="56">
        <f ca="1">OFFSET(Runs2!$B18,0,1*'Scenarios (2)'!L$1)</f>
        <v>1.0160241534468828</v>
      </c>
      <c r="M14" s="57">
        <f ca="1">(L14-$D14)/$D14</f>
        <v>-0.32052204983784893</v>
      </c>
      <c r="N14" s="56">
        <f ca="1">OFFSET(Runs2!$B18,0,1*'Scenarios (2)'!N$1)</f>
        <v>1.0074114361311672</v>
      </c>
      <c r="O14" s="57">
        <f ca="1">(N14-$D14)/$D14</f>
        <v>-0.32628190454913203</v>
      </c>
      <c r="P14" s="56">
        <f ca="1">OFFSET(Runs2!$B18,0,1*'Scenarios (2)'!P$1)</f>
        <v>0.90710535570785089</v>
      </c>
      <c r="Q14" s="57">
        <f ca="1">(P14-$D14)/$D14</f>
        <v>-0.39336276053431213</v>
      </c>
      <c r="R14" s="56">
        <f ca="1">OFFSET(Runs2!$B18,0,1*'Scenarios (2)'!R$1)</f>
        <v>1.4527881622438918</v>
      </c>
      <c r="S14" s="57">
        <f ca="1">(R14-$D14)/$D14</f>
        <v>-2.843104747811959E-2</v>
      </c>
      <c r="T14" s="56">
        <f ca="1">OFFSET(Runs2!$B18,0,1*'Scenarios (2)'!T$1)</f>
        <v>1.5980696300503416</v>
      </c>
      <c r="U14" s="57">
        <f ca="1">(T14-$D14)/$D14</f>
        <v>6.8727621050360274E-2</v>
      </c>
      <c r="V14" s="56">
        <f ca="1">OFFSET(Runs2!$B18,0,1*'Scenarios (2)'!V$1)</f>
        <v>0.94335844944312996</v>
      </c>
      <c r="W14" s="57">
        <f ca="1">(V14-$D14)/$D14</f>
        <v>-0.36911808314675676</v>
      </c>
      <c r="X14" s="56">
        <f ca="1">OFFSET(Runs2!$B18,0,1*'Scenarios (2)'!X$1)</f>
        <v>1.6211543575261338</v>
      </c>
      <c r="Y14" s="57">
        <f ca="1">(X14-$D14)/$D14</f>
        <v>8.4165800597657006E-2</v>
      </c>
      <c r="Z14" s="56">
        <f ca="1">OFFSET(Runs2!$B18,0,1*'Scenarios (2)'!Z$1)</f>
        <v>1.5800837813791284</v>
      </c>
      <c r="AA14" s="57">
        <f ca="1">(Z14-$D14)/$D14</f>
        <v>5.6699375909157031E-2</v>
      </c>
      <c r="AB14" s="56">
        <f ca="1">OFFSET(Runs2!$B18,0,1*'Scenarios (2)'!AB$1)</f>
        <v>0.97768629709722765</v>
      </c>
      <c r="AC14" s="57">
        <f ca="1">(AB14-$D14)/$D14</f>
        <v>-0.34616093643094853</v>
      </c>
      <c r="AD14" s="56">
        <f ca="1">OFFSET(Runs2!$B18,0,1*'Scenarios (2)'!AD$1)</f>
        <v>1.7098257999140993</v>
      </c>
      <c r="AE14" s="57">
        <f ca="1">(AD14-$D14)/$D14</f>
        <v>0.14346585730132469</v>
      </c>
      <c r="AF14" s="56">
        <f ca="1">OFFSET(Runs2!$B18,0,1*'Scenarios (2)'!AF$1)</f>
        <v>1.4811479348745944</v>
      </c>
      <c r="AG14" s="57">
        <f ca="1">(AF14-$D14)/$D14</f>
        <v>-9.4651202323930827E-3</v>
      </c>
      <c r="AH14" s="56">
        <f ca="1">OFFSET(Runs2!$B18,0,1*'Scenarios (2)'!AH$1)</f>
        <v>2.6055092385553991</v>
      </c>
      <c r="AI14" s="57">
        <f ca="1">(AH14-$D14)/$D14</f>
        <v>0.74246455710339032</v>
      </c>
      <c r="AJ14" s="56">
        <f ca="1">OFFSET(Runs2!$B18,0,1*'Scenarios (2)'!AJ$1)</f>
        <v>1.3169869162954828</v>
      </c>
      <c r="AK14" s="57">
        <f ca="1">(AJ14-$D14)/$D14</f>
        <v>-0.11924970755962436</v>
      </c>
      <c r="AL14" s="56">
        <f ca="1">OFFSET(Runs2!$B18,0,1*'Scenarios (2)'!AL$1)</f>
        <v>1.0962459119100854</v>
      </c>
      <c r="AM14" s="57">
        <f ca="1">(AL14-$D14)/$D14</f>
        <v>-0.26687281737220581</v>
      </c>
      <c r="AN14" s="56">
        <f ca="1">OFFSET(Runs2!$B18,0,1*'Scenarios (2)'!AN$1)</f>
        <v>0.93902745154060197</v>
      </c>
      <c r="AO14" s="57">
        <f ca="1">(AN14-$D14)/$D14</f>
        <v>-0.37201448828336964</v>
      </c>
      <c r="AP14" s="56">
        <f ca="1">OFFSET(Runs2!$B18,0,1*'Scenarios (2)'!AP$1)</f>
        <v>1.2248054371837607</v>
      </c>
      <c r="AQ14" s="57">
        <f ca="1">(AP14-$D14)/$D14</f>
        <v>-0.18089714207902691</v>
      </c>
      <c r="AR14" s="56">
        <f ca="1">OFFSET(Runs2!$B18,0,1*'Scenarios (2)'!AR$1)</f>
        <v>1.0230309646347506</v>
      </c>
      <c r="AS14" s="57">
        <f ca="1">(AR14-$D14)/$D14</f>
        <v>-0.3158361634965115</v>
      </c>
      <c r="AT14" s="56">
        <f ca="1">OFFSET(Runs2!$B18,0,1*'Scenarios (2)'!AT$1)</f>
        <v>1.2243638697356192</v>
      </c>
      <c r="AU14" s="57">
        <f ca="1">(AT14-$D14)/$D14</f>
        <v>-0.18119244543722329</v>
      </c>
      <c r="AV14" s="56">
        <f ca="1">OFFSET(Runs2!$B18,0,1*'Scenarios (2)'!AV$1)</f>
        <v>1.071930916305613</v>
      </c>
      <c r="AW14" s="57">
        <f ca="1">(AV14-$D14)/$D14</f>
        <v>-0.28313375301579169</v>
      </c>
      <c r="AX14" s="56">
        <f ca="1">OFFSET(Runs2!$B18,0,1*'Scenarios (2)'!AX$1)</f>
        <v>1.5199512843738086</v>
      </c>
      <c r="AY14" s="57">
        <f ca="1">(AX14-$D14)/$D14</f>
        <v>1.6485070309538722E-2</v>
      </c>
      <c r="AZ14" s="56">
        <f ca="1">OFFSET(Runs2!$B18,0,1*'Scenarios (2)'!AZ$1)</f>
        <v>1.0610459694555971</v>
      </c>
      <c r="BA14" s="57">
        <f ca="1">(AZ14-$D14)/$D14</f>
        <v>-0.29041318761208684</v>
      </c>
      <c r="BB14" s="56">
        <f ca="1">OFFSET(Runs2!$B18,0,1*'Scenarios (2)'!BB$1)</f>
        <v>2.3879413386291715</v>
      </c>
      <c r="BC14" s="57">
        <f ca="1">(BB14-$D14)/$D14</f>
        <v>0.59696349774231894</v>
      </c>
      <c r="BD14" s="56">
        <f ca="1">OFFSET(Runs2!$B18,0,1*'Scenarios (2)'!BD$1)</f>
        <v>2.9825359734846848</v>
      </c>
      <c r="BE14" s="57">
        <f ca="1">(BD14-$D14)/$D14</f>
        <v>0.99460556392589472</v>
      </c>
      <c r="BF14" s="56">
        <f ca="1">OFFSET(Runs2!$B18,0,1*'Scenarios (2)'!BF$1)</f>
        <v>2.6797084997024547</v>
      </c>
      <c r="BG14" s="58">
        <f ca="1">(BF14-$D14)/$D14</f>
        <v>0.79208617455875063</v>
      </c>
    </row>
    <row r="15" spans="2:59" ht="16.2" thickBot="1" x14ac:dyDescent="0.35">
      <c r="B15" s="116"/>
      <c r="C15" s="59" t="s">
        <v>45</v>
      </c>
      <c r="D15" s="122">
        <f ca="1">OFFSET(Runs2!$B19,0,1*'Scenarios (2)'!D$1)</f>
        <v>2.4469400011789295</v>
      </c>
      <c r="E15" s="122"/>
      <c r="F15" s="60">
        <f ca="1">OFFSET(Runs2!$B19,0,1*'Scenarios (2)'!F$1)</f>
        <v>2.4371207893105913</v>
      </c>
      <c r="G15" s="61">
        <f ca="1">(F15-$D15)/$D15</f>
        <v>-4.0128535491705383E-3</v>
      </c>
      <c r="H15" s="60">
        <f ca="1">OFFSET(Runs2!$B19,0,1*'Scenarios (2)'!H$1)</f>
        <v>2.4224461305905356</v>
      </c>
      <c r="I15" s="61">
        <f ca="1">(H15-$D15)/$D15</f>
        <v>-1.0010000480842536E-2</v>
      </c>
      <c r="J15" s="60">
        <f ca="1">OFFSET(Runs2!$B19,0,1*'Scenarios (2)'!J$1)</f>
        <v>2.4437840830788544</v>
      </c>
      <c r="K15" s="61">
        <f ca="1">(J15-$D15)/$D15</f>
        <v>-1.2897406959527333E-3</v>
      </c>
      <c r="L15" s="60">
        <f ca="1">OFFSET(Runs2!$B19,0,1*'Scenarios (2)'!L$1)</f>
        <v>2.4335602487398771</v>
      </c>
      <c r="M15" s="61">
        <f ca="1">(L15-$D15)/$D15</f>
        <v>-5.4679528033405381E-3</v>
      </c>
      <c r="N15" s="60">
        <f ca="1">OFFSET(Runs2!$B19,0,1*'Scenarios (2)'!N$1)</f>
        <v>2.428744900904567</v>
      </c>
      <c r="O15" s="61">
        <f ca="1">(N15-$D15)/$D15</f>
        <v>-7.4358587728330892E-3</v>
      </c>
      <c r="P15" s="60">
        <f ca="1">OFFSET(Runs2!$B19,0,1*'Scenarios (2)'!P$1)</f>
        <v>2.4139011271655799</v>
      </c>
      <c r="Q15" s="61">
        <f ca="1">(P15-$D15)/$D15</f>
        <v>-1.3502118563361401E-2</v>
      </c>
      <c r="R15" s="60">
        <f ca="1">OFFSET(Runs2!$B19,0,1*'Scenarios (2)'!R$1)</f>
        <v>2.4328888760661673</v>
      </c>
      <c r="S15" s="61">
        <f ca="1">(R15-$D15)/$D15</f>
        <v>-5.7423251514104922E-3</v>
      </c>
      <c r="T15" s="60">
        <f ca="1">OFFSET(Runs2!$B19,0,1*'Scenarios (2)'!T$1)</f>
        <v>2.4316241674197783</v>
      </c>
      <c r="U15" s="61">
        <f ca="1">(T15-$D15)/$D15</f>
        <v>-6.2591783009686031E-3</v>
      </c>
      <c r="V15" s="60">
        <f ca="1">OFFSET(Runs2!$B19,0,1*'Scenarios (2)'!V$1)</f>
        <v>2.4407377226551135</v>
      </c>
      <c r="W15" s="61">
        <f ca="1">(V15-$D15)/$D15</f>
        <v>-2.5347080520273521E-3</v>
      </c>
      <c r="X15" s="60">
        <f ca="1">OFFSET(Runs2!$B19,0,1*'Scenarios (2)'!X$1)</f>
        <v>2.4367122856573888</v>
      </c>
      <c r="Y15" s="61">
        <f ca="1">(X15-$D15)/$D15</f>
        <v>-4.1797982445883359E-3</v>
      </c>
      <c r="Z15" s="60">
        <f ca="1">OFFSET(Runs2!$B19,0,1*'Scenarios (2)'!Z$1)</f>
        <v>2.433976779853273</v>
      </c>
      <c r="AA15" s="61">
        <f ca="1">(Z15-$D15)/$D15</f>
        <v>-5.2977274961424799E-3</v>
      </c>
      <c r="AB15" s="60">
        <f ca="1">OFFSET(Runs2!$B19,0,1*'Scenarios (2)'!AB$1)</f>
        <v>2.4411809306008103</v>
      </c>
      <c r="AC15" s="61">
        <f ca="1">(AB15-$D15)/$D15</f>
        <v>-2.3535806253297958E-3</v>
      </c>
      <c r="AD15" s="60">
        <f ca="1">OFFSET(Runs2!$B19,0,1*'Scenarios (2)'!AD$1)</f>
        <v>2.4095017801624494</v>
      </c>
      <c r="AE15" s="61">
        <f ca="1">(AD15-$D15)/$D15</f>
        <v>-1.5300015937637395E-2</v>
      </c>
      <c r="AF15" s="60">
        <f ca="1">OFFSET(Runs2!$B19,0,1*'Scenarios (2)'!AF$1)</f>
        <v>2.4024201637599583</v>
      </c>
      <c r="AG15" s="61">
        <f ca="1">(AF15-$D15)/$D15</f>
        <v>-1.8194086245482809E-2</v>
      </c>
      <c r="AH15" s="60">
        <f ca="1">OFFSET(Runs2!$B19,0,1*'Scenarios (2)'!AH$1)</f>
        <v>2.3938638162398149</v>
      </c>
      <c r="AI15" s="61">
        <f ca="1">(AH15-$D15)/$D15</f>
        <v>-2.1690840361244093E-2</v>
      </c>
      <c r="AJ15" s="60">
        <f ca="1">OFFSET(Runs2!$B19,0,1*'Scenarios (2)'!AJ$1)</f>
        <v>2.4030961891999896</v>
      </c>
      <c r="AK15" s="61">
        <f ca="1">(AJ15-$D15)/$D15</f>
        <v>-1.7917812434230549E-2</v>
      </c>
      <c r="AL15" s="60">
        <f ca="1">OFFSET(Runs2!$B19,0,1*'Scenarios (2)'!AL$1)</f>
        <v>2.4075108715263922</v>
      </c>
      <c r="AM15" s="61">
        <f ca="1">(AL15-$D15)/$D15</f>
        <v>-1.6113647916802396E-2</v>
      </c>
      <c r="AN15" s="60">
        <f ca="1">OFFSET(Runs2!$B19,0,1*'Scenarios (2)'!AN$1)</f>
        <v>2.4141790559311898</v>
      </c>
      <c r="AO15" s="61">
        <f ca="1">(AN15-$D15)/$D15</f>
        <v>-1.3388536389104604E-2</v>
      </c>
      <c r="AP15" s="60">
        <f ca="1">OFFSET(Runs2!$B19,0,1*'Scenarios (2)'!AP$1)</f>
        <v>2.4340718849362348</v>
      </c>
      <c r="AQ15" s="61">
        <f ca="1">(AP15-$D15)/$D15</f>
        <v>-5.2588605509309005E-3</v>
      </c>
      <c r="AR15" s="60">
        <f ca="1">OFFSET(Runs2!$B19,0,1*'Scenarios (2)'!AR$1)</f>
        <v>2.4378186549205441</v>
      </c>
      <c r="AS15" s="61">
        <f ca="1">(AR15-$D15)/$D15</f>
        <v>-3.7276542350816993E-3</v>
      </c>
      <c r="AT15" s="60">
        <f ca="1">OFFSET(Runs2!$B19,0,1*'Scenarios (2)'!AT$1)</f>
        <v>2.4378614207020743</v>
      </c>
      <c r="AU15" s="61">
        <f ca="1">(AT15-$D15)/$D15</f>
        <v>-3.7101769853290774E-3</v>
      </c>
      <c r="AV15" s="60">
        <f ca="1">OFFSET(Runs2!$B19,0,1*'Scenarios (2)'!AV$1)</f>
        <v>2.4301022585968282</v>
      </c>
      <c r="AW15" s="61">
        <f ca="1">(AV15-$D15)/$D15</f>
        <v>-6.8811423958041367E-3</v>
      </c>
      <c r="AX15" s="60">
        <f ca="1">OFFSET(Runs2!$B19,0,1*'Scenarios (2)'!AX$1)</f>
        <v>2.4483313727885636</v>
      </c>
      <c r="AY15" s="61">
        <f ca="1">(AX15-$D15)/$D15</f>
        <v>5.6861697016017407E-4</v>
      </c>
      <c r="AZ15" s="60">
        <f ca="1">OFFSET(Runs2!$B19,0,1*'Scenarios (2)'!AZ$1)</f>
        <v>2.4408496645460245</v>
      </c>
      <c r="BA15" s="61">
        <f ca="1">(AZ15-$D15)/$D15</f>
        <v>-2.4889603463798568E-3</v>
      </c>
      <c r="BB15" s="60">
        <f ca="1">OFFSET(Runs2!$B19,0,1*'Scenarios (2)'!BB$1)</f>
        <v>2.4197557449983647</v>
      </c>
      <c r="BC15" s="61">
        <f ca="1">(BB15-$D15)/$D15</f>
        <v>-1.1109490288878171E-2</v>
      </c>
      <c r="BD15" s="60">
        <f ca="1">OFFSET(Runs2!$B19,0,1*'Scenarios (2)'!BD$1)</f>
        <v>2.4311925414665989</v>
      </c>
      <c r="BE15" s="61">
        <f ca="1">(BD15-$D15)/$D15</f>
        <v>-6.4355724720440701E-3</v>
      </c>
      <c r="BF15" s="60">
        <f ca="1">OFFSET(Runs2!$B19,0,1*'Scenarios (2)'!BF$1)</f>
        <v>2.3922492360654433</v>
      </c>
      <c r="BG15" s="62">
        <f ca="1">(BF15-$D15)/$D15</f>
        <v>-2.2350676799241655E-2</v>
      </c>
    </row>
    <row r="16" spans="2:59" ht="16.2" thickTop="1" x14ac:dyDescent="0.3">
      <c r="B16" s="115" t="s">
        <v>88</v>
      </c>
      <c r="C16" s="51" t="s">
        <v>74</v>
      </c>
      <c r="D16" s="123">
        <f ca="1">OFFSET(Runs2!$B4,0,1*'Scenarios (2)'!D$1)</f>
        <v>9695</v>
      </c>
      <c r="E16" s="124"/>
      <c r="F16" s="63">
        <f ca="1">OFFSET(Runs2!$B4,0,1*'Scenarios (2)'!F$1)</f>
        <v>9695</v>
      </c>
      <c r="G16" s="53">
        <f t="shared" ref="G16" ca="1" si="27">(F16-$D16)/$D16</f>
        <v>0</v>
      </c>
      <c r="H16" s="63">
        <f ca="1">OFFSET(Runs2!$B4,0,1*'Scenarios (2)'!H$1)</f>
        <v>9695</v>
      </c>
      <c r="I16" s="53">
        <f t="shared" ref="I16" ca="1" si="28">(H16-$D16)/$D16</f>
        <v>0</v>
      </c>
      <c r="J16" s="63">
        <f ca="1">OFFSET(Runs2!$B4,0,1*'Scenarios (2)'!J$1)</f>
        <v>9695</v>
      </c>
      <c r="K16" s="53">
        <f t="shared" ref="K16" ca="1" si="29">(J16-$D16)/$D16</f>
        <v>0</v>
      </c>
      <c r="L16" s="63">
        <f ca="1">OFFSET(Runs2!$B4,0,1*'Scenarios (2)'!L$1)</f>
        <v>9695</v>
      </c>
      <c r="M16" s="53">
        <f t="shared" ref="M16" ca="1" si="30">(L16-$D16)/$D16</f>
        <v>0</v>
      </c>
      <c r="N16" s="63">
        <f ca="1">OFFSET(Runs2!$B4,0,1*'Scenarios (2)'!N$1)</f>
        <v>12335</v>
      </c>
      <c r="O16" s="53">
        <f t="shared" ref="O16" ca="1" si="31">(N16-$D16)/$D16</f>
        <v>0.27230531201650338</v>
      </c>
      <c r="P16" s="63">
        <f ca="1">OFFSET(Runs2!$B4,0,1*'Scenarios (2)'!P$1)</f>
        <v>12335</v>
      </c>
      <c r="Q16" s="53">
        <f t="shared" ref="Q16" ca="1" si="32">(P16-$D16)/$D16</f>
        <v>0.27230531201650338</v>
      </c>
      <c r="R16" s="63">
        <f ca="1">OFFSET(Runs2!$B4,0,1*'Scenarios (2)'!R$1)</f>
        <v>12335</v>
      </c>
      <c r="S16" s="53">
        <f t="shared" ref="S16" ca="1" si="33">(R16-$D16)/$D16</f>
        <v>0.27230531201650338</v>
      </c>
      <c r="T16" s="63">
        <f ca="1">OFFSET(Runs2!$B4,0,1*'Scenarios (2)'!T$1)</f>
        <v>12335</v>
      </c>
      <c r="U16" s="53">
        <f t="shared" ref="U16" ca="1" si="34">(T16-$D16)/$D16</f>
        <v>0.27230531201650338</v>
      </c>
      <c r="V16" s="63">
        <f ca="1">OFFSET(Runs2!$B4,0,1*'Scenarios (2)'!V$1)</f>
        <v>10877</v>
      </c>
      <c r="W16" s="53">
        <f t="shared" ref="W16" ca="1" si="35">(V16-$D16)/$D16</f>
        <v>0.12191851469829809</v>
      </c>
      <c r="X16" s="63">
        <f ca="1">OFFSET(Runs2!$B4,0,1*'Scenarios (2)'!X$1)</f>
        <v>10877</v>
      </c>
      <c r="Y16" s="53">
        <f t="shared" ref="Y16" ca="1" si="36">(X16-$D16)/$D16</f>
        <v>0.12191851469829809</v>
      </c>
      <c r="Z16" s="63">
        <f ca="1">OFFSET(Runs2!$B4,0,1*'Scenarios (2)'!Z$1)</f>
        <v>10877</v>
      </c>
      <c r="AA16" s="53">
        <f t="shared" ref="AA16" ca="1" si="37">(Z16-$D16)/$D16</f>
        <v>0.12191851469829809</v>
      </c>
      <c r="AB16" s="63">
        <f ca="1">OFFSET(Runs2!$B4,0,1*'Scenarios (2)'!AB$1)</f>
        <v>10877</v>
      </c>
      <c r="AC16" s="53">
        <f t="shared" ref="AC16" ca="1" si="38">(AB16-$D16)/$D16</f>
        <v>0.12191851469829809</v>
      </c>
      <c r="AD16" s="63">
        <f ca="1">OFFSET(Runs2!$B4,0,1*'Scenarios (2)'!AD$1)</f>
        <v>9695</v>
      </c>
      <c r="AE16" s="53">
        <f t="shared" ca="1" si="12"/>
        <v>0</v>
      </c>
      <c r="AF16" s="63">
        <f ca="1">OFFSET(Runs2!$B4,0,1*'Scenarios (2)'!AF$1)</f>
        <v>9695</v>
      </c>
      <c r="AG16" s="53">
        <f t="shared" ref="AG16" ca="1" si="39">(AF16-$D16)/$D16</f>
        <v>0</v>
      </c>
      <c r="AH16" s="63">
        <f ca="1">OFFSET(Runs2!$B4,0,1*'Scenarios (2)'!AH$1)</f>
        <v>12335</v>
      </c>
      <c r="AI16" s="53">
        <f t="shared" ref="AI16" ca="1" si="40">(AH16-$D16)/$D16</f>
        <v>0.27230531201650338</v>
      </c>
      <c r="AJ16" s="63">
        <f ca="1">OFFSET(Runs2!$B4,0,1*'Scenarios (2)'!AJ$1)</f>
        <v>12335</v>
      </c>
      <c r="AK16" s="53">
        <f t="shared" ref="AK16" ca="1" si="41">(AJ16-$D16)/$D16</f>
        <v>0.27230531201650338</v>
      </c>
      <c r="AL16" s="63">
        <f ca="1">OFFSET(Runs2!$B4,0,1*'Scenarios (2)'!AL$1)</f>
        <v>10877</v>
      </c>
      <c r="AM16" s="53">
        <f t="shared" ref="AM16" ca="1" si="42">(AL16-$D16)/$D16</f>
        <v>0.12191851469829809</v>
      </c>
      <c r="AN16" s="63">
        <f ca="1">OFFSET(Runs2!$B4,0,1*'Scenarios (2)'!AN$1)</f>
        <v>10877</v>
      </c>
      <c r="AO16" s="53">
        <f t="shared" ref="AO16" ca="1" si="43">(AN16-$D16)/$D16</f>
        <v>0.12191851469829809</v>
      </c>
      <c r="AP16" s="63">
        <f ca="1">OFFSET(Runs2!$B4,0,1*'Scenarios (2)'!AP$1)</f>
        <v>9695</v>
      </c>
      <c r="AQ16" s="53">
        <f t="shared" ref="AQ16" ca="1" si="44">(AP16-$D16)/$D16</f>
        <v>0</v>
      </c>
      <c r="AR16" s="63">
        <f ca="1">OFFSET(Runs2!$B4,0,1*'Scenarios (2)'!AR$1)</f>
        <v>9695</v>
      </c>
      <c r="AS16" s="53">
        <f t="shared" ref="AS16" ca="1" si="45">(AR16-$D16)/$D16</f>
        <v>0</v>
      </c>
      <c r="AT16" s="63">
        <f ca="1">OFFSET(Runs2!$B4,0,1*'Scenarios (2)'!AT$1)</f>
        <v>12335</v>
      </c>
      <c r="AU16" s="53">
        <f t="shared" ref="AU16" ca="1" si="46">(AT16-$D16)/$D16</f>
        <v>0.27230531201650338</v>
      </c>
      <c r="AV16" s="63">
        <f ca="1">OFFSET(Runs2!$B4,0,1*'Scenarios (2)'!AV$1)</f>
        <v>12335</v>
      </c>
      <c r="AW16" s="53">
        <f t="shared" ref="AW16" ca="1" si="47">(AV16-$D16)/$D16</f>
        <v>0.27230531201650338</v>
      </c>
      <c r="AX16" s="63">
        <f ca="1">OFFSET(Runs2!$B4,0,1*'Scenarios (2)'!AX$1)</f>
        <v>10877</v>
      </c>
      <c r="AY16" s="53">
        <f t="shared" ref="AY16" ca="1" si="48">(AX16-$D16)/$D16</f>
        <v>0.12191851469829809</v>
      </c>
      <c r="AZ16" s="63">
        <f ca="1">OFFSET(Runs2!$B4,0,1*'Scenarios (2)'!AZ$1)</f>
        <v>12335</v>
      </c>
      <c r="BA16" s="53">
        <f t="shared" ref="BA16" ca="1" si="49">(AZ16-$D16)/$D16</f>
        <v>0.27230531201650338</v>
      </c>
      <c r="BB16" s="63">
        <f ca="1">OFFSET(Runs2!$B4,0,1*'Scenarios (2)'!BB$1)</f>
        <v>9695</v>
      </c>
      <c r="BC16" s="53">
        <f t="shared" ref="BC16" ca="1" si="50">(BB16-$D16)/$D16</f>
        <v>0</v>
      </c>
      <c r="BD16" s="63">
        <f ca="1">OFFSET(Runs2!$B4,0,1*'Scenarios (2)'!BD$1)</f>
        <v>12335</v>
      </c>
      <c r="BE16" s="53">
        <f t="shared" ref="BE16" ca="1" si="51">(BD16-$D16)/$D16</f>
        <v>0.27230531201650338</v>
      </c>
      <c r="BF16" s="63">
        <f ca="1">OFFSET(Runs2!$B4,0,1*'Scenarios (2)'!BF$1)</f>
        <v>10877</v>
      </c>
      <c r="BG16" s="54">
        <f t="shared" ref="BG16" ca="1" si="52">(BF16-$D16)/$D16</f>
        <v>0.12191851469829809</v>
      </c>
    </row>
    <row r="17" spans="2:59" x14ac:dyDescent="0.3">
      <c r="B17" s="115"/>
      <c r="C17" s="51" t="s">
        <v>69</v>
      </c>
      <c r="D17" s="123">
        <f ca="1">OFFSET(Runs2!$B5,0,1*'Scenarios (2)'!D$1)</f>
        <v>1488</v>
      </c>
      <c r="E17" s="124"/>
      <c r="F17" s="63">
        <f ca="1">OFFSET(Runs2!$B5,0,1*'Scenarios (2)'!F$1)</f>
        <v>1614</v>
      </c>
      <c r="G17" s="53">
        <f ca="1">(F17-$D17)/$D17</f>
        <v>8.4677419354838704E-2</v>
      </c>
      <c r="H17" s="63">
        <f ca="1">OFFSET(Runs2!$B5,0,1*'Scenarios (2)'!H$1)</f>
        <v>1229</v>
      </c>
      <c r="I17" s="53">
        <f ca="1">(H17-$D17)/$D17</f>
        <v>-0.17405913978494625</v>
      </c>
      <c r="J17" s="63">
        <f ca="1">OFFSET(Runs2!$B5,0,1*'Scenarios (2)'!J$1)</f>
        <v>1652</v>
      </c>
      <c r="K17" s="53">
        <f ca="1">(J17-$D17)/$D17</f>
        <v>0.11021505376344086</v>
      </c>
      <c r="L17" s="63">
        <f ca="1">OFFSET(Runs2!$B5,0,1*'Scenarios (2)'!L$1)</f>
        <v>1682</v>
      </c>
      <c r="M17" s="53">
        <f ca="1">(L17-$D17)/$D17</f>
        <v>0.1303763440860215</v>
      </c>
      <c r="N17" s="63">
        <f ca="1">OFFSET(Runs2!$B5,0,1*'Scenarios (2)'!N$1)</f>
        <v>1809</v>
      </c>
      <c r="O17" s="53">
        <f ca="1">(N17-$D17)/$D17</f>
        <v>0.21572580645161291</v>
      </c>
      <c r="P17" s="63">
        <f ca="1">OFFSET(Runs2!$B5,0,1*'Scenarios (2)'!P$1)</f>
        <v>1297</v>
      </c>
      <c r="Q17" s="53">
        <f ca="1">(P17-$D17)/$D17</f>
        <v>-0.12836021505376344</v>
      </c>
      <c r="R17" s="63">
        <f ca="1">OFFSET(Runs2!$B5,0,1*'Scenarios (2)'!R$1)</f>
        <v>1682</v>
      </c>
      <c r="S17" s="53">
        <f ca="1">(R17-$D17)/$D17</f>
        <v>0.1303763440860215</v>
      </c>
      <c r="T17" s="63">
        <f ca="1">OFFSET(Runs2!$B5,0,1*'Scenarios (2)'!T$1)</f>
        <v>1738</v>
      </c>
      <c r="U17" s="53">
        <f ca="1">(T17-$D17)/$D17</f>
        <v>0.16801075268817203</v>
      </c>
      <c r="V17" s="63">
        <f ca="1">OFFSET(Runs2!$B5,0,1*'Scenarios (2)'!V$1)</f>
        <v>1776</v>
      </c>
      <c r="W17" s="53">
        <f ca="1">(V17-$D17)/$D17</f>
        <v>0.19354838709677419</v>
      </c>
      <c r="X17" s="63">
        <f ca="1">OFFSET(Runs2!$B5,0,1*'Scenarios (2)'!X$1)</f>
        <v>1773</v>
      </c>
      <c r="Y17" s="53">
        <f ca="1">(X17-$D17)/$D17</f>
        <v>0.19153225806451613</v>
      </c>
      <c r="Z17" s="63">
        <f ca="1">OFFSET(Runs2!$B5,0,1*'Scenarios (2)'!Z$1)</f>
        <v>1782</v>
      </c>
      <c r="AA17" s="53">
        <f ca="1">(Z17-$D17)/$D17</f>
        <v>0.19758064516129031</v>
      </c>
      <c r="AB17" s="63">
        <f ca="1">OFFSET(Runs2!$B5,0,1*'Scenarios (2)'!AB$1)</f>
        <v>1779</v>
      </c>
      <c r="AC17" s="53">
        <f ca="1">(AB17-$D17)/$D17</f>
        <v>0.19556451612903225</v>
      </c>
      <c r="AD17" s="63">
        <f ca="1">OFFSET(Runs2!$B5,0,1*'Scenarios (2)'!AD$1)</f>
        <v>2480</v>
      </c>
      <c r="AE17" s="53">
        <f ca="1">(AD17-$D17)/$D17</f>
        <v>0.66666666666666663</v>
      </c>
      <c r="AF17" s="63">
        <f ca="1">OFFSET(Runs2!$B5,0,1*'Scenarios (2)'!AF$1)</f>
        <v>2654</v>
      </c>
      <c r="AG17" s="53">
        <f ca="1">(AF17-$D17)/$D17</f>
        <v>0.78360215053763438</v>
      </c>
      <c r="AH17" s="63">
        <f ca="1">OFFSET(Runs2!$B5,0,1*'Scenarios (2)'!AH$1)</f>
        <v>2430</v>
      </c>
      <c r="AI17" s="53">
        <f ca="1">(AH17-$D17)/$D17</f>
        <v>0.63306451612903225</v>
      </c>
      <c r="AJ17" s="63">
        <f ca="1">OFFSET(Runs2!$B5,0,1*'Scenarios (2)'!AJ$1)</f>
        <v>2757</v>
      </c>
      <c r="AK17" s="53">
        <f ca="1">(AJ17-$D17)/$D17</f>
        <v>0.85282258064516125</v>
      </c>
      <c r="AL17" s="63">
        <f ca="1">OFFSET(Runs2!$B5,0,1*'Scenarios (2)'!AL$1)</f>
        <v>2427</v>
      </c>
      <c r="AM17" s="53">
        <f ca="1">(AL17-$D17)/$D17</f>
        <v>0.63104838709677424</v>
      </c>
      <c r="AN17" s="63">
        <f ca="1">OFFSET(Runs2!$B5,0,1*'Scenarios (2)'!AN$1)</f>
        <v>1476</v>
      </c>
      <c r="AO17" s="53">
        <f ca="1">(AN17-$D17)/$D17</f>
        <v>-8.0645161290322578E-3</v>
      </c>
      <c r="AP17" s="63">
        <f ca="1">OFFSET(Runs2!$B5,0,1*'Scenarios (2)'!AP$1)</f>
        <v>2247</v>
      </c>
      <c r="AQ17" s="53">
        <f ca="1">(AP17-$D17)/$D17</f>
        <v>0.51008064516129037</v>
      </c>
      <c r="AR17" s="63">
        <f ca="1">OFFSET(Runs2!$B5,0,1*'Scenarios (2)'!AR$1)</f>
        <v>2245</v>
      </c>
      <c r="AS17" s="53">
        <f ca="1">(AR17-$D17)/$D17</f>
        <v>0.50873655913978499</v>
      </c>
      <c r="AT17" s="63">
        <f ca="1">OFFSET(Runs2!$B5,0,1*'Scenarios (2)'!AT$1)</f>
        <v>2413</v>
      </c>
      <c r="AU17" s="53">
        <f ca="1">(AT17-$D17)/$D17</f>
        <v>0.62163978494623651</v>
      </c>
      <c r="AV17" s="63">
        <f ca="1">OFFSET(Runs2!$B5,0,1*'Scenarios (2)'!AV$1)</f>
        <v>2314</v>
      </c>
      <c r="AW17" s="53">
        <f ca="1">(AV17-$D17)/$D17</f>
        <v>0.55510752688172038</v>
      </c>
      <c r="AX17" s="63">
        <f ca="1">OFFSET(Runs2!$B5,0,1*'Scenarios (2)'!AX$1)</f>
        <v>2195</v>
      </c>
      <c r="AY17" s="53">
        <f ca="1">(AX17-$D17)/$D17</f>
        <v>0.47513440860215056</v>
      </c>
      <c r="AZ17" s="63">
        <f ca="1">OFFSET(Runs2!$B5,0,1*'Scenarios (2)'!AZ$1)</f>
        <v>2313</v>
      </c>
      <c r="BA17" s="53">
        <f ca="1">(AZ17-$D17)/$D17</f>
        <v>0.55443548387096775</v>
      </c>
      <c r="BB17" s="63">
        <f ca="1">OFFSET(Runs2!$B5,0,1*'Scenarios (2)'!BB$1)</f>
        <v>2023</v>
      </c>
      <c r="BC17" s="53">
        <f ca="1">(BB17-$D17)/$D17</f>
        <v>0.35954301075268819</v>
      </c>
      <c r="BD17" s="63">
        <f ca="1">OFFSET(Runs2!$B5,0,1*'Scenarios (2)'!BD$1)</f>
        <v>2125</v>
      </c>
      <c r="BE17" s="53">
        <f ca="1">(BD17-$D17)/$D17</f>
        <v>0.42809139784946237</v>
      </c>
      <c r="BF17" s="63">
        <f ca="1">OFFSET(Runs2!$B5,0,1*'Scenarios (2)'!BF$1)</f>
        <v>2025</v>
      </c>
      <c r="BG17" s="54">
        <f ca="1">(BF17-$D17)/$D17</f>
        <v>0.36088709677419356</v>
      </c>
    </row>
    <row r="18" spans="2:59" ht="16.2" thickBot="1" x14ac:dyDescent="0.35">
      <c r="B18" s="116"/>
      <c r="C18" s="51" t="s">
        <v>70</v>
      </c>
      <c r="D18" s="125">
        <f ca="1">D17/D16</f>
        <v>0.15348117586384735</v>
      </c>
      <c r="E18" s="126"/>
      <c r="F18" s="64">
        <f ca="1">F17/F16</f>
        <v>0.16647756575554409</v>
      </c>
      <c r="G18" s="65">
        <f ca="1">(F18-$D18)/$D18</f>
        <v>8.4677419354838648E-2</v>
      </c>
      <c r="H18" s="64">
        <f ca="1">H17/H16</f>
        <v>0.12676637441980401</v>
      </c>
      <c r="I18" s="65">
        <f ca="1">(H18-$D18)/$D18</f>
        <v>-0.17405913978494636</v>
      </c>
      <c r="J18" s="64">
        <f ca="1">J17/J16</f>
        <v>0.17039711191335741</v>
      </c>
      <c r="K18" s="65">
        <f ca="1">(J18-$D18)/$D18</f>
        <v>0.11021505376344085</v>
      </c>
      <c r="L18" s="64">
        <f ca="1">L17/L16</f>
        <v>0.17349149045899948</v>
      </c>
      <c r="M18" s="65">
        <f ca="1">(L18-$D18)/$D18</f>
        <v>0.13037634408602139</v>
      </c>
      <c r="N18" s="64">
        <f ca="1">N17/N16</f>
        <v>0.14665585731657885</v>
      </c>
      <c r="O18" s="65">
        <f ca="1">(N18-$D18)/$D18</f>
        <v>-4.447006943263989E-2</v>
      </c>
      <c r="P18" s="64">
        <f ca="1">P17/P16</f>
        <v>0.10514795297932712</v>
      </c>
      <c r="Q18" s="65">
        <f ca="1">(P18-$D18)/$D18</f>
        <v>-0.31491303485579542</v>
      </c>
      <c r="R18" s="64">
        <f ca="1">R17/R16</f>
        <v>0.13635995135792461</v>
      </c>
      <c r="S18" s="65">
        <f ca="1">(R18-$D18)/$D18</f>
        <v>-0.11155260187158665</v>
      </c>
      <c r="T18" s="64">
        <f ca="1">T17/T16</f>
        <v>0.14089987839481152</v>
      </c>
      <c r="U18" s="65">
        <f ca="1">(T18-$D18)/$D18</f>
        <v>-8.1972902528429009E-2</v>
      </c>
      <c r="V18" s="64">
        <f ca="1">V17/V16</f>
        <v>0.16328031626367565</v>
      </c>
      <c r="W18" s="65">
        <f ca="1">(V18-$D18)/$D18</f>
        <v>6.3845877806676943E-2</v>
      </c>
      <c r="X18" s="64">
        <f ca="1">X17/X16</f>
        <v>0.16300450491863566</v>
      </c>
      <c r="Y18" s="65">
        <f ca="1">(X18-$D18)/$D18</f>
        <v>6.2048840850922486E-2</v>
      </c>
      <c r="Z18" s="64">
        <f ca="1">Z17/Z16</f>
        <v>0.16383193895375564</v>
      </c>
      <c r="AA18" s="65">
        <f ca="1">(Z18-$D18)/$D18</f>
        <v>6.743995171818605E-2</v>
      </c>
      <c r="AB18" s="64">
        <f ca="1">AB17/AB16</f>
        <v>0.16355612760871563</v>
      </c>
      <c r="AC18" s="65">
        <f ca="1">(AB18-$D18)/$D18</f>
        <v>6.5642914762431406E-2</v>
      </c>
      <c r="AD18" s="64">
        <f ca="1">AD17/AD16</f>
        <v>0.2558019597730789</v>
      </c>
      <c r="AE18" s="65">
        <f ca="1">(AD18-$D18)/$D18</f>
        <v>0.66666666666666652</v>
      </c>
      <c r="AF18" s="64">
        <f ca="1">AF17/AF16</f>
        <v>0.27374935533780298</v>
      </c>
      <c r="AG18" s="65">
        <f ca="1">(AF18-$D18)/$D18</f>
        <v>0.78360215053763427</v>
      </c>
      <c r="AH18" s="64">
        <f ca="1">AH17/AH16</f>
        <v>0.19700040535062829</v>
      </c>
      <c r="AI18" s="65">
        <f ca="1">(AH18-$D18)/$D18</f>
        <v>0.28354766792630459</v>
      </c>
      <c r="AJ18" s="64">
        <f ca="1">AJ17/AJ16</f>
        <v>0.22351033644102147</v>
      </c>
      <c r="AK18" s="65">
        <f ca="1">(AJ18-$D18)/$D18</f>
        <v>0.45627198373367139</v>
      </c>
      <c r="AL18" s="64">
        <f ca="1">AL17/AL16</f>
        <v>0.22313137813735404</v>
      </c>
      <c r="AM18" s="65">
        <f ca="1">(AL18-$D18)/$D18</f>
        <v>0.45380289720540812</v>
      </c>
      <c r="AN18" s="64">
        <f ca="1">AN17/AN16</f>
        <v>0.13569918175967638</v>
      </c>
      <c r="AO18" s="65">
        <f ca="1">(AN18-$D18)/$D18</f>
        <v>-0.11585781776877525</v>
      </c>
      <c r="AP18" s="64">
        <f ca="1">AP17/AP16</f>
        <v>0.23176895306859205</v>
      </c>
      <c r="AQ18" s="65">
        <f ca="1">(AP18-$D18)/$D18</f>
        <v>0.51008064516129015</v>
      </c>
      <c r="AR18" s="64">
        <f ca="1">AR17/AR16</f>
        <v>0.23156266116554924</v>
      </c>
      <c r="AS18" s="65">
        <f ca="1">(AR18-$D18)/$D18</f>
        <v>0.50873655913978477</v>
      </c>
      <c r="AT18" s="64">
        <f ca="1">AT17/AT16</f>
        <v>0.19562221321443049</v>
      </c>
      <c r="AU18" s="65">
        <f ca="1">(AT18-$D18)/$D18</f>
        <v>0.2745681163399889</v>
      </c>
      <c r="AV18" s="64">
        <f ca="1">AV17/AV16</f>
        <v>0.1875962707742197</v>
      </c>
      <c r="AW18" s="65">
        <f ca="1">(AV18-$D18)/$D18</f>
        <v>0.22227543357262089</v>
      </c>
      <c r="AX18" s="64">
        <f ca="1">AX17/AX16</f>
        <v>0.20180196745426129</v>
      </c>
      <c r="AY18" s="65">
        <f ca="1">(AX18-$D18)/$D18</f>
        <v>0.31483203929372522</v>
      </c>
      <c r="AZ18" s="64">
        <f ca="1">AZ17/AZ16</f>
        <v>0.187515200648561</v>
      </c>
      <c r="BA18" s="65">
        <f ca="1">(AZ18-$D18)/$D18</f>
        <v>0.22174722465577879</v>
      </c>
      <c r="BB18" s="64">
        <f ca="1">BB17/BB16</f>
        <v>0.20866425992779783</v>
      </c>
      <c r="BC18" s="65">
        <f ca="1">(BB18-$D18)/$D18</f>
        <v>0.35954301075268807</v>
      </c>
      <c r="BD18" s="64">
        <f ca="1">BD17/BD16</f>
        <v>0.17227401702472639</v>
      </c>
      <c r="BE18" s="65">
        <f ca="1">(BD18-$D18)/$D18</f>
        <v>0.12244394828946388</v>
      </c>
      <c r="BF18" s="64">
        <f ca="1">BF17/BF16</f>
        <v>0.18617265790199503</v>
      </c>
      <c r="BG18" s="66">
        <f ca="1">(BF18-$D18)/$D18</f>
        <v>0.2129999451343022</v>
      </c>
    </row>
    <row r="19" spans="2:59" ht="16.2" thickTop="1" x14ac:dyDescent="0.3">
      <c r="B19" s="134" t="s">
        <v>89</v>
      </c>
      <c r="C19" s="47" t="s">
        <v>90</v>
      </c>
      <c r="D19" s="137">
        <f ca="1">OFFSET(Runs2!$B6,0,1*'Scenarios (2)'!D$1)</f>
        <v>658</v>
      </c>
      <c r="E19" s="138"/>
      <c r="F19" s="67">
        <f ca="1">OFFSET(Runs2!$B6,0,1*'Scenarios (2)'!F$1)</f>
        <v>721</v>
      </c>
      <c r="G19" s="49">
        <f t="shared" ref="G19:G30" ca="1" si="53">(F19-$D19)/$D19</f>
        <v>9.5744680851063829E-2</v>
      </c>
      <c r="H19" s="67">
        <f ca="1">OFFSET(Runs2!$B6,0,1*'Scenarios (2)'!H$1)</f>
        <v>543</v>
      </c>
      <c r="I19" s="49">
        <f t="shared" ref="I19:I30" ca="1" si="54">(H19-$D19)/$D19</f>
        <v>-0.17477203647416414</v>
      </c>
      <c r="J19" s="67">
        <f ca="1">OFFSET(Runs2!$B6,0,1*'Scenarios (2)'!J$1)</f>
        <v>734</v>
      </c>
      <c r="K19" s="49">
        <f t="shared" ref="K19:K30" ca="1" si="55">(J19-$D19)/$D19</f>
        <v>0.11550151975683891</v>
      </c>
      <c r="L19" s="67">
        <f ca="1">OFFSET(Runs2!$B6,0,1*'Scenarios (2)'!L$1)</f>
        <v>744</v>
      </c>
      <c r="M19" s="49">
        <f t="shared" ref="M19:M30" ca="1" si="56">(L19-$D19)/$D19</f>
        <v>0.13069908814589665</v>
      </c>
      <c r="N19" s="67">
        <f ca="1">OFFSET(Runs2!$B6,0,1*'Scenarios (2)'!N$1)</f>
        <v>789</v>
      </c>
      <c r="O19" s="49">
        <f t="shared" ref="O19:O30" ca="1" si="57">(N19-$D19)/$D19</f>
        <v>0.19908814589665655</v>
      </c>
      <c r="P19" s="67">
        <f ca="1">OFFSET(Runs2!$B6,0,1*'Scenarios (2)'!P$1)</f>
        <v>567</v>
      </c>
      <c r="Q19" s="49">
        <f t="shared" ref="Q19:Q30" ca="1" si="58">(P19-$D19)/$D19</f>
        <v>-0.13829787234042554</v>
      </c>
      <c r="R19" s="67">
        <f ca="1">OFFSET(Runs2!$B6,0,1*'Scenarios (2)'!R$1)</f>
        <v>739</v>
      </c>
      <c r="S19" s="49">
        <f t="shared" ref="S19:S30" ca="1" si="59">(R19-$D19)/$D19</f>
        <v>0.12310030395136778</v>
      </c>
      <c r="T19" s="67">
        <f ca="1">OFFSET(Runs2!$B6,0,1*'Scenarios (2)'!T$1)</f>
        <v>760</v>
      </c>
      <c r="U19" s="49">
        <f t="shared" ref="U19:U30" ca="1" si="60">(T19-$D19)/$D19</f>
        <v>0.15501519756838905</v>
      </c>
      <c r="V19" s="67">
        <f ca="1">OFFSET(Runs2!$B6,0,1*'Scenarios (2)'!V$1)</f>
        <v>784</v>
      </c>
      <c r="W19" s="49">
        <f t="shared" ref="W19:W30" ca="1" si="61">(V19-$D19)/$D19</f>
        <v>0.19148936170212766</v>
      </c>
      <c r="X19" s="67">
        <f ca="1">OFFSET(Runs2!$B6,0,1*'Scenarios (2)'!X$1)</f>
        <v>783</v>
      </c>
      <c r="Y19" s="49">
        <f t="shared" ref="Y19:Y30" ca="1" si="62">(X19-$D19)/$D19</f>
        <v>0.1899696048632219</v>
      </c>
      <c r="Z19" s="67">
        <f ca="1">OFFSET(Runs2!$B6,0,1*'Scenarios (2)'!Z$1)</f>
        <v>792</v>
      </c>
      <c r="AA19" s="49">
        <f t="shared" ref="AA19:AA30" ca="1" si="63">(Z19-$D19)/$D19</f>
        <v>0.20364741641337386</v>
      </c>
      <c r="AB19" s="67">
        <f ca="1">OFFSET(Runs2!$B6,0,1*'Scenarios (2)'!AB$1)</f>
        <v>789</v>
      </c>
      <c r="AC19" s="49">
        <f t="shared" ref="AC19:AC30" ca="1" si="64">(AB19-$D19)/$D19</f>
        <v>0.19908814589665655</v>
      </c>
      <c r="AD19" s="67">
        <f ca="1">OFFSET(Runs2!$B6,0,1*'Scenarios (2)'!AD$1)</f>
        <v>1061</v>
      </c>
      <c r="AE19" s="49">
        <f t="shared" ref="AE19:AE30" ca="1" si="65">(AD19-$D19)/$D19</f>
        <v>0.61246200607902734</v>
      </c>
      <c r="AF19" s="67">
        <f ca="1">OFFSET(Runs2!$B6,0,1*'Scenarios (2)'!AF$1)</f>
        <v>1115</v>
      </c>
      <c r="AG19" s="49">
        <f t="shared" ref="AG19:AG30" ca="1" si="66">(AF19-$D19)/$D19</f>
        <v>0.69452887537993924</v>
      </c>
      <c r="AH19" s="67">
        <f ca="1">OFFSET(Runs2!$B6,0,1*'Scenarios (2)'!AH$1)</f>
        <v>1018</v>
      </c>
      <c r="AI19" s="49">
        <f t="shared" ref="AI19:AI30" ca="1" si="67">(AH19-$D19)/$D19</f>
        <v>0.54711246200607899</v>
      </c>
      <c r="AJ19" s="67">
        <f ca="1">OFFSET(Runs2!$B6,0,1*'Scenarios (2)'!AJ$1)</f>
        <v>1166</v>
      </c>
      <c r="AK19" s="49">
        <f t="shared" ref="AK19:AK30" ca="1" si="68">(AJ19-$D19)/$D19</f>
        <v>0.77203647416413379</v>
      </c>
      <c r="AL19" s="67">
        <f ca="1">OFFSET(Runs2!$B6,0,1*'Scenarios (2)'!AL$1)</f>
        <v>1045</v>
      </c>
      <c r="AM19" s="49">
        <f t="shared" ref="AM19:AM30" ca="1" si="69">(AL19-$D19)/$D19</f>
        <v>0.58814589665653494</v>
      </c>
      <c r="AN19" s="67">
        <f ca="1">OFFSET(Runs2!$B6,0,1*'Scenarios (2)'!AN$1)</f>
        <v>636</v>
      </c>
      <c r="AO19" s="49">
        <f t="shared" ref="AO19:AO30" ca="1" si="70">(AN19-$D19)/$D19</f>
        <v>-3.3434650455927049E-2</v>
      </c>
      <c r="AP19" s="67">
        <f ca="1">OFFSET(Runs2!$B6,0,1*'Scenarios (2)'!AP$1)</f>
        <v>1012</v>
      </c>
      <c r="AQ19" s="49">
        <f t="shared" ref="AQ19:AQ30" ca="1" si="71">(AP19-$D19)/$D19</f>
        <v>0.53799392097264442</v>
      </c>
      <c r="AR19" s="67">
        <f ca="1">OFFSET(Runs2!$B6,0,1*'Scenarios (2)'!AR$1)</f>
        <v>1016</v>
      </c>
      <c r="AS19" s="49">
        <f t="shared" ref="AS19:AS30" ca="1" si="72">(AR19-$D19)/$D19</f>
        <v>0.54407294832826747</v>
      </c>
      <c r="AT19" s="67">
        <f ca="1">OFFSET(Runs2!$B6,0,1*'Scenarios (2)'!AT$1)</f>
        <v>1083</v>
      </c>
      <c r="AU19" s="49">
        <f t="shared" ref="AU19:AU30" ca="1" si="73">(AT19-$D19)/$D19</f>
        <v>0.64589665653495443</v>
      </c>
      <c r="AV19" s="67">
        <f ca="1">OFFSET(Runs2!$B6,0,1*'Scenarios (2)'!AV$1)</f>
        <v>1035</v>
      </c>
      <c r="AW19" s="49">
        <f t="shared" ref="AW19:AW30" ca="1" si="74">(AV19-$D19)/$D19</f>
        <v>0.57294832826747721</v>
      </c>
      <c r="AX19" s="67">
        <f ca="1">OFFSET(Runs2!$B6,0,1*'Scenarios (2)'!AX$1)</f>
        <v>994</v>
      </c>
      <c r="AY19" s="49">
        <f t="shared" ref="AY19:AY30" ca="1" si="75">(AX19-$D19)/$D19</f>
        <v>0.51063829787234039</v>
      </c>
      <c r="AZ19" s="67">
        <f ca="1">OFFSET(Runs2!$B6,0,1*'Scenarios (2)'!AZ$1)</f>
        <v>1040</v>
      </c>
      <c r="BA19" s="49">
        <f t="shared" ref="BA19:BA30" ca="1" si="76">(AZ19-$D19)/$D19</f>
        <v>0.58054711246200608</v>
      </c>
      <c r="BB19" s="67">
        <f ca="1">OFFSET(Runs2!$B6,0,1*'Scenarios (2)'!BB$1)</f>
        <v>876</v>
      </c>
      <c r="BC19" s="49">
        <f t="shared" ref="BC19:BC30" ca="1" si="77">(BB19-$D19)/$D19</f>
        <v>0.33130699088145898</v>
      </c>
      <c r="BD19" s="67">
        <f ca="1">OFFSET(Runs2!$B6,0,1*'Scenarios (2)'!BD$1)</f>
        <v>926</v>
      </c>
      <c r="BE19" s="49">
        <f t="shared" ref="BE19:BE30" ca="1" si="78">(BD19-$D19)/$D19</f>
        <v>0.40729483282674772</v>
      </c>
      <c r="BF19" s="67">
        <f ca="1">OFFSET(Runs2!$B6,0,1*'Scenarios (2)'!BF$1)</f>
        <v>839</v>
      </c>
      <c r="BG19" s="50">
        <f t="shared" ref="BG19:BG30" ca="1" si="79">(BF19-$D19)/$D19</f>
        <v>0.27507598784194531</v>
      </c>
    </row>
    <row r="20" spans="2:59" x14ac:dyDescent="0.3">
      <c r="B20" s="135"/>
      <c r="C20" s="51" t="s">
        <v>91</v>
      </c>
      <c r="D20" s="123">
        <f ca="1">OFFSET(Runs2!$B7,0,1*'Scenarios (2)'!D$1)</f>
        <v>404</v>
      </c>
      <c r="E20" s="124"/>
      <c r="F20" s="63">
        <f ca="1">OFFSET(Runs2!$B7,0,1*'Scenarios (2)'!F$1)</f>
        <v>433</v>
      </c>
      <c r="G20" s="53">
        <f t="shared" ca="1" si="53"/>
        <v>7.1782178217821777E-2</v>
      </c>
      <c r="H20" s="63">
        <f ca="1">OFFSET(Runs2!$B7,0,1*'Scenarios (2)'!H$1)</f>
        <v>326</v>
      </c>
      <c r="I20" s="53">
        <f t="shared" ca="1" si="54"/>
        <v>-0.19306930693069307</v>
      </c>
      <c r="J20" s="63">
        <f ca="1">OFFSET(Runs2!$B7,0,1*'Scenarios (2)'!J$1)</f>
        <v>447</v>
      </c>
      <c r="K20" s="53">
        <f t="shared" ca="1" si="55"/>
        <v>0.10643564356435643</v>
      </c>
      <c r="L20" s="63">
        <f ca="1">OFFSET(Runs2!$B7,0,1*'Scenarios (2)'!L$1)</f>
        <v>458</v>
      </c>
      <c r="M20" s="53">
        <f t="shared" ca="1" si="56"/>
        <v>0.13366336633663367</v>
      </c>
      <c r="N20" s="63">
        <f ca="1">OFFSET(Runs2!$B7,0,1*'Scenarios (2)'!N$1)</f>
        <v>494</v>
      </c>
      <c r="O20" s="53">
        <f t="shared" ca="1" si="57"/>
        <v>0.22277227722772278</v>
      </c>
      <c r="P20" s="63">
        <f ca="1">OFFSET(Runs2!$B7,0,1*'Scenarios (2)'!P$1)</f>
        <v>349</v>
      </c>
      <c r="Q20" s="53">
        <f t="shared" ca="1" si="58"/>
        <v>-0.13613861386138615</v>
      </c>
      <c r="R20" s="63">
        <f ca="1">OFFSET(Runs2!$B7,0,1*'Scenarios (2)'!R$1)</f>
        <v>455</v>
      </c>
      <c r="S20" s="53">
        <f t="shared" ca="1" si="59"/>
        <v>0.12623762376237624</v>
      </c>
      <c r="T20" s="63">
        <f ca="1">OFFSET(Runs2!$B7,0,1*'Scenarios (2)'!T$1)</f>
        <v>485</v>
      </c>
      <c r="U20" s="53">
        <f t="shared" ca="1" si="60"/>
        <v>0.20049504950495051</v>
      </c>
      <c r="V20" s="63">
        <f ca="1">OFFSET(Runs2!$B7,0,1*'Scenarios (2)'!V$1)</f>
        <v>482</v>
      </c>
      <c r="W20" s="53">
        <f t="shared" ca="1" si="61"/>
        <v>0.19306930693069307</v>
      </c>
      <c r="X20" s="63">
        <f ca="1">OFFSET(Runs2!$B7,0,1*'Scenarios (2)'!X$1)</f>
        <v>479</v>
      </c>
      <c r="Y20" s="53">
        <f t="shared" ca="1" si="62"/>
        <v>0.18564356435643564</v>
      </c>
      <c r="Z20" s="63">
        <f ca="1">OFFSET(Runs2!$B7,0,1*'Scenarios (2)'!Z$1)</f>
        <v>483</v>
      </c>
      <c r="AA20" s="53">
        <f t="shared" ca="1" si="63"/>
        <v>0.19554455445544555</v>
      </c>
      <c r="AB20" s="63">
        <f ca="1">OFFSET(Runs2!$B7,0,1*'Scenarios (2)'!AB$1)</f>
        <v>482</v>
      </c>
      <c r="AC20" s="53">
        <f t="shared" ca="1" si="64"/>
        <v>0.19306930693069307</v>
      </c>
      <c r="AD20" s="63">
        <f ca="1">OFFSET(Runs2!$B7,0,1*'Scenarios (2)'!AD$1)</f>
        <v>679</v>
      </c>
      <c r="AE20" s="53">
        <f t="shared" ca="1" si="65"/>
        <v>0.68069306930693074</v>
      </c>
      <c r="AF20" s="63">
        <f ca="1">OFFSET(Runs2!$B7,0,1*'Scenarios (2)'!AF$1)</f>
        <v>752</v>
      </c>
      <c r="AG20" s="53">
        <f t="shared" ca="1" si="66"/>
        <v>0.86138613861386137</v>
      </c>
      <c r="AH20" s="63">
        <f ca="1">OFFSET(Runs2!$B7,0,1*'Scenarios (2)'!AH$1)</f>
        <v>691</v>
      </c>
      <c r="AI20" s="53">
        <f t="shared" ca="1" si="67"/>
        <v>0.71039603960396036</v>
      </c>
      <c r="AJ20" s="63">
        <f ca="1">OFFSET(Runs2!$B7,0,1*'Scenarios (2)'!AJ$1)</f>
        <v>778</v>
      </c>
      <c r="AK20" s="53">
        <f t="shared" ca="1" si="68"/>
        <v>0.92574257425742579</v>
      </c>
      <c r="AL20" s="63">
        <f ca="1">OFFSET(Runs2!$B7,0,1*'Scenarios (2)'!AL$1)</f>
        <v>672</v>
      </c>
      <c r="AM20" s="53">
        <f t="shared" ca="1" si="69"/>
        <v>0.6633663366336634</v>
      </c>
      <c r="AN20" s="63">
        <f ca="1">OFFSET(Runs2!$B7,0,1*'Scenarios (2)'!AN$1)</f>
        <v>410</v>
      </c>
      <c r="AO20" s="53">
        <f t="shared" ca="1" si="70"/>
        <v>1.4851485148514851E-2</v>
      </c>
      <c r="AP20" s="63">
        <f ca="1">OFFSET(Runs2!$B7,0,1*'Scenarios (2)'!AP$1)</f>
        <v>596</v>
      </c>
      <c r="AQ20" s="53">
        <f t="shared" ca="1" si="71"/>
        <v>0.47524752475247523</v>
      </c>
      <c r="AR20" s="63">
        <f ca="1">OFFSET(Runs2!$B7,0,1*'Scenarios (2)'!AR$1)</f>
        <v>598</v>
      </c>
      <c r="AS20" s="53">
        <f t="shared" ca="1" si="72"/>
        <v>0.48019801980198018</v>
      </c>
      <c r="AT20" s="63">
        <f ca="1">OFFSET(Runs2!$B7,0,1*'Scenarios (2)'!AT$1)</f>
        <v>641</v>
      </c>
      <c r="AU20" s="53">
        <f t="shared" ca="1" si="73"/>
        <v>0.5866336633663366</v>
      </c>
      <c r="AV20" s="63">
        <f ca="1">OFFSET(Runs2!$B7,0,1*'Scenarios (2)'!AV$1)</f>
        <v>616</v>
      </c>
      <c r="AW20" s="53">
        <f t="shared" ca="1" si="74"/>
        <v>0.52475247524752477</v>
      </c>
      <c r="AX20" s="63">
        <f ca="1">OFFSET(Runs2!$B7,0,1*'Scenarios (2)'!AX$1)</f>
        <v>575</v>
      </c>
      <c r="AY20" s="53">
        <f t="shared" ca="1" si="75"/>
        <v>0.42326732673267325</v>
      </c>
      <c r="AZ20" s="63">
        <f ca="1">OFFSET(Runs2!$B7,0,1*'Scenarios (2)'!AZ$1)</f>
        <v>618</v>
      </c>
      <c r="BA20" s="53">
        <f t="shared" ca="1" si="76"/>
        <v>0.52970297029702973</v>
      </c>
      <c r="BB20" s="63">
        <f ca="1">OFFSET(Runs2!$B7,0,1*'Scenarios (2)'!BB$1)</f>
        <v>558</v>
      </c>
      <c r="BC20" s="53">
        <f t="shared" ca="1" si="77"/>
        <v>0.38118811881188119</v>
      </c>
      <c r="BD20" s="63">
        <f ca="1">OFFSET(Runs2!$B7,0,1*'Scenarios (2)'!BD$1)</f>
        <v>574</v>
      </c>
      <c r="BE20" s="53">
        <f t="shared" ca="1" si="78"/>
        <v>0.42079207920792078</v>
      </c>
      <c r="BF20" s="63">
        <f ca="1">OFFSET(Runs2!$B7,0,1*'Scenarios (2)'!BF$1)</f>
        <v>574</v>
      </c>
      <c r="BG20" s="54">
        <f t="shared" ca="1" si="79"/>
        <v>0.42079207920792078</v>
      </c>
    </row>
    <row r="21" spans="2:59" x14ac:dyDescent="0.3">
      <c r="B21" s="135"/>
      <c r="C21" s="51" t="s">
        <v>92</v>
      </c>
      <c r="D21" s="123">
        <f ca="1">OFFSET(Runs2!$B8,0,1*'Scenarios (2)'!D$1)</f>
        <v>423</v>
      </c>
      <c r="E21" s="124"/>
      <c r="F21" s="63">
        <f ca="1">OFFSET(Runs2!$B8,0,1*'Scenarios (2)'!F$1)</f>
        <v>460</v>
      </c>
      <c r="G21" s="53">
        <f t="shared" ca="1" si="53"/>
        <v>8.7470449172576833E-2</v>
      </c>
      <c r="H21" s="63">
        <f ca="1">OFFSET(Runs2!$B8,0,1*'Scenarios (2)'!H$1)</f>
        <v>360</v>
      </c>
      <c r="I21" s="53">
        <f t="shared" ca="1" si="54"/>
        <v>-0.14893617021276595</v>
      </c>
      <c r="J21" s="63">
        <f ca="1">OFFSET(Runs2!$B8,0,1*'Scenarios (2)'!J$1)</f>
        <v>471</v>
      </c>
      <c r="K21" s="53">
        <f t="shared" ca="1" si="55"/>
        <v>0.11347517730496454</v>
      </c>
      <c r="L21" s="63">
        <f ca="1">OFFSET(Runs2!$B8,0,1*'Scenarios (2)'!L$1)</f>
        <v>480</v>
      </c>
      <c r="M21" s="53">
        <f t="shared" ca="1" si="56"/>
        <v>0.13475177304964539</v>
      </c>
      <c r="N21" s="63">
        <f ca="1">OFFSET(Runs2!$B8,0,1*'Scenarios (2)'!N$1)</f>
        <v>525</v>
      </c>
      <c r="O21" s="53">
        <f t="shared" ca="1" si="57"/>
        <v>0.24113475177304963</v>
      </c>
      <c r="P21" s="63">
        <f ca="1">OFFSET(Runs2!$B8,0,1*'Scenarios (2)'!P$1)</f>
        <v>380</v>
      </c>
      <c r="Q21" s="53">
        <f t="shared" ca="1" si="58"/>
        <v>-0.10165484633569739</v>
      </c>
      <c r="R21" s="63">
        <f ca="1">OFFSET(Runs2!$B8,0,1*'Scenarios (2)'!R$1)</f>
        <v>483</v>
      </c>
      <c r="S21" s="53">
        <f t="shared" ca="1" si="59"/>
        <v>0.14184397163120568</v>
      </c>
      <c r="T21" s="63">
        <f ca="1">OFFSET(Runs2!$B8,0,1*'Scenarios (2)'!T$1)</f>
        <v>491</v>
      </c>
      <c r="U21" s="53">
        <f t="shared" ca="1" si="60"/>
        <v>0.16075650118203311</v>
      </c>
      <c r="V21" s="63">
        <f ca="1">OFFSET(Runs2!$B8,0,1*'Scenarios (2)'!V$1)</f>
        <v>510</v>
      </c>
      <c r="W21" s="53">
        <f t="shared" ca="1" si="61"/>
        <v>0.20567375886524822</v>
      </c>
      <c r="X21" s="63">
        <f ca="1">OFFSET(Runs2!$B8,0,1*'Scenarios (2)'!X$1)</f>
        <v>511</v>
      </c>
      <c r="Y21" s="53">
        <f t="shared" ca="1" si="62"/>
        <v>0.20803782505910165</v>
      </c>
      <c r="Z21" s="63">
        <f ca="1">OFFSET(Runs2!$B8,0,1*'Scenarios (2)'!Z$1)</f>
        <v>507</v>
      </c>
      <c r="AA21" s="53">
        <f t="shared" ca="1" si="63"/>
        <v>0.19858156028368795</v>
      </c>
      <c r="AB21" s="63">
        <f ca="1">OFFSET(Runs2!$B8,0,1*'Scenarios (2)'!AB$1)</f>
        <v>508</v>
      </c>
      <c r="AC21" s="53">
        <f t="shared" ca="1" si="64"/>
        <v>0.20094562647754138</v>
      </c>
      <c r="AD21" s="63">
        <f ca="1">OFFSET(Runs2!$B8,0,1*'Scenarios (2)'!AD$1)</f>
        <v>740</v>
      </c>
      <c r="AE21" s="53">
        <f t="shared" ca="1" si="65"/>
        <v>0.74940898345153661</v>
      </c>
      <c r="AF21" s="63">
        <f ca="1">OFFSET(Runs2!$B8,0,1*'Scenarios (2)'!AF$1)</f>
        <v>787</v>
      </c>
      <c r="AG21" s="53">
        <f t="shared" ca="1" si="66"/>
        <v>0.86052009456264777</v>
      </c>
      <c r="AH21" s="63">
        <f ca="1">OFFSET(Runs2!$B8,0,1*'Scenarios (2)'!AH$1)</f>
        <v>721</v>
      </c>
      <c r="AI21" s="53">
        <f t="shared" ca="1" si="67"/>
        <v>0.70449172576832153</v>
      </c>
      <c r="AJ21" s="63">
        <f ca="1">OFFSET(Runs2!$B8,0,1*'Scenarios (2)'!AJ$1)</f>
        <v>811</v>
      </c>
      <c r="AK21" s="53">
        <f t="shared" ca="1" si="68"/>
        <v>0.91725768321513002</v>
      </c>
      <c r="AL21" s="63">
        <f ca="1">OFFSET(Runs2!$B8,0,1*'Scenarios (2)'!AL$1)</f>
        <v>710</v>
      </c>
      <c r="AM21" s="53">
        <f t="shared" ca="1" si="69"/>
        <v>0.67848699763593379</v>
      </c>
      <c r="AN21" s="63">
        <f ca="1">OFFSET(Runs2!$B8,0,1*'Scenarios (2)'!AN$1)</f>
        <v>430</v>
      </c>
      <c r="AO21" s="53">
        <f t="shared" ca="1" si="70"/>
        <v>1.6548463356973995E-2</v>
      </c>
      <c r="AP21" s="63">
        <f ca="1">OFFSET(Runs2!$B8,0,1*'Scenarios (2)'!AP$1)</f>
        <v>639</v>
      </c>
      <c r="AQ21" s="53">
        <f t="shared" ca="1" si="71"/>
        <v>0.51063829787234039</v>
      </c>
      <c r="AR21" s="63">
        <f ca="1">OFFSET(Runs2!$B8,0,1*'Scenarios (2)'!AR$1)</f>
        <v>631</v>
      </c>
      <c r="AS21" s="53">
        <f t="shared" ca="1" si="72"/>
        <v>0.49172576832151299</v>
      </c>
      <c r="AT21" s="63">
        <f ca="1">OFFSET(Runs2!$B8,0,1*'Scenarios (2)'!AT$1)</f>
        <v>689</v>
      </c>
      <c r="AU21" s="53">
        <f t="shared" ca="1" si="73"/>
        <v>0.62884160756501184</v>
      </c>
      <c r="AV21" s="63">
        <f ca="1">OFFSET(Runs2!$B8,0,1*'Scenarios (2)'!AV$1)</f>
        <v>663</v>
      </c>
      <c r="AW21" s="53">
        <f t="shared" ca="1" si="74"/>
        <v>0.56737588652482274</v>
      </c>
      <c r="AX21" s="63">
        <f ca="1">OFFSET(Runs2!$B8,0,1*'Scenarios (2)'!AX$1)</f>
        <v>626</v>
      </c>
      <c r="AY21" s="53">
        <f t="shared" ca="1" si="75"/>
        <v>0.47990543735224589</v>
      </c>
      <c r="AZ21" s="63">
        <f ca="1">OFFSET(Runs2!$B8,0,1*'Scenarios (2)'!AZ$1)</f>
        <v>654</v>
      </c>
      <c r="BA21" s="53">
        <f t="shared" ca="1" si="76"/>
        <v>0.54609929078014185</v>
      </c>
      <c r="BB21" s="63">
        <f ca="1">OFFSET(Runs2!$B8,0,1*'Scenarios (2)'!BB$1)</f>
        <v>582</v>
      </c>
      <c r="BC21" s="53">
        <f t="shared" ca="1" si="77"/>
        <v>0.37588652482269502</v>
      </c>
      <c r="BD21" s="63">
        <f ca="1">OFFSET(Runs2!$B8,0,1*'Scenarios (2)'!BD$1)</f>
        <v>612</v>
      </c>
      <c r="BE21" s="53">
        <f t="shared" ca="1" si="78"/>
        <v>0.44680851063829785</v>
      </c>
      <c r="BF21" s="63">
        <f ca="1">OFFSET(Runs2!$B8,0,1*'Scenarios (2)'!BF$1)</f>
        <v>601</v>
      </c>
      <c r="BG21" s="54">
        <f t="shared" ca="1" si="79"/>
        <v>0.42080378250591016</v>
      </c>
    </row>
    <row r="22" spans="2:59" ht="16.2" thickBot="1" x14ac:dyDescent="0.35">
      <c r="B22" s="136"/>
      <c r="C22" s="68" t="s">
        <v>75</v>
      </c>
      <c r="D22" s="139">
        <f ca="1">OFFSET(Runs2!$B9,0,1*'Scenarios (2)'!D$1)</f>
        <v>181</v>
      </c>
      <c r="E22" s="140"/>
      <c r="F22" s="69">
        <f ca="1">OFFSET(Runs2!$B9,0,1*'Scenarios (2)'!F$1)</f>
        <v>274</v>
      </c>
      <c r="G22" s="70">
        <f t="shared" ca="1" si="53"/>
        <v>0.51381215469613262</v>
      </c>
      <c r="H22" s="69">
        <f ca="1">OFFSET(Runs2!$B9,0,1*'Scenarios (2)'!H$1)</f>
        <v>37</v>
      </c>
      <c r="I22" s="70">
        <f t="shared" ca="1" si="54"/>
        <v>-0.79558011049723754</v>
      </c>
      <c r="J22" s="69">
        <f ca="1">OFFSET(Runs2!$B9,0,1*'Scenarios (2)'!J$1)</f>
        <v>5</v>
      </c>
      <c r="K22" s="70">
        <f t="shared" ca="1" si="55"/>
        <v>-0.97237569060773477</v>
      </c>
      <c r="L22" s="69">
        <f ca="1">OFFSET(Runs2!$B9,0,1*'Scenarios (2)'!L$1)</f>
        <v>0</v>
      </c>
      <c r="M22" s="70">
        <f t="shared" ca="1" si="56"/>
        <v>-1</v>
      </c>
      <c r="N22" s="69">
        <f ca="1">OFFSET(Runs2!$B9,0,1*'Scenarios (2)'!N$1)</f>
        <v>19</v>
      </c>
      <c r="O22" s="70">
        <f t="shared" ca="1" si="57"/>
        <v>-0.89502762430939231</v>
      </c>
      <c r="P22" s="69">
        <f ca="1">OFFSET(Runs2!$B9,0,1*'Scenarios (2)'!P$1)</f>
        <v>0</v>
      </c>
      <c r="Q22" s="70">
        <f t="shared" ca="1" si="58"/>
        <v>-1</v>
      </c>
      <c r="R22" s="69">
        <f ca="1">OFFSET(Runs2!$B9,0,1*'Scenarios (2)'!R$1)</f>
        <v>198</v>
      </c>
      <c r="S22" s="70">
        <f t="shared" ca="1" si="59"/>
        <v>9.3922651933701654E-2</v>
      </c>
      <c r="T22" s="69">
        <f ca="1">OFFSET(Runs2!$B9,0,1*'Scenarios (2)'!T$1)</f>
        <v>324</v>
      </c>
      <c r="U22" s="70">
        <f t="shared" ca="1" si="60"/>
        <v>0.79005524861878451</v>
      </c>
      <c r="V22" s="69">
        <f ca="1">OFFSET(Runs2!$B9,0,1*'Scenarios (2)'!V$1)</f>
        <v>0</v>
      </c>
      <c r="W22" s="70">
        <f t="shared" ca="1" si="61"/>
        <v>-1</v>
      </c>
      <c r="X22" s="69">
        <f ca="1">OFFSET(Runs2!$B9,0,1*'Scenarios (2)'!X$1)</f>
        <v>307</v>
      </c>
      <c r="Y22" s="70">
        <f t="shared" ca="1" si="62"/>
        <v>0.69613259668508287</v>
      </c>
      <c r="Z22" s="69">
        <f ca="1">OFFSET(Runs2!$B9,0,1*'Scenarios (2)'!Z$1)</f>
        <v>303</v>
      </c>
      <c r="AA22" s="70">
        <f t="shared" ca="1" si="63"/>
        <v>0.67403314917127077</v>
      </c>
      <c r="AB22" s="69">
        <f ca="1">OFFSET(Runs2!$B9,0,1*'Scenarios (2)'!AB$1)</f>
        <v>2</v>
      </c>
      <c r="AC22" s="70">
        <f t="shared" ca="1" si="64"/>
        <v>-0.98895027624309395</v>
      </c>
      <c r="AD22" s="69">
        <f ca="1">OFFSET(Runs2!$B9,0,1*'Scenarios (2)'!AD$1)</f>
        <v>257</v>
      </c>
      <c r="AE22" s="70">
        <f t="shared" ca="1" si="65"/>
        <v>0.41988950276243092</v>
      </c>
      <c r="AF22" s="69">
        <f ca="1">OFFSET(Runs2!$B9,0,1*'Scenarios (2)'!AF$1)</f>
        <v>71</v>
      </c>
      <c r="AG22" s="70">
        <f t="shared" ca="1" si="66"/>
        <v>-0.60773480662983426</v>
      </c>
      <c r="AH22" s="69">
        <f ca="1">OFFSET(Runs2!$B9,0,1*'Scenarios (2)'!AH$1)</f>
        <v>1004</v>
      </c>
      <c r="AI22" s="70">
        <f t="shared" ca="1" si="67"/>
        <v>4.5469613259668504</v>
      </c>
      <c r="AJ22" s="69">
        <f ca="1">OFFSET(Runs2!$B9,0,1*'Scenarios (2)'!AJ$1)</f>
        <v>30</v>
      </c>
      <c r="AK22" s="70">
        <f t="shared" ca="1" si="68"/>
        <v>-0.83425414364640882</v>
      </c>
      <c r="AL22" s="69">
        <f ca="1">OFFSET(Runs2!$B9,0,1*'Scenarios (2)'!AL$1)</f>
        <v>10</v>
      </c>
      <c r="AM22" s="70">
        <f t="shared" ca="1" si="69"/>
        <v>-0.94475138121546964</v>
      </c>
      <c r="AN22" s="69">
        <f ca="1">OFFSET(Runs2!$B9,0,1*'Scenarios (2)'!AN$1)</f>
        <v>0</v>
      </c>
      <c r="AO22" s="70">
        <f t="shared" ca="1" si="70"/>
        <v>-1</v>
      </c>
      <c r="AP22" s="69">
        <f ca="1">OFFSET(Runs2!$B9,0,1*'Scenarios (2)'!AP$1)</f>
        <v>87</v>
      </c>
      <c r="AQ22" s="70">
        <f t="shared" ca="1" si="71"/>
        <v>-0.51933701657458564</v>
      </c>
      <c r="AR22" s="69">
        <f ca="1">OFFSET(Runs2!$B9,0,1*'Scenarios (2)'!AR$1)</f>
        <v>11</v>
      </c>
      <c r="AS22" s="70">
        <f t="shared" ca="1" si="72"/>
        <v>-0.93922651933701662</v>
      </c>
      <c r="AT22" s="69">
        <f ca="1">OFFSET(Runs2!$B9,0,1*'Scenarios (2)'!AT$1)</f>
        <v>111</v>
      </c>
      <c r="AU22" s="70">
        <f t="shared" ca="1" si="73"/>
        <v>-0.38674033149171272</v>
      </c>
      <c r="AV22" s="69">
        <f ca="1">OFFSET(Runs2!$B9,0,1*'Scenarios (2)'!AV$1)</f>
        <v>44</v>
      </c>
      <c r="AW22" s="70">
        <f t="shared" ca="1" si="74"/>
        <v>-0.75690607734806625</v>
      </c>
      <c r="AX22" s="69">
        <f ca="1">OFFSET(Runs2!$B9,0,1*'Scenarios (2)'!AX$1)</f>
        <v>344</v>
      </c>
      <c r="AY22" s="70">
        <f t="shared" ca="1" si="75"/>
        <v>0.90055248618784534</v>
      </c>
      <c r="AZ22" s="69">
        <f ca="1">OFFSET(Runs2!$B9,0,1*'Scenarios (2)'!AZ$1)</f>
        <v>78</v>
      </c>
      <c r="BA22" s="70">
        <f t="shared" ca="1" si="76"/>
        <v>-0.56906077348066297</v>
      </c>
      <c r="BB22" s="69">
        <f ca="1">OFFSET(Runs2!$B9,0,1*'Scenarios (2)'!BB$1)</f>
        <v>712</v>
      </c>
      <c r="BC22" s="70">
        <f t="shared" ca="1" si="77"/>
        <v>2.9337016574585637</v>
      </c>
      <c r="BD22" s="69">
        <f ca="1">OFFSET(Runs2!$B9,0,1*'Scenarios (2)'!BD$1)</f>
        <v>1551</v>
      </c>
      <c r="BE22" s="70">
        <f t="shared" ca="1" si="78"/>
        <v>7.569060773480663</v>
      </c>
      <c r="BF22" s="69">
        <f ca="1">OFFSET(Runs2!$B9,0,1*'Scenarios (2)'!BF$1)</f>
        <v>1337</v>
      </c>
      <c r="BG22" s="71">
        <f t="shared" ca="1" si="79"/>
        <v>6.3867403314917128</v>
      </c>
    </row>
    <row r="23" spans="2:59" ht="16.2" thickTop="1" x14ac:dyDescent="0.3">
      <c r="B23" s="134" t="s">
        <v>93</v>
      </c>
      <c r="C23" s="51" t="s">
        <v>94</v>
      </c>
      <c r="D23" s="128">
        <f ca="1">OFFSET(Runs2!$B10,0,1*'Scenarios (2)'!D$1)/D$16</f>
        <v>0.56162970603403817</v>
      </c>
      <c r="E23" s="129"/>
      <c r="F23" s="64">
        <f ca="1">OFFSET(Runs2!$B10,0,1*'Scenarios (2)'!F$1)/F$16</f>
        <v>0.56162970603403817</v>
      </c>
      <c r="G23" s="53">
        <f t="shared" ca="1" si="53"/>
        <v>0</v>
      </c>
      <c r="H23" s="64">
        <f ca="1">OFFSET(Runs2!$B10,0,1*'Scenarios (2)'!H$1)/H$16</f>
        <v>0.56162970603403817</v>
      </c>
      <c r="I23" s="53">
        <f t="shared" ca="1" si="54"/>
        <v>0</v>
      </c>
      <c r="J23" s="64">
        <f ca="1">OFFSET(Runs2!$B10,0,1*'Scenarios (2)'!J$1)/J$16</f>
        <v>0.56162970603403817</v>
      </c>
      <c r="K23" s="53">
        <f t="shared" ca="1" si="55"/>
        <v>0</v>
      </c>
      <c r="L23" s="64">
        <f ca="1">OFFSET(Runs2!$B10,0,1*'Scenarios (2)'!L$1)/L$16</f>
        <v>0.56162970603403817</v>
      </c>
      <c r="M23" s="53">
        <f t="shared" ca="1" si="56"/>
        <v>0</v>
      </c>
      <c r="N23" s="64">
        <f ca="1">OFFSET(Runs2!$B10,0,1*'Scenarios (2)'!N$1)/N$16</f>
        <v>0.60364815565464125</v>
      </c>
      <c r="O23" s="53">
        <f t="shared" ca="1" si="57"/>
        <v>7.481521929692321E-2</v>
      </c>
      <c r="P23" s="64">
        <f ca="1">OFFSET(Runs2!$B10,0,1*'Scenarios (2)'!P$1)/P$16</f>
        <v>0.60364815565464125</v>
      </c>
      <c r="Q23" s="53">
        <f t="shared" ca="1" si="58"/>
        <v>7.481521929692321E-2</v>
      </c>
      <c r="R23" s="64">
        <f ca="1">OFFSET(Runs2!$B10,0,1*'Scenarios (2)'!R$1)/R$16</f>
        <v>0.60364815565464125</v>
      </c>
      <c r="S23" s="53">
        <f t="shared" ca="1" si="59"/>
        <v>7.481521929692321E-2</v>
      </c>
      <c r="T23" s="64">
        <f ca="1">OFFSET(Runs2!$B10,0,1*'Scenarios (2)'!T$1)/T$16</f>
        <v>0.60364815565464125</v>
      </c>
      <c r="U23" s="53">
        <f t="shared" ca="1" si="60"/>
        <v>7.481521929692321E-2</v>
      </c>
      <c r="V23" s="64">
        <f ca="1">OFFSET(Runs2!$B10,0,1*'Scenarios (2)'!V$1)/V$16</f>
        <v>0.57672152247862463</v>
      </c>
      <c r="W23" s="53">
        <f t="shared" ca="1" si="61"/>
        <v>2.6871471153400498E-2</v>
      </c>
      <c r="X23" s="64">
        <f ca="1">OFFSET(Runs2!$B10,0,1*'Scenarios (2)'!X$1)/X$16</f>
        <v>0.57672152247862463</v>
      </c>
      <c r="Y23" s="53">
        <f t="shared" ca="1" si="62"/>
        <v>2.6871471153400498E-2</v>
      </c>
      <c r="Z23" s="64">
        <f ca="1">OFFSET(Runs2!$B10,0,1*'Scenarios (2)'!Z$1)/Z$16</f>
        <v>0.57672152247862463</v>
      </c>
      <c r="AA23" s="53">
        <f t="shared" ca="1" si="63"/>
        <v>2.6871471153400498E-2</v>
      </c>
      <c r="AB23" s="64">
        <f ca="1">OFFSET(Runs2!$B10,0,1*'Scenarios (2)'!AB$1)/AB$16</f>
        <v>0.57672152247862463</v>
      </c>
      <c r="AC23" s="53">
        <f t="shared" ca="1" si="64"/>
        <v>2.6871471153400498E-2</v>
      </c>
      <c r="AD23" s="64">
        <f ca="1">OFFSET(Runs2!$B10,0,1*'Scenarios (2)'!AD$1)/AD$16</f>
        <v>0.56162970603403817</v>
      </c>
      <c r="AE23" s="53">
        <f t="shared" ca="1" si="65"/>
        <v>0</v>
      </c>
      <c r="AF23" s="64">
        <f ca="1">OFFSET(Runs2!$B10,0,1*'Scenarios (2)'!AF$1)/AF$16</f>
        <v>0.56162970603403817</v>
      </c>
      <c r="AG23" s="53">
        <f t="shared" ca="1" si="66"/>
        <v>0</v>
      </c>
      <c r="AH23" s="64">
        <f ca="1">OFFSET(Runs2!$B10,0,1*'Scenarios (2)'!AH$1)/AH$16</f>
        <v>0.60364815565464125</v>
      </c>
      <c r="AI23" s="53">
        <f t="shared" ca="1" si="67"/>
        <v>7.481521929692321E-2</v>
      </c>
      <c r="AJ23" s="64">
        <f ca="1">OFFSET(Runs2!$B10,0,1*'Scenarios (2)'!AJ$1)/AJ$16</f>
        <v>0.60364815565464125</v>
      </c>
      <c r="AK23" s="53">
        <f t="shared" ca="1" si="68"/>
        <v>7.481521929692321E-2</v>
      </c>
      <c r="AL23" s="64">
        <f ca="1">OFFSET(Runs2!$B10,0,1*'Scenarios (2)'!AL$1)/AL$16</f>
        <v>0.57672152247862463</v>
      </c>
      <c r="AM23" s="53">
        <f t="shared" ca="1" si="69"/>
        <v>2.6871471153400498E-2</v>
      </c>
      <c r="AN23" s="64">
        <f ca="1">OFFSET(Runs2!$B10,0,1*'Scenarios (2)'!AN$1)/AN$16</f>
        <v>0.57672152247862463</v>
      </c>
      <c r="AO23" s="53">
        <f t="shared" ca="1" si="70"/>
        <v>2.6871471153400498E-2</v>
      </c>
      <c r="AP23" s="64">
        <f ca="1">OFFSET(Runs2!$B10,0,1*'Scenarios (2)'!AP$1)/AP$16</f>
        <v>0.46869520371325424</v>
      </c>
      <c r="AQ23" s="53">
        <f t="shared" ca="1" si="71"/>
        <v>-0.16547291092745642</v>
      </c>
      <c r="AR23" s="64">
        <f ca="1">OFFSET(Runs2!$B10,0,1*'Scenarios (2)'!AR$1)/AR$16</f>
        <v>0.46869520371325424</v>
      </c>
      <c r="AS23" s="53">
        <f t="shared" ca="1" si="72"/>
        <v>-0.16547291092745642</v>
      </c>
      <c r="AT23" s="64">
        <f ca="1">OFFSET(Runs2!$B10,0,1*'Scenarios (2)'!AT$1)/AT$16</f>
        <v>0.52517227401702471</v>
      </c>
      <c r="AU23" s="53">
        <f t="shared" ca="1" si="73"/>
        <v>-6.4913646171707154E-2</v>
      </c>
      <c r="AV23" s="64">
        <f ca="1">OFFSET(Runs2!$B10,0,1*'Scenarios (2)'!AV$1)/AV$16</f>
        <v>0.52517227401702471</v>
      </c>
      <c r="AW23" s="53">
        <f t="shared" ca="1" si="74"/>
        <v>-6.4913646171707154E-2</v>
      </c>
      <c r="AX23" s="64">
        <f ca="1">OFFSET(Runs2!$B10,0,1*'Scenarios (2)'!AX$1)/AX$16</f>
        <v>0.48892157764089361</v>
      </c>
      <c r="AY23" s="53">
        <f t="shared" ca="1" si="75"/>
        <v>-0.12945919279550716</v>
      </c>
      <c r="AZ23" s="64">
        <f ca="1">OFFSET(Runs2!$B10,0,1*'Scenarios (2)'!AZ$1)/AZ$16</f>
        <v>0.52517227401702471</v>
      </c>
      <c r="BA23" s="53">
        <f t="shared" ca="1" si="76"/>
        <v>-6.4913646171707154E-2</v>
      </c>
      <c r="BB23" s="64">
        <f ca="1">OFFSET(Runs2!$B10,0,1*'Scenarios (2)'!BB$1)/BB$16</f>
        <v>0.46869520371325424</v>
      </c>
      <c r="BC23" s="53">
        <f t="shared" ca="1" si="77"/>
        <v>-0.16547291092745642</v>
      </c>
      <c r="BD23" s="64">
        <f ca="1">OFFSET(Runs2!$B10,0,1*'Scenarios (2)'!BD$1)/BD$16</f>
        <v>0.52517227401702471</v>
      </c>
      <c r="BE23" s="53">
        <f t="shared" ca="1" si="78"/>
        <v>-6.4913646171707154E-2</v>
      </c>
      <c r="BF23" s="64">
        <f ca="1">OFFSET(Runs2!$B10,0,1*'Scenarios (2)'!BF$1)/BF$16</f>
        <v>0.48892157764089361</v>
      </c>
      <c r="BG23" s="54">
        <f t="shared" ca="1" si="79"/>
        <v>-0.12945919279550716</v>
      </c>
    </row>
    <row r="24" spans="2:59" x14ac:dyDescent="0.3">
      <c r="B24" s="135"/>
      <c r="C24" s="51" t="s">
        <v>95</v>
      </c>
      <c r="D24" s="130">
        <f ca="1">OFFSET(Runs2!$B11,0,1*'Scenarios (2)'!D$1)/D$16</f>
        <v>0.10211449200618876</v>
      </c>
      <c r="E24" s="131"/>
      <c r="F24" s="64">
        <f ca="1">OFFSET(Runs2!$B11,0,1*'Scenarios (2)'!F$1)/F$16</f>
        <v>0.10211449200618876</v>
      </c>
      <c r="G24" s="53">
        <f t="shared" ca="1" si="53"/>
        <v>0</v>
      </c>
      <c r="H24" s="64">
        <f ca="1">OFFSET(Runs2!$B11,0,1*'Scenarios (2)'!H$1)/H$16</f>
        <v>0.10211449200618876</v>
      </c>
      <c r="I24" s="53">
        <f t="shared" ca="1" si="54"/>
        <v>0</v>
      </c>
      <c r="J24" s="64">
        <f ca="1">OFFSET(Runs2!$B11,0,1*'Scenarios (2)'!J$1)/J$16</f>
        <v>0.10211449200618876</v>
      </c>
      <c r="K24" s="53">
        <f t="shared" ca="1" si="55"/>
        <v>0</v>
      </c>
      <c r="L24" s="64">
        <f ca="1">OFFSET(Runs2!$B11,0,1*'Scenarios (2)'!L$1)/L$16</f>
        <v>0.10211449200618876</v>
      </c>
      <c r="M24" s="53">
        <f t="shared" ca="1" si="56"/>
        <v>0</v>
      </c>
      <c r="N24" s="64">
        <f ca="1">OFFSET(Runs2!$B11,0,1*'Scenarios (2)'!N$1)/N$16</f>
        <v>8.5934333198216459E-2</v>
      </c>
      <c r="O24" s="53">
        <f t="shared" ca="1" si="57"/>
        <v>-0.15845115115483985</v>
      </c>
      <c r="P24" s="64">
        <f ca="1">OFFSET(Runs2!$B11,0,1*'Scenarios (2)'!P$1)/P$16</f>
        <v>8.5934333198216459E-2</v>
      </c>
      <c r="Q24" s="53">
        <f t="shared" ca="1" si="58"/>
        <v>-0.15845115115483985</v>
      </c>
      <c r="R24" s="64">
        <f ca="1">OFFSET(Runs2!$B11,0,1*'Scenarios (2)'!R$1)/R$16</f>
        <v>8.5934333198216459E-2</v>
      </c>
      <c r="S24" s="53">
        <f t="shared" ca="1" si="59"/>
        <v>-0.15845115115483985</v>
      </c>
      <c r="T24" s="64">
        <f ca="1">OFFSET(Runs2!$B11,0,1*'Scenarios (2)'!T$1)/T$16</f>
        <v>8.5934333198216459E-2</v>
      </c>
      <c r="U24" s="53">
        <f t="shared" ca="1" si="60"/>
        <v>-0.15845115115483985</v>
      </c>
      <c r="V24" s="64">
        <f ca="1">OFFSET(Runs2!$B11,0,1*'Scenarios (2)'!V$1)/V$16</f>
        <v>9.6166222303944102E-2</v>
      </c>
      <c r="W24" s="53">
        <f t="shared" ca="1" si="61"/>
        <v>-5.8250984609355509E-2</v>
      </c>
      <c r="X24" s="64">
        <f ca="1">OFFSET(Runs2!$B11,0,1*'Scenarios (2)'!X$1)/X$16</f>
        <v>9.6166222303944102E-2</v>
      </c>
      <c r="Y24" s="53">
        <f t="shared" ca="1" si="62"/>
        <v>-5.8250984609355509E-2</v>
      </c>
      <c r="Z24" s="64">
        <f ca="1">OFFSET(Runs2!$B11,0,1*'Scenarios (2)'!Z$1)/Z$16</f>
        <v>9.6166222303944102E-2</v>
      </c>
      <c r="AA24" s="53">
        <f t="shared" ca="1" si="63"/>
        <v>-5.8250984609355509E-2</v>
      </c>
      <c r="AB24" s="64">
        <f ca="1">OFFSET(Runs2!$B11,0,1*'Scenarios (2)'!AB$1)/AB$16</f>
        <v>9.6166222303944102E-2</v>
      </c>
      <c r="AC24" s="53">
        <f t="shared" ca="1" si="64"/>
        <v>-5.8250984609355509E-2</v>
      </c>
      <c r="AD24" s="64">
        <f ca="1">OFFSET(Runs2!$B11,0,1*'Scenarios (2)'!AD$1)/AD$16</f>
        <v>0</v>
      </c>
      <c r="AE24" s="53">
        <f t="shared" ca="1" si="65"/>
        <v>-1</v>
      </c>
      <c r="AF24" s="64">
        <f ca="1">OFFSET(Runs2!$B11,0,1*'Scenarios (2)'!AF$1)/AF$16</f>
        <v>0</v>
      </c>
      <c r="AG24" s="53">
        <f t="shared" ca="1" si="66"/>
        <v>-1</v>
      </c>
      <c r="AH24" s="64">
        <f ca="1">OFFSET(Runs2!$B11,0,1*'Scenarios (2)'!AH$1)/AH$16</f>
        <v>0</v>
      </c>
      <c r="AI24" s="53">
        <f t="shared" ca="1" si="67"/>
        <v>-1</v>
      </c>
      <c r="AJ24" s="64">
        <f ca="1">OFFSET(Runs2!$B11,0,1*'Scenarios (2)'!AJ$1)/AJ$16</f>
        <v>0</v>
      </c>
      <c r="AK24" s="53">
        <f t="shared" ca="1" si="68"/>
        <v>-1</v>
      </c>
      <c r="AL24" s="64">
        <f ca="1">OFFSET(Runs2!$B11,0,1*'Scenarios (2)'!AL$1)/AL$16</f>
        <v>0</v>
      </c>
      <c r="AM24" s="53">
        <f t="shared" ca="1" si="69"/>
        <v>-1</v>
      </c>
      <c r="AN24" s="64">
        <f ca="1">OFFSET(Runs2!$B11,0,1*'Scenarios (2)'!AN$1)/AN$16</f>
        <v>0</v>
      </c>
      <c r="AO24" s="53">
        <f t="shared" ca="1" si="70"/>
        <v>-1</v>
      </c>
      <c r="AP24" s="64">
        <f ca="1">OFFSET(Runs2!$B11,0,1*'Scenarios (2)'!AP$1)/AP$16</f>
        <v>0.1365652398143373</v>
      </c>
      <c r="AQ24" s="53">
        <f t="shared" ca="1" si="71"/>
        <v>0.33737373737373744</v>
      </c>
      <c r="AR24" s="64">
        <f ca="1">OFFSET(Runs2!$B11,0,1*'Scenarios (2)'!AR$1)/AR$16</f>
        <v>0.1365652398143373</v>
      </c>
      <c r="AS24" s="53">
        <f t="shared" ca="1" si="72"/>
        <v>0.33737373737373744</v>
      </c>
      <c r="AT24" s="64">
        <f ca="1">OFFSET(Runs2!$B11,0,1*'Scenarios (2)'!AT$1)/AT$16</f>
        <v>0.11471422780705311</v>
      </c>
      <c r="AU24" s="53">
        <f t="shared" ca="1" si="73"/>
        <v>0.12338832180745439</v>
      </c>
      <c r="AV24" s="64">
        <f ca="1">OFFSET(Runs2!$B11,0,1*'Scenarios (2)'!AV$1)/AV$16</f>
        <v>0.11471422780705311</v>
      </c>
      <c r="AW24" s="53">
        <f t="shared" ca="1" si="74"/>
        <v>0.12338832180745439</v>
      </c>
      <c r="AX24" s="64">
        <f ca="1">OFFSET(Runs2!$B11,0,1*'Scenarios (2)'!AX$1)/AX$16</f>
        <v>0.12843614967362324</v>
      </c>
      <c r="AY24" s="53">
        <f t="shared" ca="1" si="75"/>
        <v>0.25776613240987606</v>
      </c>
      <c r="AZ24" s="64">
        <f ca="1">OFFSET(Runs2!$B11,0,1*'Scenarios (2)'!AZ$1)/AZ$16</f>
        <v>0.11471422780705311</v>
      </c>
      <c r="BA24" s="53">
        <f t="shared" ca="1" si="76"/>
        <v>0.12338832180745439</v>
      </c>
      <c r="BB24" s="64">
        <f ca="1">OFFSET(Runs2!$B11,0,1*'Scenarios (2)'!BB$1)/BB$16</f>
        <v>0</v>
      </c>
      <c r="BC24" s="53">
        <f t="shared" ca="1" si="77"/>
        <v>-1</v>
      </c>
      <c r="BD24" s="64">
        <f ca="1">OFFSET(Runs2!$B11,0,1*'Scenarios (2)'!BD$1)/BD$16</f>
        <v>0</v>
      </c>
      <c r="BE24" s="53">
        <f t="shared" ca="1" si="78"/>
        <v>-1</v>
      </c>
      <c r="BF24" s="64">
        <f ca="1">OFFSET(Runs2!$B11,0,1*'Scenarios (2)'!BF$1)/BF$16</f>
        <v>0</v>
      </c>
      <c r="BG24" s="54">
        <f t="shared" ca="1" si="79"/>
        <v>-1</v>
      </c>
    </row>
    <row r="25" spans="2:59" x14ac:dyDescent="0.3">
      <c r="B25" s="135"/>
      <c r="C25" s="51" t="s">
        <v>96</v>
      </c>
      <c r="D25" s="141">
        <f ca="1">OFFSET(Runs2!$B12,0,1*'Scenarios (2)'!D$1)/D$16</f>
        <v>2.0010314595152141E-2</v>
      </c>
      <c r="E25" s="142"/>
      <c r="F25" s="72">
        <f ca="1">OFFSET(Runs2!$B12,0,1*'Scenarios (2)'!F$1)/F$16</f>
        <v>7.0139247034553898E-3</v>
      </c>
      <c r="G25" s="53">
        <f t="shared" ca="1" si="53"/>
        <v>-0.64948453608247425</v>
      </c>
      <c r="H25" s="72">
        <f ca="1">OFFSET(Runs2!$B12,0,1*'Scenarios (2)'!H$1)/H$16</f>
        <v>4.6725116039195463E-2</v>
      </c>
      <c r="I25" s="53">
        <f t="shared" ca="1" si="54"/>
        <v>1.3350515463917527</v>
      </c>
      <c r="J25" s="72">
        <f ca="1">OFFSET(Runs2!$B12,0,1*'Scenarios (2)'!J$1)/J$16</f>
        <v>3.0943785456420837E-3</v>
      </c>
      <c r="K25" s="53">
        <f t="shared" ca="1" si="55"/>
        <v>-0.84536082474226792</v>
      </c>
      <c r="L25" s="72">
        <f ca="1">OFFSET(Runs2!$B12,0,1*'Scenarios (2)'!L$1)/L$16</f>
        <v>0</v>
      </c>
      <c r="M25" s="53">
        <f t="shared" ca="1" si="56"/>
        <v>-1</v>
      </c>
      <c r="N25" s="72">
        <f ca="1">OFFSET(Runs2!$B12,0,1*'Scenarios (2)'!N$1)/N$16</f>
        <v>0</v>
      </c>
      <c r="O25" s="53">
        <f t="shared" ca="1" si="57"/>
        <v>-1</v>
      </c>
      <c r="P25" s="72">
        <f ca="1">OFFSET(Runs2!$B12,0,1*'Scenarios (2)'!P$1)/P$16</f>
        <v>4.1507904337251725E-2</v>
      </c>
      <c r="Q25" s="53">
        <f t="shared" ca="1" si="58"/>
        <v>1.074325425513688</v>
      </c>
      <c r="R25" s="72">
        <f ca="1">OFFSET(Runs2!$B12,0,1*'Scenarios (2)'!R$1)/R$16</f>
        <v>1.0295905958654235E-2</v>
      </c>
      <c r="S25" s="53">
        <f t="shared" ca="1" si="59"/>
        <v>-0.4854700604682845</v>
      </c>
      <c r="T25" s="72">
        <f ca="1">OFFSET(Runs2!$B12,0,1*'Scenarios (2)'!T$1)/T$16</f>
        <v>5.7559789217673284E-3</v>
      </c>
      <c r="U25" s="53">
        <f t="shared" ca="1" si="60"/>
        <v>-0.71234940388384416</v>
      </c>
      <c r="V25" s="72">
        <f ca="1">OFFSET(Runs2!$B12,0,1*'Scenarios (2)'!V$1)/V$16</f>
        <v>5.5162269007998533E-4</v>
      </c>
      <c r="W25" s="53">
        <f t="shared" ca="1" si="61"/>
        <v>-0.97243308257564198</v>
      </c>
      <c r="X25" s="72">
        <f ca="1">OFFSET(Runs2!$B12,0,1*'Scenarios (2)'!X$1)/X$16</f>
        <v>8.2743403511997794E-4</v>
      </c>
      <c r="Y25" s="53">
        <f t="shared" ca="1" si="62"/>
        <v>-0.95864962386346297</v>
      </c>
      <c r="Z25" s="72">
        <f ca="1">OFFSET(Runs2!$B12,0,1*'Scenarios (2)'!Z$1)/Z$16</f>
        <v>0</v>
      </c>
      <c r="AA25" s="53">
        <f t="shared" ca="1" si="63"/>
        <v>-1</v>
      </c>
      <c r="AB25" s="72">
        <f ca="1">OFFSET(Runs2!$B12,0,1*'Scenarios (2)'!AB$1)/AB$16</f>
        <v>2.7581134503999266E-4</v>
      </c>
      <c r="AC25" s="53">
        <f t="shared" ca="1" si="64"/>
        <v>-0.98621654128782088</v>
      </c>
      <c r="AD25" s="72">
        <f ca="1">OFFSET(Runs2!$B12,0,1*'Scenarios (2)'!AD$1)/AD$16</f>
        <v>1.9804022692109336E-2</v>
      </c>
      <c r="AE25" s="53">
        <f t="shared" ca="1" si="65"/>
        <v>-1.0309278350515412E-2</v>
      </c>
      <c r="AF25" s="72">
        <f ca="1">OFFSET(Runs2!$B12,0,1*'Scenarios (2)'!AF$1)/AF$16</f>
        <v>1.8566271273852502E-3</v>
      </c>
      <c r="AG25" s="53">
        <f t="shared" ca="1" si="66"/>
        <v>-0.90721649484536082</v>
      </c>
      <c r="AH25" s="72">
        <f ca="1">OFFSET(Runs2!$B12,0,1*'Scenarios (2)'!AH$1)/AH$16</f>
        <v>3.5589785164167005E-2</v>
      </c>
      <c r="AI25" s="53">
        <f t="shared" ca="1" si="67"/>
        <v>0.77857199570411917</v>
      </c>
      <c r="AJ25" s="72">
        <f ca="1">OFFSET(Runs2!$B12,0,1*'Scenarios (2)'!AJ$1)/AJ$16</f>
        <v>9.0798540737738135E-3</v>
      </c>
      <c r="AK25" s="53">
        <f t="shared" ca="1" si="68"/>
        <v>-0.5462413131688808</v>
      </c>
      <c r="AL25" s="72">
        <f ca="1">OFFSET(Runs2!$B12,0,1*'Scenarios (2)'!AL$1)/AL$16</f>
        <v>3.6866783120345685E-2</v>
      </c>
      <c r="AM25" s="53">
        <f t="shared" ca="1" si="69"/>
        <v>0.84238898119459493</v>
      </c>
      <c r="AN25" s="72">
        <f ca="1">OFFSET(Runs2!$B12,0,1*'Scenarios (2)'!AN$1)/AN$16</f>
        <v>0.12429897949802335</v>
      </c>
      <c r="AO25" s="53">
        <f t="shared" ca="1" si="70"/>
        <v>5.2117453929553426</v>
      </c>
      <c r="AP25" s="72">
        <f ca="1">OFFSET(Runs2!$B12,0,1*'Scenarios (2)'!AP$1)/AP$16</f>
        <v>2.0629190304280557E-4</v>
      </c>
      <c r="AQ25" s="53">
        <f t="shared" ca="1" si="71"/>
        <v>-0.98969072164948457</v>
      </c>
      <c r="AR25" s="72">
        <f ca="1">OFFSET(Runs2!$B12,0,1*'Scenarios (2)'!AR$1)/AR$16</f>
        <v>4.1258380608561113E-4</v>
      </c>
      <c r="AS25" s="53">
        <f t="shared" ca="1" si="72"/>
        <v>-0.97938144329896903</v>
      </c>
      <c r="AT25" s="72">
        <f ca="1">OFFSET(Runs2!$B12,0,1*'Scenarios (2)'!AT$1)/AT$16</f>
        <v>7.2963113092825295E-4</v>
      </c>
      <c r="AU25" s="53">
        <f t="shared" ca="1" si="73"/>
        <v>-0.96353724837964227</v>
      </c>
      <c r="AV25" s="72">
        <f ca="1">OFFSET(Runs2!$B12,0,1*'Scenarios (2)'!AV$1)/AV$16</f>
        <v>8.7555735711390345E-3</v>
      </c>
      <c r="AW25" s="53">
        <f t="shared" ca="1" si="74"/>
        <v>-0.56244698055570652</v>
      </c>
      <c r="AX25" s="72">
        <f ca="1">OFFSET(Runs2!$B12,0,1*'Scenarios (2)'!AX$1)/AX$16</f>
        <v>1.7559988967546198E-2</v>
      </c>
      <c r="AY25" s="53">
        <f t="shared" ca="1" si="75"/>
        <v>-0.12245312865793616</v>
      </c>
      <c r="AZ25" s="72">
        <f ca="1">OFFSET(Runs2!$B12,0,1*'Scenarios (2)'!AZ$1)/AZ$16</f>
        <v>8.8366436967977306E-3</v>
      </c>
      <c r="BA25" s="53">
        <f t="shared" ca="1" si="76"/>
        <v>-0.55839556370900001</v>
      </c>
      <c r="BB25" s="72">
        <f ca="1">OFFSET(Runs2!$B12,0,1*'Scenarios (2)'!BB$1)/BB$16</f>
        <v>0.15987622485817432</v>
      </c>
      <c r="BC25" s="53">
        <f t="shared" ca="1" si="77"/>
        <v>6.9896907216494837</v>
      </c>
      <c r="BD25" s="72">
        <f ca="1">OFFSET(Runs2!$B12,0,1*'Scenarios (2)'!BD$1)/BD$16</f>
        <v>0.13879205512768544</v>
      </c>
      <c r="BE25" s="53">
        <f t="shared" ca="1" si="78"/>
        <v>5.9360256415613941</v>
      </c>
      <c r="BF25" s="72">
        <f ca="1">OFFSET(Runs2!$B12,0,1*'Scenarios (2)'!BF$1)/BF$16</f>
        <v>0.16162544819343569</v>
      </c>
      <c r="BG25" s="54">
        <f t="shared" ca="1" si="79"/>
        <v>7.0771068053369017</v>
      </c>
    </row>
    <row r="26" spans="2:59" ht="16.2" thickBot="1" x14ac:dyDescent="0.35">
      <c r="B26" s="136"/>
      <c r="C26" s="51" t="s">
        <v>97</v>
      </c>
      <c r="D26" s="139">
        <f ca="1">OFFSET(Runs2!$B13,0,1*'Scenarios (2)'!D$1)</f>
        <v>67</v>
      </c>
      <c r="E26" s="140"/>
      <c r="F26" s="63">
        <f ca="1">OFFSET(Runs2!$B13,0,1*'Scenarios (2)'!F$1)</f>
        <v>63</v>
      </c>
      <c r="G26" s="53">
        <f t="shared" ca="1" si="53"/>
        <v>-5.9701492537313432E-2</v>
      </c>
      <c r="H26" s="63">
        <f ca="1">OFFSET(Runs2!$B13,0,1*'Scenarios (2)'!H$1)</f>
        <v>63</v>
      </c>
      <c r="I26" s="53">
        <f t="shared" ca="1" si="54"/>
        <v>-5.9701492537313432E-2</v>
      </c>
      <c r="J26" s="63">
        <f ca="1">OFFSET(Runs2!$B13,0,1*'Scenarios (2)'!J$1)</f>
        <v>73</v>
      </c>
      <c r="K26" s="53">
        <f t="shared" ca="1" si="55"/>
        <v>8.9552238805970144E-2</v>
      </c>
      <c r="L26" s="63">
        <f ca="1">OFFSET(Runs2!$B13,0,1*'Scenarios (2)'!L$1)</f>
        <v>64</v>
      </c>
      <c r="M26" s="53">
        <f t="shared" ca="1" si="56"/>
        <v>-4.4776119402985072E-2</v>
      </c>
      <c r="N26" s="63">
        <f ca="1">OFFSET(Runs2!$B13,0,1*'Scenarios (2)'!N$1)</f>
        <v>92</v>
      </c>
      <c r="O26" s="53">
        <f t="shared" ca="1" si="57"/>
        <v>0.37313432835820898</v>
      </c>
      <c r="P26" s="63">
        <f ca="1">OFFSET(Runs2!$B13,0,1*'Scenarios (2)'!P$1)</f>
        <v>75</v>
      </c>
      <c r="Q26" s="53">
        <f t="shared" ca="1" si="58"/>
        <v>0.11940298507462686</v>
      </c>
      <c r="R26" s="63">
        <f ca="1">OFFSET(Runs2!$B13,0,1*'Scenarios (2)'!R$1)</f>
        <v>87</v>
      </c>
      <c r="S26" s="53">
        <f t="shared" ca="1" si="59"/>
        <v>0.29850746268656714</v>
      </c>
      <c r="T26" s="63">
        <f ca="1">OFFSET(Runs2!$B13,0,1*'Scenarios (2)'!T$1)</f>
        <v>79</v>
      </c>
      <c r="U26" s="53">
        <f t="shared" ca="1" si="60"/>
        <v>0.17910447761194029</v>
      </c>
      <c r="V26" s="63">
        <f ca="1">OFFSET(Runs2!$B13,0,1*'Scenarios (2)'!V$1)</f>
        <v>61</v>
      </c>
      <c r="W26" s="53">
        <f t="shared" ca="1" si="61"/>
        <v>-8.9552238805970144E-2</v>
      </c>
      <c r="X26" s="63">
        <f ca="1">OFFSET(Runs2!$B13,0,1*'Scenarios (2)'!X$1)</f>
        <v>64</v>
      </c>
      <c r="Y26" s="53">
        <f t="shared" ca="1" si="62"/>
        <v>-4.4776119402985072E-2</v>
      </c>
      <c r="Z26" s="63">
        <f ca="1">OFFSET(Runs2!$B13,0,1*'Scenarios (2)'!Z$1)</f>
        <v>58</v>
      </c>
      <c r="AA26" s="53">
        <f t="shared" ca="1" si="63"/>
        <v>-0.13432835820895522</v>
      </c>
      <c r="AB26" s="63">
        <f ca="1">OFFSET(Runs2!$B13,0,1*'Scenarios (2)'!AB$1)</f>
        <v>61</v>
      </c>
      <c r="AC26" s="53">
        <f t="shared" ca="1" si="64"/>
        <v>-8.9552238805970144E-2</v>
      </c>
      <c r="AD26" s="63">
        <f ca="1">OFFSET(Runs2!$B13,0,1*'Scenarios (2)'!AD$1)</f>
        <v>200</v>
      </c>
      <c r="AE26" s="53">
        <f t="shared" ca="1" si="65"/>
        <v>1.9850746268656716</v>
      </c>
      <c r="AF26" s="63">
        <f ca="1">OFFSET(Runs2!$B13,0,1*'Scenarios (2)'!AF$1)</f>
        <v>255</v>
      </c>
      <c r="AG26" s="53">
        <f t="shared" ca="1" si="66"/>
        <v>2.8059701492537314</v>
      </c>
      <c r="AH26" s="63">
        <f ca="1">OFFSET(Runs2!$B13,0,1*'Scenarios (2)'!AH$1)</f>
        <v>261</v>
      </c>
      <c r="AI26" s="53">
        <f t="shared" ca="1" si="67"/>
        <v>2.8955223880597014</v>
      </c>
      <c r="AJ26" s="63">
        <f ca="1">OFFSET(Runs2!$B13,0,1*'Scenarios (2)'!AJ$1)</f>
        <v>229</v>
      </c>
      <c r="AK26" s="53">
        <f t="shared" ca="1" si="68"/>
        <v>2.4179104477611939</v>
      </c>
      <c r="AL26" s="63">
        <f ca="1">OFFSET(Runs2!$B13,0,1*'Scenarios (2)'!AL$1)</f>
        <v>177</v>
      </c>
      <c r="AM26" s="53">
        <f t="shared" ca="1" si="69"/>
        <v>1.6417910447761195</v>
      </c>
      <c r="AN26" s="63">
        <f ca="1">OFFSET(Runs2!$B13,0,1*'Scenarios (2)'!AN$1)</f>
        <v>101</v>
      </c>
      <c r="AO26" s="53">
        <f t="shared" ca="1" si="70"/>
        <v>0.5074626865671642</v>
      </c>
      <c r="AP26" s="63">
        <f ca="1">OFFSET(Runs2!$B13,0,1*'Scenarios (2)'!AP$1)</f>
        <v>65</v>
      </c>
      <c r="AQ26" s="53">
        <f t="shared" ca="1" si="71"/>
        <v>-2.9850746268656716E-2</v>
      </c>
      <c r="AR26" s="63">
        <f ca="1">OFFSET(Runs2!$B13,0,1*'Scenarios (2)'!AR$1)</f>
        <v>61</v>
      </c>
      <c r="AS26" s="53">
        <f t="shared" ca="1" si="72"/>
        <v>-8.9552238805970144E-2</v>
      </c>
      <c r="AT26" s="63">
        <f ca="1">OFFSET(Runs2!$B13,0,1*'Scenarios (2)'!AT$1)</f>
        <v>78</v>
      </c>
      <c r="AU26" s="53">
        <f t="shared" ca="1" si="73"/>
        <v>0.16417910447761194</v>
      </c>
      <c r="AV26" s="63">
        <f ca="1">OFFSET(Runs2!$B13,0,1*'Scenarios (2)'!AV$1)</f>
        <v>84</v>
      </c>
      <c r="AW26" s="53">
        <f t="shared" ca="1" si="74"/>
        <v>0.2537313432835821</v>
      </c>
      <c r="AX26" s="63">
        <f ca="1">OFFSET(Runs2!$B13,0,1*'Scenarios (2)'!AX$1)</f>
        <v>63</v>
      </c>
      <c r="AY26" s="53">
        <f t="shared" ca="1" si="75"/>
        <v>-5.9701492537313432E-2</v>
      </c>
      <c r="AZ26" s="63">
        <f ca="1">OFFSET(Runs2!$B13,0,1*'Scenarios (2)'!AZ$1)</f>
        <v>72</v>
      </c>
      <c r="BA26" s="53">
        <f t="shared" ca="1" si="76"/>
        <v>7.4626865671641784E-2</v>
      </c>
      <c r="BB26" s="63">
        <f ca="1">OFFSET(Runs2!$B13,0,1*'Scenarios (2)'!BB$1)</f>
        <v>126</v>
      </c>
      <c r="BC26" s="53">
        <f t="shared" ca="1" si="77"/>
        <v>0.88059701492537312</v>
      </c>
      <c r="BD26" s="63">
        <f ca="1">OFFSET(Runs2!$B13,0,1*'Scenarios (2)'!BD$1)</f>
        <v>119</v>
      </c>
      <c r="BE26" s="53">
        <f t="shared" ca="1" si="78"/>
        <v>0.77611940298507465</v>
      </c>
      <c r="BF26" s="63">
        <f ca="1">OFFSET(Runs2!$B13,0,1*'Scenarios (2)'!BF$1)</f>
        <v>216</v>
      </c>
      <c r="BG26" s="54">
        <f t="shared" ca="1" si="79"/>
        <v>2.2238805970149254</v>
      </c>
    </row>
    <row r="27" spans="2:59" ht="16.2" thickTop="1" x14ac:dyDescent="0.3">
      <c r="B27" s="114" t="s">
        <v>98</v>
      </c>
      <c r="C27" s="47" t="s">
        <v>99</v>
      </c>
      <c r="D27" s="128">
        <f ca="1">OFFSET(Runs2!$B14,0,1*'Scenarios (2)'!D$1)</f>
        <v>0.45847284978467046</v>
      </c>
      <c r="E27" s="129"/>
      <c r="F27" s="73">
        <f ca="1">OFFSET(Runs2!$B14,0,1*'Scenarios (2)'!F$1)</f>
        <v>0.38938892189432978</v>
      </c>
      <c r="G27" s="73">
        <f t="shared" ca="1" si="53"/>
        <v>-0.15068270219880439</v>
      </c>
      <c r="H27" s="73">
        <f ca="1">OFFSET(Runs2!$B14,0,1*'Scenarios (2)'!H$1)</f>
        <v>0.61113751559102703</v>
      </c>
      <c r="I27" s="73">
        <f t="shared" ca="1" si="54"/>
        <v>0.33298518304422631</v>
      </c>
      <c r="J27" s="73">
        <f ca="1">OFFSET(Runs2!$B14,0,1*'Scenarios (2)'!J$1)</f>
        <v>0.43433190609553551</v>
      </c>
      <c r="K27" s="73">
        <f t="shared" ca="1" si="55"/>
        <v>-5.2655121672904176E-2</v>
      </c>
      <c r="L27" s="73">
        <f ca="1">OFFSET(Runs2!$B14,0,1*'Scenarios (2)'!L$1)</f>
        <v>0.11931345569891731</v>
      </c>
      <c r="M27" s="73">
        <f t="shared" ca="1" si="56"/>
        <v>-0.73975895027381688</v>
      </c>
      <c r="N27" s="73">
        <f ca="1">OFFSET(Runs2!$B14,0,1*'Scenarios (2)'!N$1)</f>
        <v>0.21783023319781575</v>
      </c>
      <c r="O27" s="73">
        <f t="shared" ca="1" si="57"/>
        <v>-0.52487866337096423</v>
      </c>
      <c r="P27" s="73">
        <f ca="1">OFFSET(Runs2!$B14,0,1*'Scenarios (2)'!P$1)</f>
        <v>0.55607645868467481</v>
      </c>
      <c r="Q27" s="73">
        <f t="shared" ca="1" si="58"/>
        <v>0.21288852534200345</v>
      </c>
      <c r="R27" s="73">
        <f ca="1">OFFSET(Runs2!$B14,0,1*'Scenarios (2)'!R$1)</f>
        <v>0.51728383467836458</v>
      </c>
      <c r="S27" s="73">
        <f t="shared" ca="1" si="59"/>
        <v>0.12827582902960494</v>
      </c>
      <c r="T27" s="73">
        <f ca="1">OFFSET(Runs2!$B14,0,1*'Scenarios (2)'!T$1)</f>
        <v>0.43724673390784502</v>
      </c>
      <c r="U27" s="73">
        <f t="shared" ca="1" si="60"/>
        <v>-4.6297432632694917E-2</v>
      </c>
      <c r="V27" s="73">
        <f ca="1">OFFSET(Runs2!$B14,0,1*'Scenarios (2)'!V$1)</f>
        <v>0.25376718920706065</v>
      </c>
      <c r="W27" s="73">
        <f t="shared" ca="1" si="61"/>
        <v>-0.44649461941694757</v>
      </c>
      <c r="X27" s="73">
        <f ca="1">OFFSET(Runs2!$B14,0,1*'Scenarios (2)'!X$1)</f>
        <v>0.34124898575463092</v>
      </c>
      <c r="Y27" s="73">
        <f t="shared" ca="1" si="62"/>
        <v>-0.25568332799880233</v>
      </c>
      <c r="Z27" s="73">
        <f ca="1">OFFSET(Runs2!$B14,0,1*'Scenarios (2)'!Z$1)</f>
        <v>0.26365528888006318</v>
      </c>
      <c r="AA27" s="73">
        <f t="shared" ca="1" si="63"/>
        <v>-0.4249271488946546</v>
      </c>
      <c r="AB27" s="73">
        <f ca="1">OFFSET(Runs2!$B14,0,1*'Scenarios (2)'!AB$1)</f>
        <v>0.19838346056828246</v>
      </c>
      <c r="AC27" s="73">
        <f t="shared" ca="1" si="64"/>
        <v>-0.56729507393631573</v>
      </c>
      <c r="AD27" s="73">
        <f ca="1">OFFSET(Runs2!$B14,0,1*'Scenarios (2)'!AD$1)</f>
        <v>0.42097394667076021</v>
      </c>
      <c r="AE27" s="73">
        <f t="shared" ca="1" si="65"/>
        <v>-8.1790891503220386E-2</v>
      </c>
      <c r="AF27" s="73">
        <f ca="1">OFFSET(Runs2!$B14,0,1*'Scenarios (2)'!AF$1)</f>
        <v>0.28977444655147738</v>
      </c>
      <c r="AG27" s="73">
        <f t="shared" ca="1" si="66"/>
        <v>-0.36795723740767888</v>
      </c>
      <c r="AH27" s="73">
        <f ca="1">OFFSET(Runs2!$B14,0,1*'Scenarios (2)'!AH$1)</f>
        <v>0.57616673385941186</v>
      </c>
      <c r="AI27" s="73">
        <f t="shared" ca="1" si="67"/>
        <v>0.25670851421195023</v>
      </c>
      <c r="AJ27" s="73">
        <f ca="1">OFFSET(Runs2!$B14,0,1*'Scenarios (2)'!AJ$1)</f>
        <v>0.27535204031753924</v>
      </c>
      <c r="AK27" s="73">
        <f t="shared" ca="1" si="68"/>
        <v>-0.39941472990851479</v>
      </c>
      <c r="AL27" s="73">
        <f ca="1">OFFSET(Runs2!$B14,0,1*'Scenarios (2)'!AL$1)</f>
        <v>0.45580212110717178</v>
      </c>
      <c r="AM27" s="73">
        <f t="shared" ca="1" si="69"/>
        <v>-5.8252711774601975E-3</v>
      </c>
      <c r="AN27" s="73">
        <f ca="1">OFFSET(Runs2!$B14,0,1*'Scenarios (2)'!AN$1)</f>
        <v>0.5555402518998136</v>
      </c>
      <c r="AO27" s="73">
        <f t="shared" ca="1" si="70"/>
        <v>0.21171897563995881</v>
      </c>
      <c r="AP27" s="73">
        <f ca="1">OFFSET(Runs2!$B14,0,1*'Scenarios (2)'!AP$1)</f>
        <v>0.23397707270956461</v>
      </c>
      <c r="AQ27" s="73">
        <f t="shared" ca="1" si="71"/>
        <v>-0.48965991591550972</v>
      </c>
      <c r="AR27" s="73">
        <f ca="1">OFFSET(Runs2!$B14,0,1*'Scenarios (2)'!AR$1)</f>
        <v>0.38945669306306596</v>
      </c>
      <c r="AS27" s="73">
        <f t="shared" ca="1" si="72"/>
        <v>-0.15053488282680011</v>
      </c>
      <c r="AT27" s="73">
        <f ca="1">OFFSET(Runs2!$B14,0,1*'Scenarios (2)'!AT$1)</f>
        <v>0.44592107710573747</v>
      </c>
      <c r="AU27" s="73">
        <f t="shared" ca="1" si="73"/>
        <v>-2.7377352191799657E-2</v>
      </c>
      <c r="AV27" s="73">
        <f ca="1">OFFSET(Runs2!$B14,0,1*'Scenarios (2)'!AV$1)</f>
        <v>0.45415090964687688</v>
      </c>
      <c r="AW27" s="73">
        <f t="shared" ca="1" si="74"/>
        <v>-9.4268180543808661E-3</v>
      </c>
      <c r="AX27" s="73">
        <f ca="1">OFFSET(Runs2!$B14,0,1*'Scenarios (2)'!AX$1)</f>
        <v>0.38849411113305288</v>
      </c>
      <c r="AY27" s="73">
        <f t="shared" ca="1" si="75"/>
        <v>-0.15263442248430692</v>
      </c>
      <c r="AZ27" s="73">
        <f ca="1">OFFSET(Runs2!$B14,0,1*'Scenarios (2)'!AZ$1)</f>
        <v>0.45851012150290249</v>
      </c>
      <c r="BA27" s="73">
        <f t="shared" ca="1" si="76"/>
        <v>8.1295366234969163E-5</v>
      </c>
      <c r="BB27" s="73">
        <f ca="1">OFFSET(Runs2!$B14,0,1*'Scenarios (2)'!BB$1)</f>
        <v>0.76898939124133736</v>
      </c>
      <c r="BC27" s="73">
        <f t="shared" ca="1" si="77"/>
        <v>0.67728447083072918</v>
      </c>
      <c r="BD27" s="73">
        <f ca="1">OFFSET(Runs2!$B14,0,1*'Scenarios (2)'!BD$1)</f>
        <v>0.86193147571714379</v>
      </c>
      <c r="BE27" s="73">
        <f t="shared" ca="1" si="78"/>
        <v>0.8800054924123959</v>
      </c>
      <c r="BF27" s="73">
        <f ca="1">OFFSET(Runs2!$B14,0,1*'Scenarios (2)'!BF$1)</f>
        <v>0.81949631334177453</v>
      </c>
      <c r="BG27" s="74">
        <f t="shared" ca="1" si="79"/>
        <v>0.78744785809381046</v>
      </c>
    </row>
    <row r="28" spans="2:59" x14ac:dyDescent="0.3">
      <c r="B28" s="115"/>
      <c r="C28" s="51" t="s">
        <v>41</v>
      </c>
      <c r="D28" s="130">
        <f ca="1">OFFSET(Runs2!$B15,0,1*'Scenarios (2)'!D$1)</f>
        <v>0.51217298058293448</v>
      </c>
      <c r="E28" s="131"/>
      <c r="F28" s="64">
        <f ca="1">OFFSET(Runs2!$B15,0,1*'Scenarios (2)'!F$1)</f>
        <v>0.53437507113402571</v>
      </c>
      <c r="G28" s="64">
        <f t="shared" ca="1" si="53"/>
        <v>4.3348812594178082E-2</v>
      </c>
      <c r="H28" s="64">
        <f ca="1">OFFSET(Runs2!$B15,0,1*'Scenarios (2)'!H$1)</f>
        <v>0.46480636321319097</v>
      </c>
      <c r="I28" s="64">
        <f t="shared" ca="1" si="54"/>
        <v>-9.2481679365109717E-2</v>
      </c>
      <c r="J28" s="64">
        <f ca="1">OFFSET(Runs2!$B15,0,1*'Scenarios (2)'!J$1)</f>
        <v>0.54520064751778241</v>
      </c>
      <c r="K28" s="64">
        <f t="shared" ca="1" si="55"/>
        <v>6.4485375423860083E-2</v>
      </c>
      <c r="L28" s="64">
        <f ca="1">OFFSET(Runs2!$B15,0,1*'Scenarios (2)'!L$1)</f>
        <v>0.54104274283943865</v>
      </c>
      <c r="M28" s="64">
        <f t="shared" ca="1" si="56"/>
        <v>5.6367210592885596E-2</v>
      </c>
      <c r="N28" s="64">
        <f ca="1">OFFSET(Runs2!$B15,0,1*'Scenarios (2)'!N$1)</f>
        <v>0.56802017936451887</v>
      </c>
      <c r="O28" s="64">
        <f t="shared" ca="1" si="57"/>
        <v>0.10903972075610351</v>
      </c>
      <c r="P28" s="64">
        <f ca="1">OFFSET(Runs2!$B15,0,1*'Scenarios (2)'!P$1)</f>
        <v>0.47621961049361033</v>
      </c>
      <c r="Q28" s="64">
        <f t="shared" ca="1" si="58"/>
        <v>-7.0197709469959693E-2</v>
      </c>
      <c r="R28" s="64">
        <f ca="1">OFFSET(Runs2!$B15,0,1*'Scenarios (2)'!R$1)</f>
        <v>0.54826556310987606</v>
      </c>
      <c r="S28" s="64">
        <f t="shared" ca="1" si="59"/>
        <v>7.0469516931296286E-2</v>
      </c>
      <c r="T28" s="64">
        <f ca="1">OFFSET(Runs2!$B15,0,1*'Scenarios (2)'!T$1)</f>
        <v>0.55173371967953422</v>
      </c>
      <c r="U28" s="64">
        <f t="shared" ca="1" si="60"/>
        <v>7.7240972476863803E-2</v>
      </c>
      <c r="V28" s="64">
        <f ca="1">OFFSET(Runs2!$B15,0,1*'Scenarios (2)'!V$1)</f>
        <v>0.56401109865184351</v>
      </c>
      <c r="W28" s="64">
        <f t="shared" ca="1" si="61"/>
        <v>0.10121212956198704</v>
      </c>
      <c r="X28" s="64">
        <f ca="1">OFFSET(Runs2!$B15,0,1*'Scenarios (2)'!X$1)</f>
        <v>0.5594128974567415</v>
      </c>
      <c r="Y28" s="64">
        <f t="shared" ca="1" si="62"/>
        <v>9.2234301036420288E-2</v>
      </c>
      <c r="Z28" s="64">
        <f ca="1">OFFSET(Runs2!$B15,0,1*'Scenarios (2)'!Z$1)</f>
        <v>0.56297874579214235</v>
      </c>
      <c r="AA28" s="64">
        <f t="shared" ca="1" si="63"/>
        <v>9.9196496370001441E-2</v>
      </c>
      <c r="AB28" s="64">
        <f ca="1">OFFSET(Runs2!$B15,0,1*'Scenarios (2)'!AB$1)</f>
        <v>0.56161577193370604</v>
      </c>
      <c r="AC28" s="64">
        <f t="shared" ca="1" si="64"/>
        <v>9.653533713257928E-2</v>
      </c>
      <c r="AD28" s="64">
        <f ca="1">OFFSET(Runs2!$B15,0,1*'Scenarios (2)'!AD$1)</f>
        <v>0.66632591178703893</v>
      </c>
      <c r="AE28" s="64">
        <f t="shared" ca="1" si="65"/>
        <v>0.30097825744078466</v>
      </c>
      <c r="AF28" s="64">
        <f ca="1">OFFSET(Runs2!$B15,0,1*'Scenarios (2)'!AF$1)</f>
        <v>0.69703576890950258</v>
      </c>
      <c r="AG28" s="64">
        <f t="shared" ca="1" si="66"/>
        <v>0.36093818950809314</v>
      </c>
      <c r="AH28" s="64">
        <f ca="1">OFFSET(Runs2!$B15,0,1*'Scenarios (2)'!AH$1)</f>
        <v>0.65245404724047928</v>
      </c>
      <c r="AI28" s="64">
        <f t="shared" ca="1" si="67"/>
        <v>0.27389392251399636</v>
      </c>
      <c r="AJ28" s="64">
        <f ca="1">OFFSET(Runs2!$B15,0,1*'Scenarios (2)'!AJ$1)</f>
        <v>0.71212575936513089</v>
      </c>
      <c r="AK28" s="64">
        <f t="shared" ca="1" si="68"/>
        <v>0.39040087306952093</v>
      </c>
      <c r="AL28" s="64">
        <f ca="1">OFFSET(Runs2!$B15,0,1*'Scenarios (2)'!AL$1)</f>
        <v>0.66319204746398541</v>
      </c>
      <c r="AM28" s="64">
        <f t="shared" ca="1" si="69"/>
        <v>0.29485949592492594</v>
      </c>
      <c r="AN28" s="64">
        <f ca="1">OFFSET(Runs2!$B15,0,1*'Scenarios (2)'!AN$1)</f>
        <v>0.51532614012266864</v>
      </c>
      <c r="AO28" s="64">
        <f t="shared" ca="1" si="70"/>
        <v>6.1564347579315185E-3</v>
      </c>
      <c r="AP28" s="64">
        <f ca="1">OFFSET(Runs2!$B15,0,1*'Scenarios (2)'!AP$1)</f>
        <v>0.54660948327049441</v>
      </c>
      <c r="AQ28" s="64">
        <f t="shared" ca="1" si="71"/>
        <v>6.7236078420938386E-2</v>
      </c>
      <c r="AR28" s="64">
        <f ca="1">OFFSET(Runs2!$B15,0,1*'Scenarios (2)'!AR$1)</f>
        <v>0.54407363653601715</v>
      </c>
      <c r="AS28" s="64">
        <f t="shared" ca="1" si="72"/>
        <v>6.2284925528040623E-2</v>
      </c>
      <c r="AT28" s="64">
        <f ca="1">OFFSET(Runs2!$B15,0,1*'Scenarios (2)'!AT$1)</f>
        <v>0.57771073920560223</v>
      </c>
      <c r="AU28" s="64">
        <f t="shared" ca="1" si="73"/>
        <v>0.12796020310965123</v>
      </c>
      <c r="AV28" s="64">
        <f ca="1">OFFSET(Runs2!$B15,0,1*'Scenarios (2)'!AV$1)</f>
        <v>0.56386021831733457</v>
      </c>
      <c r="AW28" s="64">
        <f t="shared" ca="1" si="74"/>
        <v>0.10091754093621218</v>
      </c>
      <c r="AX28" s="64">
        <f ca="1">OFFSET(Runs2!$B15,0,1*'Scenarios (2)'!AX$1)</f>
        <v>0.53581691126469089</v>
      </c>
      <c r="AY28" s="64">
        <f t="shared" ca="1" si="75"/>
        <v>4.6163955495750378E-2</v>
      </c>
      <c r="AZ28" s="64">
        <f ca="1">OFFSET(Runs2!$B15,0,1*'Scenarios (2)'!AZ$1)</f>
        <v>0.56223424357134677</v>
      </c>
      <c r="BA28" s="64">
        <f t="shared" ca="1" si="76"/>
        <v>9.7742881577693924E-2</v>
      </c>
      <c r="BB28" s="64">
        <f ca="1">OFFSET(Runs2!$B15,0,1*'Scenarios (2)'!BB$1)</f>
        <v>0.51401203049891886</v>
      </c>
      <c r="BC28" s="64">
        <f t="shared" ca="1" si="77"/>
        <v>3.5906812457995128E-3</v>
      </c>
      <c r="BD28" s="64">
        <f ca="1">OFFSET(Runs2!$B15,0,1*'Scenarios (2)'!BD$1)</f>
        <v>0.5339761395127397</v>
      </c>
      <c r="BE28" s="64">
        <f t="shared" ca="1" si="78"/>
        <v>4.2569912424879876E-2</v>
      </c>
      <c r="BF28" s="64">
        <f ca="1">OFFSET(Runs2!$B15,0,1*'Scenarios (2)'!BF$1)</f>
        <v>0.50928900743529648</v>
      </c>
      <c r="BG28" s="75">
        <f t="shared" ca="1" si="79"/>
        <v>-5.6308576535130297E-3</v>
      </c>
    </row>
    <row r="29" spans="2:59" x14ac:dyDescent="0.3">
      <c r="B29" s="115"/>
      <c r="C29" s="51" t="s">
        <v>42</v>
      </c>
      <c r="D29" s="130">
        <f ca="1">OFFSET(Runs2!$B16,0,1*'Scenarios (2)'!D$1)</f>
        <v>0.41240041913007125</v>
      </c>
      <c r="E29" s="131"/>
      <c r="F29" s="64">
        <f ca="1">OFFSET(Runs2!$B16,0,1*'Scenarios (2)'!F$1)</f>
        <v>0.44352595021286273</v>
      </c>
      <c r="G29" s="64">
        <f t="shared" ca="1" si="53"/>
        <v>7.5474052980956052E-2</v>
      </c>
      <c r="H29" s="64">
        <f ca="1">OFFSET(Runs2!$B16,0,1*'Scenarios (2)'!H$1)</f>
        <v>0.370244355037738</v>
      </c>
      <c r="I29" s="64">
        <f t="shared" ca="1" si="54"/>
        <v>-0.10222119604354041</v>
      </c>
      <c r="J29" s="64">
        <f ca="1">OFFSET(Runs2!$B16,0,1*'Scenarios (2)'!J$1)</f>
        <v>0.44988644894695518</v>
      </c>
      <c r="K29" s="64">
        <f t="shared" ca="1" si="55"/>
        <v>9.0897167117235195E-2</v>
      </c>
      <c r="L29" s="64">
        <f ca="1">OFFSET(Runs2!$B16,0,1*'Scenarios (2)'!L$1)</f>
        <v>0.45905873075705389</v>
      </c>
      <c r="M29" s="64">
        <f t="shared" ca="1" si="56"/>
        <v>0.11313837101670499</v>
      </c>
      <c r="N29" s="64">
        <f ca="1">OFFSET(Runs2!$B16,0,1*'Scenarios (2)'!N$1)</f>
        <v>0.48056602426796707</v>
      </c>
      <c r="O29" s="64">
        <f t="shared" ca="1" si="57"/>
        <v>0.16528985417058067</v>
      </c>
      <c r="P29" s="64">
        <f ca="1">OFFSET(Runs2!$B16,0,1*'Scenarios (2)'!P$1)</f>
        <v>0.39132634374305614</v>
      </c>
      <c r="Q29" s="64">
        <f t="shared" ca="1" si="58"/>
        <v>-5.1101003804674458E-2</v>
      </c>
      <c r="R29" s="64">
        <f ca="1">OFFSET(Runs2!$B16,0,1*'Scenarios (2)'!R$1)</f>
        <v>0.46360578281532383</v>
      </c>
      <c r="S29" s="64">
        <f t="shared" ca="1" si="59"/>
        <v>0.12416418924419761</v>
      </c>
      <c r="T29" s="64">
        <f ca="1">OFFSET(Runs2!$B16,0,1*'Scenarios (2)'!T$1)</f>
        <v>0.46911353602643979</v>
      </c>
      <c r="U29" s="64">
        <f t="shared" ca="1" si="60"/>
        <v>0.13751954233218469</v>
      </c>
      <c r="V29" s="64">
        <f ca="1">OFFSET(Runs2!$B16,0,1*'Scenarios (2)'!V$1)</f>
        <v>0.4806834818007828</v>
      </c>
      <c r="W29" s="64">
        <f t="shared" ca="1" si="61"/>
        <v>0.16557466846117594</v>
      </c>
      <c r="X29" s="64">
        <f ca="1">OFFSET(Runs2!$B16,0,1*'Scenarios (2)'!X$1)</f>
        <v>0.47573942762747445</v>
      </c>
      <c r="Y29" s="64">
        <f t="shared" ca="1" si="62"/>
        <v>0.15358618846947888</v>
      </c>
      <c r="Z29" s="64">
        <f ca="1">OFFSET(Runs2!$B16,0,1*'Scenarios (2)'!Z$1)</f>
        <v>0.47792979781373762</v>
      </c>
      <c r="AA29" s="64">
        <f t="shared" ca="1" si="63"/>
        <v>0.15889745898390656</v>
      </c>
      <c r="AB29" s="64">
        <f ca="1">OFFSET(Runs2!$B16,0,1*'Scenarios (2)'!AB$1)</f>
        <v>0.47975415758817463</v>
      </c>
      <c r="AC29" s="64">
        <f t="shared" ca="1" si="64"/>
        <v>0.16332121727757021</v>
      </c>
      <c r="AD29" s="64">
        <f ca="1">OFFSET(Runs2!$B16,0,1*'Scenarios (2)'!AD$1)</f>
        <v>0.60712412166677221</v>
      </c>
      <c r="AE29" s="64">
        <f t="shared" ca="1" si="65"/>
        <v>0.47217144673969169</v>
      </c>
      <c r="AF29" s="64">
        <f ca="1">OFFSET(Runs2!$B16,0,1*'Scenarios (2)'!AF$1)</f>
        <v>0.63347802044786083</v>
      </c>
      <c r="AG29" s="64">
        <f t="shared" ca="1" si="66"/>
        <v>0.53607511307611355</v>
      </c>
      <c r="AH29" s="64">
        <f ca="1">OFFSET(Runs2!$B16,0,1*'Scenarios (2)'!AH$1)</f>
        <v>0.59070873374110155</v>
      </c>
      <c r="AI29" s="64">
        <f t="shared" ca="1" si="67"/>
        <v>0.4323669577910681</v>
      </c>
      <c r="AJ29" s="64">
        <f ca="1">OFFSET(Runs2!$B16,0,1*'Scenarios (2)'!AJ$1)</f>
        <v>0.65270589066703411</v>
      </c>
      <c r="AK29" s="64">
        <f t="shared" ca="1" si="68"/>
        <v>0.58269938726994941</v>
      </c>
      <c r="AL29" s="64">
        <f ca="1">OFFSET(Runs2!$B16,0,1*'Scenarios (2)'!AL$1)</f>
        <v>0.60503376611873239</v>
      </c>
      <c r="AM29" s="64">
        <f t="shared" ca="1" si="69"/>
        <v>0.4671026945001831</v>
      </c>
      <c r="AN29" s="64">
        <f ca="1">OFFSET(Runs2!$B16,0,1*'Scenarios (2)'!AN$1)</f>
        <v>0.4360961010691447</v>
      </c>
      <c r="AO29" s="64">
        <f t="shared" ca="1" si="70"/>
        <v>5.7457948246167581E-2</v>
      </c>
      <c r="AP29" s="64">
        <f ca="1">OFFSET(Runs2!$B16,0,1*'Scenarios (2)'!AP$1)</f>
        <v>0.48157109831366868</v>
      </c>
      <c r="AQ29" s="64">
        <f t="shared" ca="1" si="71"/>
        <v>0.16772698565512603</v>
      </c>
      <c r="AR29" s="64">
        <f ca="1">OFFSET(Runs2!$B16,0,1*'Scenarios (2)'!AR$1)</f>
        <v>0.48258474114100097</v>
      </c>
      <c r="AS29" s="64">
        <f t="shared" ca="1" si="72"/>
        <v>0.17018489495956007</v>
      </c>
      <c r="AT29" s="64">
        <f ca="1">OFFSET(Runs2!$B16,0,1*'Scenarios (2)'!AT$1)</f>
        <v>0.5062334563367451</v>
      </c>
      <c r="AU29" s="64">
        <f t="shared" ca="1" si="73"/>
        <v>0.22752895694094549</v>
      </c>
      <c r="AV29" s="64">
        <f ca="1">OFFSET(Runs2!$B16,0,1*'Scenarios (2)'!AV$1)</f>
        <v>0.49962863584126654</v>
      </c>
      <c r="AW29" s="64">
        <f t="shared" ca="1" si="74"/>
        <v>0.21151340460612744</v>
      </c>
      <c r="AX29" s="64">
        <f ca="1">OFFSET(Runs2!$B16,0,1*'Scenarios (2)'!AX$1)</f>
        <v>0.4680416076932763</v>
      </c>
      <c r="AY29" s="64">
        <f t="shared" ca="1" si="75"/>
        <v>0.13492030071302083</v>
      </c>
      <c r="AZ29" s="64">
        <f ca="1">OFFSET(Runs2!$B16,0,1*'Scenarios (2)'!AZ$1)</f>
        <v>0.49666203256590874</v>
      </c>
      <c r="BA29" s="64">
        <f t="shared" ca="1" si="76"/>
        <v>0.20431990251993742</v>
      </c>
      <c r="BB29" s="64">
        <f ca="1">OFFSET(Runs2!$B16,0,1*'Scenarios (2)'!BB$1)</f>
        <v>0.438450775045925</v>
      </c>
      <c r="BC29" s="64">
        <f t="shared" ca="1" si="77"/>
        <v>6.3167627159072939E-2</v>
      </c>
      <c r="BD29" s="64">
        <f ca="1">OFFSET(Runs2!$B16,0,1*'Scenarios (2)'!BD$1)</f>
        <v>0.47024290346813047</v>
      </c>
      <c r="BE29" s="64">
        <f t="shared" ca="1" si="78"/>
        <v>0.14025806389836787</v>
      </c>
      <c r="BF29" s="64">
        <f ca="1">OFFSET(Runs2!$B16,0,1*'Scenarios (2)'!BF$1)</f>
        <v>0.42752834726485978</v>
      </c>
      <c r="BG29" s="75">
        <f t="shared" ca="1" si="79"/>
        <v>3.668262065955169E-2</v>
      </c>
    </row>
    <row r="30" spans="2:59" ht="16.2" thickBot="1" x14ac:dyDescent="0.35">
      <c r="B30" s="127"/>
      <c r="C30" s="76" t="s">
        <v>43</v>
      </c>
      <c r="D30" s="132">
        <f ca="1">OFFSET(Runs2!$B17,0,1*'Scenarios (2)'!D$1)</f>
        <v>0.21799060150889049</v>
      </c>
      <c r="E30" s="133"/>
      <c r="F30" s="77">
        <f ca="1">OFFSET(Runs2!$B17,0,1*'Scenarios (2)'!F$1)</f>
        <v>0.23511176673264228</v>
      </c>
      <c r="G30" s="77">
        <f t="shared" ca="1" si="53"/>
        <v>7.8540841234632411E-2</v>
      </c>
      <c r="H30" s="77">
        <f ca="1">OFFSET(Runs2!$B17,0,1*'Scenarios (2)'!H$1)</f>
        <v>0.18327848300185429</v>
      </c>
      <c r="I30" s="77">
        <f t="shared" ca="1" si="54"/>
        <v>-0.15923676647876267</v>
      </c>
      <c r="J30" s="77">
        <f ca="1">OFFSET(Runs2!$B17,0,1*'Scenarios (2)'!J$1)</f>
        <v>0.2400532722711089</v>
      </c>
      <c r="K30" s="77">
        <f t="shared" ca="1" si="55"/>
        <v>0.10120927512243506</v>
      </c>
      <c r="L30" s="77">
        <f ca="1">OFFSET(Runs2!$B17,0,1*'Scenarios (2)'!L$1)</f>
        <v>0.24424457405751737</v>
      </c>
      <c r="M30" s="77">
        <f t="shared" ca="1" si="56"/>
        <v>0.12043625902631469</v>
      </c>
      <c r="N30" s="77">
        <f ca="1">OFFSET(Runs2!$B17,0,1*'Scenarios (2)'!N$1)</f>
        <v>0.26081025364932975</v>
      </c>
      <c r="O30" s="77">
        <f t="shared" ca="1" si="57"/>
        <v>0.19642889117259904</v>
      </c>
      <c r="P30" s="77">
        <f ca="1">OFFSET(Runs2!$B17,0,1*'Scenarios (2)'!P$1)</f>
        <v>0.19217282906298747</v>
      </c>
      <c r="Q30" s="77">
        <f t="shared" ca="1" si="58"/>
        <v>-0.11843525485593047</v>
      </c>
      <c r="R30" s="77">
        <f ca="1">OFFSET(Runs2!$B17,0,1*'Scenarios (2)'!R$1)</f>
        <v>0.24390663570420304</v>
      </c>
      <c r="S30" s="77">
        <f t="shared" ca="1" si="59"/>
        <v>0.11888601625907984</v>
      </c>
      <c r="T30" s="77">
        <f ca="1">OFFSET(Runs2!$B17,0,1*'Scenarios (2)'!T$1)</f>
        <v>0.25159404102042204</v>
      </c>
      <c r="U30" s="77">
        <f t="shared" ca="1" si="60"/>
        <v>0.15415086374795417</v>
      </c>
      <c r="V30" s="77">
        <f ca="1">OFFSET(Runs2!$B17,0,1*'Scenarios (2)'!V$1)</f>
        <v>0.25679846332728556</v>
      </c>
      <c r="W30" s="77">
        <f t="shared" ca="1" si="61"/>
        <v>0.17802538985522429</v>
      </c>
      <c r="X30" s="77">
        <f ca="1">OFFSET(Runs2!$B17,0,1*'Scenarios (2)'!X$1)</f>
        <v>0.25638579125064143</v>
      </c>
      <c r="Y30" s="77">
        <f t="shared" ca="1" si="62"/>
        <v>0.17613231706315113</v>
      </c>
      <c r="Z30" s="77">
        <f ca="1">OFFSET(Runs2!$B17,0,1*'Scenarios (2)'!Z$1)</f>
        <v>0.25767265150974927</v>
      </c>
      <c r="AA30" s="77">
        <f t="shared" ca="1" si="63"/>
        <v>0.18203560027903495</v>
      </c>
      <c r="AB30" s="77">
        <f ca="1">OFFSET(Runs2!$B17,0,1*'Scenarios (2)'!AB$1)</f>
        <v>0.25718210867433283</v>
      </c>
      <c r="AC30" s="77">
        <f t="shared" ca="1" si="64"/>
        <v>0.17978530677086993</v>
      </c>
      <c r="AD30" s="77">
        <f ca="1">OFFSET(Runs2!$B17,0,1*'Scenarios (2)'!AD$1)</f>
        <v>0.35061102928064319</v>
      </c>
      <c r="AE30" s="77">
        <f t="shared" ca="1" si="65"/>
        <v>0.60837681465980054</v>
      </c>
      <c r="AF30" s="77">
        <f ca="1">OFFSET(Runs2!$B17,0,1*'Scenarios (2)'!AF$1)</f>
        <v>0.37359037883664709</v>
      </c>
      <c r="AG30" s="77">
        <f t="shared" ca="1" si="66"/>
        <v>0.71379121967059045</v>
      </c>
      <c r="AH30" s="77">
        <f ca="1">OFFSET(Runs2!$B17,0,1*'Scenarios (2)'!AH$1)</f>
        <v>0.34288770816371911</v>
      </c>
      <c r="AI30" s="77">
        <f t="shared" ca="1" si="67"/>
        <v>0.57294720868842064</v>
      </c>
      <c r="AJ30" s="77">
        <f ca="1">OFFSET(Runs2!$B17,0,1*'Scenarios (2)'!AJ$1)</f>
        <v>0.38779444342699609</v>
      </c>
      <c r="AK30" s="77">
        <f t="shared" ca="1" si="68"/>
        <v>0.77895028841956915</v>
      </c>
      <c r="AL30" s="77">
        <f ca="1">OFFSET(Runs2!$B17,0,1*'Scenarios (2)'!AL$1)</f>
        <v>0.34376689467197996</v>
      </c>
      <c r="AM30" s="77">
        <f t="shared" ca="1" si="69"/>
        <v>0.57698034820074495</v>
      </c>
      <c r="AN30" s="77">
        <f ca="1">OFFSET(Runs2!$B17,0,1*'Scenarios (2)'!AN$1)</f>
        <v>0.21582585857331016</v>
      </c>
      <c r="AO30" s="77">
        <f t="shared" ca="1" si="70"/>
        <v>-9.9304415905841076E-3</v>
      </c>
      <c r="AP30" s="77">
        <f ca="1">OFFSET(Runs2!$B17,0,1*'Scenarios (2)'!AP$1)</f>
        <v>0.25651256915970611</v>
      </c>
      <c r="AQ30" s="77">
        <f t="shared" ca="1" si="71"/>
        <v>0.17671389217779895</v>
      </c>
      <c r="AR30" s="77">
        <f ca="1">OFFSET(Runs2!$B17,0,1*'Scenarios (2)'!AR$1)</f>
        <v>0.25633051591496359</v>
      </c>
      <c r="AS30" s="77">
        <f t="shared" ca="1" si="72"/>
        <v>0.1758787495455828</v>
      </c>
      <c r="AT30" s="77">
        <f ca="1">OFFSET(Runs2!$B17,0,1*'Scenarios (2)'!AT$1)</f>
        <v>0.27468006125662131</v>
      </c>
      <c r="AU30" s="77">
        <f t="shared" ca="1" si="73"/>
        <v>0.26005460490194027</v>
      </c>
      <c r="AV30" s="77">
        <f ca="1">OFFSET(Runs2!$B17,0,1*'Scenarios (2)'!AV$1)</f>
        <v>0.26359175634937415</v>
      </c>
      <c r="AW30" s="77">
        <f t="shared" ca="1" si="74"/>
        <v>0.20918862797221957</v>
      </c>
      <c r="AX30" s="77">
        <f ca="1">OFFSET(Runs2!$B17,0,1*'Scenarios (2)'!AX$1)</f>
        <v>0.25088799409444978</v>
      </c>
      <c r="AY30" s="77">
        <f t="shared" ca="1" si="75"/>
        <v>0.15091197674509657</v>
      </c>
      <c r="AZ30" s="77">
        <f ca="1">OFFSET(Runs2!$B17,0,1*'Scenarios (2)'!AZ$1)</f>
        <v>0.26369877202756392</v>
      </c>
      <c r="BA30" s="77">
        <f t="shared" ca="1" si="76"/>
        <v>0.20967954674325387</v>
      </c>
      <c r="BB30" s="77">
        <f ca="1">OFFSET(Runs2!$B17,0,1*'Scenarios (2)'!BB$1)</f>
        <v>0.23148597735485654</v>
      </c>
      <c r="BC30" s="77">
        <f t="shared" ca="1" si="77"/>
        <v>6.1908062790567868E-2</v>
      </c>
      <c r="BD30" s="77">
        <f ca="1">OFFSET(Runs2!$B17,0,1*'Scenarios (2)'!BD$1)</f>
        <v>0.24258659019189688</v>
      </c>
      <c r="BE30" s="77">
        <f t="shared" ca="1" si="78"/>
        <v>0.11283050054799389</v>
      </c>
      <c r="BF30" s="77">
        <f ca="1">OFFSET(Runs2!$B17,0,1*'Scenarios (2)'!BF$1)</f>
        <v>0.23068225440218473</v>
      </c>
      <c r="BG30" s="78">
        <f t="shared" ca="1" si="79"/>
        <v>5.8221101301822079E-2</v>
      </c>
    </row>
    <row r="31" spans="2:59" ht="16.2" thickTop="1" x14ac:dyDescent="0.3"/>
  </sheetData>
  <mergeCells count="279">
    <mergeCell ref="B27:B30"/>
    <mergeCell ref="D27:E27"/>
    <mergeCell ref="D28:E28"/>
    <mergeCell ref="D29:E29"/>
    <mergeCell ref="D30:E30"/>
    <mergeCell ref="B19:B22"/>
    <mergeCell ref="D19:E19"/>
    <mergeCell ref="D20:E20"/>
    <mergeCell ref="D21:E21"/>
    <mergeCell ref="D22:E22"/>
    <mergeCell ref="B23:B26"/>
    <mergeCell ref="D23:E23"/>
    <mergeCell ref="D24:E24"/>
    <mergeCell ref="D25:E25"/>
    <mergeCell ref="D26:E26"/>
    <mergeCell ref="B12:B15"/>
    <mergeCell ref="D12:E12"/>
    <mergeCell ref="D13:E13"/>
    <mergeCell ref="D14:E14"/>
    <mergeCell ref="D15:E15"/>
    <mergeCell ref="B16:B18"/>
    <mergeCell ref="D16:E16"/>
    <mergeCell ref="D17:E17"/>
    <mergeCell ref="D18:E18"/>
    <mergeCell ref="AX10:AY10"/>
    <mergeCell ref="AZ10:BA10"/>
    <mergeCell ref="BB10:BC10"/>
    <mergeCell ref="BD10:BE10"/>
    <mergeCell ref="BF10:BG10"/>
    <mergeCell ref="B11:C11"/>
    <mergeCell ref="D11:E11"/>
    <mergeCell ref="AL10:AM10"/>
    <mergeCell ref="AN10:AO10"/>
    <mergeCell ref="AP10:AQ10"/>
    <mergeCell ref="AR10:AS10"/>
    <mergeCell ref="AT10:AU10"/>
    <mergeCell ref="AV10:AW10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X9:AY9"/>
    <mergeCell ref="AZ9:BA9"/>
    <mergeCell ref="BB9:BC9"/>
    <mergeCell ref="BD9:BE9"/>
    <mergeCell ref="BF9:BG9"/>
    <mergeCell ref="D10:E10"/>
    <mergeCell ref="F10:G10"/>
    <mergeCell ref="H10:I10"/>
    <mergeCell ref="J10:K10"/>
    <mergeCell ref="L10:M10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9:W9"/>
    <mergeCell ref="X9:Y9"/>
    <mergeCell ref="AX8:AY8"/>
    <mergeCell ref="AZ8:BA8"/>
    <mergeCell ref="BB8:BC8"/>
    <mergeCell ref="BD8:BE8"/>
    <mergeCell ref="BF8:BG8"/>
    <mergeCell ref="D9:E9"/>
    <mergeCell ref="F9:G9"/>
    <mergeCell ref="H9:I9"/>
    <mergeCell ref="J9:K9"/>
    <mergeCell ref="L9:M9"/>
    <mergeCell ref="AL8:AM8"/>
    <mergeCell ref="AN8:AO8"/>
    <mergeCell ref="AP8:AQ8"/>
    <mergeCell ref="AR8:AS8"/>
    <mergeCell ref="AT8:AU8"/>
    <mergeCell ref="AV8:AW8"/>
    <mergeCell ref="Z8:AA8"/>
    <mergeCell ref="AB8:AC8"/>
    <mergeCell ref="AD8:AE8"/>
    <mergeCell ref="AF8:AG8"/>
    <mergeCell ref="AH8:AI8"/>
    <mergeCell ref="AJ8:AK8"/>
    <mergeCell ref="N8:O8"/>
    <mergeCell ref="P8:Q8"/>
    <mergeCell ref="R8:S8"/>
    <mergeCell ref="T8:U8"/>
    <mergeCell ref="V8:W8"/>
    <mergeCell ref="X8:Y8"/>
    <mergeCell ref="D8:E8"/>
    <mergeCell ref="F8:G8"/>
    <mergeCell ref="H8:I8"/>
    <mergeCell ref="J8:K8"/>
    <mergeCell ref="L8:M8"/>
    <mergeCell ref="AL7:AM7"/>
    <mergeCell ref="AN7:AO7"/>
    <mergeCell ref="AP7:AQ7"/>
    <mergeCell ref="AR7:AS7"/>
    <mergeCell ref="Z7:AA7"/>
    <mergeCell ref="AB7:AC7"/>
    <mergeCell ref="AD7:AE7"/>
    <mergeCell ref="AF7:AG7"/>
    <mergeCell ref="AH7:AI7"/>
    <mergeCell ref="AJ7:AK7"/>
    <mergeCell ref="N7:O7"/>
    <mergeCell ref="P7:Q7"/>
    <mergeCell ref="X7:Y7"/>
    <mergeCell ref="AX6:AY6"/>
    <mergeCell ref="AZ6:BA6"/>
    <mergeCell ref="BB6:BC6"/>
    <mergeCell ref="BD6:BE6"/>
    <mergeCell ref="BF6:BG6"/>
    <mergeCell ref="AT6:AU6"/>
    <mergeCell ref="AV6:AW6"/>
    <mergeCell ref="AX7:AY7"/>
    <mergeCell ref="AZ7:BA7"/>
    <mergeCell ref="BB7:BC7"/>
    <mergeCell ref="BD7:BE7"/>
    <mergeCell ref="BF7:BG7"/>
    <mergeCell ref="AT7:AU7"/>
    <mergeCell ref="AV7:AW7"/>
    <mergeCell ref="D7:E7"/>
    <mergeCell ref="F7:G7"/>
    <mergeCell ref="H7:I7"/>
    <mergeCell ref="J7:K7"/>
    <mergeCell ref="L7:M7"/>
    <mergeCell ref="AL6:AM6"/>
    <mergeCell ref="AN6:AO6"/>
    <mergeCell ref="AP6:AQ6"/>
    <mergeCell ref="AR6:AS6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R7:S7"/>
    <mergeCell ref="T7:U7"/>
    <mergeCell ref="V7:W7"/>
    <mergeCell ref="J6:K6"/>
    <mergeCell ref="L6:M6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AX4:AY4"/>
    <mergeCell ref="AZ4:BA4"/>
    <mergeCell ref="BB4:BC4"/>
    <mergeCell ref="BD4:BE4"/>
    <mergeCell ref="BF4:BG4"/>
    <mergeCell ref="AT4:AU4"/>
    <mergeCell ref="AV4:AW4"/>
    <mergeCell ref="AX5:AY5"/>
    <mergeCell ref="AZ5:BA5"/>
    <mergeCell ref="BB5:BC5"/>
    <mergeCell ref="BD5:BE5"/>
    <mergeCell ref="BF5:BG5"/>
    <mergeCell ref="N4:O4"/>
    <mergeCell ref="P4:Q4"/>
    <mergeCell ref="R4:S4"/>
    <mergeCell ref="T4:U4"/>
    <mergeCell ref="V4:W4"/>
    <mergeCell ref="X4:Y4"/>
    <mergeCell ref="R5:S5"/>
    <mergeCell ref="T5:U5"/>
    <mergeCell ref="V5:W5"/>
    <mergeCell ref="X5:Y5"/>
    <mergeCell ref="AL4:AM4"/>
    <mergeCell ref="AN4:AO4"/>
    <mergeCell ref="AP4:AQ4"/>
    <mergeCell ref="AR4:AS4"/>
    <mergeCell ref="Z4:AA4"/>
    <mergeCell ref="AB4:AC4"/>
    <mergeCell ref="AD4:AE4"/>
    <mergeCell ref="AF4:AG4"/>
    <mergeCell ref="AH4:AI4"/>
    <mergeCell ref="AJ4:AK4"/>
    <mergeCell ref="AL3:AM3"/>
    <mergeCell ref="AN3:AO3"/>
    <mergeCell ref="AP3:AQ3"/>
    <mergeCell ref="AR3:AS3"/>
    <mergeCell ref="AT3:AU3"/>
    <mergeCell ref="AV3:AW3"/>
    <mergeCell ref="Z3:AA3"/>
    <mergeCell ref="AB3:AC3"/>
    <mergeCell ref="AD3:AE3"/>
    <mergeCell ref="AF3:AG3"/>
    <mergeCell ref="AH3:AI3"/>
    <mergeCell ref="AJ3:AK3"/>
    <mergeCell ref="AX2:AY2"/>
    <mergeCell ref="AZ2:BA2"/>
    <mergeCell ref="BB2:BC2"/>
    <mergeCell ref="BD2:BE2"/>
    <mergeCell ref="BF2:BG2"/>
    <mergeCell ref="AT2:AU2"/>
    <mergeCell ref="AV2:AW2"/>
    <mergeCell ref="AX3:AY3"/>
    <mergeCell ref="AZ3:BA3"/>
    <mergeCell ref="BB3:BC3"/>
    <mergeCell ref="BD3:BE3"/>
    <mergeCell ref="BF3:BG3"/>
    <mergeCell ref="N2:O2"/>
    <mergeCell ref="P2:Q2"/>
    <mergeCell ref="R2:S2"/>
    <mergeCell ref="T2:U2"/>
    <mergeCell ref="V2:W2"/>
    <mergeCell ref="X2:Y2"/>
    <mergeCell ref="R3:S3"/>
    <mergeCell ref="T3:U3"/>
    <mergeCell ref="V3:W3"/>
    <mergeCell ref="X3:Y3"/>
    <mergeCell ref="N3:O3"/>
    <mergeCell ref="P3:Q3"/>
    <mergeCell ref="AL2:AM2"/>
    <mergeCell ref="AN2:AO2"/>
    <mergeCell ref="AP2:AQ2"/>
    <mergeCell ref="AR2:AS2"/>
    <mergeCell ref="Z2:AA2"/>
    <mergeCell ref="AB2:AC2"/>
    <mergeCell ref="AD2:AE2"/>
    <mergeCell ref="AF2:AG2"/>
    <mergeCell ref="AH2:AI2"/>
    <mergeCell ref="AJ2:AK2"/>
    <mergeCell ref="B2:B10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D4:E4"/>
    <mergeCell ref="F4:G4"/>
    <mergeCell ref="H4:I4"/>
    <mergeCell ref="J4:K4"/>
    <mergeCell ref="L4:M4"/>
    <mergeCell ref="D5:E5"/>
    <mergeCell ref="F5:G5"/>
    <mergeCell ref="H5:I5"/>
    <mergeCell ref="J5:K5"/>
    <mergeCell ref="L5:M5"/>
    <mergeCell ref="D6:E6"/>
    <mergeCell ref="F6:G6"/>
    <mergeCell ref="H6:I6"/>
  </mergeCells>
  <pageMargins left="0.7" right="0.7" top="0.75" bottom="0.75" header="0.3" footer="0.3"/>
  <pageSetup scale="78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6"/>
  <sheetViews>
    <sheetView topLeftCell="E19" zoomScale="95" zoomScaleNormal="95" workbookViewId="0">
      <selection activeCell="I36" sqref="I36:K45"/>
    </sheetView>
  </sheetViews>
  <sheetFormatPr defaultRowHeight="15.6" x14ac:dyDescent="0.3"/>
  <cols>
    <col min="1" max="1" width="1.69921875" customWidth="1"/>
    <col min="2" max="2" width="24.59765625" style="10" bestFit="1" customWidth="1"/>
    <col min="3" max="6" width="7.796875" bestFit="1" customWidth="1"/>
    <col min="7" max="11" width="8.796875" bestFit="1" customWidth="1"/>
    <col min="12" max="15" width="7.796875" bestFit="1" customWidth="1"/>
    <col min="16" max="21" width="8.796875" bestFit="1" customWidth="1"/>
  </cols>
  <sheetData>
    <row r="1" spans="2:21" ht="6" customHeight="1" thickBot="1" x14ac:dyDescent="0.35"/>
    <row r="2" spans="2:21" ht="16.2" thickTop="1" x14ac:dyDescent="0.3">
      <c r="B2" s="11" t="s">
        <v>46</v>
      </c>
      <c r="C2" s="12" t="s">
        <v>52</v>
      </c>
      <c r="D2" s="12">
        <v>1</v>
      </c>
      <c r="E2" s="12">
        <v>2</v>
      </c>
      <c r="F2" s="158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58">
        <v>19</v>
      </c>
      <c r="Q2" s="158">
        <v>20</v>
      </c>
      <c r="R2" s="12">
        <v>21</v>
      </c>
      <c r="S2" s="12">
        <v>22</v>
      </c>
      <c r="T2" s="12">
        <v>23</v>
      </c>
      <c r="U2" s="13">
        <v>24</v>
      </c>
    </row>
    <row r="3" spans="2:21" x14ac:dyDescent="0.3">
      <c r="B3" s="14" t="s">
        <v>47</v>
      </c>
      <c r="C3" s="15" t="s">
        <v>48</v>
      </c>
      <c r="D3" s="15" t="s">
        <v>48</v>
      </c>
      <c r="E3" s="15" t="s">
        <v>48</v>
      </c>
      <c r="F3" s="15" t="s">
        <v>48</v>
      </c>
      <c r="G3" s="15" t="s">
        <v>48</v>
      </c>
      <c r="H3" s="15" t="s">
        <v>48</v>
      </c>
      <c r="I3" s="15" t="s">
        <v>48</v>
      </c>
      <c r="J3" s="15" t="s">
        <v>48</v>
      </c>
      <c r="K3" s="15" t="s">
        <v>48</v>
      </c>
      <c r="L3" s="15" t="s">
        <v>48</v>
      </c>
      <c r="M3" s="15" t="s">
        <v>48</v>
      </c>
      <c r="N3" s="15" t="s">
        <v>48</v>
      </c>
      <c r="O3" s="15" t="s">
        <v>48</v>
      </c>
      <c r="P3" s="15" t="s">
        <v>48</v>
      </c>
      <c r="Q3" s="15" t="s">
        <v>48</v>
      </c>
      <c r="R3" s="15" t="s">
        <v>48</v>
      </c>
      <c r="S3" s="15" t="s">
        <v>48</v>
      </c>
      <c r="T3" s="15" t="s">
        <v>48</v>
      </c>
      <c r="U3" s="16" t="s">
        <v>48</v>
      </c>
    </row>
    <row r="4" spans="2:21" x14ac:dyDescent="0.3">
      <c r="B4" s="14" t="s">
        <v>49</v>
      </c>
      <c r="C4" s="15">
        <v>11</v>
      </c>
      <c r="D4" s="15">
        <v>11</v>
      </c>
      <c r="E4" s="15">
        <v>11</v>
      </c>
      <c r="F4" s="15">
        <v>15</v>
      </c>
      <c r="G4" s="15">
        <v>18</v>
      </c>
      <c r="H4" s="15">
        <v>18</v>
      </c>
      <c r="I4" s="15">
        <v>11</v>
      </c>
      <c r="J4" s="15">
        <v>15</v>
      </c>
      <c r="K4" s="15">
        <v>15</v>
      </c>
      <c r="L4" s="15">
        <v>15</v>
      </c>
      <c r="M4" s="15">
        <v>18</v>
      </c>
      <c r="N4" s="15">
        <v>18</v>
      </c>
      <c r="O4" s="15">
        <v>11</v>
      </c>
      <c r="P4" s="15">
        <v>15</v>
      </c>
      <c r="Q4" s="15">
        <v>18</v>
      </c>
      <c r="R4" s="15">
        <v>18</v>
      </c>
      <c r="S4" s="15">
        <v>11</v>
      </c>
      <c r="T4" s="15">
        <v>15</v>
      </c>
      <c r="U4" s="16">
        <v>11</v>
      </c>
    </row>
    <row r="5" spans="2:21" x14ac:dyDescent="0.3">
      <c r="B5" s="14" t="s">
        <v>50</v>
      </c>
      <c r="C5" s="15">
        <v>12</v>
      </c>
      <c r="D5" s="15">
        <v>12</v>
      </c>
      <c r="E5" s="15">
        <v>12</v>
      </c>
      <c r="F5" s="15">
        <v>18</v>
      </c>
      <c r="G5" s="15">
        <v>24</v>
      </c>
      <c r="H5" s="15">
        <v>18</v>
      </c>
      <c r="I5" s="15">
        <v>24</v>
      </c>
      <c r="J5" s="15">
        <v>12</v>
      </c>
      <c r="K5" s="15">
        <v>12</v>
      </c>
      <c r="L5" s="15">
        <v>24</v>
      </c>
      <c r="M5" s="15">
        <v>12</v>
      </c>
      <c r="N5" s="15">
        <v>12</v>
      </c>
      <c r="O5" s="15">
        <v>18</v>
      </c>
      <c r="P5" s="15">
        <v>18</v>
      </c>
      <c r="Q5" s="15">
        <v>24</v>
      </c>
      <c r="R5" s="15">
        <v>18</v>
      </c>
      <c r="S5" s="15">
        <v>24</v>
      </c>
      <c r="T5" s="15">
        <v>24</v>
      </c>
      <c r="U5" s="16">
        <v>18</v>
      </c>
    </row>
    <row r="6" spans="2:21" x14ac:dyDescent="0.3">
      <c r="B6" s="14" t="s">
        <v>51</v>
      </c>
      <c r="C6" s="15" t="s">
        <v>52</v>
      </c>
      <c r="D6" s="15" t="s">
        <v>52</v>
      </c>
      <c r="E6" s="15" t="s">
        <v>53</v>
      </c>
      <c r="F6" s="15" t="s">
        <v>52</v>
      </c>
      <c r="G6" s="15" t="s">
        <v>53</v>
      </c>
      <c r="H6" s="17" t="s">
        <v>54</v>
      </c>
      <c r="I6" s="15" t="s">
        <v>52</v>
      </c>
      <c r="J6" s="17" t="s">
        <v>54</v>
      </c>
      <c r="K6" s="15" t="s">
        <v>52</v>
      </c>
      <c r="L6" s="17" t="s">
        <v>54</v>
      </c>
      <c r="M6" s="15" t="s">
        <v>53</v>
      </c>
      <c r="N6" s="17" t="s">
        <v>54</v>
      </c>
      <c r="O6" s="15" t="s">
        <v>53</v>
      </c>
      <c r="P6" s="17" t="s">
        <v>54</v>
      </c>
      <c r="Q6" s="17" t="s">
        <v>54</v>
      </c>
      <c r="R6" s="15" t="s">
        <v>53</v>
      </c>
      <c r="S6" s="15" t="s">
        <v>53</v>
      </c>
      <c r="T6" s="15" t="s">
        <v>52</v>
      </c>
      <c r="U6" s="18" t="s">
        <v>54</v>
      </c>
    </row>
    <row r="7" spans="2:21" x14ac:dyDescent="0.3">
      <c r="B7" s="14" t="s">
        <v>55</v>
      </c>
      <c r="C7" s="15" t="s">
        <v>56</v>
      </c>
      <c r="D7" s="15" t="s">
        <v>56</v>
      </c>
      <c r="E7" s="15" t="s">
        <v>56</v>
      </c>
      <c r="F7" s="15" t="s">
        <v>56</v>
      </c>
      <c r="G7" s="15" t="s">
        <v>56</v>
      </c>
      <c r="H7" s="15" t="s">
        <v>56</v>
      </c>
      <c r="I7" s="15" t="s">
        <v>56</v>
      </c>
      <c r="J7" s="15" t="s">
        <v>56</v>
      </c>
      <c r="K7" s="15" t="s">
        <v>56</v>
      </c>
      <c r="L7" s="15" t="s">
        <v>56</v>
      </c>
      <c r="M7" s="15" t="s">
        <v>56</v>
      </c>
      <c r="N7" s="15" t="s">
        <v>56</v>
      </c>
      <c r="O7" s="15" t="s">
        <v>56</v>
      </c>
      <c r="P7" s="15" t="s">
        <v>57</v>
      </c>
      <c r="Q7" s="15" t="s">
        <v>57</v>
      </c>
      <c r="R7" s="15" t="s">
        <v>57</v>
      </c>
      <c r="S7" s="15" t="s">
        <v>57</v>
      </c>
      <c r="T7" s="15" t="s">
        <v>57</v>
      </c>
      <c r="U7" s="16" t="s">
        <v>57</v>
      </c>
    </row>
    <row r="8" spans="2:21" x14ac:dyDescent="0.3">
      <c r="B8" s="14" t="s">
        <v>58</v>
      </c>
      <c r="C8" s="15" t="s">
        <v>52</v>
      </c>
      <c r="D8" s="15" t="s">
        <v>52</v>
      </c>
      <c r="E8" s="15" t="s">
        <v>52</v>
      </c>
      <c r="F8" s="15" t="s">
        <v>52</v>
      </c>
      <c r="G8" s="15" t="s">
        <v>52</v>
      </c>
      <c r="H8" s="15" t="s">
        <v>59</v>
      </c>
      <c r="I8" s="15" t="s">
        <v>59</v>
      </c>
      <c r="J8" s="15" t="s">
        <v>59</v>
      </c>
      <c r="K8" s="15" t="s">
        <v>59</v>
      </c>
      <c r="L8" s="15" t="s">
        <v>53</v>
      </c>
      <c r="M8" s="15" t="s">
        <v>53</v>
      </c>
      <c r="N8" s="15" t="s">
        <v>53</v>
      </c>
      <c r="O8" s="15" t="s">
        <v>53</v>
      </c>
      <c r="P8" s="15" t="s">
        <v>52</v>
      </c>
      <c r="Q8" s="15" t="s">
        <v>52</v>
      </c>
      <c r="R8" s="15" t="s">
        <v>59</v>
      </c>
      <c r="S8" s="15" t="s">
        <v>59</v>
      </c>
      <c r="T8" s="15" t="s">
        <v>53</v>
      </c>
      <c r="U8" s="18" t="s">
        <v>59</v>
      </c>
    </row>
    <row r="9" spans="2:21" x14ac:dyDescent="0.3">
      <c r="B9" s="14" t="s">
        <v>60</v>
      </c>
      <c r="C9" s="17" t="s">
        <v>52</v>
      </c>
      <c r="D9" s="17" t="s">
        <v>52</v>
      </c>
      <c r="E9" s="17" t="s">
        <v>52</v>
      </c>
      <c r="F9" s="17" t="s">
        <v>61</v>
      </c>
      <c r="G9" s="17" t="s">
        <v>62</v>
      </c>
      <c r="H9" s="17" t="s">
        <v>52</v>
      </c>
      <c r="I9" s="17" t="s">
        <v>61</v>
      </c>
      <c r="J9" s="17" t="s">
        <v>62</v>
      </c>
      <c r="K9" s="17" t="s">
        <v>62</v>
      </c>
      <c r="L9" s="17" t="s">
        <v>52</v>
      </c>
      <c r="M9" s="17" t="s">
        <v>61</v>
      </c>
      <c r="N9" s="17" t="s">
        <v>61</v>
      </c>
      <c r="O9" s="17" t="s">
        <v>62</v>
      </c>
      <c r="P9" s="17" t="s">
        <v>61</v>
      </c>
      <c r="Q9" s="17" t="s">
        <v>62</v>
      </c>
      <c r="R9" s="17" t="s">
        <v>52</v>
      </c>
      <c r="S9" s="17" t="s">
        <v>61</v>
      </c>
      <c r="T9" s="17" t="s">
        <v>52</v>
      </c>
      <c r="U9" s="18" t="s">
        <v>62</v>
      </c>
    </row>
    <row r="10" spans="2:21" x14ac:dyDescent="0.3">
      <c r="B10" s="14" t="s">
        <v>63</v>
      </c>
      <c r="C10" s="17" t="s">
        <v>52</v>
      </c>
      <c r="D10" s="17" t="s">
        <v>52</v>
      </c>
      <c r="E10" s="17" t="s">
        <v>61</v>
      </c>
      <c r="F10" s="17" t="s">
        <v>62</v>
      </c>
      <c r="G10" s="17" t="s">
        <v>62</v>
      </c>
      <c r="H10" s="17" t="s">
        <v>62</v>
      </c>
      <c r="I10" s="17" t="s">
        <v>62</v>
      </c>
      <c r="J10" s="17" t="s">
        <v>52</v>
      </c>
      <c r="K10" s="17" t="s">
        <v>61</v>
      </c>
      <c r="L10" s="17" t="s">
        <v>62</v>
      </c>
      <c r="M10" s="17" t="s">
        <v>52</v>
      </c>
      <c r="N10" s="17" t="s">
        <v>61</v>
      </c>
      <c r="O10" s="17" t="s">
        <v>62</v>
      </c>
      <c r="P10" s="17" t="s">
        <v>61</v>
      </c>
      <c r="Q10" s="17" t="s">
        <v>52</v>
      </c>
      <c r="R10" s="17" t="s">
        <v>61</v>
      </c>
      <c r="S10" s="17" t="s">
        <v>52</v>
      </c>
      <c r="T10" s="17" t="s">
        <v>52</v>
      </c>
      <c r="U10" s="18" t="s">
        <v>61</v>
      </c>
    </row>
    <row r="11" spans="2:21" ht="16.2" thickBot="1" x14ac:dyDescent="0.35">
      <c r="B11" s="19" t="s">
        <v>64</v>
      </c>
      <c r="C11" s="20" t="s">
        <v>52</v>
      </c>
      <c r="D11" s="20">
        <v>0</v>
      </c>
      <c r="E11" s="20">
        <v>7</v>
      </c>
      <c r="F11" s="20">
        <v>7</v>
      </c>
      <c r="G11" s="20">
        <v>0</v>
      </c>
      <c r="H11" s="20" t="s">
        <v>52</v>
      </c>
      <c r="I11" s="20">
        <v>7</v>
      </c>
      <c r="J11" s="20">
        <v>7</v>
      </c>
      <c r="K11" s="20" t="s">
        <v>52</v>
      </c>
      <c r="L11" s="20" t="s">
        <v>52</v>
      </c>
      <c r="M11" s="20" t="s">
        <v>52</v>
      </c>
      <c r="N11" s="20">
        <v>0</v>
      </c>
      <c r="O11" s="20">
        <v>0</v>
      </c>
      <c r="P11" s="20">
        <v>0</v>
      </c>
      <c r="Q11" s="20">
        <v>7</v>
      </c>
      <c r="R11" s="20">
        <v>7</v>
      </c>
      <c r="S11" s="20" t="s">
        <v>52</v>
      </c>
      <c r="T11" s="20">
        <v>0</v>
      </c>
      <c r="U11" s="21" t="s">
        <v>52</v>
      </c>
    </row>
    <row r="12" spans="2:21" ht="22.2" thickTop="1" thickBot="1" x14ac:dyDescent="0.35">
      <c r="B12" s="143" t="s">
        <v>65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5"/>
    </row>
    <row r="13" spans="2:21" ht="16.2" thickTop="1" x14ac:dyDescent="0.3">
      <c r="B13" s="22" t="s">
        <v>28</v>
      </c>
      <c r="C13" s="23">
        <v>9.9615414333567482</v>
      </c>
      <c r="D13" s="23">
        <v>9.9136968013422226</v>
      </c>
      <c r="E13" s="23">
        <v>10.298455037317067</v>
      </c>
      <c r="F13" s="23">
        <v>9.8650623328518989</v>
      </c>
      <c r="G13" s="23">
        <v>9.9585051342150006</v>
      </c>
      <c r="H13" s="23">
        <v>12.543916204704452</v>
      </c>
      <c r="I13" s="23">
        <v>12.641111665398393</v>
      </c>
      <c r="J13" s="23">
        <v>12.583747412907872</v>
      </c>
      <c r="K13" s="23">
        <v>12.577681231147489</v>
      </c>
      <c r="L13" s="23">
        <v>11.458269141045445</v>
      </c>
      <c r="M13" s="23">
        <v>11.432159740060303</v>
      </c>
      <c r="N13" s="23">
        <v>11.464499407897755</v>
      </c>
      <c r="O13" s="23">
        <v>11.465801175679037</v>
      </c>
      <c r="P13" s="23">
        <v>9.3650840702989075</v>
      </c>
      <c r="Q13" s="23">
        <v>9.4427657002405514</v>
      </c>
      <c r="R13" s="23">
        <v>12.555815888942128</v>
      </c>
      <c r="S13" s="23">
        <v>12.513649526481229</v>
      </c>
      <c r="T13" s="23">
        <v>11.184512041808164</v>
      </c>
      <c r="U13" s="24">
        <v>12.561250388352613</v>
      </c>
    </row>
    <row r="14" spans="2:21" x14ac:dyDescent="0.3">
      <c r="B14" s="25" t="s">
        <v>66</v>
      </c>
      <c r="C14" s="26">
        <v>4.0619358767588905</v>
      </c>
      <c r="D14" s="26">
        <v>4.2341769431142371</v>
      </c>
      <c r="E14" s="26">
        <v>3.5401617835272154</v>
      </c>
      <c r="F14" s="26">
        <v>3.6057621085537881</v>
      </c>
      <c r="G14" s="26">
        <v>3.593561966244982</v>
      </c>
      <c r="H14" s="26">
        <v>3.6241627661274762</v>
      </c>
      <c r="I14" s="26">
        <v>3.4502751082000023</v>
      </c>
      <c r="J14" s="26">
        <v>3.9816250458490399</v>
      </c>
      <c r="K14" s="26">
        <v>4.1928534420786567</v>
      </c>
      <c r="L14" s="26">
        <v>3.5710363064396438</v>
      </c>
      <c r="M14" s="26">
        <v>4.2011131775181738</v>
      </c>
      <c r="N14" s="26">
        <v>4.1639139728943171</v>
      </c>
      <c r="O14" s="26">
        <v>3.6097925584373556</v>
      </c>
      <c r="P14" s="26">
        <v>3.8258460611691665</v>
      </c>
      <c r="Q14" s="26">
        <v>3.6300079205881399</v>
      </c>
      <c r="R14" s="26">
        <v>3.8387826899735673</v>
      </c>
      <c r="S14" s="26">
        <v>3.6791519904480241</v>
      </c>
      <c r="T14" s="26">
        <v>4.0989284407669819</v>
      </c>
      <c r="U14" s="27">
        <v>3.7033189535333335</v>
      </c>
    </row>
    <row r="15" spans="2:21" x14ac:dyDescent="0.3">
      <c r="B15" s="28" t="s">
        <v>67</v>
      </c>
      <c r="C15" s="29">
        <v>1.4953011399478351</v>
      </c>
      <c r="D15" s="29">
        <v>1.6584261337665851</v>
      </c>
      <c r="E15" s="29">
        <v>1.0224242720642027</v>
      </c>
      <c r="F15" s="29">
        <v>0.96495257413287405</v>
      </c>
      <c r="G15" s="29">
        <v>1.0160241534468828</v>
      </c>
      <c r="H15" s="29">
        <v>1.0074114361311672</v>
      </c>
      <c r="I15" s="29">
        <v>0.90710535570785089</v>
      </c>
      <c r="J15" s="29">
        <v>1.4527881622438918</v>
      </c>
      <c r="K15" s="29">
        <v>1.5980696300503416</v>
      </c>
      <c r="L15" s="29">
        <v>0.94335844944312996</v>
      </c>
      <c r="M15" s="29">
        <v>1.6211543575261338</v>
      </c>
      <c r="N15" s="29">
        <v>1.5800837813791284</v>
      </c>
      <c r="O15" s="29">
        <v>0.97768629709722765</v>
      </c>
      <c r="P15" s="29">
        <v>1.2248054371837607</v>
      </c>
      <c r="Q15" s="29">
        <v>1.0230309646347506</v>
      </c>
      <c r="R15" s="29">
        <v>1.2243638697356192</v>
      </c>
      <c r="S15" s="29">
        <v>1.071930916305613</v>
      </c>
      <c r="T15" s="29">
        <v>1.5199512843738086</v>
      </c>
      <c r="U15" s="30">
        <v>1.0610459694555971</v>
      </c>
    </row>
    <row r="16" spans="2:21" ht="16.2" thickBot="1" x14ac:dyDescent="0.35">
      <c r="B16" s="34" t="s">
        <v>68</v>
      </c>
      <c r="C16" s="60">
        <v>2.4469400011789295</v>
      </c>
      <c r="D16" s="60">
        <v>2.4371207893105913</v>
      </c>
      <c r="E16" s="60">
        <v>2.4224461305905356</v>
      </c>
      <c r="F16" s="60">
        <v>2.4437840830788544</v>
      </c>
      <c r="G16" s="60">
        <v>2.4335602487398771</v>
      </c>
      <c r="H16" s="60">
        <v>2.428744900904567</v>
      </c>
      <c r="I16" s="60">
        <v>2.4139011271655799</v>
      </c>
      <c r="J16" s="60">
        <v>2.4328888760661673</v>
      </c>
      <c r="K16" s="60">
        <v>2.4316241674197783</v>
      </c>
      <c r="L16" s="60">
        <v>2.4407377226551135</v>
      </c>
      <c r="M16" s="60">
        <v>2.4367122856573888</v>
      </c>
      <c r="N16" s="60">
        <v>2.433976779853273</v>
      </c>
      <c r="O16" s="60">
        <v>2.4411809306008103</v>
      </c>
      <c r="P16" s="60">
        <v>2.4340718849362348</v>
      </c>
      <c r="Q16" s="60">
        <v>2.4378186549205441</v>
      </c>
      <c r="R16" s="60">
        <v>2.4378614207020743</v>
      </c>
      <c r="S16" s="60">
        <v>2.4301022585968282</v>
      </c>
      <c r="T16" s="60">
        <v>2.4483313727885636</v>
      </c>
      <c r="U16" s="157">
        <v>2.4408496645460245</v>
      </c>
    </row>
    <row r="17" spans="2:21" ht="16.2" thickTop="1" x14ac:dyDescent="0.3">
      <c r="B17" s="28" t="s">
        <v>69</v>
      </c>
      <c r="C17" s="155">
        <v>1488</v>
      </c>
      <c r="D17" s="155">
        <v>1614</v>
      </c>
      <c r="E17" s="155">
        <v>1229</v>
      </c>
      <c r="F17" s="155">
        <v>1652</v>
      </c>
      <c r="G17" s="155">
        <v>1682</v>
      </c>
      <c r="H17" s="155">
        <v>1809</v>
      </c>
      <c r="I17" s="155">
        <v>1297</v>
      </c>
      <c r="J17" s="155">
        <v>1682</v>
      </c>
      <c r="K17" s="155">
        <v>1738</v>
      </c>
      <c r="L17" s="155">
        <v>1776</v>
      </c>
      <c r="M17" s="155">
        <v>1773</v>
      </c>
      <c r="N17" s="155">
        <v>1782</v>
      </c>
      <c r="O17" s="155">
        <v>1779</v>
      </c>
      <c r="P17" s="155">
        <v>2247</v>
      </c>
      <c r="Q17" s="155">
        <v>2245</v>
      </c>
      <c r="R17" s="155">
        <v>2413</v>
      </c>
      <c r="S17" s="155">
        <v>2314</v>
      </c>
      <c r="T17" s="155">
        <v>2195</v>
      </c>
      <c r="U17" s="156">
        <v>2313</v>
      </c>
    </row>
    <row r="18" spans="2:21" x14ac:dyDescent="0.3">
      <c r="B18" s="25" t="s">
        <v>70</v>
      </c>
      <c r="C18" s="32">
        <v>0.15348117586384735</v>
      </c>
      <c r="D18" s="32">
        <v>0.16647756575554409</v>
      </c>
      <c r="E18" s="32">
        <v>0.12676637441980401</v>
      </c>
      <c r="F18" s="32">
        <v>0.17039711191335741</v>
      </c>
      <c r="G18" s="32">
        <v>0.17349149045899948</v>
      </c>
      <c r="H18" s="32">
        <v>0.14665585731657885</v>
      </c>
      <c r="I18" s="32">
        <v>0.10514795297932712</v>
      </c>
      <c r="J18" s="32">
        <v>0.13635995135792461</v>
      </c>
      <c r="K18" s="32">
        <v>0.14089987839481152</v>
      </c>
      <c r="L18" s="32">
        <v>0.16328031626367565</v>
      </c>
      <c r="M18" s="32">
        <v>0.16300450491863566</v>
      </c>
      <c r="N18" s="32">
        <v>0.16383193895375564</v>
      </c>
      <c r="O18" s="32">
        <v>0.16355612760871563</v>
      </c>
      <c r="P18" s="32">
        <v>0.23176895306859205</v>
      </c>
      <c r="Q18" s="32">
        <v>0.23156266116554924</v>
      </c>
      <c r="R18" s="32">
        <v>0.19562221321443049</v>
      </c>
      <c r="S18" s="32">
        <v>0.1875962707742197</v>
      </c>
      <c r="T18" s="32">
        <v>0.20180196745426129</v>
      </c>
      <c r="U18" s="33">
        <v>0.187515200648561</v>
      </c>
    </row>
    <row r="19" spans="2:21" ht="16.2" thickBot="1" x14ac:dyDescent="0.35">
      <c r="B19" s="34" t="s">
        <v>71</v>
      </c>
      <c r="C19" s="35">
        <v>181</v>
      </c>
      <c r="D19" s="35">
        <v>274</v>
      </c>
      <c r="E19" s="35">
        <v>37</v>
      </c>
      <c r="F19" s="35">
        <v>5</v>
      </c>
      <c r="G19" s="35">
        <v>0</v>
      </c>
      <c r="H19" s="35">
        <v>19</v>
      </c>
      <c r="I19" s="35">
        <v>0</v>
      </c>
      <c r="J19" s="35">
        <v>198</v>
      </c>
      <c r="K19" s="35">
        <v>324</v>
      </c>
      <c r="L19" s="35">
        <v>0</v>
      </c>
      <c r="M19" s="35">
        <v>307</v>
      </c>
      <c r="N19" s="35">
        <v>303</v>
      </c>
      <c r="O19" s="35">
        <v>2</v>
      </c>
      <c r="P19" s="35">
        <v>87</v>
      </c>
      <c r="Q19" s="35">
        <v>11</v>
      </c>
      <c r="R19" s="35">
        <v>111</v>
      </c>
      <c r="S19" s="35">
        <v>44</v>
      </c>
      <c r="T19" s="35">
        <v>344</v>
      </c>
      <c r="U19" s="36">
        <v>78</v>
      </c>
    </row>
    <row r="20" spans="2:21" ht="16.2" thickTop="1" x14ac:dyDescent="0.3">
      <c r="B20" s="22" t="s">
        <v>36</v>
      </c>
      <c r="C20" s="37">
        <v>0.56162970603403817</v>
      </c>
      <c r="D20" s="37">
        <v>0.56162970603403817</v>
      </c>
      <c r="E20" s="37">
        <v>0.56162970603403817</v>
      </c>
      <c r="F20" s="37">
        <v>0.56162970603403817</v>
      </c>
      <c r="G20" s="37">
        <v>0.56162970603403817</v>
      </c>
      <c r="H20" s="37">
        <v>0.60364815565464125</v>
      </c>
      <c r="I20" s="37">
        <v>0.60364815565464125</v>
      </c>
      <c r="J20" s="37">
        <v>0.60364815565464125</v>
      </c>
      <c r="K20" s="37">
        <v>0.60364815565464125</v>
      </c>
      <c r="L20" s="37">
        <v>0.57672152247862463</v>
      </c>
      <c r="M20" s="37">
        <v>0.57672152247862463</v>
      </c>
      <c r="N20" s="37">
        <v>0.57672152247862463</v>
      </c>
      <c r="O20" s="37">
        <v>0.57672152247862463</v>
      </c>
      <c r="P20" s="37">
        <v>0.46869520371325424</v>
      </c>
      <c r="Q20" s="37">
        <v>0.46869520371325424</v>
      </c>
      <c r="R20" s="37">
        <v>0.52517227401702471</v>
      </c>
      <c r="S20" s="37">
        <v>0.52517227401702471</v>
      </c>
      <c r="T20" s="37">
        <v>0.48892157764089361</v>
      </c>
      <c r="U20" s="38">
        <v>0.52517227401702471</v>
      </c>
    </row>
    <row r="21" spans="2:21" x14ac:dyDescent="0.3">
      <c r="B21" s="25" t="s">
        <v>37</v>
      </c>
      <c r="C21" s="32">
        <v>0.10211449200618876</v>
      </c>
      <c r="D21" s="32">
        <v>0.10211449200618876</v>
      </c>
      <c r="E21" s="32">
        <v>0.10211449200618876</v>
      </c>
      <c r="F21" s="32">
        <v>0.10211449200618876</v>
      </c>
      <c r="G21" s="32">
        <v>0.10211449200618876</v>
      </c>
      <c r="H21" s="32">
        <v>8.5934333198216459E-2</v>
      </c>
      <c r="I21" s="32">
        <v>8.5934333198216459E-2</v>
      </c>
      <c r="J21" s="32">
        <v>8.5934333198216459E-2</v>
      </c>
      <c r="K21" s="32">
        <v>8.5934333198216459E-2</v>
      </c>
      <c r="L21" s="32">
        <v>9.6166222303944102E-2</v>
      </c>
      <c r="M21" s="32">
        <v>9.6166222303944102E-2</v>
      </c>
      <c r="N21" s="32">
        <v>9.6166222303944102E-2</v>
      </c>
      <c r="O21" s="32">
        <v>9.6166222303944102E-2</v>
      </c>
      <c r="P21" s="32">
        <v>0.1365652398143373</v>
      </c>
      <c r="Q21" s="32">
        <v>0.1365652398143373</v>
      </c>
      <c r="R21" s="32">
        <v>0.11471422780705311</v>
      </c>
      <c r="S21" s="32">
        <v>0.11471422780705311</v>
      </c>
      <c r="T21" s="32">
        <v>0.12843614967362324</v>
      </c>
      <c r="U21" s="33">
        <v>0.11471422780705311</v>
      </c>
    </row>
    <row r="22" spans="2:21" ht="16.2" thickBot="1" x14ac:dyDescent="0.35">
      <c r="B22" s="31" t="s">
        <v>102</v>
      </c>
      <c r="C22" s="152">
        <v>2.0010314595152141E-2</v>
      </c>
      <c r="D22" s="152">
        <v>7.0139247034553898E-3</v>
      </c>
      <c r="E22" s="152">
        <v>4.6725116039195463E-2</v>
      </c>
      <c r="F22" s="152">
        <v>3.0943785456420837E-3</v>
      </c>
      <c r="G22" s="152">
        <v>0</v>
      </c>
      <c r="H22" s="152">
        <v>0</v>
      </c>
      <c r="I22" s="152">
        <v>4.1507904337251725E-2</v>
      </c>
      <c r="J22" s="152">
        <v>1.0295905958654235E-2</v>
      </c>
      <c r="K22" s="152">
        <v>5.7559789217673284E-3</v>
      </c>
      <c r="L22" s="152">
        <v>5.5162269007998533E-4</v>
      </c>
      <c r="M22" s="152">
        <v>8.2743403511997794E-4</v>
      </c>
      <c r="N22" s="152">
        <v>0</v>
      </c>
      <c r="O22" s="152">
        <v>2.7581134503999266E-4</v>
      </c>
      <c r="P22" s="152">
        <v>2.0629190304280557E-4</v>
      </c>
      <c r="Q22" s="152">
        <v>4.1258380608561113E-4</v>
      </c>
      <c r="R22" s="152">
        <v>7.2963113092825295E-4</v>
      </c>
      <c r="S22" s="152">
        <v>8.7555735711390345E-3</v>
      </c>
      <c r="T22" s="152">
        <v>1.7559988967546198E-2</v>
      </c>
      <c r="U22" s="153">
        <v>8.8366436967977306E-3</v>
      </c>
    </row>
    <row r="23" spans="2:21" ht="16.2" thickTop="1" x14ac:dyDescent="0.3"/>
    <row r="24" spans="2:21" ht="16.2" thickBot="1" x14ac:dyDescent="0.35"/>
    <row r="25" spans="2:21" ht="16.2" thickTop="1" x14ac:dyDescent="0.3">
      <c r="B25" s="11" t="s">
        <v>46</v>
      </c>
      <c r="C25" s="158">
        <v>13</v>
      </c>
      <c r="D25" s="158">
        <v>14</v>
      </c>
      <c r="E25" s="12">
        <v>15</v>
      </c>
      <c r="F25" s="12">
        <v>16</v>
      </c>
      <c r="G25" s="12">
        <v>17</v>
      </c>
      <c r="H25" s="12">
        <v>18</v>
      </c>
      <c r="I25" s="12">
        <v>25</v>
      </c>
      <c r="J25" s="12">
        <v>26</v>
      </c>
      <c r="K25" s="13">
        <v>27</v>
      </c>
    </row>
    <row r="26" spans="2:21" x14ac:dyDescent="0.3">
      <c r="B26" s="14" t="s">
        <v>47</v>
      </c>
      <c r="C26" s="15" t="s">
        <v>73</v>
      </c>
      <c r="D26" s="15" t="s">
        <v>73</v>
      </c>
      <c r="E26" s="15" t="s">
        <v>73</v>
      </c>
      <c r="F26" s="15" t="s">
        <v>73</v>
      </c>
      <c r="G26" s="15" t="s">
        <v>73</v>
      </c>
      <c r="H26" s="15" t="s">
        <v>73</v>
      </c>
      <c r="I26" s="15" t="s">
        <v>73</v>
      </c>
      <c r="J26" s="15" t="s">
        <v>73</v>
      </c>
      <c r="K26" s="16" t="s">
        <v>73</v>
      </c>
    </row>
    <row r="27" spans="2:21" x14ac:dyDescent="0.3">
      <c r="B27" s="14" t="s">
        <v>49</v>
      </c>
      <c r="C27" s="15">
        <v>15</v>
      </c>
      <c r="D27" s="15">
        <v>18</v>
      </c>
      <c r="E27" s="15">
        <v>18</v>
      </c>
      <c r="F27" s="15">
        <v>11</v>
      </c>
      <c r="G27" s="15">
        <v>15</v>
      </c>
      <c r="H27" s="15">
        <v>11</v>
      </c>
      <c r="I27" s="15">
        <v>11</v>
      </c>
      <c r="J27" s="15">
        <v>15</v>
      </c>
      <c r="K27" s="16">
        <v>18</v>
      </c>
    </row>
    <row r="28" spans="2:21" x14ac:dyDescent="0.3">
      <c r="B28" s="14" t="s">
        <v>50</v>
      </c>
      <c r="C28" s="15">
        <v>18</v>
      </c>
      <c r="D28" s="15">
        <v>24</v>
      </c>
      <c r="E28" s="15">
        <v>18</v>
      </c>
      <c r="F28" s="15">
        <v>24</v>
      </c>
      <c r="G28" s="15">
        <v>24</v>
      </c>
      <c r="H28" s="15">
        <v>18</v>
      </c>
      <c r="I28" s="15">
        <v>12</v>
      </c>
      <c r="J28" s="15">
        <v>12</v>
      </c>
      <c r="K28" s="16">
        <v>12</v>
      </c>
    </row>
    <row r="29" spans="2:21" x14ac:dyDescent="0.3">
      <c r="B29" s="14" t="s">
        <v>51</v>
      </c>
      <c r="C29" s="15" t="s">
        <v>53</v>
      </c>
      <c r="D29" s="15" t="s">
        <v>52</v>
      </c>
      <c r="E29" s="15" t="s">
        <v>52</v>
      </c>
      <c r="F29" s="17" t="s">
        <v>54</v>
      </c>
      <c r="G29" s="15" t="s">
        <v>53</v>
      </c>
      <c r="H29" s="17" t="s">
        <v>54</v>
      </c>
      <c r="I29" s="17" t="s">
        <v>54</v>
      </c>
      <c r="J29" s="15" t="s">
        <v>53</v>
      </c>
      <c r="K29" s="16" t="s">
        <v>52</v>
      </c>
    </row>
    <row r="30" spans="2:21" x14ac:dyDescent="0.3">
      <c r="B30" s="14" t="s">
        <v>55</v>
      </c>
      <c r="C30" s="15" t="s">
        <v>56</v>
      </c>
      <c r="D30" s="15" t="s">
        <v>56</v>
      </c>
      <c r="E30" s="15" t="s">
        <v>56</v>
      </c>
      <c r="F30" s="15" t="s">
        <v>56</v>
      </c>
      <c r="G30" s="15" t="s">
        <v>56</v>
      </c>
      <c r="H30" s="15" t="s">
        <v>56</v>
      </c>
      <c r="I30" s="15" t="s">
        <v>57</v>
      </c>
      <c r="J30" s="15" t="s">
        <v>57</v>
      </c>
      <c r="K30" s="16" t="s">
        <v>57</v>
      </c>
    </row>
    <row r="31" spans="2:21" x14ac:dyDescent="0.3">
      <c r="B31" s="14" t="s">
        <v>58</v>
      </c>
      <c r="C31" s="15" t="s">
        <v>52</v>
      </c>
      <c r="D31" s="15" t="s">
        <v>52</v>
      </c>
      <c r="E31" s="15" t="s">
        <v>59</v>
      </c>
      <c r="F31" s="15" t="s">
        <v>59</v>
      </c>
      <c r="G31" s="15" t="s">
        <v>53</v>
      </c>
      <c r="H31" s="15" t="s">
        <v>53</v>
      </c>
      <c r="I31" s="15" t="s">
        <v>52</v>
      </c>
      <c r="J31" s="15" t="s">
        <v>59</v>
      </c>
      <c r="K31" s="18" t="s">
        <v>53</v>
      </c>
    </row>
    <row r="32" spans="2:21" x14ac:dyDescent="0.3">
      <c r="B32" s="14" t="s">
        <v>60</v>
      </c>
      <c r="C32" s="17" t="s">
        <v>61</v>
      </c>
      <c r="D32" s="17" t="s">
        <v>62</v>
      </c>
      <c r="E32" s="17" t="s">
        <v>52</v>
      </c>
      <c r="F32" s="17" t="s">
        <v>61</v>
      </c>
      <c r="G32" s="17" t="s">
        <v>52</v>
      </c>
      <c r="H32" s="17" t="s">
        <v>62</v>
      </c>
      <c r="I32" s="17" t="s">
        <v>52</v>
      </c>
      <c r="J32" s="17" t="s">
        <v>62</v>
      </c>
      <c r="K32" s="18" t="s">
        <v>61</v>
      </c>
    </row>
    <row r="33" spans="2:11" x14ac:dyDescent="0.3">
      <c r="B33" s="14" t="s">
        <v>63</v>
      </c>
      <c r="C33" s="17" t="s">
        <v>52</v>
      </c>
      <c r="D33" s="17" t="s">
        <v>61</v>
      </c>
      <c r="E33" s="17" t="s">
        <v>52</v>
      </c>
      <c r="F33" s="17" t="s">
        <v>61</v>
      </c>
      <c r="G33" s="17" t="s">
        <v>61</v>
      </c>
      <c r="H33" s="17" t="s">
        <v>52</v>
      </c>
      <c r="I33" s="17" t="s">
        <v>62</v>
      </c>
      <c r="J33" s="17" t="s">
        <v>62</v>
      </c>
      <c r="K33" s="18" t="s">
        <v>62</v>
      </c>
    </row>
    <row r="34" spans="2:11" ht="16.2" thickBot="1" x14ac:dyDescent="0.35">
      <c r="B34" s="19" t="s">
        <v>64</v>
      </c>
      <c r="C34" s="20" t="s">
        <v>52</v>
      </c>
      <c r="D34" s="20" t="s">
        <v>52</v>
      </c>
      <c r="E34" s="20">
        <v>0</v>
      </c>
      <c r="F34" s="20">
        <v>0</v>
      </c>
      <c r="G34" s="20">
        <v>7</v>
      </c>
      <c r="H34" s="20">
        <v>7</v>
      </c>
      <c r="I34" s="20" t="s">
        <v>52</v>
      </c>
      <c r="J34" s="20">
        <v>0</v>
      </c>
      <c r="K34" s="21">
        <v>7</v>
      </c>
    </row>
    <row r="35" spans="2:11" ht="22.2" thickTop="1" thickBot="1" x14ac:dyDescent="0.45">
      <c r="B35" s="146" t="s">
        <v>65</v>
      </c>
      <c r="C35" s="147"/>
      <c r="D35" s="147"/>
      <c r="E35" s="147"/>
      <c r="F35" s="147"/>
      <c r="G35" s="147"/>
      <c r="H35" s="147"/>
      <c r="I35" s="147"/>
      <c r="J35" s="147"/>
      <c r="K35" s="148"/>
    </row>
    <row r="36" spans="2:11" ht="16.2" thickTop="1" x14ac:dyDescent="0.3">
      <c r="B36" s="22" t="s">
        <v>28</v>
      </c>
      <c r="C36" s="23">
        <v>8.916888099801076</v>
      </c>
      <c r="D36" s="23">
        <v>8.7772506234351955</v>
      </c>
      <c r="E36" s="23">
        <v>12.435350958633476</v>
      </c>
      <c r="F36" s="23">
        <v>12.444840163882235</v>
      </c>
      <c r="G36" s="23">
        <v>11.00021920832611</v>
      </c>
      <c r="H36" s="23">
        <v>11.56390855761393</v>
      </c>
      <c r="I36" s="23">
        <v>9.2201342136889899</v>
      </c>
      <c r="J36" s="23">
        <v>12.474875223579764</v>
      </c>
      <c r="K36" s="24">
        <v>11.287426173053245</v>
      </c>
    </row>
    <row r="37" spans="2:11" x14ac:dyDescent="0.3">
      <c r="B37" s="25" t="s">
        <v>66</v>
      </c>
      <c r="C37" s="26">
        <v>4.3060903742132091</v>
      </c>
      <c r="D37" s="26">
        <v>4.0644083693897013</v>
      </c>
      <c r="E37" s="26">
        <v>5.091851053036752</v>
      </c>
      <c r="F37" s="26">
        <v>3.896095528041712</v>
      </c>
      <c r="G37" s="26">
        <v>3.6786497206521012</v>
      </c>
      <c r="H37" s="26">
        <v>3.4807568805529381</v>
      </c>
      <c r="I37" s="26">
        <v>4.8178475031647823</v>
      </c>
      <c r="J37" s="26">
        <v>5.2896985167494197</v>
      </c>
      <c r="K37" s="27">
        <v>5.0153777584157773</v>
      </c>
    </row>
    <row r="38" spans="2:11" x14ac:dyDescent="0.3">
      <c r="B38" s="28" t="s">
        <v>67</v>
      </c>
      <c r="C38" s="29">
        <v>1.7098257999140993</v>
      </c>
      <c r="D38" s="29">
        <v>1.4811479348745944</v>
      </c>
      <c r="E38" s="29">
        <v>2.6055092385553991</v>
      </c>
      <c r="F38" s="29">
        <v>1.3169869162954828</v>
      </c>
      <c r="G38" s="29">
        <v>1.0962459119100854</v>
      </c>
      <c r="H38" s="29">
        <v>0.93902745154060197</v>
      </c>
      <c r="I38" s="29">
        <v>2.3879413386291715</v>
      </c>
      <c r="J38" s="29">
        <v>2.9825359734846848</v>
      </c>
      <c r="K38" s="30">
        <v>2.6797084997024547</v>
      </c>
    </row>
    <row r="39" spans="2:11" ht="16.2" thickBot="1" x14ac:dyDescent="0.35">
      <c r="B39" s="34" t="s">
        <v>68</v>
      </c>
      <c r="C39" s="60">
        <v>2.4095017801624494</v>
      </c>
      <c r="D39" s="60">
        <v>2.4024201637599583</v>
      </c>
      <c r="E39" s="60">
        <v>2.3938638162398149</v>
      </c>
      <c r="F39" s="60">
        <v>2.4030961891999896</v>
      </c>
      <c r="G39" s="60">
        <v>2.4075108715263922</v>
      </c>
      <c r="H39" s="60">
        <v>2.4141790559311898</v>
      </c>
      <c r="I39" s="60">
        <v>2.4197557449983647</v>
      </c>
      <c r="J39" s="60">
        <v>2.4311925414665989</v>
      </c>
      <c r="K39" s="157">
        <v>2.3922492360654433</v>
      </c>
    </row>
    <row r="40" spans="2:11" ht="16.2" thickTop="1" x14ac:dyDescent="0.3">
      <c r="B40" s="28" t="s">
        <v>69</v>
      </c>
      <c r="C40" s="155">
        <v>2480</v>
      </c>
      <c r="D40" s="155">
        <v>2654</v>
      </c>
      <c r="E40" s="155">
        <v>2430</v>
      </c>
      <c r="F40" s="155">
        <v>2757</v>
      </c>
      <c r="G40" s="155">
        <v>2427</v>
      </c>
      <c r="H40" s="155">
        <v>1476</v>
      </c>
      <c r="I40" s="155">
        <v>2023</v>
      </c>
      <c r="J40" s="155">
        <v>2125</v>
      </c>
      <c r="K40" s="156">
        <v>2025</v>
      </c>
    </row>
    <row r="41" spans="2:11" x14ac:dyDescent="0.3">
      <c r="B41" s="25" t="s">
        <v>70</v>
      </c>
      <c r="C41" s="32">
        <v>0.2558019597730789</v>
      </c>
      <c r="D41" s="32">
        <v>0.27374935533780298</v>
      </c>
      <c r="E41" s="32">
        <v>0.19700040535062829</v>
      </c>
      <c r="F41" s="32">
        <v>0.22351033644102147</v>
      </c>
      <c r="G41" s="32">
        <v>0.22313137813735404</v>
      </c>
      <c r="H41" s="32">
        <v>0.13569918175967638</v>
      </c>
      <c r="I41" s="32">
        <v>0.20866425992779783</v>
      </c>
      <c r="J41" s="32">
        <v>0.17227401702472639</v>
      </c>
      <c r="K41" s="33">
        <v>0.18617265790199503</v>
      </c>
    </row>
    <row r="42" spans="2:11" ht="16.2" thickBot="1" x14ac:dyDescent="0.35">
      <c r="B42" s="34" t="s">
        <v>75</v>
      </c>
      <c r="C42" s="35">
        <v>257</v>
      </c>
      <c r="D42" s="35">
        <v>71</v>
      </c>
      <c r="E42" s="35">
        <v>1004</v>
      </c>
      <c r="F42" s="35">
        <v>30</v>
      </c>
      <c r="G42" s="35">
        <v>10</v>
      </c>
      <c r="H42" s="35">
        <v>0</v>
      </c>
      <c r="I42" s="35">
        <v>712</v>
      </c>
      <c r="J42" s="35">
        <v>1551</v>
      </c>
      <c r="K42" s="36">
        <v>1337</v>
      </c>
    </row>
    <row r="43" spans="2:11" ht="16.2" thickTop="1" x14ac:dyDescent="0.3">
      <c r="B43" s="22" t="s">
        <v>36</v>
      </c>
      <c r="C43" s="37">
        <v>0.56162970603403817</v>
      </c>
      <c r="D43" s="37">
        <v>0.56162970603403817</v>
      </c>
      <c r="E43" s="37">
        <v>0.60364815565464125</v>
      </c>
      <c r="F43" s="37">
        <v>0.60364815565464125</v>
      </c>
      <c r="G43" s="37">
        <v>0.57672152247862463</v>
      </c>
      <c r="H43" s="37">
        <v>0.57672152247862463</v>
      </c>
      <c r="I43" s="37">
        <v>0.46869520371325424</v>
      </c>
      <c r="J43" s="37">
        <v>0.52517227401702471</v>
      </c>
      <c r="K43" s="38">
        <v>0.48892157764089361</v>
      </c>
    </row>
    <row r="44" spans="2:11" x14ac:dyDescent="0.3">
      <c r="B44" s="25" t="s">
        <v>37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3">
        <v>0</v>
      </c>
    </row>
    <row r="45" spans="2:11" s="154" customFormat="1" ht="16.2" thickBot="1" x14ac:dyDescent="0.35">
      <c r="B45" s="151" t="s">
        <v>72</v>
      </c>
      <c r="C45" s="152">
        <v>1.9804022692109336E-2</v>
      </c>
      <c r="D45" s="152">
        <v>1.8566271273852502E-3</v>
      </c>
      <c r="E45" s="152">
        <v>3.5589785164167005E-2</v>
      </c>
      <c r="F45" s="152">
        <v>9.0798540737738135E-3</v>
      </c>
      <c r="G45" s="152">
        <v>3.6866783120345685E-2</v>
      </c>
      <c r="H45" s="152">
        <v>0.12429897949802335</v>
      </c>
      <c r="I45" s="152">
        <v>0.15987622485817432</v>
      </c>
      <c r="J45" s="152">
        <v>0.13879205512768544</v>
      </c>
      <c r="K45" s="153">
        <v>0.16162544819343569</v>
      </c>
    </row>
    <row r="46" spans="2:11" ht="16.2" thickTop="1" x14ac:dyDescent="0.3"/>
  </sheetData>
  <mergeCells count="2">
    <mergeCell ref="B12:U12"/>
    <mergeCell ref="B35:K35"/>
  </mergeCells>
  <pageMargins left="0.25" right="0.25" top="0.75" bottom="0.75" header="0.3" footer="0.3"/>
  <pageSetup scale="67" fitToHeight="0" orientation="landscape" horizontalDpi="4294967295" verticalDpi="4294967295" r:id="rId1"/>
  <rowBreaks count="1" manualBreakCount="1">
    <brk id="2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tabSelected="1" zoomScale="70" zoomScaleNormal="70" workbookViewId="0">
      <selection activeCell="B25" sqref="B25:P45"/>
    </sheetView>
  </sheetViews>
  <sheetFormatPr defaultRowHeight="15.6" x14ac:dyDescent="0.3"/>
  <cols>
    <col min="2" max="2" width="24.5" bestFit="1" customWidth="1"/>
    <col min="3" max="7" width="8.3984375" bestFit="1" customWidth="1"/>
    <col min="8" max="16" width="9" bestFit="1" customWidth="1"/>
    <col min="19" max="19" width="24.5" bestFit="1" customWidth="1"/>
    <col min="20" max="22" width="8.3984375" bestFit="1" customWidth="1"/>
    <col min="23" max="24" width="9" bestFit="1" customWidth="1"/>
  </cols>
  <sheetData>
    <row r="1" spans="2:24" ht="16.2" thickBot="1" x14ac:dyDescent="0.35"/>
    <row r="2" spans="2:24" ht="16.2" thickTop="1" x14ac:dyDescent="0.3">
      <c r="B2" s="11" t="s">
        <v>46</v>
      </c>
      <c r="C2" s="12" t="s">
        <v>52</v>
      </c>
      <c r="D2" s="12">
        <v>1</v>
      </c>
      <c r="E2" s="12">
        <v>2</v>
      </c>
      <c r="F2" s="158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59">
        <v>13</v>
      </c>
      <c r="S2" s="11" t="s">
        <v>46</v>
      </c>
      <c r="T2" s="12" t="s">
        <v>52</v>
      </c>
      <c r="U2" s="158">
        <v>13</v>
      </c>
      <c r="V2" s="158">
        <v>14</v>
      </c>
      <c r="W2" s="158">
        <v>19</v>
      </c>
      <c r="X2" s="159">
        <v>20</v>
      </c>
    </row>
    <row r="3" spans="2:24" x14ac:dyDescent="0.3">
      <c r="B3" s="14" t="s">
        <v>47</v>
      </c>
      <c r="C3" s="15" t="s">
        <v>48</v>
      </c>
      <c r="D3" s="15" t="s">
        <v>48</v>
      </c>
      <c r="E3" s="15" t="s">
        <v>48</v>
      </c>
      <c r="F3" s="15" t="s">
        <v>48</v>
      </c>
      <c r="G3" s="15" t="s">
        <v>48</v>
      </c>
      <c r="H3" s="15" t="s">
        <v>48</v>
      </c>
      <c r="I3" s="15" t="s">
        <v>48</v>
      </c>
      <c r="J3" s="15" t="s">
        <v>48</v>
      </c>
      <c r="K3" s="15" t="s">
        <v>48</v>
      </c>
      <c r="L3" s="15" t="s">
        <v>48</v>
      </c>
      <c r="M3" s="15" t="s">
        <v>48</v>
      </c>
      <c r="N3" s="15" t="s">
        <v>48</v>
      </c>
      <c r="O3" s="15" t="s">
        <v>48</v>
      </c>
      <c r="P3" s="16" t="s">
        <v>73</v>
      </c>
      <c r="S3" s="14" t="s">
        <v>47</v>
      </c>
      <c r="T3" s="15" t="s">
        <v>48</v>
      </c>
      <c r="U3" s="15" t="s">
        <v>73</v>
      </c>
      <c r="V3" s="15" t="s">
        <v>73</v>
      </c>
      <c r="W3" s="15" t="s">
        <v>48</v>
      </c>
      <c r="X3" s="16" t="s">
        <v>48</v>
      </c>
    </row>
    <row r="4" spans="2:24" x14ac:dyDescent="0.3">
      <c r="B4" s="14" t="s">
        <v>49</v>
      </c>
      <c r="C4" s="15">
        <v>11</v>
      </c>
      <c r="D4" s="15">
        <v>11</v>
      </c>
      <c r="E4" s="15">
        <v>11</v>
      </c>
      <c r="F4" s="15">
        <v>15</v>
      </c>
      <c r="G4" s="15">
        <v>18</v>
      </c>
      <c r="H4" s="15">
        <v>18</v>
      </c>
      <c r="I4" s="15">
        <v>11</v>
      </c>
      <c r="J4" s="15">
        <v>15</v>
      </c>
      <c r="K4" s="15">
        <v>15</v>
      </c>
      <c r="L4" s="15">
        <v>15</v>
      </c>
      <c r="M4" s="15">
        <v>18</v>
      </c>
      <c r="N4" s="15">
        <v>18</v>
      </c>
      <c r="O4" s="15">
        <v>11</v>
      </c>
      <c r="P4" s="16">
        <v>15</v>
      </c>
      <c r="S4" s="14" t="s">
        <v>49</v>
      </c>
      <c r="T4" s="15">
        <v>11</v>
      </c>
      <c r="U4" s="15">
        <v>15</v>
      </c>
      <c r="V4" s="15">
        <v>18</v>
      </c>
      <c r="W4" s="15">
        <v>15</v>
      </c>
      <c r="X4" s="16">
        <v>18</v>
      </c>
    </row>
    <row r="5" spans="2:24" x14ac:dyDescent="0.3">
      <c r="B5" s="14" t="s">
        <v>50</v>
      </c>
      <c r="C5" s="15">
        <v>12</v>
      </c>
      <c r="D5" s="15">
        <v>12</v>
      </c>
      <c r="E5" s="15">
        <v>12</v>
      </c>
      <c r="F5" s="15">
        <v>18</v>
      </c>
      <c r="G5" s="15">
        <v>24</v>
      </c>
      <c r="H5" s="15">
        <v>18</v>
      </c>
      <c r="I5" s="15">
        <v>24</v>
      </c>
      <c r="J5" s="15">
        <v>12</v>
      </c>
      <c r="K5" s="15">
        <v>12</v>
      </c>
      <c r="L5" s="15">
        <v>24</v>
      </c>
      <c r="M5" s="15">
        <v>12</v>
      </c>
      <c r="N5" s="15">
        <v>12</v>
      </c>
      <c r="O5" s="15">
        <v>18</v>
      </c>
      <c r="P5" s="16">
        <v>18</v>
      </c>
      <c r="S5" s="14" t="s">
        <v>50</v>
      </c>
      <c r="T5" s="15">
        <v>12</v>
      </c>
      <c r="U5" s="15">
        <v>18</v>
      </c>
      <c r="V5" s="15">
        <v>24</v>
      </c>
      <c r="W5" s="15">
        <v>18</v>
      </c>
      <c r="X5" s="16">
        <v>24</v>
      </c>
    </row>
    <row r="6" spans="2:24" x14ac:dyDescent="0.3">
      <c r="B6" s="14" t="s">
        <v>51</v>
      </c>
      <c r="C6" s="15" t="s">
        <v>52</v>
      </c>
      <c r="D6" s="15" t="s">
        <v>52</v>
      </c>
      <c r="E6" s="15" t="s">
        <v>53</v>
      </c>
      <c r="F6" s="15" t="s">
        <v>52</v>
      </c>
      <c r="G6" s="15" t="s">
        <v>53</v>
      </c>
      <c r="H6" s="17" t="s">
        <v>54</v>
      </c>
      <c r="I6" s="15" t="s">
        <v>52</v>
      </c>
      <c r="J6" s="17" t="s">
        <v>54</v>
      </c>
      <c r="K6" s="15" t="s">
        <v>52</v>
      </c>
      <c r="L6" s="17" t="s">
        <v>54</v>
      </c>
      <c r="M6" s="15" t="s">
        <v>53</v>
      </c>
      <c r="N6" s="17" t="s">
        <v>54</v>
      </c>
      <c r="O6" s="15" t="s">
        <v>53</v>
      </c>
      <c r="P6" s="16" t="s">
        <v>53</v>
      </c>
      <c r="S6" s="14" t="s">
        <v>51</v>
      </c>
      <c r="T6" s="15" t="s">
        <v>52</v>
      </c>
      <c r="U6" s="15" t="s">
        <v>53</v>
      </c>
      <c r="V6" s="15" t="s">
        <v>52</v>
      </c>
      <c r="W6" s="17" t="s">
        <v>54</v>
      </c>
      <c r="X6" s="18" t="s">
        <v>54</v>
      </c>
    </row>
    <row r="7" spans="2:24" x14ac:dyDescent="0.3">
      <c r="B7" s="14" t="s">
        <v>55</v>
      </c>
      <c r="C7" s="15" t="s">
        <v>56</v>
      </c>
      <c r="D7" s="15" t="s">
        <v>56</v>
      </c>
      <c r="E7" s="15" t="s">
        <v>56</v>
      </c>
      <c r="F7" s="15" t="s">
        <v>56</v>
      </c>
      <c r="G7" s="15" t="s">
        <v>56</v>
      </c>
      <c r="H7" s="15" t="s">
        <v>56</v>
      </c>
      <c r="I7" s="15" t="s">
        <v>56</v>
      </c>
      <c r="J7" s="15" t="s">
        <v>56</v>
      </c>
      <c r="K7" s="15" t="s">
        <v>56</v>
      </c>
      <c r="L7" s="15" t="s">
        <v>56</v>
      </c>
      <c r="M7" s="15" t="s">
        <v>56</v>
      </c>
      <c r="N7" s="15" t="s">
        <v>56</v>
      </c>
      <c r="O7" s="15" t="s">
        <v>56</v>
      </c>
      <c r="P7" s="16" t="s">
        <v>56</v>
      </c>
      <c r="S7" s="14" t="s">
        <v>55</v>
      </c>
      <c r="T7" s="15" t="s">
        <v>56</v>
      </c>
      <c r="U7" s="15" t="s">
        <v>56</v>
      </c>
      <c r="V7" s="15" t="s">
        <v>56</v>
      </c>
      <c r="W7" s="15" t="s">
        <v>57</v>
      </c>
      <c r="X7" s="16" t="s">
        <v>57</v>
      </c>
    </row>
    <row r="8" spans="2:24" x14ac:dyDescent="0.3">
      <c r="B8" s="14" t="s">
        <v>58</v>
      </c>
      <c r="C8" s="15" t="s">
        <v>52</v>
      </c>
      <c r="D8" s="15" t="s">
        <v>52</v>
      </c>
      <c r="E8" s="15" t="s">
        <v>52</v>
      </c>
      <c r="F8" s="15" t="s">
        <v>52</v>
      </c>
      <c r="G8" s="15" t="s">
        <v>52</v>
      </c>
      <c r="H8" s="15" t="s">
        <v>59</v>
      </c>
      <c r="I8" s="15" t="s">
        <v>59</v>
      </c>
      <c r="J8" s="15" t="s">
        <v>59</v>
      </c>
      <c r="K8" s="15" t="s">
        <v>59</v>
      </c>
      <c r="L8" s="15" t="s">
        <v>53</v>
      </c>
      <c r="M8" s="15" t="s">
        <v>53</v>
      </c>
      <c r="N8" s="15" t="s">
        <v>53</v>
      </c>
      <c r="O8" s="15" t="s">
        <v>53</v>
      </c>
      <c r="P8" s="16" t="s">
        <v>52</v>
      </c>
      <c r="S8" s="14" t="s">
        <v>58</v>
      </c>
      <c r="T8" s="15" t="s">
        <v>52</v>
      </c>
      <c r="U8" s="15" t="s">
        <v>52</v>
      </c>
      <c r="V8" s="15" t="s">
        <v>52</v>
      </c>
      <c r="W8" s="15" t="s">
        <v>52</v>
      </c>
      <c r="X8" s="16" t="s">
        <v>52</v>
      </c>
    </row>
    <row r="9" spans="2:24" x14ac:dyDescent="0.3">
      <c r="B9" s="14" t="s">
        <v>60</v>
      </c>
      <c r="C9" s="17" t="s">
        <v>52</v>
      </c>
      <c r="D9" s="17" t="s">
        <v>52</v>
      </c>
      <c r="E9" s="17" t="s">
        <v>52</v>
      </c>
      <c r="F9" s="17" t="s">
        <v>61</v>
      </c>
      <c r="G9" s="17" t="s">
        <v>62</v>
      </c>
      <c r="H9" s="17" t="s">
        <v>52</v>
      </c>
      <c r="I9" s="17" t="s">
        <v>61</v>
      </c>
      <c r="J9" s="17" t="s">
        <v>62</v>
      </c>
      <c r="K9" s="17" t="s">
        <v>62</v>
      </c>
      <c r="L9" s="17" t="s">
        <v>52</v>
      </c>
      <c r="M9" s="17" t="s">
        <v>61</v>
      </c>
      <c r="N9" s="17" t="s">
        <v>61</v>
      </c>
      <c r="O9" s="17" t="s">
        <v>62</v>
      </c>
      <c r="P9" s="18" t="s">
        <v>61</v>
      </c>
      <c r="S9" s="14" t="s">
        <v>60</v>
      </c>
      <c r="T9" s="17" t="s">
        <v>52</v>
      </c>
      <c r="U9" s="17" t="s">
        <v>61</v>
      </c>
      <c r="V9" s="17" t="s">
        <v>62</v>
      </c>
      <c r="W9" s="17" t="s">
        <v>61</v>
      </c>
      <c r="X9" s="18" t="s">
        <v>62</v>
      </c>
    </row>
    <row r="10" spans="2:24" x14ac:dyDescent="0.3">
      <c r="B10" s="14" t="s">
        <v>63</v>
      </c>
      <c r="C10" s="17" t="s">
        <v>52</v>
      </c>
      <c r="D10" s="17" t="s">
        <v>52</v>
      </c>
      <c r="E10" s="17" t="s">
        <v>61</v>
      </c>
      <c r="F10" s="17" t="s">
        <v>62</v>
      </c>
      <c r="G10" s="17" t="s">
        <v>62</v>
      </c>
      <c r="H10" s="17" t="s">
        <v>62</v>
      </c>
      <c r="I10" s="17" t="s">
        <v>62</v>
      </c>
      <c r="J10" s="17" t="s">
        <v>52</v>
      </c>
      <c r="K10" s="17" t="s">
        <v>61</v>
      </c>
      <c r="L10" s="17" t="s">
        <v>62</v>
      </c>
      <c r="M10" s="17" t="s">
        <v>52</v>
      </c>
      <c r="N10" s="17" t="s">
        <v>61</v>
      </c>
      <c r="O10" s="17" t="s">
        <v>62</v>
      </c>
      <c r="P10" s="18" t="s">
        <v>52</v>
      </c>
      <c r="S10" s="14" t="s">
        <v>63</v>
      </c>
      <c r="T10" s="17" t="s">
        <v>52</v>
      </c>
      <c r="U10" s="17" t="s">
        <v>52</v>
      </c>
      <c r="V10" s="17" t="s">
        <v>61</v>
      </c>
      <c r="W10" s="17" t="s">
        <v>61</v>
      </c>
      <c r="X10" s="18" t="s">
        <v>52</v>
      </c>
    </row>
    <row r="11" spans="2:24" ht="16.2" thickBot="1" x14ac:dyDescent="0.35">
      <c r="B11" s="19" t="s">
        <v>64</v>
      </c>
      <c r="C11" s="20" t="s">
        <v>52</v>
      </c>
      <c r="D11" s="20">
        <v>0</v>
      </c>
      <c r="E11" s="20">
        <v>7</v>
      </c>
      <c r="F11" s="20">
        <v>7</v>
      </c>
      <c r="G11" s="20">
        <v>0</v>
      </c>
      <c r="H11" s="20" t="s">
        <v>52</v>
      </c>
      <c r="I11" s="20">
        <v>7</v>
      </c>
      <c r="J11" s="20">
        <v>7</v>
      </c>
      <c r="K11" s="20" t="s">
        <v>52</v>
      </c>
      <c r="L11" s="20" t="s">
        <v>52</v>
      </c>
      <c r="M11" s="20" t="s">
        <v>52</v>
      </c>
      <c r="N11" s="20">
        <v>0</v>
      </c>
      <c r="O11" s="20">
        <v>0</v>
      </c>
      <c r="P11" s="21" t="s">
        <v>52</v>
      </c>
      <c r="S11" s="19" t="s">
        <v>64</v>
      </c>
      <c r="T11" s="20" t="s">
        <v>52</v>
      </c>
      <c r="U11" s="20" t="s">
        <v>52</v>
      </c>
      <c r="V11" s="20" t="s">
        <v>52</v>
      </c>
      <c r="W11" s="20">
        <v>0</v>
      </c>
      <c r="X11" s="21">
        <v>7</v>
      </c>
    </row>
    <row r="12" spans="2:24" ht="22.2" thickTop="1" thickBot="1" x14ac:dyDescent="0.45">
      <c r="B12" s="146" t="s">
        <v>65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8"/>
      <c r="S12" s="162" t="s">
        <v>65</v>
      </c>
      <c r="T12" s="160"/>
      <c r="U12" s="160"/>
      <c r="V12" s="160"/>
      <c r="W12" s="160"/>
      <c r="X12" s="161"/>
    </row>
    <row r="13" spans="2:24" ht="16.2" thickTop="1" x14ac:dyDescent="0.3">
      <c r="B13" s="22" t="s">
        <v>28</v>
      </c>
      <c r="C13" s="23">
        <v>9.69</v>
      </c>
      <c r="D13" s="23">
        <v>9.9136968013422226</v>
      </c>
      <c r="E13" s="23">
        <v>10.298455037317067</v>
      </c>
      <c r="F13" s="23">
        <v>9.8650623328518989</v>
      </c>
      <c r="G13" s="23">
        <v>9.9585051342150006</v>
      </c>
      <c r="H13" s="23">
        <v>12.543916204704452</v>
      </c>
      <c r="I13" s="23">
        <v>12.641111665398393</v>
      </c>
      <c r="J13" s="23">
        <v>12.583747412907872</v>
      </c>
      <c r="K13" s="23">
        <v>12.577681231147489</v>
      </c>
      <c r="L13" s="23">
        <v>11.458269141045445</v>
      </c>
      <c r="M13" s="23">
        <v>11.432159740060303</v>
      </c>
      <c r="N13" s="23">
        <v>11.464499407897755</v>
      </c>
      <c r="O13" s="23">
        <v>11.465801175679037</v>
      </c>
      <c r="P13" s="24">
        <v>8.916888099801076</v>
      </c>
      <c r="S13" s="22" t="s">
        <v>28</v>
      </c>
      <c r="T13" s="23">
        <v>9.69</v>
      </c>
      <c r="U13" s="23">
        <v>8.916888099801076</v>
      </c>
      <c r="V13" s="23">
        <v>8.7772506234351955</v>
      </c>
      <c r="W13" s="23">
        <v>9.3650840702989075</v>
      </c>
      <c r="X13" s="24">
        <v>9.4427657002405514</v>
      </c>
    </row>
    <row r="14" spans="2:24" x14ac:dyDescent="0.3">
      <c r="B14" s="25" t="s">
        <v>66</v>
      </c>
      <c r="C14" s="26">
        <v>4.0619358767588905</v>
      </c>
      <c r="D14" s="26">
        <v>4.2341769431142371</v>
      </c>
      <c r="E14" s="26">
        <v>3.5401617835272154</v>
      </c>
      <c r="F14" s="26">
        <v>3.6057621085537881</v>
      </c>
      <c r="G14" s="26">
        <v>3.593561966244982</v>
      </c>
      <c r="H14" s="26">
        <v>3.6241627661274762</v>
      </c>
      <c r="I14" s="26">
        <v>3.4502751082000023</v>
      </c>
      <c r="J14" s="26">
        <v>3.9816250458490399</v>
      </c>
      <c r="K14" s="26">
        <v>4.1928534420786567</v>
      </c>
      <c r="L14" s="26">
        <v>3.5710363064396438</v>
      </c>
      <c r="M14" s="26">
        <v>4.2011131775181738</v>
      </c>
      <c r="N14" s="26">
        <v>4.1639139728943171</v>
      </c>
      <c r="O14" s="26">
        <v>3.6097925584373556</v>
      </c>
      <c r="P14" s="27">
        <v>4.3060903742132091</v>
      </c>
      <c r="S14" s="25" t="s">
        <v>66</v>
      </c>
      <c r="T14" s="26">
        <v>4.0619358767588905</v>
      </c>
      <c r="U14" s="26">
        <v>4.3060903742132091</v>
      </c>
      <c r="V14" s="26">
        <v>4.0644083693897013</v>
      </c>
      <c r="W14" s="26">
        <v>3.8258460611691665</v>
      </c>
      <c r="X14" s="27">
        <v>3.6300079205881399</v>
      </c>
    </row>
    <row r="15" spans="2:24" x14ac:dyDescent="0.3">
      <c r="B15" s="28" t="s">
        <v>67</v>
      </c>
      <c r="C15" s="29">
        <v>1.4953011399478351</v>
      </c>
      <c r="D15" s="29">
        <v>1.6584261337665851</v>
      </c>
      <c r="E15" s="29">
        <v>1.0224242720642027</v>
      </c>
      <c r="F15" s="29">
        <v>0.96495257413287405</v>
      </c>
      <c r="G15" s="29">
        <v>1.0160241534468828</v>
      </c>
      <c r="H15" s="29">
        <v>1.0074114361311672</v>
      </c>
      <c r="I15" s="29">
        <v>0.90710535570785089</v>
      </c>
      <c r="J15" s="29">
        <v>1.4527881622438918</v>
      </c>
      <c r="K15" s="29">
        <v>1.5980696300503416</v>
      </c>
      <c r="L15" s="29">
        <v>0.94335844944312996</v>
      </c>
      <c r="M15" s="29">
        <v>1.6211543575261338</v>
      </c>
      <c r="N15" s="29">
        <v>1.5800837813791284</v>
      </c>
      <c r="O15" s="29">
        <v>0.97768629709722765</v>
      </c>
      <c r="P15" s="30">
        <v>1.7098257999140993</v>
      </c>
      <c r="S15" s="163" t="s">
        <v>67</v>
      </c>
      <c r="T15" s="29">
        <v>1.4953011399478351</v>
      </c>
      <c r="U15" s="29">
        <v>1.7098257999140993</v>
      </c>
      <c r="V15" s="29">
        <v>1.4811479348745944</v>
      </c>
      <c r="W15" s="29">
        <v>1.2248054371837607</v>
      </c>
      <c r="X15" s="30">
        <v>1.0230309646347506</v>
      </c>
    </row>
    <row r="16" spans="2:24" ht="16.2" thickBot="1" x14ac:dyDescent="0.35">
      <c r="B16" s="34" t="s">
        <v>68</v>
      </c>
      <c r="C16" s="60">
        <v>2.4469400011789295</v>
      </c>
      <c r="D16" s="60">
        <v>2.4371207893105913</v>
      </c>
      <c r="E16" s="60">
        <v>2.4224461305905356</v>
      </c>
      <c r="F16" s="60">
        <v>2.4437840830788544</v>
      </c>
      <c r="G16" s="60">
        <v>2.4335602487398771</v>
      </c>
      <c r="H16" s="60">
        <v>2.428744900904567</v>
      </c>
      <c r="I16" s="60">
        <v>2.4139011271655799</v>
      </c>
      <c r="J16" s="60">
        <v>2.4328888760661673</v>
      </c>
      <c r="K16" s="60">
        <v>2.4316241674197783</v>
      </c>
      <c r="L16" s="60">
        <v>2.4407377226551135</v>
      </c>
      <c r="M16" s="60">
        <v>2.4367122856573888</v>
      </c>
      <c r="N16" s="60">
        <v>2.433976779853273</v>
      </c>
      <c r="O16" s="60">
        <v>2.4411809306008103</v>
      </c>
      <c r="P16" s="157">
        <v>2.4095017801624494</v>
      </c>
      <c r="S16" s="164" t="s">
        <v>68</v>
      </c>
      <c r="T16" s="60">
        <v>2.4469400011789295</v>
      </c>
      <c r="U16" s="60">
        <v>2.4095017801624494</v>
      </c>
      <c r="V16" s="60">
        <v>2.4024201637599583</v>
      </c>
      <c r="W16" s="60">
        <v>2.4340718849362348</v>
      </c>
      <c r="X16" s="157">
        <v>2.4378186549205441</v>
      </c>
    </row>
    <row r="17" spans="2:24" ht="16.2" thickTop="1" x14ac:dyDescent="0.3">
      <c r="B17" s="28" t="s">
        <v>69</v>
      </c>
      <c r="C17" s="155">
        <v>1488</v>
      </c>
      <c r="D17" s="155">
        <v>1614</v>
      </c>
      <c r="E17" s="155">
        <v>1229</v>
      </c>
      <c r="F17" s="155">
        <v>1652</v>
      </c>
      <c r="G17" s="155">
        <v>1682</v>
      </c>
      <c r="H17" s="155">
        <v>1809</v>
      </c>
      <c r="I17" s="155">
        <v>1297</v>
      </c>
      <c r="J17" s="155">
        <v>1682</v>
      </c>
      <c r="K17" s="155">
        <v>1738</v>
      </c>
      <c r="L17" s="155">
        <v>1776</v>
      </c>
      <c r="M17" s="155">
        <v>1773</v>
      </c>
      <c r="N17" s="155">
        <v>1782</v>
      </c>
      <c r="O17" s="155">
        <v>1779</v>
      </c>
      <c r="P17" s="156">
        <v>2480</v>
      </c>
      <c r="S17" s="28" t="s">
        <v>69</v>
      </c>
      <c r="T17" s="155">
        <v>1488</v>
      </c>
      <c r="U17" s="155">
        <v>2480</v>
      </c>
      <c r="V17" s="155">
        <v>2654</v>
      </c>
      <c r="W17" s="155">
        <v>2247</v>
      </c>
      <c r="X17" s="156">
        <v>2245</v>
      </c>
    </row>
    <row r="18" spans="2:24" x14ac:dyDescent="0.3">
      <c r="B18" s="25" t="s">
        <v>70</v>
      </c>
      <c r="C18" s="32">
        <v>0.15348117586384735</v>
      </c>
      <c r="D18" s="32">
        <v>0.16647756575554409</v>
      </c>
      <c r="E18" s="32">
        <v>0.12676637441980401</v>
      </c>
      <c r="F18" s="32">
        <v>0.17039711191335741</v>
      </c>
      <c r="G18" s="32">
        <v>0.17349149045899948</v>
      </c>
      <c r="H18" s="32">
        <v>0.14665585731657885</v>
      </c>
      <c r="I18" s="32">
        <v>0.10514795297932712</v>
      </c>
      <c r="J18" s="32">
        <v>0.13635995135792461</v>
      </c>
      <c r="K18" s="32">
        <v>0.14089987839481152</v>
      </c>
      <c r="L18" s="32">
        <v>0.16328031626367565</v>
      </c>
      <c r="M18" s="32">
        <v>0.16300450491863566</v>
      </c>
      <c r="N18" s="32">
        <v>0.16383193895375564</v>
      </c>
      <c r="O18" s="32">
        <v>0.16355612760871563</v>
      </c>
      <c r="P18" s="33">
        <v>0.2558019597730789</v>
      </c>
      <c r="S18" s="25" t="s">
        <v>70</v>
      </c>
      <c r="T18" s="32">
        <v>0.15348117586384735</v>
      </c>
      <c r="U18" s="32">
        <v>0.2558019597730789</v>
      </c>
      <c r="V18" s="32">
        <v>0.27374935533780298</v>
      </c>
      <c r="W18" s="32">
        <v>0.23176895306859205</v>
      </c>
      <c r="X18" s="33">
        <v>0.23156266116554924</v>
      </c>
    </row>
    <row r="19" spans="2:24" ht="16.2" thickBot="1" x14ac:dyDescent="0.35">
      <c r="B19" s="34" t="s">
        <v>71</v>
      </c>
      <c r="C19" s="35">
        <v>181</v>
      </c>
      <c r="D19" s="35">
        <v>274</v>
      </c>
      <c r="E19" s="35">
        <v>37</v>
      </c>
      <c r="F19" s="35">
        <v>5</v>
      </c>
      <c r="G19" s="35">
        <v>0</v>
      </c>
      <c r="H19" s="35">
        <v>19</v>
      </c>
      <c r="I19" s="35">
        <v>0</v>
      </c>
      <c r="J19" s="35">
        <v>198</v>
      </c>
      <c r="K19" s="35">
        <v>324</v>
      </c>
      <c r="L19" s="35">
        <v>0</v>
      </c>
      <c r="M19" s="35">
        <v>307</v>
      </c>
      <c r="N19" s="35">
        <v>303</v>
      </c>
      <c r="O19" s="35">
        <v>2</v>
      </c>
      <c r="P19" s="36">
        <v>257</v>
      </c>
      <c r="S19" s="34" t="s">
        <v>71</v>
      </c>
      <c r="T19" s="35">
        <v>181</v>
      </c>
      <c r="U19" s="35">
        <v>257</v>
      </c>
      <c r="V19" s="35">
        <v>71</v>
      </c>
      <c r="W19" s="35">
        <v>87</v>
      </c>
      <c r="X19" s="36">
        <v>11</v>
      </c>
    </row>
    <row r="20" spans="2:24" ht="16.2" thickTop="1" x14ac:dyDescent="0.3">
      <c r="B20" s="22" t="s">
        <v>36</v>
      </c>
      <c r="C20" s="37">
        <v>0.56162970603403817</v>
      </c>
      <c r="D20" s="37">
        <v>0.56162970603403817</v>
      </c>
      <c r="E20" s="37">
        <v>0.56162970603403817</v>
      </c>
      <c r="F20" s="37">
        <v>0.56162970603403817</v>
      </c>
      <c r="G20" s="37">
        <v>0.56162970603403817</v>
      </c>
      <c r="H20" s="37">
        <v>0.60364815565464125</v>
      </c>
      <c r="I20" s="37">
        <v>0.60364815565464125</v>
      </c>
      <c r="J20" s="37">
        <v>0.60364815565464125</v>
      </c>
      <c r="K20" s="37">
        <v>0.60364815565464125</v>
      </c>
      <c r="L20" s="37">
        <v>0.57672152247862463</v>
      </c>
      <c r="M20" s="37">
        <v>0.57672152247862463</v>
      </c>
      <c r="N20" s="37">
        <v>0.57672152247862463</v>
      </c>
      <c r="O20" s="37">
        <v>0.57672152247862463</v>
      </c>
      <c r="P20" s="38">
        <v>0.56162970603403817</v>
      </c>
      <c r="S20" s="22" t="s">
        <v>36</v>
      </c>
      <c r="T20" s="37">
        <v>0.56162970603403817</v>
      </c>
      <c r="U20" s="37">
        <v>0.56162970603403817</v>
      </c>
      <c r="V20" s="37">
        <v>0.56162970603403817</v>
      </c>
      <c r="W20" s="37">
        <v>0.46869520371325424</v>
      </c>
      <c r="X20" s="38">
        <v>0.46869520371325424</v>
      </c>
    </row>
    <row r="21" spans="2:24" x14ac:dyDescent="0.3">
      <c r="B21" s="25" t="s">
        <v>37</v>
      </c>
      <c r="C21" s="32">
        <v>0.10211449200618876</v>
      </c>
      <c r="D21" s="32">
        <v>0.10211449200618876</v>
      </c>
      <c r="E21" s="32">
        <v>0.10211449200618876</v>
      </c>
      <c r="F21" s="32">
        <v>0.10211449200618876</v>
      </c>
      <c r="G21" s="32">
        <v>0.10211449200618876</v>
      </c>
      <c r="H21" s="32">
        <v>8.5934333198216459E-2</v>
      </c>
      <c r="I21" s="32">
        <v>8.5934333198216459E-2</v>
      </c>
      <c r="J21" s="32">
        <v>8.5934333198216459E-2</v>
      </c>
      <c r="K21" s="32">
        <v>8.5934333198216459E-2</v>
      </c>
      <c r="L21" s="32">
        <v>9.6166222303944102E-2</v>
      </c>
      <c r="M21" s="32">
        <v>9.6166222303944102E-2</v>
      </c>
      <c r="N21" s="32">
        <v>9.6166222303944102E-2</v>
      </c>
      <c r="O21" s="32">
        <v>9.6166222303944102E-2</v>
      </c>
      <c r="P21" s="33">
        <v>0</v>
      </c>
      <c r="S21" s="25" t="s">
        <v>37</v>
      </c>
      <c r="T21" s="32">
        <v>0.10211449200618876</v>
      </c>
      <c r="U21" s="32">
        <v>0</v>
      </c>
      <c r="V21" s="32">
        <v>0</v>
      </c>
      <c r="W21" s="32">
        <v>0.1365652398143373</v>
      </c>
      <c r="X21" s="33">
        <v>0.1365652398143373</v>
      </c>
    </row>
    <row r="22" spans="2:24" ht="16.2" thickBot="1" x14ac:dyDescent="0.35">
      <c r="B22" s="31" t="s">
        <v>102</v>
      </c>
      <c r="C22" s="152">
        <v>2.0010314595152141E-2</v>
      </c>
      <c r="D22" s="152">
        <v>7.0139247034553898E-3</v>
      </c>
      <c r="E22" s="152">
        <v>4.6725116039195463E-2</v>
      </c>
      <c r="F22" s="152">
        <v>3.0943785456420837E-3</v>
      </c>
      <c r="G22" s="152">
        <v>0</v>
      </c>
      <c r="H22" s="152">
        <v>0</v>
      </c>
      <c r="I22" s="152">
        <v>4.1507904337251725E-2</v>
      </c>
      <c r="J22" s="152">
        <v>1.0295905958654235E-2</v>
      </c>
      <c r="K22" s="152">
        <v>5.7559789217673284E-3</v>
      </c>
      <c r="L22" s="152">
        <v>5.5162269007998533E-4</v>
      </c>
      <c r="M22" s="152">
        <v>8.2743403511997794E-4</v>
      </c>
      <c r="N22" s="152">
        <v>0</v>
      </c>
      <c r="O22" s="152">
        <v>2.7581134503999266E-4</v>
      </c>
      <c r="P22" s="153">
        <v>1.9804022692109336E-2</v>
      </c>
      <c r="S22" s="31" t="s">
        <v>102</v>
      </c>
      <c r="T22" s="152">
        <v>2.0010314595152141E-2</v>
      </c>
      <c r="U22" s="152">
        <v>1.9804022692109336E-2</v>
      </c>
      <c r="V22" s="152">
        <v>1.8566271273852502E-3</v>
      </c>
      <c r="W22" s="152">
        <v>2.0629190304280557E-4</v>
      </c>
      <c r="X22" s="153">
        <v>4.1258380608561113E-4</v>
      </c>
    </row>
    <row r="23" spans="2:24" ht="16.2" thickTop="1" x14ac:dyDescent="0.3"/>
    <row r="24" spans="2:24" ht="16.2" thickBot="1" x14ac:dyDescent="0.35"/>
    <row r="25" spans="2:24" ht="16.2" thickTop="1" x14ac:dyDescent="0.3">
      <c r="B25" s="11" t="s">
        <v>46</v>
      </c>
      <c r="C25" s="158">
        <v>14</v>
      </c>
      <c r="D25" s="12">
        <v>15</v>
      </c>
      <c r="E25" s="12">
        <v>16</v>
      </c>
      <c r="F25" s="12">
        <v>17</v>
      </c>
      <c r="G25" s="12">
        <v>18</v>
      </c>
      <c r="H25" s="158">
        <v>19</v>
      </c>
      <c r="I25" s="158">
        <v>20</v>
      </c>
      <c r="J25" s="12">
        <v>21</v>
      </c>
      <c r="K25" s="12">
        <v>22</v>
      </c>
      <c r="L25" s="12">
        <v>23</v>
      </c>
      <c r="M25" s="12">
        <v>24</v>
      </c>
      <c r="N25" s="12">
        <v>25</v>
      </c>
      <c r="O25" s="12">
        <v>26</v>
      </c>
      <c r="P25" s="13">
        <v>27</v>
      </c>
    </row>
    <row r="26" spans="2:24" x14ac:dyDescent="0.3">
      <c r="B26" s="14" t="s">
        <v>47</v>
      </c>
      <c r="C26" s="15" t="s">
        <v>73</v>
      </c>
      <c r="D26" s="15" t="s">
        <v>73</v>
      </c>
      <c r="E26" s="15" t="s">
        <v>73</v>
      </c>
      <c r="F26" s="15" t="s">
        <v>73</v>
      </c>
      <c r="G26" s="15" t="s">
        <v>73</v>
      </c>
      <c r="H26" s="15" t="s">
        <v>48</v>
      </c>
      <c r="I26" s="15" t="s">
        <v>48</v>
      </c>
      <c r="J26" s="15" t="s">
        <v>48</v>
      </c>
      <c r="K26" s="15" t="s">
        <v>48</v>
      </c>
      <c r="L26" s="15" t="s">
        <v>48</v>
      </c>
      <c r="M26" s="15" t="s">
        <v>48</v>
      </c>
      <c r="N26" s="15" t="s">
        <v>73</v>
      </c>
      <c r="O26" s="15" t="s">
        <v>73</v>
      </c>
      <c r="P26" s="16" t="s">
        <v>73</v>
      </c>
    </row>
    <row r="27" spans="2:24" x14ac:dyDescent="0.3">
      <c r="B27" s="14" t="s">
        <v>49</v>
      </c>
      <c r="C27" s="15">
        <v>18</v>
      </c>
      <c r="D27" s="15">
        <v>18</v>
      </c>
      <c r="E27" s="15">
        <v>11</v>
      </c>
      <c r="F27" s="15">
        <v>15</v>
      </c>
      <c r="G27" s="15">
        <v>11</v>
      </c>
      <c r="H27" s="15">
        <v>15</v>
      </c>
      <c r="I27" s="15">
        <v>18</v>
      </c>
      <c r="J27" s="15">
        <v>18</v>
      </c>
      <c r="K27" s="15">
        <v>11</v>
      </c>
      <c r="L27" s="15">
        <v>15</v>
      </c>
      <c r="M27" s="15">
        <v>11</v>
      </c>
      <c r="N27" s="15">
        <v>11</v>
      </c>
      <c r="O27" s="15">
        <v>15</v>
      </c>
      <c r="P27" s="16">
        <v>18</v>
      </c>
    </row>
    <row r="28" spans="2:24" x14ac:dyDescent="0.3">
      <c r="B28" s="14" t="s">
        <v>50</v>
      </c>
      <c r="C28" s="15">
        <v>24</v>
      </c>
      <c r="D28" s="15">
        <v>18</v>
      </c>
      <c r="E28" s="15">
        <v>24</v>
      </c>
      <c r="F28" s="15">
        <v>24</v>
      </c>
      <c r="G28" s="15">
        <v>18</v>
      </c>
      <c r="H28" s="15">
        <v>18</v>
      </c>
      <c r="I28" s="15">
        <v>24</v>
      </c>
      <c r="J28" s="15">
        <v>18</v>
      </c>
      <c r="K28" s="15">
        <v>24</v>
      </c>
      <c r="L28" s="15">
        <v>24</v>
      </c>
      <c r="M28" s="15">
        <v>18</v>
      </c>
      <c r="N28" s="15">
        <v>12</v>
      </c>
      <c r="O28" s="15">
        <v>12</v>
      </c>
      <c r="P28" s="16">
        <v>12</v>
      </c>
    </row>
    <row r="29" spans="2:24" x14ac:dyDescent="0.3">
      <c r="B29" s="14" t="s">
        <v>51</v>
      </c>
      <c r="C29" s="15" t="s">
        <v>52</v>
      </c>
      <c r="D29" s="15" t="s">
        <v>52</v>
      </c>
      <c r="E29" s="17" t="s">
        <v>54</v>
      </c>
      <c r="F29" s="15" t="s">
        <v>53</v>
      </c>
      <c r="G29" s="17" t="s">
        <v>54</v>
      </c>
      <c r="H29" s="17" t="s">
        <v>54</v>
      </c>
      <c r="I29" s="17" t="s">
        <v>54</v>
      </c>
      <c r="J29" s="15" t="s">
        <v>53</v>
      </c>
      <c r="K29" s="15" t="s">
        <v>53</v>
      </c>
      <c r="L29" s="15" t="s">
        <v>52</v>
      </c>
      <c r="M29" s="17" t="s">
        <v>54</v>
      </c>
      <c r="N29" s="17" t="s">
        <v>54</v>
      </c>
      <c r="O29" s="15" t="s">
        <v>53</v>
      </c>
      <c r="P29" s="16" t="s">
        <v>52</v>
      </c>
    </row>
    <row r="30" spans="2:24" x14ac:dyDescent="0.3">
      <c r="B30" s="14" t="s">
        <v>55</v>
      </c>
      <c r="C30" s="15" t="s">
        <v>56</v>
      </c>
      <c r="D30" s="15" t="s">
        <v>56</v>
      </c>
      <c r="E30" s="15" t="s">
        <v>56</v>
      </c>
      <c r="F30" s="15" t="s">
        <v>56</v>
      </c>
      <c r="G30" s="15" t="s">
        <v>56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6" t="s">
        <v>57</v>
      </c>
    </row>
    <row r="31" spans="2:24" x14ac:dyDescent="0.3">
      <c r="B31" s="14" t="s">
        <v>58</v>
      </c>
      <c r="C31" s="15" t="s">
        <v>52</v>
      </c>
      <c r="D31" s="15" t="s">
        <v>59</v>
      </c>
      <c r="E31" s="15" t="s">
        <v>59</v>
      </c>
      <c r="F31" s="15" t="s">
        <v>53</v>
      </c>
      <c r="G31" s="15" t="s">
        <v>53</v>
      </c>
      <c r="H31" s="15" t="s">
        <v>52</v>
      </c>
      <c r="I31" s="15" t="s">
        <v>52</v>
      </c>
      <c r="J31" s="15" t="s">
        <v>59</v>
      </c>
      <c r="K31" s="15" t="s">
        <v>59</v>
      </c>
      <c r="L31" s="15" t="s">
        <v>53</v>
      </c>
      <c r="M31" s="17" t="s">
        <v>59</v>
      </c>
      <c r="N31" s="15" t="s">
        <v>52</v>
      </c>
      <c r="O31" s="15" t="s">
        <v>59</v>
      </c>
      <c r="P31" s="18" t="s">
        <v>53</v>
      </c>
    </row>
    <row r="32" spans="2:24" x14ac:dyDescent="0.3">
      <c r="B32" s="14" t="s">
        <v>60</v>
      </c>
      <c r="C32" s="17" t="s">
        <v>62</v>
      </c>
      <c r="D32" s="17" t="s">
        <v>52</v>
      </c>
      <c r="E32" s="17" t="s">
        <v>61</v>
      </c>
      <c r="F32" s="17" t="s">
        <v>52</v>
      </c>
      <c r="G32" s="17" t="s">
        <v>62</v>
      </c>
      <c r="H32" s="17" t="s">
        <v>61</v>
      </c>
      <c r="I32" s="17" t="s">
        <v>62</v>
      </c>
      <c r="J32" s="17" t="s">
        <v>52</v>
      </c>
      <c r="K32" s="17" t="s">
        <v>61</v>
      </c>
      <c r="L32" s="17" t="s">
        <v>52</v>
      </c>
      <c r="M32" s="17" t="s">
        <v>62</v>
      </c>
      <c r="N32" s="17" t="s">
        <v>52</v>
      </c>
      <c r="O32" s="17" t="s">
        <v>62</v>
      </c>
      <c r="P32" s="18" t="s">
        <v>61</v>
      </c>
    </row>
    <row r="33" spans="2:16" x14ac:dyDescent="0.3">
      <c r="B33" s="14" t="s">
        <v>63</v>
      </c>
      <c r="C33" s="17" t="s">
        <v>61</v>
      </c>
      <c r="D33" s="17" t="s">
        <v>52</v>
      </c>
      <c r="E33" s="17" t="s">
        <v>61</v>
      </c>
      <c r="F33" s="17" t="s">
        <v>61</v>
      </c>
      <c r="G33" s="17" t="s">
        <v>52</v>
      </c>
      <c r="H33" s="17" t="s">
        <v>61</v>
      </c>
      <c r="I33" s="17" t="s">
        <v>52</v>
      </c>
      <c r="J33" s="17" t="s">
        <v>61</v>
      </c>
      <c r="K33" s="17" t="s">
        <v>52</v>
      </c>
      <c r="L33" s="17" t="s">
        <v>52</v>
      </c>
      <c r="M33" s="17" t="s">
        <v>61</v>
      </c>
      <c r="N33" s="17" t="s">
        <v>62</v>
      </c>
      <c r="O33" s="17" t="s">
        <v>62</v>
      </c>
      <c r="P33" s="18" t="s">
        <v>62</v>
      </c>
    </row>
    <row r="34" spans="2:16" ht="16.2" thickBot="1" x14ac:dyDescent="0.35">
      <c r="B34" s="19" t="s">
        <v>64</v>
      </c>
      <c r="C34" s="20" t="s">
        <v>52</v>
      </c>
      <c r="D34" s="20">
        <v>0</v>
      </c>
      <c r="E34" s="20">
        <v>0</v>
      </c>
      <c r="F34" s="20">
        <v>7</v>
      </c>
      <c r="G34" s="20">
        <v>7</v>
      </c>
      <c r="H34" s="20">
        <v>0</v>
      </c>
      <c r="I34" s="20">
        <v>7</v>
      </c>
      <c r="J34" s="20">
        <v>7</v>
      </c>
      <c r="K34" s="20" t="s">
        <v>52</v>
      </c>
      <c r="L34" s="20">
        <v>0</v>
      </c>
      <c r="M34" s="20" t="s">
        <v>52</v>
      </c>
      <c r="N34" s="20" t="s">
        <v>52</v>
      </c>
      <c r="O34" s="20">
        <v>0</v>
      </c>
      <c r="P34" s="21">
        <v>7</v>
      </c>
    </row>
    <row r="35" spans="2:16" ht="22.2" thickTop="1" thickBot="1" x14ac:dyDescent="0.45">
      <c r="B35" s="146" t="s">
        <v>65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8"/>
    </row>
    <row r="36" spans="2:16" ht="16.2" thickTop="1" x14ac:dyDescent="0.3">
      <c r="B36" s="22" t="s">
        <v>28</v>
      </c>
      <c r="C36" s="23">
        <v>8.7772506234351955</v>
      </c>
      <c r="D36" s="23">
        <v>12.435350958633476</v>
      </c>
      <c r="E36" s="23">
        <v>12.444840163882235</v>
      </c>
      <c r="F36" s="23">
        <v>11.00021920832611</v>
      </c>
      <c r="G36" s="23">
        <v>11.56390855761393</v>
      </c>
      <c r="H36" s="23">
        <v>9.3650840702989075</v>
      </c>
      <c r="I36" s="23">
        <v>9.4427657002405514</v>
      </c>
      <c r="J36" s="23">
        <v>12.555815888942128</v>
      </c>
      <c r="K36" s="23">
        <v>12.513649526481229</v>
      </c>
      <c r="L36" s="23">
        <v>11.184512041808164</v>
      </c>
      <c r="M36" s="23">
        <v>12.561250388352613</v>
      </c>
      <c r="N36" s="23">
        <v>9.2201342136889899</v>
      </c>
      <c r="O36" s="23">
        <v>12.474875223579764</v>
      </c>
      <c r="P36" s="24">
        <v>11.287426173053245</v>
      </c>
    </row>
    <row r="37" spans="2:16" x14ac:dyDescent="0.3">
      <c r="B37" s="25" t="s">
        <v>66</v>
      </c>
      <c r="C37" s="26">
        <v>4.0644083693897013</v>
      </c>
      <c r="D37" s="26">
        <v>5.091851053036752</v>
      </c>
      <c r="E37" s="26">
        <v>3.896095528041712</v>
      </c>
      <c r="F37" s="26">
        <v>3.6786497206521012</v>
      </c>
      <c r="G37" s="26">
        <v>3.4807568805529381</v>
      </c>
      <c r="H37" s="26">
        <v>3.8258460611691665</v>
      </c>
      <c r="I37" s="26">
        <v>3.6300079205881399</v>
      </c>
      <c r="J37" s="26">
        <v>3.8387826899735673</v>
      </c>
      <c r="K37" s="26">
        <v>3.6791519904480241</v>
      </c>
      <c r="L37" s="26">
        <v>4.0989284407669819</v>
      </c>
      <c r="M37" s="26">
        <v>3.7033189535333335</v>
      </c>
      <c r="N37" s="26">
        <v>4.8178475031647823</v>
      </c>
      <c r="O37" s="26">
        <v>5.2896985167494197</v>
      </c>
      <c r="P37" s="27">
        <v>5.0153777584157773</v>
      </c>
    </row>
    <row r="38" spans="2:16" x14ac:dyDescent="0.3">
      <c r="B38" s="28" t="s">
        <v>67</v>
      </c>
      <c r="C38" s="29">
        <v>1.4811479348745944</v>
      </c>
      <c r="D38" s="29">
        <v>2.6055092385553991</v>
      </c>
      <c r="E38" s="29">
        <v>1.3169869162954828</v>
      </c>
      <c r="F38" s="29">
        <v>1.0962459119100854</v>
      </c>
      <c r="G38" s="29">
        <v>0.93902745154060197</v>
      </c>
      <c r="H38" s="29">
        <v>1.2248054371837607</v>
      </c>
      <c r="I38" s="29">
        <v>1.0230309646347506</v>
      </c>
      <c r="J38" s="29">
        <v>1.2243638697356192</v>
      </c>
      <c r="K38" s="29">
        <v>1.071930916305613</v>
      </c>
      <c r="L38" s="29">
        <v>1.5199512843738086</v>
      </c>
      <c r="M38" s="29">
        <v>1.0610459694555971</v>
      </c>
      <c r="N38" s="29">
        <v>2.3879413386291715</v>
      </c>
      <c r="O38" s="29">
        <v>2.9825359734846848</v>
      </c>
      <c r="P38" s="30">
        <v>2.6797084997024547</v>
      </c>
    </row>
    <row r="39" spans="2:16" ht="16.2" thickBot="1" x14ac:dyDescent="0.35">
      <c r="B39" s="34" t="s">
        <v>68</v>
      </c>
      <c r="C39" s="60">
        <v>2.4024201637599583</v>
      </c>
      <c r="D39" s="60">
        <v>2.3938638162398149</v>
      </c>
      <c r="E39" s="60">
        <v>2.4030961891999896</v>
      </c>
      <c r="F39" s="60">
        <v>2.4075108715263922</v>
      </c>
      <c r="G39" s="60">
        <v>2.4141790559311898</v>
      </c>
      <c r="H39" s="60">
        <v>2.4340718849362348</v>
      </c>
      <c r="I39" s="60">
        <v>2.4378186549205441</v>
      </c>
      <c r="J39" s="60">
        <v>2.4378614207020743</v>
      </c>
      <c r="K39" s="60">
        <v>2.4301022585968282</v>
      </c>
      <c r="L39" s="60">
        <v>2.4483313727885636</v>
      </c>
      <c r="M39" s="60">
        <v>2.4408496645460245</v>
      </c>
      <c r="N39" s="60">
        <v>2.4197557449983647</v>
      </c>
      <c r="O39" s="60">
        <v>2.4311925414665989</v>
      </c>
      <c r="P39" s="157">
        <v>2.3922492360654433</v>
      </c>
    </row>
    <row r="40" spans="2:16" ht="16.2" thickTop="1" x14ac:dyDescent="0.3">
      <c r="B40" s="28" t="s">
        <v>69</v>
      </c>
      <c r="C40" s="155">
        <v>2654</v>
      </c>
      <c r="D40" s="155">
        <v>2430</v>
      </c>
      <c r="E40" s="155">
        <v>2757</v>
      </c>
      <c r="F40" s="155">
        <v>2427</v>
      </c>
      <c r="G40" s="155">
        <v>1476</v>
      </c>
      <c r="H40" s="155">
        <v>2247</v>
      </c>
      <c r="I40" s="155">
        <v>2245</v>
      </c>
      <c r="J40" s="155">
        <v>2413</v>
      </c>
      <c r="K40" s="155">
        <v>2314</v>
      </c>
      <c r="L40" s="155">
        <v>2195</v>
      </c>
      <c r="M40" s="155">
        <v>2313</v>
      </c>
      <c r="N40" s="155">
        <v>2023</v>
      </c>
      <c r="O40" s="155">
        <v>2125</v>
      </c>
      <c r="P40" s="156">
        <v>2025</v>
      </c>
    </row>
    <row r="41" spans="2:16" x14ac:dyDescent="0.3">
      <c r="B41" s="25" t="s">
        <v>70</v>
      </c>
      <c r="C41" s="32">
        <v>0.27374935533780298</v>
      </c>
      <c r="D41" s="32">
        <v>0.19700040535062829</v>
      </c>
      <c r="E41" s="32">
        <v>0.22351033644102147</v>
      </c>
      <c r="F41" s="32">
        <v>0.22313137813735404</v>
      </c>
      <c r="G41" s="32">
        <v>0.13569918175967638</v>
      </c>
      <c r="H41" s="32">
        <v>0.23176895306859205</v>
      </c>
      <c r="I41" s="32">
        <v>0.23156266116554924</v>
      </c>
      <c r="J41" s="32">
        <v>0.19562221321443049</v>
      </c>
      <c r="K41" s="32">
        <v>0.1875962707742197</v>
      </c>
      <c r="L41" s="32">
        <v>0.20180196745426129</v>
      </c>
      <c r="M41" s="32">
        <v>0.187515200648561</v>
      </c>
      <c r="N41" s="32">
        <v>0.20866425992779783</v>
      </c>
      <c r="O41" s="32">
        <v>0.17227401702472639</v>
      </c>
      <c r="P41" s="33">
        <v>0.18617265790199503</v>
      </c>
    </row>
    <row r="42" spans="2:16" ht="16.2" thickBot="1" x14ac:dyDescent="0.35">
      <c r="B42" s="34" t="s">
        <v>75</v>
      </c>
      <c r="C42" s="35">
        <v>71</v>
      </c>
      <c r="D42" s="35">
        <v>1004</v>
      </c>
      <c r="E42" s="35">
        <v>30</v>
      </c>
      <c r="F42" s="35">
        <v>10</v>
      </c>
      <c r="G42" s="35">
        <v>0</v>
      </c>
      <c r="H42" s="35">
        <v>87</v>
      </c>
      <c r="I42" s="35">
        <v>11</v>
      </c>
      <c r="J42" s="35">
        <v>111</v>
      </c>
      <c r="K42" s="35">
        <v>44</v>
      </c>
      <c r="L42" s="35">
        <v>344</v>
      </c>
      <c r="M42" s="35">
        <v>78</v>
      </c>
      <c r="N42" s="35">
        <v>712</v>
      </c>
      <c r="O42" s="35">
        <v>1551</v>
      </c>
      <c r="P42" s="36">
        <v>1337</v>
      </c>
    </row>
    <row r="43" spans="2:16" ht="16.2" thickTop="1" x14ac:dyDescent="0.3">
      <c r="B43" s="22" t="s">
        <v>36</v>
      </c>
      <c r="C43" s="37">
        <v>0.56162970603403817</v>
      </c>
      <c r="D43" s="37">
        <v>0.60364815565464125</v>
      </c>
      <c r="E43" s="37">
        <v>0.60364815565464125</v>
      </c>
      <c r="F43" s="37">
        <v>0.57672152247862463</v>
      </c>
      <c r="G43" s="37">
        <v>0.57672152247862463</v>
      </c>
      <c r="H43" s="37">
        <v>0.46869520371325424</v>
      </c>
      <c r="I43" s="37">
        <v>0.46869520371325424</v>
      </c>
      <c r="J43" s="37">
        <v>0.52517227401702471</v>
      </c>
      <c r="K43" s="37">
        <v>0.52517227401702471</v>
      </c>
      <c r="L43" s="37">
        <v>0.48892157764089361</v>
      </c>
      <c r="M43" s="37">
        <v>0.52517227401702471</v>
      </c>
      <c r="N43" s="37">
        <v>0.46869520371325424</v>
      </c>
      <c r="O43" s="37">
        <v>0.52517227401702471</v>
      </c>
      <c r="P43" s="38">
        <v>0.48892157764089361</v>
      </c>
    </row>
    <row r="44" spans="2:16" x14ac:dyDescent="0.3">
      <c r="B44" s="25" t="s">
        <v>37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0.1365652398143373</v>
      </c>
      <c r="I44" s="32">
        <v>0.1365652398143373</v>
      </c>
      <c r="J44" s="32">
        <v>0.11471422780705311</v>
      </c>
      <c r="K44" s="32">
        <v>0.11471422780705311</v>
      </c>
      <c r="L44" s="32">
        <v>0.12843614967362324</v>
      </c>
      <c r="M44" s="32">
        <v>0.11471422780705311</v>
      </c>
      <c r="N44" s="32">
        <v>0</v>
      </c>
      <c r="O44" s="32">
        <v>0</v>
      </c>
      <c r="P44" s="33">
        <v>0</v>
      </c>
    </row>
    <row r="45" spans="2:16" ht="16.2" thickBot="1" x14ac:dyDescent="0.35">
      <c r="B45" s="151" t="s">
        <v>72</v>
      </c>
      <c r="C45" s="152">
        <v>1.8566271273852502E-3</v>
      </c>
      <c r="D45" s="152">
        <v>3.5589785164167005E-2</v>
      </c>
      <c r="E45" s="152">
        <v>9.0798540737738135E-3</v>
      </c>
      <c r="F45" s="152">
        <v>3.6866783120345685E-2</v>
      </c>
      <c r="G45" s="152">
        <v>0.12429897949802335</v>
      </c>
      <c r="H45" s="152">
        <v>2.0629190304280557E-4</v>
      </c>
      <c r="I45" s="152">
        <v>4.1258380608561113E-4</v>
      </c>
      <c r="J45" s="152">
        <v>7.2963113092825295E-4</v>
      </c>
      <c r="K45" s="152">
        <v>8.7555735711390345E-3</v>
      </c>
      <c r="L45" s="152">
        <v>1.7559988967546198E-2</v>
      </c>
      <c r="M45" s="152">
        <v>8.8366436967977306E-3</v>
      </c>
      <c r="N45" s="152">
        <v>0.15987622485817432</v>
      </c>
      <c r="O45" s="152">
        <v>0.13879205512768544</v>
      </c>
      <c r="P45" s="153">
        <v>0.16162544819343569</v>
      </c>
    </row>
    <row r="46" spans="2:16" ht="16.2" thickTop="1" x14ac:dyDescent="0.3"/>
  </sheetData>
  <mergeCells count="3">
    <mergeCell ref="B12:P12"/>
    <mergeCell ref="B35:P35"/>
    <mergeCell ref="S12:X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Runs2</vt:lpstr>
      <vt:lpstr>Scenarios (2)</vt:lpstr>
      <vt:lpstr>Scenarios (10-Jul)</vt:lpstr>
      <vt:lpstr>Sheet1</vt:lpstr>
      <vt:lpstr>Chart1</vt:lpstr>
      <vt:lpstr>Chart1 (2)</vt:lpstr>
      <vt:lpstr>Chart2</vt:lpstr>
      <vt:lpstr>'Scenarios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cp:lastPrinted>2015-07-13T12:37:51Z</cp:lastPrinted>
  <dcterms:created xsi:type="dcterms:W3CDTF">2015-07-10T15:53:49Z</dcterms:created>
  <dcterms:modified xsi:type="dcterms:W3CDTF">2015-07-13T13:17:59Z</dcterms:modified>
</cp:coreProperties>
</file>