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igo\Desktop\hec\"/>
    </mc:Choice>
  </mc:AlternateContent>
  <xr:revisionPtr revIDLastSave="0" documentId="13_ncr:1_{8EB33500-74D2-47A5-B2F6-1A7522F92D3E}" xr6:coauthVersionLast="45" xr6:coauthVersionMax="45" xr10:uidLastSave="{00000000-0000-0000-0000-000000000000}"/>
  <bookViews>
    <workbookView xWindow="-120" yWindow="-120" windowWidth="29040" windowHeight="16440" tabRatio="257" activeTab="1" xr2:uid="{00000000-000D-0000-FFFF-FFFF00000000}"/>
  </bookViews>
  <sheets>
    <sheet name="Лист1" sheetId="2" r:id="rId1"/>
    <sheet name="Лист2" sheetId="1" r:id="rId2"/>
    <sheet name="Лист3" sheetId="3" state="hidden" r:id="rId3"/>
    <sheet name="Лист5" sheetId="5" state="hidden" r:id="rId4"/>
    <sheet name="Лист6" sheetId="6" state="hidden" r:id="rId5"/>
    <sheet name="Лист4" sheetId="4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9" i="1" l="1"/>
  <c r="E48" i="1"/>
  <c r="F2" i="2" l="1"/>
  <c r="I2" i="2" s="1"/>
  <c r="G2" i="2" s="1"/>
  <c r="F3" i="2"/>
  <c r="I3" i="2" s="1"/>
  <c r="F4" i="2"/>
  <c r="I4" i="2" s="1"/>
  <c r="F5" i="2"/>
  <c r="I5" i="2" s="1"/>
  <c r="F6" i="2"/>
  <c r="I6" i="2" s="1"/>
  <c r="F7" i="2"/>
  <c r="I7" i="2" s="1"/>
  <c r="F8" i="2"/>
  <c r="I8" i="2" s="1"/>
  <c r="F9" i="2"/>
  <c r="I9" i="2" s="1"/>
  <c r="F10" i="2"/>
  <c r="I10" i="2" s="1"/>
  <c r="F11" i="2"/>
  <c r="I11" i="2" s="1"/>
  <c r="F12" i="2"/>
  <c r="I12" i="2" s="1"/>
  <c r="F13" i="2"/>
  <c r="I13" i="2" s="1"/>
  <c r="F14" i="2"/>
  <c r="I14" i="2" s="1"/>
  <c r="F15" i="2"/>
  <c r="I15" i="2" s="1"/>
  <c r="F16" i="2"/>
  <c r="I16" i="2" s="1"/>
  <c r="F17" i="2"/>
  <c r="I17" i="2" s="1"/>
  <c r="F18" i="2"/>
  <c r="I18" i="2" s="1"/>
  <c r="F19" i="2"/>
  <c r="I19" i="2" s="1"/>
  <c r="F20" i="2"/>
  <c r="I20" i="2" s="1"/>
  <c r="F21" i="2"/>
  <c r="I21" i="2" s="1"/>
  <c r="F22" i="2"/>
  <c r="I22" i="2" s="1"/>
  <c r="F23" i="2"/>
  <c r="I23" i="2" s="1"/>
  <c r="F24" i="2"/>
  <c r="I24" i="2" s="1"/>
  <c r="F25" i="2"/>
  <c r="I25" i="2" s="1"/>
  <c r="F26" i="2"/>
  <c r="I26" i="2" s="1"/>
  <c r="F27" i="2"/>
  <c r="I27" i="2" s="1"/>
  <c r="F28" i="2"/>
  <c r="I28" i="2" s="1"/>
  <c r="F29" i="2"/>
  <c r="I29" i="2" s="1"/>
  <c r="F30" i="2"/>
  <c r="I30" i="2" s="1"/>
  <c r="F31" i="2"/>
  <c r="I31" i="2" s="1"/>
  <c r="F32" i="2"/>
  <c r="I32" i="2" s="1"/>
  <c r="F33" i="2"/>
  <c r="I33" i="2" s="1"/>
  <c r="F34" i="2"/>
  <c r="I34" i="2"/>
  <c r="F35" i="2"/>
  <c r="I35" i="2" s="1"/>
  <c r="F36" i="2"/>
  <c r="I36" i="2" s="1"/>
  <c r="F37" i="2"/>
  <c r="I37" i="2" s="1"/>
  <c r="F38" i="2"/>
  <c r="I38" i="2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 l="1"/>
  <c r="G35" i="2"/>
  <c r="G33" i="2"/>
  <c r="G29" i="2"/>
  <c r="G27" i="2"/>
  <c r="G25" i="2"/>
  <c r="G23" i="2"/>
  <c r="G19" i="2"/>
  <c r="G17" i="2"/>
  <c r="G13" i="2"/>
  <c r="G11" i="2"/>
  <c r="G9" i="2"/>
  <c r="G7" i="2"/>
  <c r="G3" i="2"/>
  <c r="G37" i="2"/>
  <c r="G21" i="2"/>
  <c r="G31" i="2"/>
  <c r="G15" i="2"/>
  <c r="G5" i="2"/>
  <c r="F39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G18" i="1" s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G35" i="1" s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G46" i="1" l="1"/>
  <c r="G42" i="1"/>
  <c r="G36" i="1"/>
  <c r="G33" i="1"/>
  <c r="G29" i="1"/>
  <c r="G25" i="1"/>
  <c r="G16" i="1"/>
  <c r="G14" i="1"/>
  <c r="G12" i="1"/>
  <c r="G10" i="1"/>
  <c r="G8" i="1"/>
  <c r="G4" i="1"/>
  <c r="G40" i="2"/>
  <c r="F40" i="2"/>
  <c r="G48" i="1"/>
  <c r="G31" i="1"/>
  <c r="G27" i="1"/>
  <c r="G23" i="1"/>
  <c r="G19" i="1"/>
  <c r="G44" i="1"/>
  <c r="G40" i="1"/>
  <c r="G38" i="1"/>
  <c r="G6" i="1"/>
  <c r="G21" i="1"/>
  <c r="I2" i="1"/>
  <c r="G2" i="1" s="1"/>
  <c r="F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Arsen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Arsen: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<sst xmlns="http://schemas.openxmlformats.org/spreadsheetml/2006/main" count="175" uniqueCount="131">
  <si>
    <t>Հովհաննիսյան Անահիտ</t>
  </si>
  <si>
    <t>Գալստյան Գրիշա</t>
  </si>
  <si>
    <t>Գեվորգյան Մելիք</t>
  </si>
  <si>
    <t>Իսրայելյան Քնարիկ</t>
  </si>
  <si>
    <t>Էլբակյան Օֆելյա</t>
  </si>
  <si>
    <t>Աբգարյան Արարատ</t>
  </si>
  <si>
    <t>Աբգարյան Շուշան</t>
  </si>
  <si>
    <t>Ավետիսյան Հովհաննես</t>
  </si>
  <si>
    <t>Սուքիասյան Պայծառ</t>
  </si>
  <si>
    <t>Խաչատրյան Ռոբերտ</t>
  </si>
  <si>
    <t>Սարգսյան Ֆելիքս</t>
  </si>
  <si>
    <t>Կարապետյան Միասնիկ</t>
  </si>
  <si>
    <t>Հովհաննիսյան Ռոնալդ</t>
  </si>
  <si>
    <t>Հովհաննիսյան Վահրամ</t>
  </si>
  <si>
    <t>Հովհաննիսյան Պարույր</t>
  </si>
  <si>
    <t>Հարութունյան Լիդա</t>
  </si>
  <si>
    <t>Հարութունյան Ազատ</t>
  </si>
  <si>
    <t>Հարթենյան Միասնիկ</t>
  </si>
  <si>
    <t>ՄԻնասյան Մուշեղ</t>
  </si>
  <si>
    <t>Մաթեվոսյան Սամվել</t>
  </si>
  <si>
    <t>Մաթեվոսյան Հրաչ</t>
  </si>
  <si>
    <t>Մաթեվոսյան Մանվել</t>
  </si>
  <si>
    <t>Մացակյան Նուռիբեկ</t>
  </si>
  <si>
    <t>Մացակյան Ալբերտ</t>
  </si>
  <si>
    <t>Գալստյան Միշա</t>
  </si>
  <si>
    <t>Հարթենյան Ռաշիդ</t>
  </si>
  <si>
    <t>Մինասյան Հրաչ</t>
  </si>
  <si>
    <t>Հովհաննիսյան Կարապետ</t>
  </si>
  <si>
    <t>Մելիքյան Ալինա</t>
  </si>
  <si>
    <t>Աղաջանյան Իլիչ</t>
  </si>
  <si>
    <t>Գալստյան Գալուստ</t>
  </si>
  <si>
    <t>Столбец1</t>
  </si>
  <si>
    <t>Столбец2</t>
  </si>
  <si>
    <t>Столбец3</t>
  </si>
  <si>
    <t>Столбец4</t>
  </si>
  <si>
    <t>Столбец5</t>
  </si>
  <si>
    <t>Столбец6</t>
  </si>
  <si>
    <t>Իսրայելյան Սարգիս</t>
  </si>
  <si>
    <t>Հարթաշենի դպրոց</t>
  </si>
  <si>
    <t>Հարթաշենի բուժկետ</t>
  </si>
  <si>
    <t>Հարթաշենի Գ.Պ.</t>
  </si>
  <si>
    <t xml:space="preserve"> </t>
  </si>
  <si>
    <t>Աթոյան Լյուդվիգ</t>
  </si>
  <si>
    <t>Հովհաննիսյան Մկրտիչ</t>
  </si>
  <si>
    <t>Столбец7</t>
  </si>
  <si>
    <t>Ալվրդյան Մկրտիչ</t>
  </si>
  <si>
    <t>Մաթևոսյան Մարատ</t>
  </si>
  <si>
    <t>Սարգսյան Վարդան</t>
  </si>
  <si>
    <t>Աղաջանյան Գագիկ</t>
  </si>
  <si>
    <t>Խաչատրյան Աղվան</t>
  </si>
  <si>
    <t>Կարապետյան Մնացական</t>
  </si>
  <si>
    <t>Մացակյան Բաբկեն</t>
  </si>
  <si>
    <t xml:space="preserve">Արթուր           </t>
  </si>
  <si>
    <t>Գալստյան Ֆռանց</t>
  </si>
  <si>
    <t>Ալեքսանյան Թամար</t>
  </si>
  <si>
    <t>Սահակյան Ռաֆիկ</t>
  </si>
  <si>
    <t>Կարապետյան Ավետիկ</t>
  </si>
  <si>
    <t>Գալստհան Վարդուշ</t>
  </si>
  <si>
    <t>Հակոբյան Կիմա</t>
  </si>
  <si>
    <t>Պապիկյան Ֆաին</t>
  </si>
  <si>
    <t>Վարդանյան Խաչիկ</t>
  </si>
  <si>
    <t>0329204/1</t>
  </si>
  <si>
    <t>Աբրահամյան Զորիկ</t>
  </si>
  <si>
    <t>8400001/1</t>
  </si>
  <si>
    <t>Գալստյան Սամվել</t>
  </si>
  <si>
    <t>8400003/1</t>
  </si>
  <si>
    <t>Ղավազյան Ռոզա</t>
  </si>
  <si>
    <t>8400004/1</t>
  </si>
  <si>
    <t>Գրիգորյան Ազատ</t>
  </si>
  <si>
    <t>8400005/1</t>
  </si>
  <si>
    <t>Գրիգորյան Մամիկոն</t>
  </si>
  <si>
    <t>8400006/1</t>
  </si>
  <si>
    <t>Գրիգորյան Շավարշ</t>
  </si>
  <si>
    <t>8400009/1</t>
  </si>
  <si>
    <t>Բարսեղյան Ժիրայր</t>
  </si>
  <si>
    <t>8400014/1,</t>
  </si>
  <si>
    <t>Աբրահամյան Ռոբերտ</t>
  </si>
  <si>
    <t>8400016/1</t>
  </si>
  <si>
    <t>Ալեքսանյան Արտակ</t>
  </si>
  <si>
    <t>8400017/1</t>
  </si>
  <si>
    <t>Ալեքսանյան Ալեքսան</t>
  </si>
  <si>
    <t>8400021/1</t>
  </si>
  <si>
    <t>Սիմոնյան Սեյրան</t>
  </si>
  <si>
    <t>8400027/1</t>
  </si>
  <si>
    <t>Վոլկովնա Նինա</t>
  </si>
  <si>
    <t>8400029/1</t>
  </si>
  <si>
    <t>Վարդանյան Լյովա</t>
  </si>
  <si>
    <t>8400030/1</t>
  </si>
  <si>
    <t>Վարդանյան Սարգիս</t>
  </si>
  <si>
    <t>8400031/1</t>
  </si>
  <si>
    <t>Վարդանյան Ջիվան</t>
  </si>
  <si>
    <t>8400034/1</t>
  </si>
  <si>
    <t>Վարդանյան Շադինով</t>
  </si>
  <si>
    <t>8400035/1</t>
  </si>
  <si>
    <t>Կիրակոսյան Աստղիկ</t>
  </si>
  <si>
    <t>8400036/1</t>
  </si>
  <si>
    <t>Կարապետյան Կարո</t>
  </si>
  <si>
    <t>8400038/1</t>
  </si>
  <si>
    <t>Հովհաննիսյան Ռուբիկ</t>
  </si>
  <si>
    <t>Հովհաննիսյան Լիզա</t>
  </si>
  <si>
    <t>8400042/1</t>
  </si>
  <si>
    <t>Հովհաննիսյան Սուրեն</t>
  </si>
  <si>
    <t>8400044/1</t>
  </si>
  <si>
    <t>Հովհաննիսյան Մանվել</t>
  </si>
  <si>
    <t>8400046/1</t>
  </si>
  <si>
    <t>Հովհաննիսյան Միշա</t>
  </si>
  <si>
    <t>8400048/1</t>
  </si>
  <si>
    <t>Առաքելյան Գայանե</t>
  </si>
  <si>
    <t>8400051/1</t>
  </si>
  <si>
    <t>Հակոբյան Սերոժ</t>
  </si>
  <si>
    <t>8400053/1</t>
  </si>
  <si>
    <t>Վարդանյան Կարեն</t>
  </si>
  <si>
    <t>Հակոբյան Հովսեփ</t>
  </si>
  <si>
    <t>Վարդանյան Մարգարիտ</t>
  </si>
  <si>
    <t>Հովհաննիսյան Ռուզաննա</t>
  </si>
  <si>
    <t xml:space="preserve">Գրիգորյան Հերմինե </t>
  </si>
  <si>
    <t>Գումար</t>
  </si>
  <si>
    <t>Gumar</t>
  </si>
  <si>
    <t>Աղաջանյան Անուշավան</t>
  </si>
  <si>
    <t>Գալստյան Ռուբեն</t>
  </si>
  <si>
    <t>Հարթենյան Գագիկ</t>
  </si>
  <si>
    <t>Մաթեվոսյան Սուսաննա</t>
  </si>
  <si>
    <t>Կոդ</t>
  </si>
  <si>
    <t>Անուն</t>
  </si>
  <si>
    <t>Ազգանուն</t>
  </si>
  <si>
    <t>ԿՎ</t>
  </si>
  <si>
    <t xml:space="preserve">Ազգանուն </t>
  </si>
  <si>
    <t>Գեվորգյան Արթուր</t>
  </si>
  <si>
    <t>28.02.2021</t>
  </si>
  <si>
    <t>28.02.20212</t>
  </si>
  <si>
    <t>Գալստյան Նվեր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</si>
</sst>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Calibri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1" fillId="2" borderId="1" xfId="1"/>
    <xf numFmtId="0" fontId="2" fillId="3" borderId="1" xfId="0" applyFont="1" applyFill="1" applyBorder="1"/>
    <xf numFmtId="0" fontId="1" fillId="2" borderId="1" xfId="1" applyFont="1" applyFill="1" applyBorder="1"/>
    <xf numFmtId="0" fontId="1" fillId="2" borderId="2" xfId="1" applyFont="1" applyFill="1" applyBorder="1"/>
    <xf numFmtId="0" fontId="1" fillId="2" borderId="3" xfId="1" applyFont="1" applyFill="1" applyBorder="1"/>
    <xf numFmtId="0" fontId="2" fillId="3" borderId="3" xfId="0" applyFont="1" applyFill="1" applyBorder="1"/>
    <xf numFmtId="0" fontId="1" fillId="2" borderId="4" xfId="1" applyFont="1" applyFill="1" applyBorder="1"/>
    <xf numFmtId="0" fontId="1" fillId="2" borderId="5" xfId="1" applyBorder="1"/>
    <xf numFmtId="0" fontId="1" fillId="2" borderId="6" xfId="1" applyFont="1" applyFill="1" applyBorder="1"/>
    <xf numFmtId="0" fontId="1" fillId="2" borderId="7" xfId="1" applyFont="1" applyFill="1" applyBorder="1"/>
    <xf numFmtId="0" fontId="1" fillId="2" borderId="7" xfId="1" applyBorder="1"/>
    <xf numFmtId="0" fontId="1" fillId="2" borderId="8" xfId="1" applyBorder="1"/>
    <xf numFmtId="0" fontId="1" fillId="2" borderId="1" xfId="1" applyBorder="1"/>
    <xf numFmtId="0" fontId="5" fillId="0" borderId="0" xfId="2" applyAlignment="1" applyProtection="1"/>
    <xf numFmtId="0" fontId="9" fillId="4" borderId="1" xfId="1" applyFont="1" applyFill="1"/>
    <xf numFmtId="14" fontId="9" fillId="4" borderId="1" xfId="1" applyNumberFormat="1" applyFont="1" applyFill="1"/>
    <xf numFmtId="0" fontId="9" fillId="4" borderId="7" xfId="1" applyFont="1" applyFill="1" applyBorder="1"/>
    <xf numFmtId="14" fontId="9" fillId="4" borderId="7" xfId="1" applyNumberFormat="1" applyFont="1" applyFill="1" applyBorder="1"/>
    <xf numFmtId="0" fontId="1" fillId="5" borderId="1" xfId="1" applyFill="1"/>
    <xf numFmtId="0" fontId="6" fillId="5" borderId="1" xfId="1" applyNumberFormat="1" applyFont="1" applyFill="1"/>
    <xf numFmtId="0" fontId="0" fillId="5" borderId="0" xfId="0" applyFill="1"/>
    <xf numFmtId="0" fontId="7" fillId="5" borderId="1" xfId="1" applyNumberFormat="1" applyFont="1" applyFill="1"/>
    <xf numFmtId="0" fontId="1" fillId="5" borderId="1" xfId="0" applyFont="1" applyFill="1" applyBorder="1"/>
    <xf numFmtId="0" fontId="8" fillId="5" borderId="1" xfId="1" applyNumberFormat="1" applyFont="1" applyFill="1" applyBorder="1"/>
    <xf numFmtId="0" fontId="1" fillId="5" borderId="1" xfId="0" applyNumberFormat="1" applyFont="1" applyFill="1" applyBorder="1"/>
    <xf numFmtId="0" fontId="8" fillId="5" borderId="1" xfId="1" applyFont="1" applyFill="1"/>
    <xf numFmtId="0" fontId="0" fillId="5" borderId="1" xfId="0" applyNumberFormat="1" applyFont="1" applyFill="1" applyBorder="1"/>
    <xf numFmtId="0" fontId="8" fillId="5" borderId="1" xfId="1" applyNumberFormat="1" applyFont="1" applyFill="1"/>
    <xf numFmtId="0" fontId="8" fillId="5" borderId="9" xfId="1" applyFont="1" applyFill="1" applyBorder="1"/>
    <xf numFmtId="0" fontId="7" fillId="5" borderId="9" xfId="1" applyNumberFormat="1" applyFont="1" applyFill="1" applyBorder="1"/>
    <xf numFmtId="0" fontId="8" fillId="5" borderId="1" xfId="1" applyNumberFormat="1" applyFont="1" applyFill="1" applyBorder="1" applyAlignment="1" applyProtection="1"/>
    <xf numFmtId="0" fontId="8" fillId="5" borderId="1" xfId="1" applyFont="1" applyFill="1" applyBorder="1"/>
    <xf numFmtId="0" fontId="10" fillId="5" borderId="0" xfId="0" applyFont="1" applyFill="1" applyBorder="1"/>
    <xf numFmtId="0" fontId="8" fillId="5" borderId="1" xfId="0" applyFont="1" applyFill="1" applyBorder="1"/>
    <xf numFmtId="0" fontId="0" fillId="5" borderId="10" xfId="0" applyFont="1" applyFill="1" applyBorder="1"/>
    <xf numFmtId="0" fontId="8" fillId="5" borderId="9" xfId="0" applyFont="1" applyFill="1" applyBorder="1"/>
    <xf numFmtId="0" fontId="9" fillId="6" borderId="9" xfId="0" applyNumberFormat="1" applyFont="1" applyFill="1" applyBorder="1"/>
  </cellXfs>
  <cellStyles count="3">
    <cellStyle name="Вывод" xfId="1" builtinId="21"/>
    <cellStyle name="Гиперссылка" xfId="2" builtinId="8"/>
    <cellStyle name="Обычный" xfId="0" builtinId="0"/>
  </cellStyles>
  <dxfs count="32">
    <dxf>
      <border diagonalUp="0" diagonalDown="0">
        <left style="thin">
          <color rgb="FF3F3F3F"/>
        </left>
        <right/>
        <top style="thin">
          <color rgb="FF3F3F3F"/>
        </top>
        <bottom style="thin">
          <color rgb="FF3F3F3F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2F2F2"/>
        </patternFill>
      </fill>
      <border diagonalUp="0" diagonalDown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2F2F2"/>
        </patternFill>
      </fill>
      <border diagonalUp="0" diagonalDown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2F2F2"/>
        </patternFill>
      </fill>
      <border diagonalUp="0" diagonalDown="0">
        <left/>
        <right style="thin">
          <color rgb="FF3F3F3F"/>
        </right>
        <top style="thin">
          <color rgb="FF3F3F3F"/>
        </top>
        <bottom style="thin">
          <color rgb="FF3F3F3F"/>
        </bottom>
        <vertical/>
        <horizontal/>
      </border>
    </dxf>
    <dxf>
      <border outline="0">
        <left style="thin">
          <color rgb="FF3F3F3F"/>
        </left>
        <right style="thin">
          <color rgb="FF3F3F3F"/>
        </right>
        <top style="thin">
          <color rgb="FF3F3F3F"/>
        </top>
      </border>
    </dxf>
    <dxf>
      <border outline="0"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>
          <fgColor indexed="64"/>
          <bgColor theme="0"/>
        </patternFill>
      </fill>
      <border outline="0">
        <left style="thin">
          <color rgb="FF3F3F3F"/>
        </lef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>
          <fgColor indexed="64"/>
          <bgColor theme="0"/>
        </patternFill>
      </fill>
      <border outline="0">
        <right style="thin">
          <color rgb="FF3F3F3F"/>
        </righ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>
          <fgColor indexed="64"/>
          <bgColor theme="0"/>
        </patternFill>
      </fill>
    </dxf>
    <dxf>
      <border outline="0">
        <top style="thin">
          <color rgb="FF3F3F3F"/>
        </top>
      </border>
    </dxf>
    <dxf>
      <border outline="0"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numFmt numFmtId="0" formatCode="General"/>
      <fill>
        <patternFill patternType="solid">
          <fgColor indexed="64"/>
          <bgColor rgb="FF00B0F0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rgb="FF3F3F3F"/>
        </left>
        <right/>
        <top/>
        <bottom/>
      </border>
    </dxf>
    <dxf>
      <fill>
        <patternFill>
          <fgColor indexed="64"/>
          <bgColor theme="0"/>
        </patternFill>
      </fill>
      <border outline="0">
        <left style="thin">
          <color rgb="FF3F3F3F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>
          <fgColor indexed="64"/>
          <bgColor theme="0"/>
        </patternFill>
      </fill>
      <border outline="0">
        <left style="thin">
          <color rgb="FF3F3F3F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>
          <fgColor indexed="64"/>
          <bgColor theme="0"/>
        </patternFill>
      </fill>
      <border outline="0">
        <left style="thin">
          <color rgb="FF3F3F3F"/>
        </left>
        <right style="thin">
          <color rgb="FF3F3F3F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>
          <fgColor indexed="64"/>
          <bgColor theme="0"/>
        </patternFill>
      </fill>
      <border outline="0">
        <left style="thin">
          <color rgb="FF3F3F3F"/>
        </left>
        <right style="thin">
          <color rgb="FF3F3F3F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>
          <fgColor indexed="64"/>
          <bgColor theme="0"/>
        </patternFill>
      </fill>
      <border outline="0">
        <right style="thin">
          <color rgb="FF3F3F3F"/>
        </right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3" displayName="Таблица3" ref="A1:G40" totalsRowCount="1" headerRowDxfId="31" headerRowCellStyle="Вывод" dataCellStyle="Вывод" totalsRowCellStyle="Вывод">
  <autoFilter ref="A1:G39" xr:uid="{00000000-0009-0000-0100-000003000000}"/>
  <tableColumns count="7">
    <tableColumn id="1" xr3:uid="{00000000-0010-0000-0000-000001000000}" name="Կոդ" dataDxfId="30" totalsRowDxfId="29" dataCellStyle="Вывод"/>
    <tableColumn id="2" xr3:uid="{00000000-0010-0000-0000-000002000000}" name="Ազգանուն " dataDxfId="28" totalsRowDxfId="27" dataCellStyle="Вывод"/>
    <tableColumn id="3" xr3:uid="{00000000-0010-0000-0000-000003000000}" name="Անուն" dataDxfId="26" totalsRowDxfId="25" dataCellStyle="Вывод"/>
    <tableColumn id="4" xr3:uid="{00000000-0010-0000-0000-000004000000}" name="28.02.2021" dataDxfId="24" totalsRowDxfId="23" dataCellStyle="Вывод"/>
    <tableColumn id="5" xr3:uid="{00000000-0010-0000-0000-000005000000}" name="28.02.20212" dataDxfId="22" totalsRowDxfId="21" dataCellStyle="Вывод"/>
    <tableColumn id="6" xr3:uid="{00000000-0010-0000-0000-000006000000}" name="ԿՎ" totalsRowFunction="custom" dataDxfId="20" totalsRowDxfId="19">
      <calculatedColumnFormula>Таблица3[[#This Row],[28.02.20212]]-Таблица3[[#This Row],[28.02.2021]]</calculatedColumnFormula>
      <totalsRowFormula>F39+Лист2!F50</totalsRowFormula>
    </tableColumn>
    <tableColumn id="7" xr3:uid="{00000000-0010-0000-0000-000007000000}" name="Գումար" totalsRowFunction="custom" dataDxfId="18" totalsRowDxfId="17" dataCellStyle="Вывод">
      <calculatedColumnFormula>I2</calculatedColumnFormula>
      <totalsRowFormula>F39+Лист2!F50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" displayName="Таблица2" ref="A1:G50" totalsRowShown="0" headerRowDxfId="16" headerRowBorderDxfId="15" tableBorderDxfId="14" headerRowCellStyle="Вывод" totalsRowCellStyle="Вывод">
  <autoFilter ref="A1:G50" xr:uid="{00000000-0009-0000-0100-000002000000}"/>
  <tableColumns count="7">
    <tableColumn id="1" xr3:uid="{00000000-0010-0000-0100-000001000000}" name="Կոդ" dataDxfId="13" dataCellStyle="Вывод"/>
    <tableColumn id="2" xr3:uid="{00000000-0010-0000-0100-000002000000}" name="Ազգանուն" dataDxfId="12" dataCellStyle="Вывод"/>
    <tableColumn id="3" xr3:uid="{00000000-0010-0000-0100-000003000000}" name="Անուն" dataDxfId="11" dataCellStyle="Вывод"/>
    <tableColumn id="4" xr3:uid="{00000000-0010-0000-0100-000004000000}" name="28.02.20212" dataDxfId="10" dataCellStyle="Вывод"/>
    <tableColumn id="5" xr3:uid="{00000000-0010-0000-0100-000005000000}" name="28.02.2021" dataDxfId="9" dataCellStyle="Вывод"/>
    <tableColumn id="6" xr3:uid="{00000000-0010-0000-0100-000006000000}" name="ԿՎ" dataDxfId="8">
      <calculatedColumnFormula>Таблица2[[#This Row],[28.02.2021]]-Таблица2[[#This Row],[28.02.20212]]</calculatedColumnFormula>
    </tableColumn>
    <tableColumn id="7" xr3:uid="{00000000-0010-0000-0100-000007000000}" name="Գումար" dataDxfId="7" dataCellStyle="Вывод">
      <calculatedColumnFormula>I2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Таблица1" displayName="Таблица1" ref="A1:G35" totalsRowShown="0" headerRowDxfId="6" headerRowBorderDxfId="5" tableBorderDxfId="4" headerRowCellStyle="Вывод" dataCellStyle="Вывод">
  <autoFilter ref="A1:G35" xr:uid="{00000000-0009-0000-0100-000001000000}"/>
  <tableColumns count="7">
    <tableColumn id="1" xr3:uid="{00000000-0010-0000-0200-000001000000}" name="Столбец1" dataDxfId="3" dataCellStyle="Вывод"/>
    <tableColumn id="2" xr3:uid="{00000000-0010-0000-0200-000002000000}" name="Столбец2" dataDxfId="2" dataCellStyle="Вывод"/>
    <tableColumn id="3" xr3:uid="{00000000-0010-0000-0200-000003000000}" name="Столбец3" dataDxfId="1" dataCellStyle="Вывод"/>
    <tableColumn id="4" xr3:uid="{00000000-0010-0000-0200-000004000000}" name="Столбец4" dataCellStyle="Вывод"/>
    <tableColumn id="5" xr3:uid="{00000000-0010-0000-0200-000005000000}" name="Столбец5" dataCellStyle="Вывод"/>
    <tableColumn id="6" xr3:uid="{00000000-0010-0000-0200-000006000000}" name="Столбец6" dataCellStyle="Вывод"/>
    <tableColumn id="7" xr3:uid="{00000000-0010-0000-0200-000007000000}" name="Столбец7" dataDxfId="0" dataCellStyle="Вывод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zoomScaleNormal="100" workbookViewId="0">
      <selection activeCell="E38" sqref="E38"/>
    </sheetView>
  </sheetViews>
  <sheetFormatPr defaultRowHeight="15" x14ac:dyDescent="0.25"/>
  <cols>
    <col min="1" max="1" width="11.85546875" customWidth="1"/>
    <col min="2" max="2" width="12.42578125" customWidth="1"/>
    <col min="3" max="3" width="12.7109375" customWidth="1"/>
    <col min="4" max="7" width="11.85546875" customWidth="1"/>
    <col min="8" max="9" width="9.140625" customWidth="1"/>
  </cols>
  <sheetData>
    <row r="1" spans="1:11" x14ac:dyDescent="0.25">
      <c r="A1" s="15" t="s">
        <v>122</v>
      </c>
      <c r="B1" s="15" t="s">
        <v>126</v>
      </c>
      <c r="C1" s="15" t="s">
        <v>123</v>
      </c>
      <c r="D1" s="16" t="s">
        <v>128</v>
      </c>
      <c r="E1" s="16" t="s">
        <v>129</v>
      </c>
      <c r="F1" s="16" t="s">
        <v>125</v>
      </c>
      <c r="G1" s="15" t="s">
        <v>116</v>
      </c>
      <c r="I1" s="3" t="s">
        <v>117</v>
      </c>
    </row>
    <row r="2" spans="1:11" x14ac:dyDescent="0.25">
      <c r="A2" s="26" t="s">
        <v>41</v>
      </c>
      <c r="B2" s="26" t="s">
        <v>38</v>
      </c>
      <c r="C2" s="26"/>
      <c r="D2" s="32">
        <v>1483</v>
      </c>
      <c r="E2" s="32">
        <v>1483</v>
      </c>
      <c r="F2" s="28">
        <f>(Таблица3[[#This Row],[28.02.20212]]-Таблица3[[#This Row],[28.02.2021]])*40</f>
        <v>0</v>
      </c>
      <c r="G2" s="20">
        <f>I2</f>
        <v>0</v>
      </c>
      <c r="H2" s="21"/>
      <c r="I2" s="31">
        <f>Таблица3[[#This Row],[ԿՎ]]*50</f>
        <v>0</v>
      </c>
    </row>
    <row r="3" spans="1:11" x14ac:dyDescent="0.25">
      <c r="A3" s="26">
        <v>250012</v>
      </c>
      <c r="B3" s="26" t="s">
        <v>39</v>
      </c>
      <c r="C3" s="26"/>
      <c r="D3" s="32">
        <v>2291</v>
      </c>
      <c r="E3" s="32">
        <v>2291</v>
      </c>
      <c r="F3" s="28">
        <f>Таблица3[[#This Row],[28.02.20212]]-Таблица3[[#This Row],[28.02.2021]]</f>
        <v>0</v>
      </c>
      <c r="G3" s="20">
        <f>I3+I4</f>
        <v>0</v>
      </c>
      <c r="H3" s="21"/>
      <c r="I3" s="31">
        <f>Таблица3[[#This Row],[ԿՎ]]*50</f>
        <v>0</v>
      </c>
    </row>
    <row r="4" spans="1:11" x14ac:dyDescent="0.25">
      <c r="A4" s="26"/>
      <c r="B4" s="26"/>
      <c r="C4" s="26"/>
      <c r="D4" s="32">
        <v>1147</v>
      </c>
      <c r="E4" s="32">
        <v>1147</v>
      </c>
      <c r="F4" s="28">
        <f>Таблица3[[#This Row],[28.02.20212]]-Таблица3[[#This Row],[28.02.2021]]</f>
        <v>0</v>
      </c>
      <c r="G4" s="19"/>
      <c r="H4" s="21"/>
      <c r="I4" s="31">
        <f>Таблица3[[#This Row],[ԿՎ]]*40</f>
        <v>0</v>
      </c>
    </row>
    <row r="5" spans="1:11" x14ac:dyDescent="0.25">
      <c r="A5" s="26">
        <v>250044</v>
      </c>
      <c r="B5" s="26" t="s">
        <v>40</v>
      </c>
      <c r="C5" s="26"/>
      <c r="D5" s="32">
        <v>53200</v>
      </c>
      <c r="E5" s="32">
        <v>53220</v>
      </c>
      <c r="F5" s="28">
        <f>Таблица3[[#This Row],[28.02.20212]]-Таблица3[[#This Row],[28.02.2021]]</f>
        <v>20</v>
      </c>
      <c r="G5" s="20">
        <f>I5+I6</f>
        <v>1000</v>
      </c>
      <c r="H5" s="21"/>
      <c r="I5" s="31">
        <f>Таблица3[[#This Row],[ԿՎ]]*50</f>
        <v>1000</v>
      </c>
      <c r="K5" s="14"/>
    </row>
    <row r="6" spans="1:11" x14ac:dyDescent="0.25">
      <c r="A6" s="26"/>
      <c r="B6" s="26"/>
      <c r="C6" s="26"/>
      <c r="D6" s="32">
        <v>12960</v>
      </c>
      <c r="E6" s="32">
        <v>12960</v>
      </c>
      <c r="F6" s="28">
        <f>Таблица3[[#This Row],[28.02.20212]]-Таблица3[[#This Row],[28.02.2021]]</f>
        <v>0</v>
      </c>
      <c r="G6" s="20"/>
      <c r="H6" s="21"/>
      <c r="I6" s="31">
        <f>Таблица3[[#This Row],[ԿՎ]]*40</f>
        <v>0</v>
      </c>
    </row>
    <row r="7" spans="1:11" x14ac:dyDescent="0.25">
      <c r="A7" s="26">
        <v>329205</v>
      </c>
      <c r="B7" s="26" t="s">
        <v>0</v>
      </c>
      <c r="C7" s="26"/>
      <c r="D7" s="32">
        <v>530</v>
      </c>
      <c r="E7" s="32">
        <v>530</v>
      </c>
      <c r="F7" s="28">
        <f>(Таблица3[[#This Row],[28.02.20212]]-Таблица3[[#This Row],[28.02.2021]])*20</f>
        <v>0</v>
      </c>
      <c r="G7" s="20">
        <f>I7+I8</f>
        <v>800</v>
      </c>
      <c r="H7" s="21"/>
      <c r="I7" s="31">
        <f>Таблица3[[#This Row],[ԿՎ]]*50</f>
        <v>0</v>
      </c>
      <c r="K7" s="14"/>
    </row>
    <row r="8" spans="1:11" x14ac:dyDescent="0.25">
      <c r="A8" s="26"/>
      <c r="B8" s="26"/>
      <c r="C8" s="26"/>
      <c r="D8" s="32">
        <v>197</v>
      </c>
      <c r="E8" s="32">
        <v>198</v>
      </c>
      <c r="F8" s="28">
        <f>(Таблица3[[#This Row],[28.02.20212]]-Таблица3[[#This Row],[28.02.2021]])*20</f>
        <v>20</v>
      </c>
      <c r="G8" s="20"/>
      <c r="H8" s="21"/>
      <c r="I8" s="31">
        <f>Таблица3[[#This Row],[ԿՎ]]*40</f>
        <v>800</v>
      </c>
      <c r="K8" s="14"/>
    </row>
    <row r="9" spans="1:11" x14ac:dyDescent="0.25">
      <c r="A9" s="26">
        <v>8400082</v>
      </c>
      <c r="B9" s="26" t="s">
        <v>127</v>
      </c>
      <c r="C9" s="26"/>
      <c r="D9" s="32">
        <v>2099</v>
      </c>
      <c r="E9" s="32">
        <v>2264</v>
      </c>
      <c r="F9" s="28">
        <f>Таблица3[[#This Row],[28.02.20212]]-Таблица3[[#This Row],[28.02.2021]]</f>
        <v>165</v>
      </c>
      <c r="G9" s="20">
        <f>I9+I10</f>
        <v>10610</v>
      </c>
      <c r="H9" s="21"/>
      <c r="I9" s="31">
        <f>Таблица3[[#This Row],[ԿՎ]]*50</f>
        <v>8250</v>
      </c>
    </row>
    <row r="10" spans="1:11" x14ac:dyDescent="0.25">
      <c r="A10" s="26"/>
      <c r="B10" s="26"/>
      <c r="C10" s="26"/>
      <c r="D10" s="32">
        <v>480</v>
      </c>
      <c r="E10" s="32">
        <v>539</v>
      </c>
      <c r="F10" s="28">
        <f>Таблица3[[#This Row],[28.02.20212]]-Таблица3[[#This Row],[28.02.2021]]</f>
        <v>59</v>
      </c>
      <c r="G10" s="20"/>
      <c r="H10" s="21"/>
      <c r="I10" s="31">
        <f>Таблица3[[#This Row],[ԿՎ]]*40</f>
        <v>2360</v>
      </c>
    </row>
    <row r="11" spans="1:11" x14ac:dyDescent="0.25">
      <c r="A11" s="26">
        <v>8400083</v>
      </c>
      <c r="B11" s="26" t="s">
        <v>1</v>
      </c>
      <c r="C11" s="26"/>
      <c r="D11" s="32">
        <v>13764</v>
      </c>
      <c r="E11" s="32">
        <v>14070</v>
      </c>
      <c r="F11" s="28">
        <f>Таблица3[[#This Row],[28.02.20212]]-Таблица3[[#This Row],[28.02.2021]]</f>
        <v>306</v>
      </c>
      <c r="G11" s="20">
        <f>I11+I12</f>
        <v>18820</v>
      </c>
      <c r="H11" s="21"/>
      <c r="I11" s="31">
        <f>Таблица3[[#This Row],[ԿՎ]]*50</f>
        <v>15300</v>
      </c>
    </row>
    <row r="12" spans="1:11" x14ac:dyDescent="0.25">
      <c r="A12" s="26"/>
      <c r="B12" s="26"/>
      <c r="C12" s="26"/>
      <c r="D12" s="32">
        <v>4915</v>
      </c>
      <c r="E12" s="32">
        <v>5003</v>
      </c>
      <c r="F12" s="28">
        <f>Таблица3[[#This Row],[28.02.20212]]-Таблица3[[#This Row],[28.02.2021]]</f>
        <v>88</v>
      </c>
      <c r="G12" s="20"/>
      <c r="H12" s="21"/>
      <c r="I12" s="31">
        <f>Таблица3[[#This Row],[ԿՎ]]*40</f>
        <v>3520</v>
      </c>
    </row>
    <row r="13" spans="1:11" x14ac:dyDescent="0.25">
      <c r="A13" s="26">
        <v>8400085</v>
      </c>
      <c r="B13" s="26" t="s">
        <v>130</v>
      </c>
      <c r="C13" s="26"/>
      <c r="D13" s="32">
        <v>15</v>
      </c>
      <c r="E13" s="32">
        <v>15</v>
      </c>
      <c r="F13" s="26">
        <f>Таблица3[[#This Row],[28.02.20212]]-Таблица3[[#This Row],[28.02.2021]]</f>
        <v>0</v>
      </c>
      <c r="G13" s="19">
        <f>I13+I14</f>
        <v>0</v>
      </c>
      <c r="H13" s="21"/>
      <c r="I13" s="31">
        <f>Таблица3[[#This Row],[ԿՎ]]*50</f>
        <v>0</v>
      </c>
    </row>
    <row r="14" spans="1:11" x14ac:dyDescent="0.25">
      <c r="A14" s="26"/>
      <c r="B14" s="26"/>
      <c r="C14" s="32"/>
      <c r="D14" s="32">
        <v>6</v>
      </c>
      <c r="E14" s="32">
        <v>6</v>
      </c>
      <c r="F14" s="28">
        <f>Таблица3[[#This Row],[28.02.20212]]-Таблица3[[#This Row],[28.02.2021]]</f>
        <v>0</v>
      </c>
      <c r="G14" s="20"/>
      <c r="H14" s="21"/>
      <c r="I14" s="31">
        <f>Таблица3[[#This Row],[ԿՎ]]*40</f>
        <v>0</v>
      </c>
    </row>
    <row r="15" spans="1:11" x14ac:dyDescent="0.25">
      <c r="A15" s="26">
        <v>8400086</v>
      </c>
      <c r="B15" s="26" t="s">
        <v>24</v>
      </c>
      <c r="C15" s="26"/>
      <c r="D15" s="32">
        <v>10285</v>
      </c>
      <c r="E15" s="32">
        <v>10576</v>
      </c>
      <c r="F15" s="28">
        <f>Таблица3[[#This Row],[28.02.20212]]-Таблица3[[#This Row],[28.02.2021]]</f>
        <v>291</v>
      </c>
      <c r="G15" s="20">
        <f>I15+I16</f>
        <v>17430</v>
      </c>
      <c r="H15" s="21"/>
      <c r="I15" s="31">
        <f>Таблица3[[#This Row],[ԿՎ]]*50</f>
        <v>14550</v>
      </c>
    </row>
    <row r="16" spans="1:11" x14ac:dyDescent="0.25">
      <c r="A16" s="26"/>
      <c r="B16" s="26"/>
      <c r="C16" s="26"/>
      <c r="D16" s="32">
        <v>2137</v>
      </c>
      <c r="E16" s="32">
        <v>2209</v>
      </c>
      <c r="F16" s="28">
        <f>Таблица3[[#This Row],[28.02.20212]]-Таблица3[[#This Row],[28.02.2021]]</f>
        <v>72</v>
      </c>
      <c r="G16" s="20"/>
      <c r="H16" s="21"/>
      <c r="I16" s="31">
        <f>Таблица3[[#This Row],[ԿՎ]]*40</f>
        <v>2880</v>
      </c>
    </row>
    <row r="17" spans="1:9" x14ac:dyDescent="0.25">
      <c r="A17" s="26">
        <v>8400087</v>
      </c>
      <c r="B17" s="26" t="s">
        <v>119</v>
      </c>
      <c r="C17" s="26"/>
      <c r="D17" s="32">
        <v>3380</v>
      </c>
      <c r="E17" s="32">
        <v>3471</v>
      </c>
      <c r="F17" s="28">
        <f>Таблица3[[#This Row],[28.02.20212]]-Таблица3[[#This Row],[28.02.2021]]</f>
        <v>91</v>
      </c>
      <c r="G17" s="20">
        <f>I17+I18</f>
        <v>5150</v>
      </c>
      <c r="H17" s="21"/>
      <c r="I17" s="31">
        <f>Таблица3[[#This Row],[ԿՎ]]*50</f>
        <v>4550</v>
      </c>
    </row>
    <row r="18" spans="1:9" x14ac:dyDescent="0.25">
      <c r="A18" s="26"/>
      <c r="B18" s="26"/>
      <c r="C18" s="26"/>
      <c r="D18" s="32">
        <v>310</v>
      </c>
      <c r="E18" s="32">
        <v>325</v>
      </c>
      <c r="F18" s="28">
        <f>Таблица3[[#This Row],[28.02.20212]]-Таблица3[[#This Row],[28.02.2021]]</f>
        <v>15</v>
      </c>
      <c r="G18" s="20"/>
      <c r="H18" s="21"/>
      <c r="I18" s="31">
        <f>Таблица3[[#This Row],[ԿՎ]]*40</f>
        <v>600</v>
      </c>
    </row>
    <row r="19" spans="1:9" x14ac:dyDescent="0.25">
      <c r="A19" s="26">
        <v>8400088</v>
      </c>
      <c r="B19" s="26" t="s">
        <v>3</v>
      </c>
      <c r="C19" s="26"/>
      <c r="D19" s="32">
        <v>2897</v>
      </c>
      <c r="E19" s="32">
        <v>2980</v>
      </c>
      <c r="F19" s="28">
        <f>Таблица3[[#This Row],[28.02.20212]]-Таблица3[[#This Row],[28.02.2021]]</f>
        <v>83</v>
      </c>
      <c r="G19" s="20">
        <f>I19+I20</f>
        <v>4150</v>
      </c>
      <c r="H19" s="21"/>
      <c r="I19" s="31">
        <f>Таблица3[[#This Row],[ԿՎ]]*50</f>
        <v>4150</v>
      </c>
    </row>
    <row r="20" spans="1:9" x14ac:dyDescent="0.25">
      <c r="A20" s="26"/>
      <c r="B20" s="26"/>
      <c r="C20" s="26"/>
      <c r="D20" s="32">
        <v>864</v>
      </c>
      <c r="E20" s="32">
        <v>864</v>
      </c>
      <c r="F20" s="28">
        <f>Таблица3[[#This Row],[28.02.20212]]-Таблица3[[#This Row],[28.02.2021]]</f>
        <v>0</v>
      </c>
      <c r="G20" s="20"/>
      <c r="H20" s="21"/>
      <c r="I20" s="31">
        <f>Таблица3[[#This Row],[ԿՎ]]*40</f>
        <v>0</v>
      </c>
    </row>
    <row r="21" spans="1:9" x14ac:dyDescent="0.25">
      <c r="A21" s="26">
        <v>8400089</v>
      </c>
      <c r="B21" s="26" t="s">
        <v>4</v>
      </c>
      <c r="C21" s="26"/>
      <c r="D21" s="32">
        <v>1193</v>
      </c>
      <c r="E21" s="32">
        <v>1212</v>
      </c>
      <c r="F21" s="28">
        <f>Таблица3[[#This Row],[28.02.20212]]-Таблица3[[#This Row],[28.02.2021]]</f>
        <v>19</v>
      </c>
      <c r="G21" s="20">
        <f>I21+I22</f>
        <v>950</v>
      </c>
      <c r="H21" s="21"/>
      <c r="I21" s="31">
        <f>Таблица3[[#This Row],[ԿՎ]]*50</f>
        <v>950</v>
      </c>
    </row>
    <row r="22" spans="1:9" x14ac:dyDescent="0.25">
      <c r="A22" s="26"/>
      <c r="B22" s="26"/>
      <c r="C22" s="26"/>
      <c r="D22" s="32">
        <v>98</v>
      </c>
      <c r="E22" s="32">
        <v>98</v>
      </c>
      <c r="F22" s="28">
        <f>Таблица3[[#This Row],[28.02.20212]]-Таблица3[[#This Row],[28.02.2021]]</f>
        <v>0</v>
      </c>
      <c r="G22" s="19"/>
      <c r="H22" s="21"/>
      <c r="I22" s="31">
        <f>Таблица3[[#This Row],[ԿՎ]]*40</f>
        <v>0</v>
      </c>
    </row>
    <row r="23" spans="1:9" x14ac:dyDescent="0.25">
      <c r="A23" s="26">
        <v>8400091</v>
      </c>
      <c r="B23" s="26" t="s">
        <v>5</v>
      </c>
      <c r="C23" s="26"/>
      <c r="D23" s="32">
        <v>604</v>
      </c>
      <c r="E23" s="32">
        <v>657</v>
      </c>
      <c r="F23" s="28">
        <f>Таблица3[[#This Row],[28.02.20212]]-Таблица3[[#This Row],[28.02.2021]]</f>
        <v>53</v>
      </c>
      <c r="G23" s="20">
        <f>I23+I24</f>
        <v>3450</v>
      </c>
      <c r="H23" s="21"/>
      <c r="I23" s="31">
        <f>Таблица3[[#This Row],[ԿՎ]]*50</f>
        <v>2650</v>
      </c>
    </row>
    <row r="24" spans="1:9" x14ac:dyDescent="0.25">
      <c r="A24" s="26"/>
      <c r="B24" s="26"/>
      <c r="C24" s="26"/>
      <c r="D24" s="32">
        <v>315</v>
      </c>
      <c r="E24" s="32">
        <v>335</v>
      </c>
      <c r="F24" s="28">
        <f>Таблица3[[#This Row],[28.02.20212]]-Таблица3[[#This Row],[28.02.2021]]</f>
        <v>20</v>
      </c>
      <c r="G24" s="19"/>
      <c r="H24" s="21"/>
      <c r="I24" s="31">
        <f>Таблица3[[#This Row],[ԿՎ]]*40</f>
        <v>800</v>
      </c>
    </row>
    <row r="25" spans="1:9" x14ac:dyDescent="0.25">
      <c r="A25" s="26">
        <v>8400092</v>
      </c>
      <c r="B25" s="26" t="s">
        <v>6</v>
      </c>
      <c r="C25" s="26"/>
      <c r="D25" s="32">
        <v>3137</v>
      </c>
      <c r="E25" s="32">
        <v>3235</v>
      </c>
      <c r="F25" s="28">
        <f>Таблица3[[#This Row],[28.02.20212]]-Таблица3[[#This Row],[28.02.2021]]</f>
        <v>98</v>
      </c>
      <c r="G25" s="20">
        <f>I25+I26</f>
        <v>5700</v>
      </c>
      <c r="H25" s="21"/>
      <c r="I25" s="31">
        <f>Таблица3[[#This Row],[ԿՎ]]*50</f>
        <v>4900</v>
      </c>
    </row>
    <row r="26" spans="1:9" x14ac:dyDescent="0.25">
      <c r="A26" s="26"/>
      <c r="B26" s="26"/>
      <c r="C26" s="26"/>
      <c r="D26" s="32">
        <v>586</v>
      </c>
      <c r="E26" s="32">
        <v>606</v>
      </c>
      <c r="F26" s="28">
        <f>Таблица3[[#This Row],[28.02.20212]]-Таблица3[[#This Row],[28.02.2021]]</f>
        <v>20</v>
      </c>
      <c r="G26" s="20"/>
      <c r="H26" s="21"/>
      <c r="I26" s="31">
        <f>Таблица3[[#This Row],[ԿՎ]]*40</f>
        <v>800</v>
      </c>
    </row>
    <row r="27" spans="1:9" x14ac:dyDescent="0.25">
      <c r="A27" s="26">
        <v>8400093</v>
      </c>
      <c r="B27" s="26" t="s">
        <v>42</v>
      </c>
      <c r="C27" s="26"/>
      <c r="D27" s="32">
        <v>355</v>
      </c>
      <c r="E27" s="32">
        <v>370</v>
      </c>
      <c r="F27" s="24">
        <f>Таблица3[[#This Row],[28.02.20212]]-Таблица3[[#This Row],[28.02.2021]]</f>
        <v>15</v>
      </c>
      <c r="G27" s="20">
        <f>I27+I28</f>
        <v>950</v>
      </c>
      <c r="H27" s="21"/>
      <c r="I27" s="31">
        <f>Таблица3[[#This Row],[ԿՎ]]*50</f>
        <v>750</v>
      </c>
    </row>
    <row r="28" spans="1:9" x14ac:dyDescent="0.25">
      <c r="A28" s="26"/>
      <c r="B28" s="26"/>
      <c r="C28" s="26"/>
      <c r="D28" s="32">
        <v>292</v>
      </c>
      <c r="E28" s="32">
        <v>297</v>
      </c>
      <c r="F28" s="24">
        <f>Таблица3[[#This Row],[28.02.20212]]-Таблица3[[#This Row],[28.02.2021]]</f>
        <v>5</v>
      </c>
      <c r="G28" s="20"/>
      <c r="H28" s="21"/>
      <c r="I28" s="31">
        <f>Таблица3[[#This Row],[ԿՎ]]*40</f>
        <v>200</v>
      </c>
    </row>
    <row r="29" spans="1:9" x14ac:dyDescent="0.25">
      <c r="A29" s="26">
        <v>8400095</v>
      </c>
      <c r="B29" s="26" t="s">
        <v>7</v>
      </c>
      <c r="C29" s="26"/>
      <c r="D29" s="32">
        <v>3575</v>
      </c>
      <c r="E29" s="32">
        <v>3676</v>
      </c>
      <c r="F29" s="28">
        <f>Таблица3[[#This Row],[28.02.20212]]-Таблица3[[#This Row],[28.02.2021]]</f>
        <v>101</v>
      </c>
      <c r="G29" s="20">
        <f>I29+I30</f>
        <v>5930</v>
      </c>
      <c r="H29" s="21"/>
      <c r="I29" s="31">
        <f>Таблица3[[#This Row],[ԿՎ]]*50</f>
        <v>5050</v>
      </c>
    </row>
    <row r="30" spans="1:9" x14ac:dyDescent="0.25">
      <c r="A30" s="26"/>
      <c r="B30" s="26"/>
      <c r="C30" s="26"/>
      <c r="D30" s="32">
        <v>1401</v>
      </c>
      <c r="E30" s="32">
        <v>1423</v>
      </c>
      <c r="F30" s="28">
        <f>Таблица3[[#This Row],[28.02.20212]]-Таблица3[[#This Row],[28.02.2021]]</f>
        <v>22</v>
      </c>
      <c r="G30" s="20"/>
      <c r="H30" s="21"/>
      <c r="I30" s="31">
        <f>Таблица3[[#This Row],[ԿՎ]]*40</f>
        <v>880</v>
      </c>
    </row>
    <row r="31" spans="1:9" x14ac:dyDescent="0.25">
      <c r="A31" s="26">
        <v>8400096</v>
      </c>
      <c r="B31" s="26" t="s">
        <v>118</v>
      </c>
      <c r="C31" s="26"/>
      <c r="D31" s="32">
        <v>1683</v>
      </c>
      <c r="E31" s="32">
        <v>1683</v>
      </c>
      <c r="F31" s="28">
        <f>Таблица3[[#This Row],[28.02.20212]]-Таблица3[[#This Row],[28.02.2021]]</f>
        <v>0</v>
      </c>
      <c r="G31" s="20">
        <f>I31+I32</f>
        <v>0</v>
      </c>
      <c r="H31" s="21"/>
      <c r="I31" s="31">
        <f>Таблица3[[#This Row],[ԿՎ]]*50</f>
        <v>0</v>
      </c>
    </row>
    <row r="32" spans="1:9" x14ac:dyDescent="0.25">
      <c r="A32" s="26"/>
      <c r="B32" s="26"/>
      <c r="C32" s="26"/>
      <c r="D32" s="32">
        <v>377</v>
      </c>
      <c r="E32" s="32">
        <v>377</v>
      </c>
      <c r="F32" s="28">
        <f>Таблица3[[#This Row],[28.02.20212]]-Таблица3[[#This Row],[28.02.2021]]</f>
        <v>0</v>
      </c>
      <c r="G32" s="20"/>
      <c r="H32" s="21"/>
      <c r="I32" s="31">
        <f>Таблица3[[#This Row],[ԿՎ]]*40</f>
        <v>0</v>
      </c>
    </row>
    <row r="33" spans="1:9" x14ac:dyDescent="0.25">
      <c r="A33" s="26">
        <v>8400097</v>
      </c>
      <c r="B33" s="26" t="s">
        <v>48</v>
      </c>
      <c r="C33" s="26"/>
      <c r="D33" s="32">
        <v>8826</v>
      </c>
      <c r="E33" s="32">
        <v>8840</v>
      </c>
      <c r="F33" s="28">
        <f>Таблица3[[#This Row],[28.02.20212]]-Таблица3[[#This Row],[28.02.2021]]</f>
        <v>14</v>
      </c>
      <c r="G33" s="20">
        <f>I33+I34</f>
        <v>700</v>
      </c>
      <c r="H33" s="21"/>
      <c r="I33" s="31">
        <f>Таблица3[[#This Row],[ԿՎ]]*50</f>
        <v>700</v>
      </c>
    </row>
    <row r="34" spans="1:9" x14ac:dyDescent="0.25">
      <c r="A34" s="26"/>
      <c r="B34" s="26"/>
      <c r="C34" s="26"/>
      <c r="D34" s="32">
        <v>3082</v>
      </c>
      <c r="E34" s="32">
        <v>3082</v>
      </c>
      <c r="F34" s="28">
        <f>Таблица3[[#This Row],[28.02.20212]]-Таблица3[[#This Row],[28.02.2021]]</f>
        <v>0</v>
      </c>
      <c r="G34" s="20"/>
      <c r="H34" s="21"/>
      <c r="I34" s="31">
        <f>Таблица3[[#This Row],[ԿՎ]]*40</f>
        <v>0</v>
      </c>
    </row>
    <row r="35" spans="1:9" x14ac:dyDescent="0.25">
      <c r="A35" s="26">
        <v>8400098</v>
      </c>
      <c r="B35" s="26" t="s">
        <v>45</v>
      </c>
      <c r="C35" s="26"/>
      <c r="D35" s="32">
        <v>0</v>
      </c>
      <c r="E35" s="32">
        <v>130</v>
      </c>
      <c r="F35" s="28">
        <f>Таблица3[[#This Row],[28.02.20212]]-Таблица3[[#This Row],[28.02.2021]]</f>
        <v>130</v>
      </c>
      <c r="G35" s="20">
        <f>I35+I36</f>
        <v>8300</v>
      </c>
      <c r="H35" s="21"/>
      <c r="I35" s="31">
        <f>Таблица3[[#This Row],[ԿՎ]]*50</f>
        <v>6500</v>
      </c>
    </row>
    <row r="36" spans="1:9" x14ac:dyDescent="0.25">
      <c r="A36" s="26"/>
      <c r="B36" s="26"/>
      <c r="C36" s="26"/>
      <c r="D36" s="32">
        <v>0</v>
      </c>
      <c r="E36" s="32">
        <v>45</v>
      </c>
      <c r="F36" s="28">
        <f>Таблица3[[#This Row],[28.02.20212]]-Таблица3[[#This Row],[28.02.2021]]</f>
        <v>45</v>
      </c>
      <c r="G36" s="20"/>
      <c r="H36" s="21"/>
      <c r="I36" s="31">
        <f>Таблица3[[#This Row],[ԿՎ]]*40</f>
        <v>1800</v>
      </c>
    </row>
    <row r="37" spans="1:9" x14ac:dyDescent="0.25">
      <c r="A37" s="26">
        <v>8400099</v>
      </c>
      <c r="B37" s="26" t="s">
        <v>8</v>
      </c>
      <c r="C37" s="26"/>
      <c r="D37" s="32">
        <v>11055</v>
      </c>
      <c r="E37" s="32">
        <v>11710</v>
      </c>
      <c r="F37" s="28">
        <f>Таблица3[[#This Row],[28.02.20212]]-Таблица3[[#This Row],[28.02.2021]]</f>
        <v>655</v>
      </c>
      <c r="G37" s="20">
        <f>I37+I38</f>
        <v>33750</v>
      </c>
      <c r="H37" s="21"/>
      <c r="I37" s="31">
        <f>Таблица3[[#This Row],[ԿՎ]]*50</f>
        <v>32750</v>
      </c>
    </row>
    <row r="38" spans="1:9" x14ac:dyDescent="0.25">
      <c r="A38" s="26"/>
      <c r="B38" s="26"/>
      <c r="C38" s="26"/>
      <c r="D38" s="32">
        <v>2307</v>
      </c>
      <c r="E38" s="32">
        <v>2332</v>
      </c>
      <c r="F38" s="28">
        <f>Таблица3[[#This Row],[28.02.20212]]-Таблица3[[#This Row],[28.02.2021]]</f>
        <v>25</v>
      </c>
      <c r="G38" s="20"/>
      <c r="H38" s="21"/>
      <c r="I38" s="31">
        <f>Таблица3[[#This Row],[ԿՎ]]*40</f>
        <v>1000</v>
      </c>
    </row>
    <row r="39" spans="1:9" x14ac:dyDescent="0.25">
      <c r="A39" s="34"/>
      <c r="B39" s="34"/>
      <c r="C39" s="34"/>
      <c r="D39" s="23"/>
      <c r="E39" s="32"/>
      <c r="F39" s="27">
        <f>SUM(F2:F38)</f>
        <v>2432</v>
      </c>
      <c r="G39" s="25"/>
      <c r="I39" s="24"/>
    </row>
    <row r="40" spans="1:9" x14ac:dyDescent="0.25">
      <c r="A40" s="36"/>
      <c r="B40" s="36"/>
      <c r="C40" s="36"/>
      <c r="D40" s="36"/>
      <c r="E40" s="36"/>
      <c r="F40" s="35">
        <f>F39+Лист2!F50</f>
        <v>6617</v>
      </c>
      <c r="G40" s="37">
        <f>F39+Лист2!F50</f>
        <v>6617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2"/>
  <sheetViews>
    <sheetView tabSelected="1" zoomScale="115" zoomScaleNormal="115" workbookViewId="0">
      <selection activeCell="L17" sqref="L17"/>
    </sheetView>
  </sheetViews>
  <sheetFormatPr defaultRowHeight="15" x14ac:dyDescent="0.25"/>
  <cols>
    <col min="1" max="2" width="11.85546875" customWidth="1"/>
    <col min="3" max="3" width="15.85546875" customWidth="1"/>
    <col min="4" max="4" width="11.85546875" customWidth="1"/>
    <col min="5" max="5" width="10.42578125" customWidth="1"/>
    <col min="6" max="6" width="10.28515625" customWidth="1"/>
    <col min="7" max="7" width="11" customWidth="1"/>
    <col min="9" max="9" width="7.85546875" customWidth="1"/>
  </cols>
  <sheetData>
    <row r="1" spans="1:13" x14ac:dyDescent="0.25">
      <c r="A1" s="17" t="s">
        <v>122</v>
      </c>
      <c r="B1" s="17" t="s">
        <v>124</v>
      </c>
      <c r="C1" s="17" t="s">
        <v>123</v>
      </c>
      <c r="D1" s="18" t="s">
        <v>129</v>
      </c>
      <c r="E1" s="18" t="s">
        <v>128</v>
      </c>
      <c r="F1" s="18" t="s">
        <v>125</v>
      </c>
      <c r="G1" s="17" t="s">
        <v>116</v>
      </c>
      <c r="I1" s="3" t="s">
        <v>117</v>
      </c>
    </row>
    <row r="2" spans="1:13" x14ac:dyDescent="0.25">
      <c r="A2" s="32">
        <v>8400100</v>
      </c>
      <c r="B2" s="32" t="s">
        <v>49</v>
      </c>
      <c r="C2" s="32"/>
      <c r="D2" s="32">
        <v>0</v>
      </c>
      <c r="E2" s="32">
        <v>278</v>
      </c>
      <c r="F2" s="24">
        <f>Таблица2[[#This Row],[28.02.2021]]-Таблица2[[#This Row],[28.02.20212]]</f>
        <v>278</v>
      </c>
      <c r="G2" s="20">
        <f>I2+I3</f>
        <v>15460</v>
      </c>
      <c r="H2" s="21"/>
      <c r="I2" s="31">
        <f>Таблица2[[#This Row],[ԿՎ]]*50</f>
        <v>13900</v>
      </c>
      <c r="J2" s="21"/>
      <c r="K2" s="21"/>
      <c r="L2" s="21"/>
      <c r="M2" s="21"/>
    </row>
    <row r="3" spans="1:13" x14ac:dyDescent="0.25">
      <c r="A3" s="32"/>
      <c r="B3" s="32"/>
      <c r="C3" s="32"/>
      <c r="D3" s="32">
        <v>0</v>
      </c>
      <c r="E3" s="32">
        <v>39</v>
      </c>
      <c r="F3" s="24">
        <f>Таблица2[[#This Row],[28.02.2021]]-Таблица2[[#This Row],[28.02.20212]]</f>
        <v>39</v>
      </c>
      <c r="G3" s="20"/>
      <c r="H3" s="21"/>
      <c r="I3" s="31">
        <f>Таблица2[[#This Row],[ԿՎ]]*40</f>
        <v>1560</v>
      </c>
      <c r="J3" s="21"/>
      <c r="K3" s="21"/>
      <c r="L3" s="21"/>
      <c r="M3" s="21"/>
    </row>
    <row r="4" spans="1:13" x14ac:dyDescent="0.25">
      <c r="A4" s="26">
        <v>8400101</v>
      </c>
      <c r="B4" s="26" t="s">
        <v>47</v>
      </c>
      <c r="C4" s="26"/>
      <c r="D4" s="32">
        <v>2799</v>
      </c>
      <c r="E4" s="32">
        <v>2813</v>
      </c>
      <c r="F4" s="24">
        <f>Таблица2[[#This Row],[28.02.2021]]-Таблица2[[#This Row],[28.02.20212]]</f>
        <v>14</v>
      </c>
      <c r="G4" s="20">
        <f>I4+I5</f>
        <v>1220</v>
      </c>
      <c r="H4" s="21"/>
      <c r="I4" s="31">
        <f>Таблица2[[#This Row],[ԿՎ]]*50</f>
        <v>700</v>
      </c>
      <c r="J4" s="21"/>
      <c r="K4" s="21"/>
      <c r="L4" s="21"/>
      <c r="M4" s="21"/>
    </row>
    <row r="5" spans="1:13" x14ac:dyDescent="0.25">
      <c r="A5" s="32"/>
      <c r="B5" s="32"/>
      <c r="C5" s="32"/>
      <c r="D5" s="32">
        <v>1050</v>
      </c>
      <c r="E5" s="32">
        <v>1063</v>
      </c>
      <c r="F5" s="24">
        <f>Таблица2[[#This Row],[28.02.2021]]-Таблица2[[#This Row],[28.02.20212]]</f>
        <v>13</v>
      </c>
      <c r="G5" s="20"/>
      <c r="H5" s="21"/>
      <c r="I5" s="31">
        <f>Таблица2[[#This Row],[ԿՎ]]*40</f>
        <v>520</v>
      </c>
      <c r="J5" s="21"/>
      <c r="K5" s="21"/>
      <c r="L5" s="21"/>
      <c r="M5" s="21"/>
    </row>
    <row r="6" spans="1:13" x14ac:dyDescent="0.25">
      <c r="A6" s="26">
        <v>8400102</v>
      </c>
      <c r="B6" s="26" t="s">
        <v>50</v>
      </c>
      <c r="C6" s="26"/>
      <c r="D6" s="32">
        <v>3900</v>
      </c>
      <c r="E6" s="32">
        <v>3975</v>
      </c>
      <c r="F6" s="24">
        <f>Таблица2[[#This Row],[28.02.2021]]-Таблица2[[#This Row],[28.02.20212]]</f>
        <v>75</v>
      </c>
      <c r="G6" s="20">
        <f>I6+I7</f>
        <v>6430</v>
      </c>
      <c r="H6" s="21"/>
      <c r="I6" s="31">
        <f>Таблица2[[#This Row],[ԿՎ]]*50</f>
        <v>3750</v>
      </c>
      <c r="J6" s="21"/>
      <c r="K6" s="21"/>
      <c r="L6" s="21"/>
      <c r="M6" s="21"/>
    </row>
    <row r="7" spans="1:13" x14ac:dyDescent="0.25">
      <c r="A7" s="26"/>
      <c r="B7" s="26"/>
      <c r="C7" s="26"/>
      <c r="D7" s="32">
        <v>2379</v>
      </c>
      <c r="E7" s="32">
        <v>2446</v>
      </c>
      <c r="F7" s="28">
        <f>Таблица2[[#This Row],[28.02.2021]]-Таблица2[[#This Row],[28.02.20212]]</f>
        <v>67</v>
      </c>
      <c r="G7" s="19"/>
      <c r="H7" s="21"/>
      <c r="I7" s="31">
        <f>Таблица2[[#This Row],[ԿՎ]]*40</f>
        <v>2680</v>
      </c>
      <c r="J7" s="21"/>
      <c r="K7" s="21"/>
      <c r="L7" s="21"/>
      <c r="M7" s="21"/>
    </row>
    <row r="8" spans="1:13" x14ac:dyDescent="0.25">
      <c r="A8" s="26">
        <v>8400104</v>
      </c>
      <c r="B8" s="26" t="s">
        <v>12</v>
      </c>
      <c r="C8" s="26"/>
      <c r="D8" s="32">
        <v>950</v>
      </c>
      <c r="E8" s="32">
        <v>950</v>
      </c>
      <c r="F8" s="24">
        <f>Таблица2[[#This Row],[28.02.2021]]-Таблица2[[#This Row],[28.02.20212]]</f>
        <v>0</v>
      </c>
      <c r="G8" s="20">
        <f>I8+I9</f>
        <v>0</v>
      </c>
      <c r="H8" s="21"/>
      <c r="I8" s="31">
        <f>Таблица2[[#This Row],[ԿՎ]]*50</f>
        <v>0</v>
      </c>
      <c r="J8" s="21"/>
      <c r="K8" s="21"/>
      <c r="L8" s="21"/>
      <c r="M8" s="21"/>
    </row>
    <row r="9" spans="1:13" x14ac:dyDescent="0.25">
      <c r="A9" s="26"/>
      <c r="B9" s="26"/>
      <c r="C9" s="26"/>
      <c r="D9" s="32">
        <v>238</v>
      </c>
      <c r="E9" s="32">
        <v>238</v>
      </c>
      <c r="F9" s="24">
        <f>Таблица2[[#This Row],[28.02.2021]]-Таблица2[[#This Row],[28.02.20212]]</f>
        <v>0</v>
      </c>
      <c r="G9" s="20"/>
      <c r="H9" s="21"/>
      <c r="I9" s="31">
        <f>Таблица2[[#This Row],[ԿՎ]]*40</f>
        <v>0</v>
      </c>
      <c r="J9" s="21"/>
      <c r="K9" s="21"/>
      <c r="L9" s="21"/>
      <c r="M9" s="21"/>
    </row>
    <row r="10" spans="1:13" x14ac:dyDescent="0.25">
      <c r="A10" s="26">
        <v>8400105</v>
      </c>
      <c r="B10" s="26" t="s">
        <v>114</v>
      </c>
      <c r="C10" s="26"/>
      <c r="D10" s="32">
        <v>9220</v>
      </c>
      <c r="E10" s="32">
        <v>9378</v>
      </c>
      <c r="F10" s="24">
        <f>Таблица2[[#This Row],[28.02.2021]]-Таблица2[[#This Row],[28.02.20212]]</f>
        <v>158</v>
      </c>
      <c r="G10" s="22">
        <f>I10+I11</f>
        <v>11180</v>
      </c>
      <c r="H10" s="21"/>
      <c r="I10" s="31">
        <f>Таблица2[[#This Row],[ԿՎ]]*50</f>
        <v>7900</v>
      </c>
      <c r="J10" s="21"/>
      <c r="K10" s="21"/>
      <c r="L10" s="21"/>
      <c r="M10" s="21"/>
    </row>
    <row r="11" spans="1:13" x14ac:dyDescent="0.25">
      <c r="A11" s="26"/>
      <c r="B11" s="26"/>
      <c r="C11" s="26"/>
      <c r="D11" s="32">
        <v>3375</v>
      </c>
      <c r="E11" s="32">
        <v>3457</v>
      </c>
      <c r="F11" s="24">
        <f>Таблица2[[#This Row],[28.02.2021]]-Таблица2[[#This Row],[28.02.20212]]</f>
        <v>82</v>
      </c>
      <c r="G11" s="22"/>
      <c r="H11" s="21"/>
      <c r="I11" s="31">
        <f>Таблица2[[#This Row],[ԿՎ]]*40</f>
        <v>3280</v>
      </c>
      <c r="J11" s="21"/>
      <c r="K11" s="21"/>
      <c r="L11" s="21"/>
      <c r="M11" s="21"/>
    </row>
    <row r="12" spans="1:13" x14ac:dyDescent="0.25">
      <c r="A12" s="26">
        <v>8400106</v>
      </c>
      <c r="B12" s="26" t="s">
        <v>14</v>
      </c>
      <c r="C12" s="26"/>
      <c r="D12" s="32">
        <v>0</v>
      </c>
      <c r="E12" s="32">
        <v>200</v>
      </c>
      <c r="F12" s="24">
        <f>Таблица2[[#This Row],[28.02.2021]]-Таблица2[[#This Row],[28.02.20212]]</f>
        <v>200</v>
      </c>
      <c r="G12" s="22">
        <f>I12+I13</f>
        <v>11600</v>
      </c>
      <c r="H12" s="21"/>
      <c r="I12" s="31">
        <f>Таблица2[[#This Row],[ԿՎ]]*50</f>
        <v>10000</v>
      </c>
      <c r="J12" s="21"/>
      <c r="K12" s="21"/>
      <c r="L12" s="21"/>
      <c r="M12" s="21"/>
    </row>
    <row r="13" spans="1:13" x14ac:dyDescent="0.25">
      <c r="A13" s="26"/>
      <c r="B13" s="26"/>
      <c r="C13" s="26"/>
      <c r="D13" s="32">
        <v>0</v>
      </c>
      <c r="E13" s="32">
        <v>40</v>
      </c>
      <c r="F13" s="24">
        <f>Таблица2[[#This Row],[28.02.2021]]-Таблица2[[#This Row],[28.02.20212]]</f>
        <v>40</v>
      </c>
      <c r="G13" s="22"/>
      <c r="H13" s="21"/>
      <c r="I13" s="31">
        <f>Таблица2[[#This Row],[ԿՎ]]*40</f>
        <v>1600</v>
      </c>
      <c r="J13" s="21"/>
      <c r="K13" s="21"/>
      <c r="L13" s="21"/>
      <c r="M13" s="21"/>
    </row>
    <row r="14" spans="1:13" x14ac:dyDescent="0.25">
      <c r="A14" s="26">
        <v>8400108</v>
      </c>
      <c r="B14" s="26" t="s">
        <v>43</v>
      </c>
      <c r="C14" s="26"/>
      <c r="D14" s="32">
        <v>30</v>
      </c>
      <c r="E14" s="32">
        <v>30</v>
      </c>
      <c r="F14" s="24">
        <f>Таблица2[[#This Row],[28.02.2021]]-Таблица2[[#This Row],[28.02.20212]]</f>
        <v>0</v>
      </c>
      <c r="G14" s="22">
        <f>I14+I15</f>
        <v>0</v>
      </c>
      <c r="H14" s="21"/>
      <c r="I14" s="31">
        <f>Таблица2[[#This Row],[ԿՎ]]*50</f>
        <v>0</v>
      </c>
      <c r="J14" s="21"/>
      <c r="K14" s="21"/>
      <c r="L14" s="21"/>
      <c r="M14" s="21"/>
    </row>
    <row r="15" spans="1:13" x14ac:dyDescent="0.25">
      <c r="A15" s="26"/>
      <c r="B15" s="26"/>
      <c r="C15" s="26"/>
      <c r="D15" s="32">
        <v>3</v>
      </c>
      <c r="E15" s="32">
        <v>3</v>
      </c>
      <c r="F15" s="24">
        <f>Таблица2[[#This Row],[28.02.2021]]-Таблица2[[#This Row],[28.02.20212]]</f>
        <v>0</v>
      </c>
      <c r="G15" s="22"/>
      <c r="H15" s="21"/>
      <c r="I15" s="31">
        <f>Таблица2[[#This Row],[ԿՎ]]*40</f>
        <v>0</v>
      </c>
      <c r="J15" s="21"/>
      <c r="K15" s="21"/>
      <c r="L15" s="21"/>
      <c r="M15" s="21"/>
    </row>
    <row r="16" spans="1:13" x14ac:dyDescent="0.25">
      <c r="A16" s="26">
        <v>8400110</v>
      </c>
      <c r="B16" s="26" t="s">
        <v>115</v>
      </c>
      <c r="C16" s="26"/>
      <c r="D16" s="32">
        <v>11208</v>
      </c>
      <c r="E16" s="32">
        <v>11543</v>
      </c>
      <c r="F16" s="24">
        <f>Таблица2[[#This Row],[28.02.2021]]-Таблица2[[#This Row],[28.02.20212]]</f>
        <v>335</v>
      </c>
      <c r="G16" s="22">
        <f>I16+I17</f>
        <v>19710</v>
      </c>
      <c r="H16" s="21"/>
      <c r="I16" s="31">
        <f>Таблица2[[#This Row],[ԿՎ]]*50</f>
        <v>16750</v>
      </c>
      <c r="J16" s="21"/>
      <c r="K16" s="21"/>
      <c r="L16" s="21"/>
      <c r="M16" s="21"/>
    </row>
    <row r="17" spans="1:13" x14ac:dyDescent="0.25">
      <c r="A17" s="26"/>
      <c r="B17" s="26"/>
      <c r="C17" s="26"/>
      <c r="D17" s="32">
        <v>1650</v>
      </c>
      <c r="E17" s="32">
        <v>1724</v>
      </c>
      <c r="F17" s="24">
        <f>Таблица2[[#This Row],[28.02.2021]]-Таблица2[[#This Row],[28.02.20212]]</f>
        <v>74</v>
      </c>
      <c r="G17" s="22"/>
      <c r="H17" s="21"/>
      <c r="I17" s="31">
        <f>Таблица2[[#This Row],[ԿՎ]]*40</f>
        <v>2960</v>
      </c>
      <c r="J17" s="21"/>
      <c r="K17" s="21"/>
      <c r="L17" s="21"/>
      <c r="M17" s="21"/>
    </row>
    <row r="18" spans="1:13" x14ac:dyDescent="0.25">
      <c r="A18" s="26">
        <v>8400111</v>
      </c>
      <c r="B18" s="26" t="s">
        <v>16</v>
      </c>
      <c r="C18" s="26"/>
      <c r="D18" s="32">
        <v>0</v>
      </c>
      <c r="E18" s="32">
        <v>0</v>
      </c>
      <c r="F18" s="24">
        <f>Таблица2[[#This Row],[28.02.2021]]-Таблица2[[#This Row],[28.02.20212]]</f>
        <v>0</v>
      </c>
      <c r="G18" s="22">
        <f>I18</f>
        <v>0</v>
      </c>
      <c r="H18" s="21"/>
      <c r="I18" s="31">
        <f>Таблица2[[#This Row],[ԿՎ]]*50</f>
        <v>0</v>
      </c>
      <c r="J18" s="21"/>
      <c r="K18" s="21"/>
      <c r="L18" s="21"/>
      <c r="M18" s="21"/>
    </row>
    <row r="19" spans="1:13" x14ac:dyDescent="0.25">
      <c r="A19" s="26">
        <v>8400114</v>
      </c>
      <c r="B19" s="26" t="s">
        <v>120</v>
      </c>
      <c r="C19" s="26"/>
      <c r="D19" s="32">
        <v>0</v>
      </c>
      <c r="E19" s="32">
        <v>249</v>
      </c>
      <c r="F19" s="24">
        <f>Таблица2[[#This Row],[28.02.2021]]-Таблица2[[#This Row],[28.02.20212]]</f>
        <v>249</v>
      </c>
      <c r="G19" s="22">
        <f>I19+I20</f>
        <v>13890</v>
      </c>
      <c r="H19" s="21"/>
      <c r="I19" s="31">
        <f>Таблица2[[#This Row],[ԿՎ]]*50</f>
        <v>12450</v>
      </c>
      <c r="J19" s="21"/>
      <c r="K19" s="21"/>
      <c r="L19" s="21"/>
      <c r="M19" s="21"/>
    </row>
    <row r="20" spans="1:13" x14ac:dyDescent="0.25">
      <c r="A20" s="26"/>
      <c r="B20" s="26"/>
      <c r="C20" s="26"/>
      <c r="D20" s="32">
        <v>0</v>
      </c>
      <c r="E20" s="32">
        <v>36</v>
      </c>
      <c r="F20" s="24">
        <f>Таблица2[[#This Row],[28.02.2021]]-Таблица2[[#This Row],[28.02.20212]]</f>
        <v>36</v>
      </c>
      <c r="G20" s="22"/>
      <c r="H20" s="21"/>
      <c r="I20" s="31">
        <f>Таблица2[[#This Row],[ԿՎ]]*40</f>
        <v>1440</v>
      </c>
      <c r="J20" s="21"/>
      <c r="K20" s="21"/>
      <c r="L20" s="21"/>
      <c r="M20" s="21"/>
    </row>
    <row r="21" spans="1:13" x14ac:dyDescent="0.25">
      <c r="A21" s="26">
        <v>8400115</v>
      </c>
      <c r="B21" s="26" t="s">
        <v>18</v>
      </c>
      <c r="C21" s="26"/>
      <c r="D21" s="32">
        <v>6210</v>
      </c>
      <c r="E21" s="32">
        <v>6394</v>
      </c>
      <c r="F21" s="24">
        <f>Таблица2[[#This Row],[28.02.2021]]-Таблица2[[#This Row],[28.02.20212]]</f>
        <v>184</v>
      </c>
      <c r="G21" s="22">
        <f>I21+I22</f>
        <v>10840</v>
      </c>
      <c r="H21" s="21"/>
      <c r="I21" s="31">
        <f>Таблица2[[#This Row],[ԿՎ]]*50</f>
        <v>9200</v>
      </c>
      <c r="J21" s="21"/>
      <c r="K21" s="21"/>
      <c r="L21" s="21"/>
      <c r="M21" s="21"/>
    </row>
    <row r="22" spans="1:13" x14ac:dyDescent="0.25">
      <c r="A22" s="26"/>
      <c r="B22" s="26"/>
      <c r="C22" s="26"/>
      <c r="D22" s="32">
        <v>1299</v>
      </c>
      <c r="E22" s="32">
        <v>1340</v>
      </c>
      <c r="F22" s="24">
        <f>Таблица2[[#This Row],[28.02.2021]]-Таблица2[[#This Row],[28.02.20212]]</f>
        <v>41</v>
      </c>
      <c r="G22" s="22"/>
      <c r="H22" s="21"/>
      <c r="I22" s="31">
        <f>Таблица2[[#This Row],[ԿՎ]]*40</f>
        <v>1640</v>
      </c>
      <c r="J22" s="21"/>
      <c r="K22" s="21"/>
      <c r="L22" s="21"/>
      <c r="M22" s="21"/>
    </row>
    <row r="23" spans="1:13" x14ac:dyDescent="0.25">
      <c r="A23" s="26">
        <v>8400116</v>
      </c>
      <c r="B23" s="26" t="s">
        <v>19</v>
      </c>
      <c r="C23" s="26"/>
      <c r="D23" s="32">
        <v>1879</v>
      </c>
      <c r="E23" s="32">
        <v>1938</v>
      </c>
      <c r="F23" s="24">
        <f>Таблица2[[#This Row],[28.02.2021]]-Таблица2[[#This Row],[28.02.20212]]</f>
        <v>59</v>
      </c>
      <c r="G23" s="22">
        <f>I23+I24</f>
        <v>4190</v>
      </c>
      <c r="H23" s="21"/>
      <c r="I23" s="31">
        <f>Таблица2[[#This Row],[ԿՎ]]*50</f>
        <v>2950</v>
      </c>
      <c r="J23" s="21"/>
      <c r="K23" s="21"/>
      <c r="L23" s="21"/>
      <c r="M23" s="21"/>
    </row>
    <row r="24" spans="1:13" x14ac:dyDescent="0.25">
      <c r="A24" s="26"/>
      <c r="B24" s="26"/>
      <c r="C24" s="26"/>
      <c r="D24" s="32">
        <v>909</v>
      </c>
      <c r="E24" s="32">
        <v>940</v>
      </c>
      <c r="F24" s="24">
        <f>Таблица2[[#This Row],[28.02.2021]]-Таблица2[[#This Row],[28.02.20212]]</f>
        <v>31</v>
      </c>
      <c r="G24" s="22"/>
      <c r="H24" s="21"/>
      <c r="I24" s="31">
        <f>Таблица2[[#This Row],[ԿՎ]]*40</f>
        <v>1240</v>
      </c>
      <c r="J24" s="21"/>
      <c r="K24" s="21"/>
      <c r="L24" s="21"/>
      <c r="M24" s="21"/>
    </row>
    <row r="25" spans="1:13" x14ac:dyDescent="0.25">
      <c r="A25" s="26">
        <v>8400117</v>
      </c>
      <c r="B25" s="26" t="s">
        <v>121</v>
      </c>
      <c r="C25" s="26"/>
      <c r="D25" s="32">
        <v>1800</v>
      </c>
      <c r="E25" s="32">
        <v>1865</v>
      </c>
      <c r="F25" s="24">
        <f>Таблица2[[#This Row],[28.02.2021]]-Таблица2[[#This Row],[28.02.20212]]</f>
        <v>65</v>
      </c>
      <c r="G25" s="22">
        <f>I25+I26</f>
        <v>4050</v>
      </c>
      <c r="H25" s="21"/>
      <c r="I25" s="31">
        <f>Таблица2[[#This Row],[ԿՎ]]*50</f>
        <v>3250</v>
      </c>
      <c r="J25" s="21"/>
      <c r="K25" s="21"/>
      <c r="L25" s="21"/>
      <c r="M25" s="21"/>
    </row>
    <row r="26" spans="1:13" x14ac:dyDescent="0.25">
      <c r="A26" s="26"/>
      <c r="B26" s="26"/>
      <c r="C26" s="26"/>
      <c r="D26" s="32">
        <v>560</v>
      </c>
      <c r="E26" s="32">
        <v>580</v>
      </c>
      <c r="F26" s="24">
        <f>Таблица2[[#This Row],[28.02.2021]]-Таблица2[[#This Row],[28.02.20212]]</f>
        <v>20</v>
      </c>
      <c r="G26" s="22"/>
      <c r="H26" s="21"/>
      <c r="I26" s="31">
        <f>Таблица2[[#This Row],[ԿՎ]]*40</f>
        <v>800</v>
      </c>
      <c r="J26" s="21"/>
      <c r="K26" s="21"/>
      <c r="L26" s="21"/>
      <c r="M26" s="21"/>
    </row>
    <row r="27" spans="1:13" x14ac:dyDescent="0.25">
      <c r="A27" s="26">
        <v>8400118</v>
      </c>
      <c r="B27" s="26" t="s">
        <v>21</v>
      </c>
      <c r="C27" s="26"/>
      <c r="D27" s="32">
        <v>4359</v>
      </c>
      <c r="E27" s="32">
        <v>4557</v>
      </c>
      <c r="F27" s="24">
        <f>Таблица2[[#This Row],[28.02.2021]]-Таблица2[[#This Row],[28.02.20212]]</f>
        <v>198</v>
      </c>
      <c r="G27" s="22">
        <f>I27+I28</f>
        <v>11100</v>
      </c>
      <c r="H27" s="21"/>
      <c r="I27" s="31">
        <f>Таблица2[[#This Row],[ԿՎ]]*50</f>
        <v>9900</v>
      </c>
      <c r="J27" s="21"/>
      <c r="K27" s="21"/>
      <c r="L27" s="21"/>
      <c r="M27" s="21"/>
    </row>
    <row r="28" spans="1:13" x14ac:dyDescent="0.25">
      <c r="A28" s="26"/>
      <c r="B28" s="26"/>
      <c r="C28" s="26"/>
      <c r="D28" s="32">
        <v>952</v>
      </c>
      <c r="E28" s="32">
        <v>982</v>
      </c>
      <c r="F28" s="24">
        <f>Таблица2[[#This Row],[28.02.2021]]-Таблица2[[#This Row],[28.02.20212]]</f>
        <v>30</v>
      </c>
      <c r="G28" s="22"/>
      <c r="H28" s="21"/>
      <c r="I28" s="31">
        <f>Таблица2[[#This Row],[ԿՎ]]*40</f>
        <v>1200</v>
      </c>
      <c r="J28" s="21"/>
      <c r="K28" s="21"/>
      <c r="L28" s="21"/>
      <c r="M28" s="21"/>
    </row>
    <row r="29" spans="1:13" x14ac:dyDescent="0.25">
      <c r="A29" s="26">
        <v>8400120</v>
      </c>
      <c r="B29" s="26" t="s">
        <v>46</v>
      </c>
      <c r="C29" s="26"/>
      <c r="D29" s="32">
        <v>2540</v>
      </c>
      <c r="E29" s="32">
        <v>2610</v>
      </c>
      <c r="F29" s="24">
        <f>Таблица2[[#This Row],[28.02.2021]]-Таблица2[[#This Row],[28.02.20212]]</f>
        <v>70</v>
      </c>
      <c r="G29" s="22">
        <f>I29+I30</f>
        <v>3980</v>
      </c>
      <c r="H29" s="21"/>
      <c r="I29" s="31">
        <f>Таблица2[[#This Row],[ԿՎ]]*50</f>
        <v>3500</v>
      </c>
      <c r="J29" s="21"/>
      <c r="K29" s="21"/>
      <c r="L29" s="21"/>
      <c r="M29" s="21"/>
    </row>
    <row r="30" spans="1:13" x14ac:dyDescent="0.25">
      <c r="A30" s="26"/>
      <c r="B30" s="26"/>
      <c r="C30" s="26"/>
      <c r="D30" s="32">
        <v>453</v>
      </c>
      <c r="E30" s="32">
        <v>465</v>
      </c>
      <c r="F30" s="28">
        <f>Таблица2[[#This Row],[28.02.2021]]-Таблица2[[#This Row],[28.02.20212]]</f>
        <v>12</v>
      </c>
      <c r="G30" s="19"/>
      <c r="H30" s="21"/>
      <c r="I30" s="31">
        <f>Таблица2[[#This Row],[ԿՎ]]*40</f>
        <v>480</v>
      </c>
      <c r="J30" s="21"/>
      <c r="K30" s="21"/>
      <c r="L30" s="21"/>
      <c r="M30" s="21"/>
    </row>
    <row r="31" spans="1:13" x14ac:dyDescent="0.25">
      <c r="A31" s="26">
        <v>8400390</v>
      </c>
      <c r="B31" s="26" t="s">
        <v>51</v>
      </c>
      <c r="C31" s="26"/>
      <c r="D31" s="32">
        <v>9656</v>
      </c>
      <c r="E31" s="32">
        <v>9955</v>
      </c>
      <c r="F31" s="24">
        <f>Таблица2[[#This Row],[28.02.2021]]-Таблица2[[#This Row],[28.02.20212]]</f>
        <v>299</v>
      </c>
      <c r="G31" s="22">
        <f>I31+I32</f>
        <v>16750</v>
      </c>
      <c r="H31" s="21"/>
      <c r="I31" s="31">
        <f>Таблица2[[#This Row],[ԿՎ]]*50</f>
        <v>14950</v>
      </c>
      <c r="J31" s="21"/>
      <c r="K31" s="21"/>
      <c r="L31" s="21"/>
      <c r="M31" s="21"/>
    </row>
    <row r="32" spans="1:13" x14ac:dyDescent="0.25">
      <c r="A32" s="26"/>
      <c r="B32" s="26"/>
      <c r="C32" s="26"/>
      <c r="D32" s="32">
        <v>2400</v>
      </c>
      <c r="E32" s="32">
        <v>2445</v>
      </c>
      <c r="F32" s="24">
        <f>Таблица2[[#This Row],[28.02.2021]]-Таблица2[[#This Row],[28.02.20212]]</f>
        <v>45</v>
      </c>
      <c r="G32" s="22"/>
      <c r="H32" s="21"/>
      <c r="I32" s="31">
        <f>Таблица2[[#This Row],[ԿՎ]]*40</f>
        <v>1800</v>
      </c>
      <c r="J32" s="21"/>
      <c r="K32" s="21"/>
      <c r="L32" s="21"/>
      <c r="M32" s="21"/>
    </row>
    <row r="33" spans="1:13" x14ac:dyDescent="0.25">
      <c r="A33" s="26">
        <v>8400404</v>
      </c>
      <c r="B33" s="26" t="s">
        <v>11</v>
      </c>
      <c r="C33" s="26"/>
      <c r="D33" s="32">
        <v>4001</v>
      </c>
      <c r="E33" s="32">
        <v>4072</v>
      </c>
      <c r="F33" s="24">
        <f>Таблица2[[#This Row],[28.02.2021]]-Таблица2[[#This Row],[28.02.20212]]</f>
        <v>71</v>
      </c>
      <c r="G33" s="22">
        <f>I33+I34</f>
        <v>4790</v>
      </c>
      <c r="H33" s="21"/>
      <c r="I33" s="31">
        <f>Таблица2[[#This Row],[ԿՎ]]*50</f>
        <v>3550</v>
      </c>
      <c r="J33" s="21"/>
      <c r="K33" s="21"/>
      <c r="L33" s="21"/>
      <c r="M33" s="21"/>
    </row>
    <row r="34" spans="1:13" x14ac:dyDescent="0.25">
      <c r="A34" s="26"/>
      <c r="B34" s="26"/>
      <c r="C34" s="26"/>
      <c r="D34" s="32">
        <v>1227</v>
      </c>
      <c r="E34" s="32">
        <v>1258</v>
      </c>
      <c r="F34" s="28">
        <f>Таблица2[[#This Row],[28.02.2021]]-Таблица2[[#This Row],[28.02.20212]]</f>
        <v>31</v>
      </c>
      <c r="G34" s="19"/>
      <c r="H34" s="21"/>
      <c r="I34" s="31">
        <f>Таблица2[[#This Row],[ԿՎ]]*40</f>
        <v>1240</v>
      </c>
      <c r="J34" s="21"/>
      <c r="K34" s="21"/>
      <c r="L34" s="21"/>
      <c r="M34" s="21"/>
    </row>
    <row r="35" spans="1:13" x14ac:dyDescent="0.25">
      <c r="A35" s="26">
        <v>8400412</v>
      </c>
      <c r="B35" s="26" t="s">
        <v>24</v>
      </c>
      <c r="C35" s="26"/>
      <c r="D35" s="32">
        <v>980</v>
      </c>
      <c r="E35" s="32">
        <v>980</v>
      </c>
      <c r="F35" s="24">
        <f>Таблица2[[#This Row],[28.02.2021]]-Таблица2[[#This Row],[28.02.20212]]</f>
        <v>0</v>
      </c>
      <c r="G35" s="22">
        <f>I35</f>
        <v>0</v>
      </c>
      <c r="H35" s="21"/>
      <c r="I35" s="31">
        <f>Таблица2[[#This Row],[ԿՎ]]*50</f>
        <v>0</v>
      </c>
      <c r="J35" s="21"/>
      <c r="K35" s="21"/>
      <c r="L35" s="21"/>
      <c r="M35" s="21"/>
    </row>
    <row r="36" spans="1:13" x14ac:dyDescent="0.25">
      <c r="A36" s="26">
        <v>8400413</v>
      </c>
      <c r="B36" s="26" t="s">
        <v>25</v>
      </c>
      <c r="C36" s="26"/>
      <c r="D36" s="32">
        <v>6790</v>
      </c>
      <c r="E36" s="32">
        <v>6947</v>
      </c>
      <c r="F36" s="24">
        <f>Таблица2[[#This Row],[28.02.2021]]-Таблица2[[#This Row],[28.02.20212]]</f>
        <v>157</v>
      </c>
      <c r="G36" s="22">
        <f>I36+I37</f>
        <v>9570</v>
      </c>
      <c r="H36" s="21"/>
      <c r="I36" s="31">
        <f>Таблица2[[#This Row],[ԿՎ]]*50</f>
        <v>7850</v>
      </c>
      <c r="J36" s="21"/>
      <c r="K36" s="21"/>
      <c r="L36" s="21"/>
      <c r="M36" s="21"/>
    </row>
    <row r="37" spans="1:13" x14ac:dyDescent="0.25">
      <c r="A37" s="26"/>
      <c r="B37" s="26"/>
      <c r="C37" s="26"/>
      <c r="D37" s="32">
        <v>2367</v>
      </c>
      <c r="E37" s="32">
        <v>2410</v>
      </c>
      <c r="F37" s="24">
        <f>Таблица2[[#This Row],[28.02.2021]]-Таблица2[[#This Row],[28.02.20212]]</f>
        <v>43</v>
      </c>
      <c r="G37" s="22"/>
      <c r="H37" s="21"/>
      <c r="I37" s="31">
        <f>Таблица2[[#This Row],[ԿՎ]]*40</f>
        <v>1720</v>
      </c>
      <c r="J37" s="21"/>
      <c r="K37" s="21"/>
      <c r="L37" s="21"/>
      <c r="M37" s="21"/>
    </row>
    <row r="38" spans="1:13" x14ac:dyDescent="0.25">
      <c r="A38" s="26">
        <v>8400420</v>
      </c>
      <c r="B38" s="26" t="s">
        <v>26</v>
      </c>
      <c r="C38" s="26"/>
      <c r="D38" s="32">
        <v>63</v>
      </c>
      <c r="E38" s="32">
        <v>70</v>
      </c>
      <c r="F38" s="24">
        <f>Таблица2[[#This Row],[28.02.2021]]-Таблица2[[#This Row],[28.02.20212]]</f>
        <v>7</v>
      </c>
      <c r="G38" s="22">
        <f>I38+I39</f>
        <v>350</v>
      </c>
      <c r="H38" s="21"/>
      <c r="I38" s="31">
        <f>Таблица2[[#This Row],[ԿՎ]]*50</f>
        <v>350</v>
      </c>
      <c r="J38" s="21"/>
      <c r="K38" s="21"/>
      <c r="L38" s="21"/>
      <c r="M38" s="21"/>
    </row>
    <row r="39" spans="1:13" x14ac:dyDescent="0.25">
      <c r="A39" s="26"/>
      <c r="B39" s="26"/>
      <c r="C39" s="26"/>
      <c r="D39" s="32">
        <v>4</v>
      </c>
      <c r="E39" s="32">
        <v>4</v>
      </c>
      <c r="F39" s="24">
        <f>Таблица2[[#This Row],[28.02.2021]]-Таблица2[[#This Row],[28.02.20212]]</f>
        <v>0</v>
      </c>
      <c r="G39" s="22"/>
      <c r="H39" s="21"/>
      <c r="I39" s="31">
        <f>Таблица2[[#This Row],[ԿՎ]]*40</f>
        <v>0</v>
      </c>
      <c r="J39" s="21"/>
      <c r="K39" s="21"/>
      <c r="L39" s="21"/>
      <c r="M39" s="21"/>
    </row>
    <row r="40" spans="1:13" x14ac:dyDescent="0.25">
      <c r="A40" s="26">
        <v>8400608</v>
      </c>
      <c r="B40" s="26" t="s">
        <v>27</v>
      </c>
      <c r="C40" s="26"/>
      <c r="D40" s="32">
        <v>12429</v>
      </c>
      <c r="E40" s="32">
        <v>12749</v>
      </c>
      <c r="F40" s="24">
        <f>Таблица2[[#This Row],[28.02.2021]]-Таблица2[[#This Row],[28.02.20212]]</f>
        <v>320</v>
      </c>
      <c r="G40" s="22">
        <f>I40+I41</f>
        <v>23680</v>
      </c>
      <c r="H40" s="21"/>
      <c r="I40" s="31">
        <f>Таблица2[[#This Row],[ԿՎ]]*50</f>
        <v>16000</v>
      </c>
      <c r="J40" s="21"/>
      <c r="K40" s="21"/>
      <c r="L40" s="21"/>
      <c r="M40" s="21"/>
    </row>
    <row r="41" spans="1:13" x14ac:dyDescent="0.25">
      <c r="A41" s="26"/>
      <c r="B41" s="26"/>
      <c r="C41" s="26"/>
      <c r="D41" s="32">
        <v>3986</v>
      </c>
      <c r="E41" s="32">
        <v>4178</v>
      </c>
      <c r="F41" s="24">
        <f>Таблица2[[#This Row],[28.02.2021]]-Таблица2[[#This Row],[28.02.20212]]</f>
        <v>192</v>
      </c>
      <c r="G41" s="22"/>
      <c r="H41" s="21"/>
      <c r="I41" s="31">
        <f>Таблица2[[#This Row],[ԿՎ]]*40</f>
        <v>7680</v>
      </c>
      <c r="J41" s="21"/>
      <c r="K41" s="21"/>
      <c r="L41" s="21"/>
      <c r="M41" s="21"/>
    </row>
    <row r="42" spans="1:13" x14ac:dyDescent="0.25">
      <c r="A42" s="26">
        <v>8400609</v>
      </c>
      <c r="B42" s="26" t="s">
        <v>29</v>
      </c>
      <c r="C42" s="26"/>
      <c r="D42" s="32">
        <v>6405</v>
      </c>
      <c r="E42" s="32">
        <v>6496</v>
      </c>
      <c r="F42" s="24">
        <f>Таблица2[[#This Row],[28.02.2021]]-Таблица2[[#This Row],[28.02.20212]]</f>
        <v>91</v>
      </c>
      <c r="G42" s="22">
        <f>I42+I43</f>
        <v>5990</v>
      </c>
      <c r="H42" s="21"/>
      <c r="I42" s="31">
        <f>Таблица2[[#This Row],[ԿՎ]]*50</f>
        <v>4550</v>
      </c>
      <c r="J42" s="21"/>
      <c r="K42" s="21"/>
      <c r="L42" s="21"/>
      <c r="M42" s="21"/>
    </row>
    <row r="43" spans="1:13" x14ac:dyDescent="0.25">
      <c r="A43" s="26"/>
      <c r="B43" s="26"/>
      <c r="C43" s="26"/>
      <c r="D43" s="32">
        <v>1383</v>
      </c>
      <c r="E43" s="32">
        <v>1419</v>
      </c>
      <c r="F43" s="24">
        <f>Таблица2[[#This Row],[28.02.2021]]-Таблица2[[#This Row],[28.02.20212]]</f>
        <v>36</v>
      </c>
      <c r="G43" s="22"/>
      <c r="H43" s="21"/>
      <c r="I43" s="31">
        <f>Таблица2[[#This Row],[ԿՎ]]*40</f>
        <v>1440</v>
      </c>
      <c r="J43" s="21"/>
      <c r="K43" s="21"/>
      <c r="L43" s="21"/>
      <c r="M43" s="21"/>
    </row>
    <row r="44" spans="1:13" x14ac:dyDescent="0.25">
      <c r="A44" s="26">
        <v>8400610</v>
      </c>
      <c r="B44" s="26" t="s">
        <v>28</v>
      </c>
      <c r="C44" s="26"/>
      <c r="D44" s="32">
        <v>4250</v>
      </c>
      <c r="E44" s="32">
        <v>4350</v>
      </c>
      <c r="F44" s="24">
        <f>Таблица2[[#This Row],[28.02.2021]]-Таблица2[[#This Row],[28.02.20212]]</f>
        <v>100</v>
      </c>
      <c r="G44" s="22">
        <f>I44+I45</f>
        <v>5880</v>
      </c>
      <c r="H44" s="21"/>
      <c r="I44" s="31">
        <f>Таблица2[[#This Row],[ԿՎ]]*50</f>
        <v>5000</v>
      </c>
      <c r="J44" s="21"/>
      <c r="K44" s="21"/>
      <c r="L44" s="21"/>
      <c r="M44" s="21"/>
    </row>
    <row r="45" spans="1:13" x14ac:dyDescent="0.25">
      <c r="A45" s="26"/>
      <c r="B45" s="26"/>
      <c r="C45" s="26"/>
      <c r="D45" s="32">
        <v>720</v>
      </c>
      <c r="E45" s="32">
        <v>742</v>
      </c>
      <c r="F45" s="24">
        <f>Таблица2[[#This Row],[28.02.2021]]-Таблица2[[#This Row],[28.02.20212]]</f>
        <v>22</v>
      </c>
      <c r="G45" s="22"/>
      <c r="H45" s="21"/>
      <c r="I45" s="31">
        <f>Таблица2[[#This Row],[ԿՎ]]*40</f>
        <v>880</v>
      </c>
      <c r="J45" s="21"/>
      <c r="K45" s="21"/>
      <c r="L45" s="21"/>
      <c r="M45" s="21"/>
    </row>
    <row r="46" spans="1:13" x14ac:dyDescent="0.25">
      <c r="A46" s="26">
        <v>8400611</v>
      </c>
      <c r="B46" s="26" t="s">
        <v>30</v>
      </c>
      <c r="C46" s="26"/>
      <c r="D46" s="32">
        <v>3360</v>
      </c>
      <c r="E46" s="32">
        <v>3468</v>
      </c>
      <c r="F46" s="24">
        <f>Таблица2[[#This Row],[28.02.2021]]-Таблица2[[#This Row],[28.02.20212]]</f>
        <v>108</v>
      </c>
      <c r="G46" s="22">
        <f>I46+I47</f>
        <v>7520</v>
      </c>
      <c r="H46" s="21"/>
      <c r="I46" s="31">
        <f>Таблица2[[#This Row],[ԿՎ]]*50</f>
        <v>5400</v>
      </c>
      <c r="J46" s="21"/>
      <c r="K46" s="21"/>
      <c r="L46" s="21"/>
      <c r="M46" s="21"/>
    </row>
    <row r="47" spans="1:13" x14ac:dyDescent="0.25">
      <c r="A47" s="26"/>
      <c r="B47" s="26"/>
      <c r="C47" s="26"/>
      <c r="D47" s="32">
        <v>890</v>
      </c>
      <c r="E47" s="32">
        <v>943</v>
      </c>
      <c r="F47" s="28">
        <f>Таблица2[[#This Row],[28.02.2021]]-Таблица2[[#This Row],[28.02.20212]]</f>
        <v>53</v>
      </c>
      <c r="G47" s="19"/>
      <c r="H47" s="21"/>
      <c r="I47" s="31">
        <f>Таблица2[[#This Row],[ԿՎ]]*40</f>
        <v>2120</v>
      </c>
      <c r="J47" s="21"/>
      <c r="K47" s="21"/>
      <c r="L47" s="21"/>
      <c r="M47" s="21"/>
    </row>
    <row r="48" spans="1:13" x14ac:dyDescent="0.25">
      <c r="A48" s="26">
        <v>329065</v>
      </c>
      <c r="B48" s="26" t="s">
        <v>37</v>
      </c>
      <c r="C48" s="26"/>
      <c r="D48" s="32">
        <v>10265</v>
      </c>
      <c r="E48" s="32">
        <f>10265+170</f>
        <v>10435</v>
      </c>
      <c r="F48" s="24">
        <f>Таблица2[[#This Row],[28.02.2021]]-Таблица2[[#This Row],[28.02.20212]]</f>
        <v>170</v>
      </c>
      <c r="G48" s="22">
        <f>I48+I49</f>
        <v>11300</v>
      </c>
      <c r="H48" s="21"/>
      <c r="I48" s="31">
        <f>Таблица2[[#This Row],[ԿՎ]]*50</f>
        <v>8500</v>
      </c>
      <c r="J48" s="21"/>
      <c r="K48" s="21"/>
      <c r="L48" s="21"/>
      <c r="M48" s="21"/>
    </row>
    <row r="49" spans="1:13" x14ac:dyDescent="0.25">
      <c r="A49" s="26"/>
      <c r="B49" s="26"/>
      <c r="C49" s="26"/>
      <c r="D49" s="32">
        <v>3025</v>
      </c>
      <c r="E49" s="32">
        <f>3025+70</f>
        <v>3095</v>
      </c>
      <c r="F49" s="24">
        <f>Таблица2[[#This Row],[28.02.2021]]-Таблица2[[#This Row],[28.02.20212]]</f>
        <v>70</v>
      </c>
      <c r="G49" s="22"/>
      <c r="H49" s="21"/>
      <c r="I49" s="31">
        <f>Таблица2[[#This Row],[ԿՎ]]*40</f>
        <v>2800</v>
      </c>
      <c r="J49" s="21"/>
      <c r="K49" s="21"/>
      <c r="L49" s="21"/>
      <c r="M49" s="21"/>
    </row>
    <row r="50" spans="1:13" x14ac:dyDescent="0.25">
      <c r="A50" s="29"/>
      <c r="B50" s="29"/>
      <c r="C50" s="29"/>
      <c r="D50" s="29"/>
      <c r="E50" s="29"/>
      <c r="F50" s="33">
        <f>SUM(F2:F49)</f>
        <v>4185</v>
      </c>
      <c r="G50" s="30"/>
      <c r="H50" s="21"/>
      <c r="I50" s="21"/>
      <c r="J50" s="21"/>
      <c r="K50" s="21"/>
      <c r="L50" s="21"/>
    </row>
    <row r="51" spans="1:13" x14ac:dyDescent="0.25">
      <c r="H51" s="21"/>
      <c r="I51" s="21"/>
      <c r="J51" s="21"/>
      <c r="K51" s="21"/>
      <c r="L51" s="21"/>
    </row>
    <row r="52" spans="1:13" x14ac:dyDescent="0.25">
      <c r="H52" s="21"/>
      <c r="J52" s="21"/>
      <c r="K52" s="21"/>
      <c r="L52" s="21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5"/>
  <sheetViews>
    <sheetView workbookViewId="0">
      <selection activeCell="F3" sqref="F3"/>
    </sheetView>
  </sheetViews>
  <sheetFormatPr defaultRowHeight="15" x14ac:dyDescent="0.25"/>
  <cols>
    <col min="1" max="2" width="11.85546875" customWidth="1"/>
    <col min="3" max="3" width="15.42578125" customWidth="1"/>
    <col min="4" max="7" width="11.85546875" customWidth="1"/>
  </cols>
  <sheetData>
    <row r="1" spans="1:7" x14ac:dyDescent="0.25">
      <c r="A1" s="9" t="s">
        <v>31</v>
      </c>
      <c r="B1" s="10" t="s">
        <v>32</v>
      </c>
      <c r="C1" s="10" t="s">
        <v>33</v>
      </c>
      <c r="D1" s="10" t="s">
        <v>34</v>
      </c>
      <c r="E1" s="10" t="s">
        <v>35</v>
      </c>
      <c r="F1" s="11" t="s">
        <v>36</v>
      </c>
      <c r="G1" s="12" t="s">
        <v>44</v>
      </c>
    </row>
    <row r="2" spans="1:7" x14ac:dyDescent="0.25">
      <c r="A2" s="5" t="s">
        <v>31</v>
      </c>
      <c r="B2" s="3" t="s">
        <v>32</v>
      </c>
      <c r="C2" s="3" t="s">
        <v>33</v>
      </c>
      <c r="D2" s="3" t="s">
        <v>34</v>
      </c>
      <c r="E2" s="3" t="s">
        <v>35</v>
      </c>
      <c r="F2" s="13"/>
      <c r="G2" s="8"/>
    </row>
    <row r="3" spans="1:7" x14ac:dyDescent="0.25">
      <c r="A3" s="5">
        <v>8400100</v>
      </c>
      <c r="B3" s="3" t="s">
        <v>9</v>
      </c>
      <c r="C3" s="3"/>
      <c r="D3" s="1">
        <v>3672</v>
      </c>
      <c r="E3" s="1">
        <v>3824</v>
      </c>
      <c r="F3" s="1">
        <f>Таблица1[[#This Row],[Столбец5]]</f>
        <v>3824</v>
      </c>
      <c r="G3" s="8"/>
    </row>
    <row r="4" spans="1:7" x14ac:dyDescent="0.25">
      <c r="A4" s="5"/>
      <c r="B4" s="3"/>
      <c r="C4" s="3"/>
      <c r="D4" s="1">
        <v>808</v>
      </c>
      <c r="E4" s="1">
        <v>821</v>
      </c>
      <c r="F4" s="1"/>
      <c r="G4" s="8"/>
    </row>
    <row r="5" spans="1:7" x14ac:dyDescent="0.25">
      <c r="A5" s="5">
        <v>8400101</v>
      </c>
      <c r="B5" s="3" t="s">
        <v>10</v>
      </c>
      <c r="C5" s="3"/>
      <c r="D5" s="1">
        <v>402</v>
      </c>
      <c r="E5" s="1">
        <v>415</v>
      </c>
      <c r="F5" s="1"/>
      <c r="G5" s="8"/>
    </row>
    <row r="6" spans="1:7" x14ac:dyDescent="0.25">
      <c r="A6" s="5"/>
      <c r="B6" s="3"/>
      <c r="C6" s="3"/>
      <c r="D6" s="1">
        <v>183</v>
      </c>
      <c r="E6" s="1">
        <v>198</v>
      </c>
      <c r="F6" s="1"/>
      <c r="G6" s="8"/>
    </row>
    <row r="7" spans="1:7" x14ac:dyDescent="0.25">
      <c r="A7" s="5">
        <v>8400102</v>
      </c>
      <c r="B7" s="3" t="s">
        <v>11</v>
      </c>
      <c r="C7" s="3"/>
      <c r="D7" s="1">
        <v>6970</v>
      </c>
      <c r="E7" s="1">
        <v>6970</v>
      </c>
      <c r="F7" s="1"/>
      <c r="G7" s="8"/>
    </row>
    <row r="8" spans="1:7" x14ac:dyDescent="0.25">
      <c r="A8" s="5">
        <v>8400104</v>
      </c>
      <c r="B8" s="3" t="s">
        <v>12</v>
      </c>
      <c r="C8" s="3"/>
      <c r="D8" s="1">
        <v>1484</v>
      </c>
      <c r="E8" s="1">
        <v>1563</v>
      </c>
      <c r="F8" s="1"/>
      <c r="G8" s="8"/>
    </row>
    <row r="9" spans="1:7" x14ac:dyDescent="0.25">
      <c r="A9" s="5">
        <v>8400105</v>
      </c>
      <c r="B9" s="3" t="s">
        <v>13</v>
      </c>
      <c r="C9" s="3"/>
      <c r="D9" s="1">
        <v>3295</v>
      </c>
      <c r="E9" s="1">
        <v>3535</v>
      </c>
      <c r="F9" s="1"/>
      <c r="G9" s="8"/>
    </row>
    <row r="10" spans="1:7" x14ac:dyDescent="0.25">
      <c r="A10" s="5">
        <v>8400106</v>
      </c>
      <c r="B10" s="3" t="s">
        <v>14</v>
      </c>
      <c r="C10" s="3"/>
      <c r="D10" s="1">
        <v>3194</v>
      </c>
      <c r="E10" s="1">
        <v>3400</v>
      </c>
      <c r="F10" s="1"/>
      <c r="G10" s="8"/>
    </row>
    <row r="11" spans="1:7" x14ac:dyDescent="0.25">
      <c r="A11" s="5"/>
      <c r="B11" s="3"/>
      <c r="C11" s="3"/>
      <c r="D11" s="1">
        <v>717</v>
      </c>
      <c r="E11" s="1">
        <v>747</v>
      </c>
      <c r="F11" s="1"/>
      <c r="G11" s="8"/>
    </row>
    <row r="12" spans="1:7" x14ac:dyDescent="0.25">
      <c r="A12" s="5">
        <v>8400110</v>
      </c>
      <c r="B12" s="3" t="s">
        <v>15</v>
      </c>
      <c r="C12" s="3"/>
      <c r="D12" s="1">
        <v>3425</v>
      </c>
      <c r="E12" s="1">
        <v>3600</v>
      </c>
      <c r="F12" s="1"/>
      <c r="G12" s="8"/>
    </row>
    <row r="13" spans="1:7" x14ac:dyDescent="0.25">
      <c r="A13" s="5">
        <v>8400111</v>
      </c>
      <c r="B13" s="3" t="s">
        <v>16</v>
      </c>
      <c r="C13" s="3"/>
      <c r="D13" s="1">
        <v>7680</v>
      </c>
      <c r="E13" s="1">
        <v>7724</v>
      </c>
      <c r="F13" s="1"/>
      <c r="G13" s="8"/>
    </row>
    <row r="14" spans="1:7" x14ac:dyDescent="0.25">
      <c r="A14" s="5">
        <v>8400114</v>
      </c>
      <c r="B14" s="3" t="s">
        <v>17</v>
      </c>
      <c r="C14" s="3"/>
      <c r="D14" s="1">
        <v>6014</v>
      </c>
      <c r="E14" s="1">
        <v>6250</v>
      </c>
      <c r="F14" s="1"/>
      <c r="G14" s="8"/>
    </row>
    <row r="15" spans="1:7" x14ac:dyDescent="0.25">
      <c r="A15" s="5"/>
      <c r="B15" s="3"/>
      <c r="C15" s="3"/>
      <c r="D15" s="1">
        <v>942</v>
      </c>
      <c r="E15" s="1">
        <v>970</v>
      </c>
      <c r="F15" s="1"/>
      <c r="G15" s="8"/>
    </row>
    <row r="16" spans="1:7" x14ac:dyDescent="0.25">
      <c r="A16" s="5">
        <v>8400115</v>
      </c>
      <c r="B16" s="3" t="s">
        <v>18</v>
      </c>
      <c r="C16" s="3"/>
      <c r="D16" s="1">
        <v>2438</v>
      </c>
      <c r="E16" s="1">
        <v>2666</v>
      </c>
      <c r="F16" s="1"/>
      <c r="G16" s="8"/>
    </row>
    <row r="17" spans="1:7" x14ac:dyDescent="0.25">
      <c r="A17" s="5">
        <v>8400116</v>
      </c>
      <c r="B17" s="3" t="s">
        <v>19</v>
      </c>
      <c r="C17" s="3"/>
      <c r="D17" s="1">
        <v>1310</v>
      </c>
      <c r="E17" s="1">
        <v>1400</v>
      </c>
      <c r="F17" s="1"/>
      <c r="G17" s="8"/>
    </row>
    <row r="18" spans="1:7" x14ac:dyDescent="0.25">
      <c r="A18" s="5">
        <v>8400117</v>
      </c>
      <c r="B18" s="3" t="s">
        <v>20</v>
      </c>
      <c r="C18" s="3"/>
      <c r="D18" s="1">
        <v>590</v>
      </c>
      <c r="E18" s="1">
        <v>674</v>
      </c>
      <c r="F18" s="1"/>
      <c r="G18" s="8"/>
    </row>
    <row r="19" spans="1:7" x14ac:dyDescent="0.25">
      <c r="A19" s="5">
        <v>8400118</v>
      </c>
      <c r="B19" s="3" t="s">
        <v>21</v>
      </c>
      <c r="C19" s="3"/>
      <c r="D19" s="1">
        <v>1468</v>
      </c>
      <c r="E19" s="1">
        <v>1547</v>
      </c>
      <c r="F19" s="1"/>
      <c r="G19" s="8"/>
    </row>
    <row r="20" spans="1:7" x14ac:dyDescent="0.25">
      <c r="A20" s="5">
        <v>8400120</v>
      </c>
      <c r="B20" s="3" t="s">
        <v>22</v>
      </c>
      <c r="C20" s="3"/>
      <c r="D20" s="1">
        <v>4080</v>
      </c>
      <c r="E20" s="1">
        <v>4110</v>
      </c>
      <c r="F20" s="1"/>
      <c r="G20" s="8"/>
    </row>
    <row r="21" spans="1:7" x14ac:dyDescent="0.25">
      <c r="A21" s="5">
        <v>8400390</v>
      </c>
      <c r="B21" s="3" t="s">
        <v>23</v>
      </c>
      <c r="C21" s="3"/>
      <c r="D21" s="1">
        <v>22496</v>
      </c>
      <c r="E21" s="1">
        <v>22750</v>
      </c>
      <c r="F21" s="1"/>
      <c r="G21" s="8"/>
    </row>
    <row r="22" spans="1:7" x14ac:dyDescent="0.25">
      <c r="A22" s="5">
        <v>8400404</v>
      </c>
      <c r="B22" s="3" t="s">
        <v>11</v>
      </c>
      <c r="C22" s="3"/>
      <c r="D22" s="1">
        <v>8869</v>
      </c>
      <c r="E22" s="1">
        <v>8981</v>
      </c>
      <c r="F22" s="1"/>
      <c r="G22" s="8"/>
    </row>
    <row r="23" spans="1:7" x14ac:dyDescent="0.25">
      <c r="A23" s="5">
        <v>8400412</v>
      </c>
      <c r="B23" s="3" t="s">
        <v>24</v>
      </c>
      <c r="C23" s="3"/>
      <c r="D23" s="1">
        <v>813</v>
      </c>
      <c r="E23" s="1">
        <v>813</v>
      </c>
      <c r="F23" s="1"/>
      <c r="G23" s="8"/>
    </row>
    <row r="24" spans="1:7" x14ac:dyDescent="0.25">
      <c r="A24" s="5">
        <v>8400413</v>
      </c>
      <c r="B24" s="3" t="s">
        <v>25</v>
      </c>
      <c r="C24" s="3"/>
      <c r="D24" s="1">
        <v>15940</v>
      </c>
      <c r="E24" s="1">
        <v>16093</v>
      </c>
      <c r="F24" s="1"/>
      <c r="G24" s="8"/>
    </row>
    <row r="25" spans="1:7" x14ac:dyDescent="0.25">
      <c r="A25" s="5">
        <v>8400420</v>
      </c>
      <c r="B25" s="3" t="s">
        <v>26</v>
      </c>
      <c r="C25" s="3"/>
      <c r="D25" s="1">
        <v>1995</v>
      </c>
      <c r="E25" s="1">
        <v>2010</v>
      </c>
      <c r="F25" s="1"/>
      <c r="G25" s="8"/>
    </row>
    <row r="26" spans="1:7" x14ac:dyDescent="0.25">
      <c r="A26" s="5">
        <v>8400608</v>
      </c>
      <c r="B26" s="3" t="s">
        <v>27</v>
      </c>
      <c r="C26" s="3"/>
      <c r="D26" s="1">
        <v>2406</v>
      </c>
      <c r="E26" s="1">
        <v>2726</v>
      </c>
      <c r="F26" s="1"/>
      <c r="G26" s="8"/>
    </row>
    <row r="27" spans="1:7" x14ac:dyDescent="0.25">
      <c r="A27" s="5"/>
      <c r="B27" s="3"/>
      <c r="C27" s="3"/>
      <c r="D27" s="1">
        <v>687</v>
      </c>
      <c r="E27" s="1">
        <v>751</v>
      </c>
      <c r="F27" s="1"/>
      <c r="G27" s="8"/>
    </row>
    <row r="28" spans="1:7" x14ac:dyDescent="0.25">
      <c r="A28" s="5">
        <v>8400609</v>
      </c>
      <c r="B28" s="3" t="s">
        <v>29</v>
      </c>
      <c r="C28" s="3"/>
      <c r="D28" s="1">
        <v>842</v>
      </c>
      <c r="E28" s="1">
        <v>963</v>
      </c>
      <c r="F28" s="1"/>
      <c r="G28" s="8"/>
    </row>
    <row r="29" spans="1:7" x14ac:dyDescent="0.25">
      <c r="A29" s="5"/>
      <c r="B29" s="3"/>
      <c r="C29" s="3"/>
      <c r="D29" s="1">
        <v>185</v>
      </c>
      <c r="E29" s="1">
        <v>201</v>
      </c>
      <c r="F29" s="1"/>
      <c r="G29" s="8"/>
    </row>
    <row r="30" spans="1:7" x14ac:dyDescent="0.25">
      <c r="A30" s="5">
        <v>8400610</v>
      </c>
      <c r="B30" s="3" t="s">
        <v>28</v>
      </c>
      <c r="C30" s="3"/>
      <c r="D30" s="1">
        <v>7975</v>
      </c>
      <c r="E30" s="1">
        <v>8141</v>
      </c>
      <c r="F30" s="1"/>
      <c r="G30" s="8"/>
    </row>
    <row r="31" spans="1:7" x14ac:dyDescent="0.25">
      <c r="A31" s="5">
        <v>8400611</v>
      </c>
      <c r="B31" s="3" t="s">
        <v>30</v>
      </c>
      <c r="C31" s="3"/>
      <c r="D31" s="1">
        <v>4027</v>
      </c>
      <c r="E31" s="1">
        <v>4140</v>
      </c>
      <c r="F31" s="1"/>
      <c r="G31" s="8"/>
    </row>
    <row r="32" spans="1:7" x14ac:dyDescent="0.25">
      <c r="A32" s="5">
        <v>329065</v>
      </c>
      <c r="B32" s="3" t="s">
        <v>37</v>
      </c>
      <c r="C32" s="3"/>
      <c r="D32" s="1">
        <v>1727</v>
      </c>
      <c r="E32" s="1">
        <v>1337</v>
      </c>
      <c r="F32" s="1"/>
      <c r="G32" s="8"/>
    </row>
    <row r="33" spans="1:7" x14ac:dyDescent="0.25">
      <c r="A33" s="5"/>
      <c r="B33" s="3"/>
      <c r="C33" s="3"/>
      <c r="D33" s="1">
        <v>420</v>
      </c>
      <c r="E33" s="1">
        <v>463</v>
      </c>
      <c r="F33" s="1"/>
      <c r="G33" s="8"/>
    </row>
    <row r="34" spans="1:7" x14ac:dyDescent="0.25">
      <c r="A34" s="6">
        <v>8400093</v>
      </c>
      <c r="B34" s="2" t="s">
        <v>42</v>
      </c>
      <c r="C34" s="2"/>
      <c r="D34" s="1">
        <v>5381</v>
      </c>
      <c r="E34" s="1">
        <v>5381</v>
      </c>
      <c r="F34" s="1"/>
      <c r="G34" s="8"/>
    </row>
    <row r="35" spans="1:7" x14ac:dyDescent="0.25">
      <c r="A35" s="7">
        <v>84000108</v>
      </c>
      <c r="B35" s="4" t="s">
        <v>43</v>
      </c>
      <c r="D35" s="1">
        <v>1827</v>
      </c>
      <c r="E35" s="1">
        <v>1827</v>
      </c>
      <c r="F35" s="1"/>
      <c r="G35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9682B-8811-4F17-AA0A-5923D36007F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AD1DD-0D8E-4D03-BF8F-D4C011CFA2E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0"/>
  <sheetViews>
    <sheetView topLeftCell="A13" workbookViewId="0">
      <selection activeCell="N20" sqref="B20:N51"/>
    </sheetView>
  </sheetViews>
  <sheetFormatPr defaultRowHeight="15" x14ac:dyDescent="0.25"/>
  <sheetData>
    <row r="1" spans="1:7" x14ac:dyDescent="0.25">
      <c r="A1" s="1">
        <v>250044</v>
      </c>
      <c r="B1" s="1" t="s">
        <v>40</v>
      </c>
      <c r="C1" s="1"/>
      <c r="D1" s="1"/>
      <c r="E1" s="1"/>
      <c r="F1" s="1"/>
      <c r="G1" s="1"/>
    </row>
    <row r="2" spans="1:7" x14ac:dyDescent="0.25">
      <c r="A2" s="1">
        <v>329205</v>
      </c>
      <c r="B2" s="1" t="s">
        <v>0</v>
      </c>
      <c r="C2" s="1"/>
      <c r="D2" s="1"/>
      <c r="E2" s="1"/>
      <c r="F2" s="1"/>
      <c r="G2" s="1"/>
    </row>
    <row r="3" spans="1:7" x14ac:dyDescent="0.25">
      <c r="A3" s="1">
        <v>8400082</v>
      </c>
      <c r="B3" s="1" t="s">
        <v>2</v>
      </c>
      <c r="C3" s="1" t="s">
        <v>52</v>
      </c>
      <c r="D3" s="1"/>
      <c r="E3" s="1"/>
      <c r="F3" s="1"/>
      <c r="G3" s="1"/>
    </row>
    <row r="4" spans="1:7" x14ac:dyDescent="0.25">
      <c r="A4" s="1">
        <v>8400095</v>
      </c>
      <c r="B4" s="1" t="s">
        <v>7</v>
      </c>
      <c r="C4" s="1"/>
      <c r="D4" s="1"/>
      <c r="E4" s="1"/>
      <c r="F4" s="1"/>
      <c r="G4" s="1"/>
    </row>
    <row r="5" spans="1:7" x14ac:dyDescent="0.25">
      <c r="A5" s="1">
        <v>8400098</v>
      </c>
      <c r="B5" s="1" t="s">
        <v>45</v>
      </c>
      <c r="C5" s="1"/>
      <c r="D5" s="1"/>
      <c r="E5" s="1"/>
      <c r="F5" s="1"/>
      <c r="G5" s="1"/>
    </row>
    <row r="6" spans="1:7" x14ac:dyDescent="0.25">
      <c r="A6" s="1">
        <v>8400099</v>
      </c>
      <c r="B6" s="1" t="s">
        <v>8</v>
      </c>
      <c r="C6" s="1"/>
      <c r="D6" s="1"/>
      <c r="E6" s="1"/>
      <c r="F6" s="1"/>
      <c r="G6" s="1"/>
    </row>
    <row r="7" spans="1:7" x14ac:dyDescent="0.25">
      <c r="A7" s="1">
        <v>8400101</v>
      </c>
      <c r="B7" s="1" t="s">
        <v>47</v>
      </c>
      <c r="C7" s="1"/>
      <c r="D7" s="1"/>
      <c r="E7" s="1"/>
      <c r="F7" s="1"/>
      <c r="G7" s="1"/>
    </row>
    <row r="8" spans="1:7" x14ac:dyDescent="0.25">
      <c r="A8" s="1">
        <v>8400106</v>
      </c>
      <c r="B8" s="1" t="s">
        <v>14</v>
      </c>
      <c r="C8" s="1"/>
      <c r="D8" s="1"/>
      <c r="E8" s="1"/>
      <c r="F8" s="1"/>
      <c r="G8" s="1"/>
    </row>
    <row r="9" spans="1:7" x14ac:dyDescent="0.25">
      <c r="A9" s="1">
        <v>8400114</v>
      </c>
      <c r="B9" s="1" t="s">
        <v>17</v>
      </c>
      <c r="C9" s="1"/>
      <c r="D9" s="1"/>
      <c r="E9" s="1"/>
      <c r="F9" s="1"/>
      <c r="G9" s="1"/>
    </row>
    <row r="10" spans="1:7" x14ac:dyDescent="0.25">
      <c r="A10" s="1">
        <v>8400608</v>
      </c>
      <c r="B10" s="1" t="s">
        <v>27</v>
      </c>
      <c r="C10" s="1"/>
      <c r="D10" s="1"/>
      <c r="E10" s="1"/>
      <c r="F10" s="1"/>
      <c r="G10" s="1"/>
    </row>
    <row r="11" spans="1:7" x14ac:dyDescent="0.25">
      <c r="A11" s="1">
        <v>8400609</v>
      </c>
      <c r="B11" s="1" t="s">
        <v>29</v>
      </c>
      <c r="C11" s="1"/>
      <c r="D11" s="1"/>
      <c r="E11" s="1"/>
      <c r="F11" s="1"/>
      <c r="G11" s="1"/>
    </row>
    <row r="12" spans="1:7" x14ac:dyDescent="0.25">
      <c r="A12" s="1">
        <v>329065</v>
      </c>
      <c r="B12" s="1" t="s">
        <v>37</v>
      </c>
      <c r="C12" s="1"/>
      <c r="D12" s="1"/>
      <c r="E12" s="1"/>
      <c r="F12" s="1"/>
      <c r="G12" s="1"/>
    </row>
    <row r="13" spans="1:7" x14ac:dyDescent="0.25">
      <c r="A13" s="1">
        <v>8400093</v>
      </c>
      <c r="B13" s="1" t="s">
        <v>42</v>
      </c>
      <c r="C13" s="1"/>
      <c r="D13" s="1"/>
      <c r="E13" s="1"/>
      <c r="F13" s="1"/>
      <c r="G13" s="1"/>
    </row>
    <row r="14" spans="1:7" x14ac:dyDescent="0.25">
      <c r="A14" s="1">
        <v>8400108</v>
      </c>
      <c r="B14" s="1" t="s">
        <v>43</v>
      </c>
      <c r="C14" s="1"/>
      <c r="D14" s="1"/>
      <c r="E14" s="1"/>
      <c r="F14" s="1"/>
      <c r="G14" s="1"/>
    </row>
    <row r="15" spans="1:7" x14ac:dyDescent="0.25">
      <c r="A15" s="1">
        <v>8400062</v>
      </c>
      <c r="B15" s="1" t="s">
        <v>53</v>
      </c>
      <c r="C15" s="1"/>
      <c r="D15" s="1"/>
      <c r="E15" s="1"/>
      <c r="F15" s="1"/>
      <c r="G15" s="1"/>
    </row>
    <row r="16" spans="1:7" x14ac:dyDescent="0.25">
      <c r="A16" s="1">
        <v>8400063</v>
      </c>
      <c r="B16" s="1" t="s">
        <v>54</v>
      </c>
      <c r="C16" s="1"/>
      <c r="D16" s="1"/>
      <c r="E16" s="1"/>
      <c r="F16" s="1"/>
      <c r="G16" s="1"/>
    </row>
    <row r="17" spans="1:7" x14ac:dyDescent="0.25">
      <c r="A17" s="1">
        <v>8400066</v>
      </c>
      <c r="B17" s="1" t="s">
        <v>55</v>
      </c>
      <c r="C17" s="1"/>
      <c r="D17" s="1"/>
      <c r="E17" s="1"/>
      <c r="F17" s="1"/>
      <c r="G17" s="1"/>
    </row>
    <row r="18" spans="1:7" x14ac:dyDescent="0.25">
      <c r="A18" s="1">
        <v>8400069</v>
      </c>
      <c r="B18" s="1" t="s">
        <v>56</v>
      </c>
      <c r="C18" s="1"/>
      <c r="D18" s="1"/>
      <c r="E18" s="1"/>
      <c r="F18" s="1"/>
      <c r="G18" s="1"/>
    </row>
    <row r="19" spans="1:7" x14ac:dyDescent="0.25">
      <c r="A19" s="1">
        <v>8400075</v>
      </c>
      <c r="B19" s="1" t="s">
        <v>57</v>
      </c>
      <c r="C19" s="1"/>
      <c r="D19" s="1"/>
      <c r="E19" s="1"/>
      <c r="F19" s="1"/>
      <c r="G19" s="1"/>
    </row>
    <row r="20" spans="1:7" x14ac:dyDescent="0.25">
      <c r="A20" s="1">
        <v>8400076</v>
      </c>
      <c r="B20" s="1" t="s">
        <v>58</v>
      </c>
      <c r="C20" s="1"/>
      <c r="D20" s="1"/>
      <c r="E20" s="1"/>
      <c r="F20" s="1"/>
      <c r="G20" s="1"/>
    </row>
    <row r="21" spans="1:7" x14ac:dyDescent="0.25">
      <c r="A21" s="1">
        <v>8400195</v>
      </c>
      <c r="B21" s="1" t="s">
        <v>59</v>
      </c>
      <c r="C21" s="1"/>
      <c r="D21" s="1"/>
      <c r="E21" s="1"/>
      <c r="F21" s="1"/>
      <c r="G21" s="1"/>
    </row>
    <row r="22" spans="1:7" x14ac:dyDescent="0.25">
      <c r="A22" s="1">
        <v>8400068</v>
      </c>
      <c r="B22" s="1" t="s">
        <v>60</v>
      </c>
      <c r="C22" s="1"/>
      <c r="D22" s="1"/>
      <c r="E22" s="1"/>
      <c r="F22" s="1"/>
      <c r="G22" s="1"/>
    </row>
    <row r="23" spans="1:7" x14ac:dyDescent="0.25">
      <c r="A23" s="1" t="s">
        <v>61</v>
      </c>
      <c r="B23" s="1" t="s">
        <v>62</v>
      </c>
      <c r="C23" s="1"/>
      <c r="D23" s="1"/>
      <c r="E23" s="1"/>
      <c r="F23" s="1"/>
      <c r="G23" s="1"/>
    </row>
    <row r="24" spans="1:7" x14ac:dyDescent="0.25">
      <c r="A24" s="1" t="s">
        <v>63</v>
      </c>
      <c r="B24" s="1" t="s">
        <v>64</v>
      </c>
      <c r="C24" s="1"/>
      <c r="D24" s="1"/>
      <c r="E24" s="1"/>
      <c r="F24" s="1"/>
      <c r="G24" s="1"/>
    </row>
    <row r="25" spans="1:7" x14ac:dyDescent="0.25">
      <c r="A25" s="1" t="s">
        <v>65</v>
      </c>
      <c r="B25" s="1" t="s">
        <v>66</v>
      </c>
      <c r="C25" s="1"/>
      <c r="D25" s="1"/>
      <c r="E25" s="1"/>
      <c r="F25" s="1"/>
      <c r="G25" s="1"/>
    </row>
    <row r="26" spans="1:7" x14ac:dyDescent="0.25">
      <c r="A26" s="1" t="s">
        <v>67</v>
      </c>
      <c r="B26" s="1" t="s">
        <v>68</v>
      </c>
      <c r="C26" s="1"/>
      <c r="D26" s="1"/>
      <c r="E26" s="1"/>
      <c r="F26" s="1"/>
      <c r="G26" s="1"/>
    </row>
    <row r="27" spans="1:7" x14ac:dyDescent="0.25">
      <c r="A27" s="1" t="s">
        <v>69</v>
      </c>
      <c r="B27" s="1" t="s">
        <v>70</v>
      </c>
      <c r="C27" s="1"/>
      <c r="D27" s="1"/>
      <c r="E27" s="1"/>
      <c r="F27" s="1"/>
      <c r="G27" s="1"/>
    </row>
    <row r="28" spans="1:7" x14ac:dyDescent="0.25">
      <c r="A28" s="1" t="s">
        <v>71</v>
      </c>
      <c r="B28" s="1" t="s">
        <v>72</v>
      </c>
      <c r="C28" s="1"/>
      <c r="D28" s="1"/>
      <c r="E28" s="1"/>
      <c r="F28" s="1"/>
      <c r="G28" s="1"/>
    </row>
    <row r="29" spans="1:7" x14ac:dyDescent="0.25">
      <c r="A29" s="1" t="s">
        <v>73</v>
      </c>
      <c r="B29" s="1" t="s">
        <v>74</v>
      </c>
      <c r="C29" s="1"/>
      <c r="D29" s="1"/>
      <c r="E29" s="1"/>
      <c r="F29" s="1"/>
      <c r="G29" s="1"/>
    </row>
    <row r="30" spans="1:7" x14ac:dyDescent="0.25">
      <c r="A30" s="1" t="s">
        <v>75</v>
      </c>
      <c r="B30" s="1" t="s">
        <v>76</v>
      </c>
      <c r="C30" s="1"/>
      <c r="D30" s="1"/>
      <c r="E30" s="1"/>
      <c r="F30" s="1"/>
      <c r="G30" s="1"/>
    </row>
    <row r="31" spans="1:7" x14ac:dyDescent="0.25">
      <c r="A31" s="1" t="s">
        <v>77</v>
      </c>
      <c r="B31" s="1" t="s">
        <v>78</v>
      </c>
      <c r="C31" s="1"/>
      <c r="D31" s="1"/>
      <c r="E31" s="1"/>
      <c r="F31" s="1"/>
      <c r="G31" s="1"/>
    </row>
    <row r="32" spans="1:7" x14ac:dyDescent="0.25">
      <c r="A32" s="1" t="s">
        <v>79</v>
      </c>
      <c r="B32" s="1" t="s">
        <v>80</v>
      </c>
      <c r="C32" s="1"/>
      <c r="D32" s="1"/>
      <c r="E32" s="1"/>
      <c r="F32" s="1"/>
      <c r="G32" s="1"/>
    </row>
    <row r="33" spans="1:7" x14ac:dyDescent="0.25">
      <c r="A33" s="1" t="s">
        <v>81</v>
      </c>
      <c r="B33" s="1" t="s">
        <v>82</v>
      </c>
      <c r="C33" s="1"/>
      <c r="D33" s="1"/>
      <c r="E33" s="1"/>
      <c r="F33" s="1"/>
      <c r="G33" s="1"/>
    </row>
    <row r="34" spans="1:7" x14ac:dyDescent="0.25">
      <c r="A34" s="1" t="s">
        <v>83</v>
      </c>
      <c r="B34" s="1" t="s">
        <v>84</v>
      </c>
      <c r="C34" s="1"/>
      <c r="D34" s="1"/>
      <c r="E34" s="1"/>
      <c r="F34" s="1"/>
      <c r="G34" s="1"/>
    </row>
    <row r="35" spans="1:7" x14ac:dyDescent="0.25">
      <c r="A35" s="1" t="s">
        <v>85</v>
      </c>
      <c r="B35" s="1" t="s">
        <v>86</v>
      </c>
      <c r="C35" s="1"/>
      <c r="D35" s="1"/>
      <c r="E35" s="1"/>
      <c r="F35" s="1"/>
      <c r="G35" s="1"/>
    </row>
    <row r="36" spans="1:7" x14ac:dyDescent="0.25">
      <c r="A36" s="1" t="s">
        <v>87</v>
      </c>
      <c r="B36" s="1" t="s">
        <v>88</v>
      </c>
      <c r="C36" s="1"/>
      <c r="D36" s="1"/>
      <c r="E36" s="1"/>
      <c r="F36" s="1"/>
      <c r="G36" s="1"/>
    </row>
    <row r="37" spans="1:7" x14ac:dyDescent="0.25">
      <c r="A37" s="1" t="s">
        <v>89</v>
      </c>
      <c r="B37" s="1" t="s">
        <v>90</v>
      </c>
      <c r="C37" s="1"/>
      <c r="D37" s="1"/>
      <c r="E37" s="1"/>
      <c r="F37" s="1"/>
      <c r="G37" s="1"/>
    </row>
    <row r="38" spans="1:7" x14ac:dyDescent="0.25">
      <c r="A38" s="1" t="s">
        <v>91</v>
      </c>
      <c r="B38" s="1" t="s">
        <v>92</v>
      </c>
      <c r="C38" s="1"/>
      <c r="D38" s="1"/>
      <c r="E38" s="1"/>
      <c r="F38" s="1"/>
      <c r="G38" s="1"/>
    </row>
    <row r="39" spans="1:7" x14ac:dyDescent="0.25">
      <c r="A39" s="1" t="s">
        <v>93</v>
      </c>
      <c r="B39" s="1" t="s">
        <v>94</v>
      </c>
      <c r="C39" s="1"/>
      <c r="D39" s="1"/>
      <c r="E39" s="1"/>
      <c r="F39" s="1"/>
      <c r="G39" s="1"/>
    </row>
    <row r="40" spans="1:7" x14ac:dyDescent="0.25">
      <c r="A40" s="1" t="s">
        <v>95</v>
      </c>
      <c r="B40" s="1" t="s">
        <v>96</v>
      </c>
      <c r="C40" s="1"/>
      <c r="D40" s="1"/>
      <c r="E40" s="1"/>
      <c r="F40" s="1"/>
      <c r="G40" s="1"/>
    </row>
    <row r="41" spans="1:7" x14ac:dyDescent="0.25">
      <c r="A41" s="1" t="s">
        <v>97</v>
      </c>
      <c r="B41" s="1" t="s">
        <v>98</v>
      </c>
      <c r="C41" s="1"/>
      <c r="D41" s="1"/>
      <c r="E41" s="1"/>
      <c r="F41" s="1"/>
      <c r="G41" s="1"/>
    </row>
    <row r="42" spans="1:7" x14ac:dyDescent="0.25">
      <c r="A42" s="1">
        <v>8400039</v>
      </c>
      <c r="B42" s="1" t="s">
        <v>99</v>
      </c>
      <c r="C42" s="1"/>
      <c r="D42" s="1"/>
      <c r="E42" s="1"/>
      <c r="F42" s="1"/>
      <c r="G42" s="1"/>
    </row>
    <row r="43" spans="1:7" x14ac:dyDescent="0.25">
      <c r="A43" s="1" t="s">
        <v>100</v>
      </c>
      <c r="B43" s="1" t="s">
        <v>101</v>
      </c>
      <c r="C43" s="1"/>
      <c r="D43" s="1"/>
      <c r="E43" s="1"/>
      <c r="F43" s="1"/>
      <c r="G43" s="1"/>
    </row>
    <row r="44" spans="1:7" x14ac:dyDescent="0.25">
      <c r="A44" s="1" t="s">
        <v>102</v>
      </c>
      <c r="B44" s="1" t="s">
        <v>103</v>
      </c>
      <c r="C44" s="1"/>
      <c r="D44" s="1"/>
      <c r="E44" s="1"/>
      <c r="F44" s="1"/>
      <c r="G44" s="1"/>
    </row>
    <row r="45" spans="1:7" x14ac:dyDescent="0.25">
      <c r="A45" s="1" t="s">
        <v>104</v>
      </c>
      <c r="B45" s="1" t="s">
        <v>105</v>
      </c>
      <c r="C45" s="1"/>
      <c r="D45" s="1"/>
      <c r="E45" s="1"/>
      <c r="F45" s="1"/>
      <c r="G45" s="1"/>
    </row>
    <row r="46" spans="1:7" x14ac:dyDescent="0.25">
      <c r="A46" s="1" t="s">
        <v>106</v>
      </c>
      <c r="B46" s="1" t="s">
        <v>107</v>
      </c>
      <c r="C46" s="1"/>
      <c r="D46" s="1"/>
      <c r="E46" s="1"/>
      <c r="F46" s="1"/>
      <c r="G46" s="1"/>
    </row>
    <row r="47" spans="1:7" x14ac:dyDescent="0.25">
      <c r="A47" s="1" t="s">
        <v>108</v>
      </c>
      <c r="B47" s="1" t="s">
        <v>109</v>
      </c>
      <c r="C47" s="1"/>
      <c r="D47" s="1"/>
      <c r="E47" s="1"/>
      <c r="F47" s="1"/>
      <c r="G47" s="1"/>
    </row>
    <row r="48" spans="1:7" x14ac:dyDescent="0.25">
      <c r="A48" s="1" t="s">
        <v>110</v>
      </c>
      <c r="B48" s="1" t="s">
        <v>111</v>
      </c>
      <c r="C48" s="1"/>
      <c r="D48" s="1"/>
      <c r="E48" s="1"/>
      <c r="F48" s="1"/>
      <c r="G48" s="1"/>
    </row>
    <row r="49" spans="1:7" x14ac:dyDescent="0.25">
      <c r="A49" s="1">
        <v>8400396</v>
      </c>
      <c r="B49" s="1" t="s">
        <v>112</v>
      </c>
      <c r="C49" s="1"/>
      <c r="D49" s="1"/>
      <c r="E49" s="1"/>
      <c r="F49" s="1"/>
      <c r="G49" s="1"/>
    </row>
    <row r="50" spans="1:7" x14ac:dyDescent="0.25">
      <c r="A50" s="1">
        <v>8400398</v>
      </c>
      <c r="B50" s="1" t="s">
        <v>113</v>
      </c>
      <c r="C50" s="1"/>
      <c r="D50" s="1"/>
      <c r="E50" s="1"/>
      <c r="F50" s="1"/>
      <c r="G5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Лист5</vt:lpstr>
      <vt:lpstr>Лист6</vt:lpstr>
      <vt:lpstr>Лист4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Aram Grigoryan</cp:lastModifiedBy>
  <cp:lastPrinted>2022-07-31T13:31:34Z</cp:lastPrinted>
  <dcterms:created xsi:type="dcterms:W3CDTF">2016-12-31T13:57:17Z</dcterms:created>
  <dcterms:modified xsi:type="dcterms:W3CDTF">2022-07-31T14:08:29Z</dcterms:modified>
</cp:coreProperties>
</file>