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ith\Documents\Report\cep-report\"/>
    </mc:Choice>
  </mc:AlternateContent>
  <bookViews>
    <workbookView xWindow="0" yWindow="0" windowWidth="25125" windowHeight="12210" firstSheet="14" activeTab="18"/>
  </bookViews>
  <sheets>
    <sheet name="E" sheetId="2" r:id="rId1"/>
    <sheet name="RX" sheetId="1" r:id="rId2"/>
    <sheet name="PUT" sheetId="4" r:id="rId3"/>
    <sheet name="LONG" sheetId="5" r:id="rId4"/>
    <sheet name="SHORT" sheetId="3" r:id="rId5"/>
    <sheet name="FUTURE" sheetId="6" r:id="rId6"/>
    <sheet name="OPTIONS" sheetId="7" r:id="rId7"/>
    <sheet name="TRANSACT" sheetId="8" r:id="rId8"/>
    <sheet name="BROKERAGE" sheetId="9" r:id="rId9"/>
    <sheet name="String Length" sheetId="10" r:id="rId10"/>
    <sheet name="Flow Percentage" sheetId="12" r:id="rId11"/>
    <sheet name="match tp_dst" sheetId="11" r:id="rId12"/>
    <sheet name="event sizes" sheetId="13" r:id="rId13"/>
    <sheet name="Percentage filtered" sheetId="14" r:id="rId14"/>
    <sheet name="compare ops - disbale &amp;1" sheetId="15" r:id="rId15"/>
    <sheet name="compare ops" sheetId="16" r:id="rId16"/>
    <sheet name="basic - dpdk" sheetId="17" r:id="rId17"/>
    <sheet name="stateful ops" sheetId="18" r:id="rId18"/>
    <sheet name="Sheet2" sheetId="19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9" l="1"/>
  <c r="J6" i="19"/>
  <c r="J7" i="19"/>
  <c r="J8" i="19"/>
  <c r="J9" i="19"/>
  <c r="J10" i="19"/>
  <c r="J11" i="19"/>
  <c r="J12" i="19"/>
  <c r="J13" i="19"/>
  <c r="J18" i="19"/>
  <c r="J19" i="19"/>
  <c r="J20" i="19"/>
  <c r="J21" i="19"/>
  <c r="J22" i="19"/>
  <c r="J23" i="19"/>
  <c r="J24" i="19"/>
  <c r="J25" i="19"/>
  <c r="J26" i="19"/>
  <c r="J27" i="19"/>
  <c r="J4" i="19"/>
  <c r="I27" i="19"/>
  <c r="I26" i="19"/>
  <c r="I25" i="19"/>
  <c r="I24" i="19"/>
  <c r="I23" i="19"/>
  <c r="I22" i="19"/>
  <c r="I21" i="19"/>
  <c r="I20" i="19"/>
  <c r="I19" i="19"/>
  <c r="I18" i="19"/>
  <c r="M28" i="19"/>
  <c r="M14" i="19"/>
  <c r="I13" i="19"/>
  <c r="I12" i="19"/>
  <c r="I11" i="19"/>
  <c r="I10" i="19"/>
  <c r="I9" i="19"/>
  <c r="I8" i="19"/>
  <c r="I7" i="19"/>
  <c r="I6" i="19"/>
  <c r="I5" i="19"/>
  <c r="I4" i="19"/>
  <c r="D28" i="19"/>
  <c r="E28" i="19"/>
  <c r="A31" i="19"/>
  <c r="A32" i="19"/>
  <c r="A33" i="19"/>
  <c r="A34" i="19"/>
  <c r="A35" i="19"/>
  <c r="A36" i="19"/>
  <c r="A37" i="19"/>
  <c r="A38" i="19"/>
  <c r="A39" i="19"/>
  <c r="A30" i="19"/>
  <c r="A19" i="19"/>
  <c r="A20" i="19"/>
  <c r="A21" i="19"/>
  <c r="A22" i="19"/>
  <c r="A23" i="19"/>
  <c r="A24" i="19"/>
  <c r="A25" i="19"/>
  <c r="A26" i="19"/>
  <c r="A27" i="19"/>
  <c r="A18" i="19"/>
  <c r="A5" i="19"/>
  <c r="A6" i="19"/>
  <c r="A7" i="19"/>
  <c r="A8" i="19"/>
  <c r="A9" i="19"/>
  <c r="A10" i="19"/>
  <c r="A11" i="19"/>
  <c r="A12" i="19"/>
  <c r="A13" i="19"/>
  <c r="A4" i="19"/>
  <c r="D16" i="19"/>
  <c r="D40" i="19"/>
  <c r="E34" i="18"/>
  <c r="E35" i="18"/>
  <c r="E36" i="18"/>
  <c r="E37" i="18"/>
  <c r="E38" i="18"/>
  <c r="E42" i="18"/>
  <c r="E43" i="18"/>
  <c r="E44" i="18"/>
  <c r="E45" i="18"/>
  <c r="E46" i="18"/>
  <c r="E47" i="18"/>
  <c r="E33" i="18"/>
  <c r="R9" i="17"/>
  <c r="J43" i="18"/>
  <c r="J44" i="18"/>
  <c r="J45" i="18"/>
  <c r="J46" i="18"/>
  <c r="J47" i="18"/>
  <c r="J42" i="18"/>
  <c r="J34" i="18"/>
  <c r="J35" i="18"/>
  <c r="J36" i="18"/>
  <c r="J37" i="18"/>
  <c r="J38" i="18"/>
  <c r="J33" i="18"/>
  <c r="H15" i="18"/>
  <c r="E6" i="18"/>
  <c r="E5" i="18"/>
  <c r="E7" i="18"/>
  <c r="E8" i="18"/>
  <c r="E9" i="18"/>
  <c r="E10" i="18"/>
  <c r="E11" i="18"/>
  <c r="E12" i="18"/>
  <c r="E13" i="18"/>
  <c r="E14" i="18"/>
  <c r="R8" i="17"/>
  <c r="Q45" i="17" l="1"/>
  <c r="Q47" i="17" s="1"/>
  <c r="X47" i="17"/>
  <c r="T47" i="17"/>
  <c r="N47" i="17"/>
  <c r="K47" i="17"/>
  <c r="H45" i="17"/>
  <c r="AT59" i="17"/>
  <c r="AT61" i="17" s="1"/>
  <c r="AT63" i="17" s="1"/>
  <c r="AQ59" i="17"/>
  <c r="AQ61" i="17" s="1"/>
  <c r="AQ63" i="17" s="1"/>
  <c r="R10" i="17"/>
  <c r="R11" i="17"/>
  <c r="R12" i="17"/>
  <c r="R13" i="17"/>
  <c r="R14" i="17"/>
  <c r="R15" i="17"/>
  <c r="R16" i="17"/>
  <c r="R17" i="17"/>
  <c r="V9" i="17"/>
  <c r="V10" i="17"/>
  <c r="V11" i="17"/>
  <c r="V12" i="17"/>
  <c r="V13" i="17"/>
  <c r="V14" i="17"/>
  <c r="V15" i="17"/>
  <c r="V16" i="17"/>
  <c r="V17" i="17"/>
  <c r="V8" i="17"/>
  <c r="T59" i="17"/>
  <c r="T61" i="17" s="1"/>
  <c r="T63" i="17" s="1"/>
  <c r="T43" i="17"/>
  <c r="T45" i="17" s="1"/>
  <c r="AN59" i="17" l="1"/>
  <c r="AN61" i="17" s="1"/>
  <c r="AN63" i="17" s="1"/>
  <c r="AJ59" i="17"/>
  <c r="AJ61" i="17" s="1"/>
  <c r="AJ63" i="17" s="1"/>
  <c r="AG59" i="17"/>
  <c r="AG61" i="17" s="1"/>
  <c r="AG63" i="17" s="1"/>
  <c r="K63" i="17"/>
  <c r="AD61" i="17"/>
  <c r="AD63" i="17" s="1"/>
  <c r="K61" i="17"/>
  <c r="AD59" i="17"/>
  <c r="AA59" i="17"/>
  <c r="AA61" i="17" s="1"/>
  <c r="AA63" i="17" s="1"/>
  <c r="X59" i="17"/>
  <c r="X61" i="17" s="1"/>
  <c r="X63" i="17" s="1"/>
  <c r="Q59" i="17"/>
  <c r="Q61" i="17" s="1"/>
  <c r="Q63" i="17" s="1"/>
  <c r="K59" i="17"/>
  <c r="X45" i="17"/>
  <c r="N45" i="17"/>
  <c r="X43" i="17"/>
  <c r="Q43" i="17"/>
  <c r="N43" i="17"/>
  <c r="K43" i="17"/>
  <c r="K45" i="17" s="1"/>
  <c r="H43" i="17"/>
  <c r="H47" i="17" s="1"/>
  <c r="L28" i="17"/>
  <c r="L29" i="17" s="1"/>
  <c r="I29" i="17"/>
  <c r="A17" i="17"/>
  <c r="E18" i="17"/>
  <c r="A18" i="17"/>
  <c r="G18" i="17" s="1"/>
  <c r="E17" i="17"/>
  <c r="L6" i="17"/>
  <c r="AC11" i="16"/>
  <c r="AB11" i="16"/>
  <c r="AA11" i="16"/>
  <c r="Y11" i="16"/>
  <c r="W11" i="16"/>
  <c r="U11" i="16"/>
  <c r="S11" i="16"/>
  <c r="Q11" i="16"/>
  <c r="O11" i="16"/>
  <c r="M11" i="16"/>
  <c r="K11" i="16"/>
  <c r="I11" i="16"/>
  <c r="B107" i="15"/>
  <c r="Z11" i="16"/>
  <c r="X11" i="16"/>
  <c r="V11" i="16"/>
  <c r="T11" i="16"/>
  <c r="R11" i="16"/>
  <c r="P11" i="16"/>
  <c r="N11" i="16"/>
  <c r="L11" i="16"/>
  <c r="J11" i="16"/>
  <c r="H11" i="16"/>
  <c r="L107" i="15"/>
  <c r="J107" i="15"/>
  <c r="H107" i="15"/>
  <c r="F107" i="15"/>
  <c r="D107" i="15"/>
  <c r="D105" i="15"/>
  <c r="E105" i="15"/>
  <c r="F105" i="15"/>
  <c r="G105" i="15"/>
  <c r="H105" i="15"/>
  <c r="I105" i="15"/>
  <c r="J105" i="15"/>
  <c r="K105" i="15"/>
  <c r="L105" i="15"/>
  <c r="M105" i="15"/>
  <c r="B105" i="15"/>
  <c r="C105" i="15"/>
  <c r="A7" i="15"/>
  <c r="A8" i="15"/>
  <c r="A9" i="15"/>
  <c r="A10" i="15"/>
  <c r="A11" i="15"/>
  <c r="A12" i="15"/>
  <c r="A13" i="15"/>
  <c r="A14" i="15"/>
  <c r="A15" i="15"/>
  <c r="A6" i="15"/>
  <c r="H12" i="15"/>
  <c r="H13" i="15"/>
  <c r="H14" i="15"/>
  <c r="H15" i="15"/>
  <c r="H11" i="15"/>
  <c r="H10" i="15"/>
  <c r="H9" i="15"/>
  <c r="H8" i="15"/>
  <c r="H7" i="15"/>
  <c r="H6" i="15"/>
  <c r="O51" i="14"/>
  <c r="J51" i="14"/>
  <c r="H66" i="14"/>
  <c r="I66" i="14"/>
  <c r="J66" i="14"/>
  <c r="K66" i="14"/>
  <c r="L66" i="14"/>
  <c r="M66" i="14"/>
  <c r="N66" i="14"/>
  <c r="O66" i="14"/>
  <c r="P66" i="14"/>
  <c r="G66" i="14"/>
  <c r="N51" i="14"/>
  <c r="M51" i="14"/>
  <c r="L51" i="14"/>
  <c r="K51" i="14"/>
  <c r="G51" i="14"/>
  <c r="H51" i="14"/>
  <c r="I51" i="14"/>
  <c r="F51" i="14"/>
  <c r="T14" i="13"/>
  <c r="O20" i="13"/>
  <c r="N20" i="13"/>
  <c r="G38" i="13"/>
  <c r="J38" i="13"/>
  <c r="L38" i="13"/>
  <c r="N38" i="13"/>
  <c r="P38" i="13"/>
  <c r="R38" i="13"/>
  <c r="T38" i="13"/>
  <c r="V38" i="13"/>
  <c r="D38" i="13"/>
  <c r="E53" i="13"/>
  <c r="F53" i="13"/>
  <c r="G53" i="13"/>
  <c r="H53" i="13"/>
  <c r="I53" i="13"/>
  <c r="J53" i="13"/>
  <c r="K53" i="13"/>
  <c r="L53" i="13"/>
  <c r="D53" i="13"/>
  <c r="O22" i="13"/>
  <c r="N22" i="13"/>
  <c r="F22" i="13"/>
  <c r="H22" i="13"/>
  <c r="J22" i="13"/>
  <c r="L22" i="13"/>
  <c r="M22" i="13"/>
  <c r="P22" i="13"/>
  <c r="D22" i="13"/>
  <c r="P18" i="13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64" i="11"/>
  <c r="T92" i="11"/>
  <c r="T81" i="11"/>
  <c r="T82" i="11"/>
  <c r="T83" i="11"/>
  <c r="T84" i="11"/>
  <c r="T85" i="11"/>
  <c r="T86" i="11"/>
  <c r="T87" i="11"/>
  <c r="T88" i="11"/>
  <c r="T89" i="11"/>
  <c r="T90" i="11"/>
  <c r="T80" i="11"/>
  <c r="S81" i="11"/>
  <c r="S82" i="11"/>
  <c r="S83" i="11"/>
  <c r="S84" i="11"/>
  <c r="S85" i="11"/>
  <c r="S86" i="11"/>
  <c r="S87" i="11"/>
  <c r="S88" i="11"/>
  <c r="S89" i="11"/>
  <c r="S90" i="11"/>
  <c r="S80" i="11"/>
  <c r="T76" i="11"/>
  <c r="T65" i="11"/>
  <c r="T66" i="11"/>
  <c r="T67" i="11"/>
  <c r="T68" i="11"/>
  <c r="T69" i="11"/>
  <c r="T70" i="11"/>
  <c r="T71" i="11"/>
  <c r="T72" i="11"/>
  <c r="T73" i="11"/>
  <c r="T74" i="11"/>
  <c r="T64" i="11"/>
  <c r="S65" i="11"/>
  <c r="S66" i="11"/>
  <c r="S67" i="11"/>
  <c r="S68" i="11"/>
  <c r="S69" i="11"/>
  <c r="S70" i="11"/>
  <c r="S71" i="11"/>
  <c r="S72" i="11"/>
  <c r="S73" i="11"/>
  <c r="S74" i="11"/>
  <c r="S64" i="11"/>
  <c r="Q76" i="11"/>
  <c r="W112" i="11"/>
  <c r="U112" i="11"/>
  <c r="Q112" i="11"/>
  <c r="O112" i="11"/>
  <c r="Q92" i="11"/>
  <c r="W92" i="11"/>
  <c r="U92" i="11"/>
  <c r="O92" i="11"/>
  <c r="W76" i="11"/>
  <c r="U76" i="11"/>
  <c r="O76" i="11"/>
  <c r="Q3" i="11"/>
  <c r="AC3" i="11"/>
  <c r="AB56" i="11" l="1"/>
  <c r="O56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31" i="11"/>
  <c r="U11" i="11" l="1"/>
  <c r="W11" i="11" s="1"/>
  <c r="U19" i="11"/>
  <c r="W19" i="11" s="1"/>
  <c r="U21" i="11"/>
  <c r="W21" i="11" s="1"/>
  <c r="U27" i="11"/>
  <c r="W27" i="11" s="1"/>
  <c r="U3" i="11"/>
  <c r="W3" i="11" s="1"/>
  <c r="U10" i="11"/>
  <c r="W10" i="11" s="1"/>
  <c r="U18" i="11"/>
  <c r="W18" i="11" s="1"/>
  <c r="U20" i="11"/>
  <c r="W20" i="11" s="1"/>
  <c r="U26" i="11"/>
  <c r="W26" i="11" s="1"/>
  <c r="U12" i="11"/>
  <c r="W12" i="11" s="1"/>
  <c r="U7" i="11"/>
  <c r="W7" i="11" s="1"/>
  <c r="U4" i="11"/>
  <c r="W4" i="11" s="1"/>
  <c r="U5" i="11"/>
  <c r="W5" i="11" s="1"/>
  <c r="U13" i="11"/>
  <c r="W13" i="11" s="1"/>
  <c r="U25" i="11"/>
  <c r="W25" i="11" s="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3" i="11"/>
  <c r="AE11" i="11"/>
  <c r="AD4" i="11"/>
  <c r="AE4" i="11" s="1"/>
  <c r="AD5" i="11"/>
  <c r="AE5" i="11" s="1"/>
  <c r="AD6" i="11"/>
  <c r="AE6" i="11" s="1"/>
  <c r="AD7" i="11"/>
  <c r="AE7" i="11" s="1"/>
  <c r="AD8" i="11"/>
  <c r="AE8" i="11" s="1"/>
  <c r="AD9" i="11"/>
  <c r="AE9" i="11" s="1"/>
  <c r="AD10" i="11"/>
  <c r="AE10" i="11" s="1"/>
  <c r="AD11" i="11"/>
  <c r="AD12" i="11"/>
  <c r="AE12" i="11" s="1"/>
  <c r="AD13" i="11"/>
  <c r="AE13" i="11" s="1"/>
  <c r="AD14" i="11"/>
  <c r="AE14" i="11" s="1"/>
  <c r="AD15" i="11"/>
  <c r="AE15" i="11" s="1"/>
  <c r="AD16" i="11"/>
  <c r="AE16" i="11" s="1"/>
  <c r="AD17" i="11"/>
  <c r="AE17" i="11" s="1"/>
  <c r="AD18" i="11"/>
  <c r="AE18" i="11" s="1"/>
  <c r="AD19" i="11"/>
  <c r="AE19" i="11" s="1"/>
  <c r="AD20" i="11"/>
  <c r="AE20" i="11" s="1"/>
  <c r="AD21" i="11"/>
  <c r="AE21" i="11" s="1"/>
  <c r="AD22" i="11"/>
  <c r="AE22" i="11" s="1"/>
  <c r="AD23" i="11"/>
  <c r="AE23" i="11" s="1"/>
  <c r="AD24" i="11"/>
  <c r="AE24" i="11" s="1"/>
  <c r="AD25" i="11"/>
  <c r="AE25" i="11" s="1"/>
  <c r="AD26" i="11"/>
  <c r="AE26" i="11" s="1"/>
  <c r="AD27" i="11"/>
  <c r="AE27" i="11" s="1"/>
  <c r="AD3" i="11"/>
  <c r="AE3" i="11" s="1"/>
  <c r="U6" i="11"/>
  <c r="W6" i="11" s="1"/>
  <c r="U8" i="11"/>
  <c r="W8" i="11" s="1"/>
  <c r="U9" i="11"/>
  <c r="W9" i="11" s="1"/>
  <c r="U14" i="11"/>
  <c r="W14" i="11" s="1"/>
  <c r="U15" i="11"/>
  <c r="W15" i="11" s="1"/>
  <c r="U16" i="11"/>
  <c r="W16" i="11" s="1"/>
  <c r="U17" i="11"/>
  <c r="W17" i="11" s="1"/>
  <c r="U22" i="11"/>
  <c r="W22" i="11" s="1"/>
  <c r="U23" i="11"/>
  <c r="W23" i="11" s="1"/>
  <c r="U24" i="11"/>
  <c r="W24" i="11" s="1"/>
  <c r="AF3" i="11" l="1"/>
  <c r="X3" i="11"/>
  <c r="B22" i="10"/>
  <c r="C22" i="10"/>
  <c r="D22" i="10"/>
  <c r="E22" i="10"/>
  <c r="F22" i="10"/>
  <c r="G22" i="10"/>
  <c r="H22" i="10"/>
  <c r="I22" i="10"/>
  <c r="A22" i="10"/>
  <c r="A14" i="8"/>
  <c r="A14" i="9"/>
  <c r="B13" i="12"/>
  <c r="C13" i="12"/>
  <c r="D13" i="12"/>
  <c r="E13" i="12"/>
  <c r="F13" i="12"/>
  <c r="G13" i="12"/>
  <c r="H13" i="12"/>
  <c r="I13" i="12"/>
  <c r="J13" i="12"/>
  <c r="A13" i="12"/>
  <c r="B11" i="12"/>
  <c r="C11" i="12"/>
  <c r="D11" i="12"/>
  <c r="E11" i="12"/>
  <c r="F11" i="12"/>
  <c r="G11" i="12"/>
  <c r="H11" i="12"/>
  <c r="I11" i="12"/>
  <c r="J11" i="12"/>
  <c r="A11" i="12"/>
  <c r="J9" i="12" l="1"/>
  <c r="I9" i="12"/>
  <c r="H9" i="12"/>
  <c r="G9" i="12"/>
  <c r="F9" i="12"/>
  <c r="E9" i="12"/>
  <c r="D9" i="12"/>
  <c r="C9" i="12"/>
  <c r="B9" i="12"/>
  <c r="A9" i="12"/>
  <c r="K15" i="11"/>
  <c r="I15" i="11"/>
  <c r="D15" i="11"/>
  <c r="A15" i="11"/>
  <c r="A12" i="10"/>
  <c r="B12" i="10"/>
  <c r="C12" i="10"/>
  <c r="D12" i="10"/>
  <c r="E12" i="10"/>
  <c r="F12" i="10"/>
  <c r="G12" i="10"/>
  <c r="H12" i="10"/>
  <c r="I12" i="10"/>
  <c r="A11" i="7"/>
  <c r="A10" i="6"/>
  <c r="B13" i="4"/>
  <c r="B16" i="5"/>
  <c r="A12" i="3"/>
  <c r="A10" i="1"/>
  <c r="A9" i="2"/>
</calcChain>
</file>

<file path=xl/sharedStrings.xml><?xml version="1.0" encoding="utf-8"?>
<sst xmlns="http://schemas.openxmlformats.org/spreadsheetml/2006/main" count="429" uniqueCount="210">
  <si>
    <t>OVS-DEV: 100K datagrams, type=RX(8288)</t>
  </si>
  <si>
    <t>NXST_FLOW reply (xid=0x4):</t>
  </si>
  <si>
    <t xml:space="preserve"> cookie=0x0, duration=263.671s, table=0, n_packets=2, n_bytes=125, idle_age=215, priority=9999,udp,nw_dst=10.1.1.1,tp_dst=9877,e_type=0x2060 actions=NORMAL</t>
  </si>
  <si>
    <t xml:space="preserve"> cookie=0x0, duration=341.886s, table=0, n_packets=857194, n_bytes=56312574, idle_age=0, priority=1111,udp,nw_dst=10.1.1.1,tp_dst=9877 actions=drop</t>
  </si>
  <si>
    <t xml:space="preserve"> cookie=0x0, duration=908.537s, table=0, n_packets=272, n_bytes=21217, idle_age=9, priority=0 actions=NORMAL</t>
  </si>
  <si>
    <t xml:space="preserve"> cookie=0x0, duration=266.857s, table=0, n_packets=1, n_bytes=59, idle_age=223, priority=9999,udp,nw_dst=10.1.1.1,tp_dst=9877,e_type=0x45 actions=NORMAL</t>
  </si>
  <si>
    <t xml:space="preserve"> cookie=0x0, duration=406.032s, table=0, n_packets=971083, n_bytes=62947405, idle_age=71, priority=1111,udp,nw_dst=10.1.1.1,tp_dst=9877 actions=drop</t>
  </si>
  <si>
    <t xml:space="preserve"> cookie=0x0, duration=413.129s, table=0, n_packets=111, n_bytes=9134, idle_age=69, priority=0 actions=NORMAL</t>
  </si>
  <si>
    <t>OVS-DEV: 100K datagrams, type=E(69)</t>
  </si>
  <si>
    <t>ms</t>
  </si>
  <si>
    <t>OVS-DEV: 100K datagrams, type=SHORT(8372798284)</t>
  </si>
  <si>
    <t xml:space="preserve"> </t>
  </si>
  <si>
    <t xml:space="preserve"> NXST_FLOW reply (xid=0x4):</t>
  </si>
  <si>
    <t xml:space="preserve"> cookie=0x0, duration=613.107s, table=0, n_packets=20, n_bytes=1326, idle_age=9, priority=1112,udp,nw_dst=10.1.1.1,tp_dst=9877,e_type=0x1f30ec34c actions=NORMAL</t>
  </si>
  <si>
    <t xml:space="preserve"> cookie=0x0, duration=641.598s, table=0, n_packets=98034, n_bytes=6652515, idle_age=0, priority=1111,udp,nw_dst=10.1.1.1,tp_dst=9877 actions=drop</t>
  </si>
  <si>
    <t xml:space="preserve"> cookie=0x0, duration=645.771s, table=0, n_packets=56, n_bytes=3288, idle_age=10, priority=0 actions=NORMAL</t>
  </si>
  <si>
    <t>OVS-DEV: 100K datagrams, type=PUT(808584)</t>
  </si>
  <si>
    <t xml:space="preserve"> cookie=0x0, duration=9.878s, table=0, n_packets=0, n_bytes=0, idle_age=9, priority=9999,udp,nw_dst=10.1.1.1,tp_dst=9877,e_type=0xc5688 actions=NORMAL</t>
  </si>
  <si>
    <t xml:space="preserve"> cookie=0x0, duration=20.900s, table=0, n_packets=0, n_bytes=0, idle_age=20, priority=1111,udp,nw_dst=10.1.1.1,tp_dst=9877 actions=drop</t>
  </si>
  <si>
    <t xml:space="preserve"> cookie=0x0, duration=27.533s, table=0, n_packets=16, n_bytes=1296, idle_age=16, priority=0 actions=NORMAL</t>
  </si>
  <si>
    <t>OVS-DEV: 100K datagrams, type=LONG(76797871)</t>
  </si>
  <si>
    <t xml:space="preserve"> cookie=0x0, duration=478.865s, table=0, n_packets=15, n_bytes=1009, idle_age=0, priority=9999,udp,nw_dst=10.1.1.1,tp_dst=9877,e_type=0x493d7af actions=NORMAL</t>
  </si>
  <si>
    <t xml:space="preserve"> cookie=0x0, duration=474.313s, table=0, n_packets=1825279, n_bytes=124354290, idle_age=0, priority=1111,udp,nw_dst=10.1.1.1,tp_dst=9877 actions=drop</t>
  </si>
  <si>
    <t xml:space="preserve"> cookie=0x0, duration=491.001s, table=0, n_packets=223, n_bytes=17865, idle_age=3, priority=0 actions=NORMAL</t>
  </si>
  <si>
    <t xml:space="preserve"> cookie=0x0, duration=18.112s, table=0, n_packets=0, n_bytes=0, idle_age=18, priority=9999,udp,nw_dst=10.1.1.1,tp_dst=9877,e_type=0x1a65976cd actions=NORMAL</t>
  </si>
  <si>
    <t xml:space="preserve"> cookie=0x0, duration=35.858s, table=0, n_packets=9523, n_bytes=637927, idle_age=0, priority=1111,udp,nw_dst=10.1.1.1,tp_dst=9877 actions=drop</t>
  </si>
  <si>
    <t xml:space="preserve"> cookie=0x0, duration=39.475s, table=0, n_packets=18, n_bytes=1380, idle_age=9, priority=0 actions=NORMAL</t>
  </si>
  <si>
    <t>OVS-DEV: 100K datagrams, type=OPTIONS(79808473797883)</t>
  </si>
  <si>
    <t>OVS-DEV: 100K datagrams, type=FUTURE(708584858269)</t>
  </si>
  <si>
    <t>OVS-DEV: 100K datagrams, type=TRANSACT(8482657883656784)</t>
  </si>
  <si>
    <t xml:space="preserve"> cookie=0x0, duration=66.220s, table=0, n_packets=2, n_bytes=130, idle_age=19, priority=1112,udp,nw_dst=10.1.1.1,tp_dst=9877,e_type=0x4895dbbb14fb actions=NORMAL</t>
  </si>
  <si>
    <t xml:space="preserve"> cookie=0x0, duration=172.501s, table=0, n_packets=3254, n_bytes=216092, idle_age=0, priority=1111,udp,nw_dst=10.1.1.1,tp_dst=9877 actions=drop</t>
  </si>
  <si>
    <t xml:space="preserve"> cookie=0x0, duration=180.011s, table=0, n_packets=29, n_bytes=2208, idle_age=7, priority=0 actions=NORMAL</t>
  </si>
  <si>
    <t xml:space="preserve"> cookie=0x0, duration=271.262s, table=0, n_packets=9, n_bytes=622, idle_age=177, priority=1112,udp,nw_dst=10.1.1.1,tp_dst=9877,e_type=0x1e22eeb1e81250 actions=NORMAL</t>
  </si>
  <si>
    <t xml:space="preserve"> cookie=0x0, duration=286.848s, table=0, n_packets=39144, n_bytes=2728982, idle_age=0, priority=1111,udp,nw_dst=10.1.1.1,tp_dst=9877 actions=drop</t>
  </si>
  <si>
    <t xml:space="preserve"> cookie=0x0, duration=324.466s, table=0, n_packets=1430, n_bytes=100027, idle_age=1, priority=0 actions=NORMAL</t>
  </si>
  <si>
    <t>OVS-DEV: 100K datagrams, type=BROKERAGE(668279756982657169)</t>
  </si>
  <si>
    <t xml:space="preserve"> cookie=0x0, duration=48.962s, table=0, n_packets=1, n_bytes=67, idle_age=35, priority=9999,udp,nw_dst=10.1.1.1,tp_dst=9877,e_type=0x94634e5f5892091 actions=NORMAL</t>
  </si>
  <si>
    <t xml:space="preserve"> cookie=0x0, duration=236.181s, table=0, n_packets=126364, n_bytes=9072016, idle_age=0, priority=1111,udp,nw_dst=10.1.1.1,tp_dst=9877 actions=drop</t>
  </si>
  <si>
    <t xml:space="preserve"> cookie=0x0, duration=249.028s, table=0, n_packets=32, n_bytes=2606, idle_age=1, priority=0 actions=NORMAL</t>
  </si>
  <si>
    <t>10k packets</t>
  </si>
  <si>
    <t>100k</t>
  </si>
  <si>
    <t>10k</t>
  </si>
  <si>
    <t>OVS-Dev - tp_dst</t>
  </si>
  <si>
    <t>OVS-Clean - tp_dst</t>
  </si>
  <si>
    <t>10% of Flows</t>
  </si>
  <si>
    <t>Mean</t>
  </si>
  <si>
    <t>Max</t>
  </si>
  <si>
    <t>Min</t>
  </si>
  <si>
    <t>min</t>
  </si>
  <si>
    <t>med</t>
  </si>
  <si>
    <t>avg</t>
  </si>
  <si>
    <t>II run</t>
  </si>
  <si>
    <t>III  run</t>
  </si>
  <si>
    <t>10 power 5 packets</t>
  </si>
  <si>
    <t>Length of  String</t>
  </si>
  <si>
    <t>EVS</t>
  </si>
  <si>
    <t>Variance</t>
  </si>
  <si>
    <t>OVS</t>
  </si>
  <si>
    <t>Second</t>
  </si>
  <si>
    <t>e_type</t>
  </si>
  <si>
    <t>e_type &amp; e_attr1</t>
  </si>
  <si>
    <t>att1 or attr2</t>
  </si>
  <si>
    <t>att1 and attr2</t>
  </si>
  <si>
    <t>Clean - OVS</t>
  </si>
  <si>
    <t>EVS-broker</t>
  </si>
  <si>
    <t>10 Types</t>
  </si>
  <si>
    <t>Filterin OVS</t>
  </si>
  <si>
    <t>types</t>
  </si>
  <si>
    <t>1 Type</t>
  </si>
  <si>
    <t>average</t>
  </si>
  <si>
    <t>%ge filtered</t>
  </si>
  <si>
    <t xml:space="preserve">op1 </t>
  </si>
  <si>
    <t>&gt;</t>
  </si>
  <si>
    <t>&lt;</t>
  </si>
  <si>
    <t>inter namesapce</t>
  </si>
  <si>
    <t>set:max:5</t>
  </si>
  <si>
    <t>misss</t>
  </si>
  <si>
    <t xml:space="preserve"> 1000 ms sleep</t>
  </si>
  <si>
    <t>500 ms sleep</t>
  </si>
  <si>
    <t>5 ms</t>
  </si>
  <si>
    <t>10 ms</t>
  </si>
  <si>
    <t>2ms</t>
  </si>
  <si>
    <t>3ms</t>
  </si>
  <si>
    <t>4ms</t>
  </si>
  <si>
    <t>6ms</t>
  </si>
  <si>
    <t>5ms</t>
  </si>
  <si>
    <t>7ms</t>
  </si>
  <si>
    <t>8ms</t>
  </si>
  <si>
    <t>9ms</t>
  </si>
  <si>
    <t>10ms</t>
  </si>
  <si>
    <t>11ms</t>
  </si>
  <si>
    <t>20ms</t>
  </si>
  <si>
    <t>15ms</t>
  </si>
  <si>
    <t>set:min:5</t>
  </si>
  <si>
    <t>ovs-vsctl --no-wait set Open_vSwitch . other_config:max-idle=1</t>
  </si>
  <si>
    <t>137mbits ps</t>
  </si>
  <si>
    <t xml:space="preserve">20 ms </t>
  </si>
  <si>
    <t>1000 packets</t>
  </si>
  <si>
    <t>disable megaflows</t>
  </si>
  <si>
    <t>147mbps</t>
  </si>
  <si>
    <t>max-idle time =5</t>
  </si>
  <si>
    <t>5 delay</t>
  </si>
  <si>
    <t>8 delay</t>
  </si>
  <si>
    <t>KVM</t>
  </si>
  <si>
    <t>evs bridge</t>
  </si>
  <si>
    <t>6.69 gBps</t>
  </si>
  <si>
    <t>rtt</t>
  </si>
  <si>
    <t>4.0 ms</t>
  </si>
  <si>
    <t>4.4ms</t>
  </si>
  <si>
    <t xml:space="preserve">1ms delay </t>
  </si>
  <si>
    <t>max-idle time 1</t>
  </si>
  <si>
    <t xml:space="preserve">        lost:0</t>
  </si>
  <si>
    <t xml:space="preserve">        polling cycles:11086133817332 (99.70%)</t>
  </si>
  <si>
    <t xml:space="preserve">        processing cycles:33391078704 (0.30%)</t>
  </si>
  <si>
    <t xml:space="preserve">        avg cycles per packet: 27731424.88 (11119524896036/400972)</t>
  </si>
  <si>
    <t xml:space="preserve">        avg processing cycles per packet: 83275.34 (33391078704/400972)</t>
  </si>
  <si>
    <t>pmd thread numa_id 0 core_id 0:</t>
  </si>
  <si>
    <t xml:space="preserve">        emc hits:10459093</t>
  </si>
  <si>
    <t xml:space="preserve">        megaflow hits:33</t>
  </si>
  <si>
    <t xml:space="preserve">        avg. subtable lookups per hit:1.36</t>
  </si>
  <si>
    <t xml:space="preserve">        miss:49</t>
  </si>
  <si>
    <t xml:space="preserve">        polling cycles:429221646376 (93.55%)</t>
  </si>
  <si>
    <t xml:space="preserve">        processing cycles:29579550772 (6.45%)</t>
  </si>
  <si>
    <t xml:space="preserve">        avg cycles per packet: 43865.72 (458801197148/10459220)</t>
  </si>
  <si>
    <t xml:space="preserve">        avg processing cycles per packet: 2828.08 (29579550772/10459220)</t>
  </si>
  <si>
    <t>iperf3</t>
  </si>
  <si>
    <t>UDP Server - Client</t>
  </si>
  <si>
    <t>emc hits:11861779</t>
  </si>
  <si>
    <t xml:space="preserve">        megaflow hits:37</t>
  </si>
  <si>
    <t xml:space="preserve">        avg. subtable lookups per hit:1.32</t>
  </si>
  <si>
    <t xml:space="preserve">        miss:61</t>
  </si>
  <si>
    <t xml:space="preserve">        polling cycles:1674625737680 (98.04%)</t>
  </si>
  <si>
    <t xml:space="preserve">        processing cycles:33553045976 (1.96%)</t>
  </si>
  <si>
    <t xml:space="preserve">        avg cycles per packet: 144005.18 (1708178783656/11861926)</t>
  </si>
  <si>
    <t xml:space="preserve">        avg processing cycles per packet: 2828.63 (33553045976/11861926)</t>
  </si>
  <si>
    <t>6.390 GBps</t>
  </si>
  <si>
    <t>with e_type rule</t>
  </si>
  <si>
    <t>UDPServer2-client</t>
  </si>
  <si>
    <t xml:space="preserve">        avg. subtable lookups per hit:1.00</t>
  </si>
  <si>
    <t xml:space="preserve">        emc hits:6017074</t>
  </si>
  <si>
    <t xml:space="preserve">        megaflow hits:13</t>
  </si>
  <si>
    <t xml:space="preserve">        miss:8</t>
  </si>
  <si>
    <t xml:space="preserve">        polling cycles:102383172812 (85.82%)</t>
  </si>
  <si>
    <t xml:space="preserve">        processing cycles:16918870280 (14.18%)</t>
  </si>
  <si>
    <t xml:space="preserve">        avg cycles per packet: 19827.14 (119302043092/6017108)</t>
  </si>
  <si>
    <t xml:space="preserve">        avg processing cycles per packet: 2811.79 (16918870280/6017108)</t>
  </si>
  <si>
    <t>6.65 gbps</t>
  </si>
  <si>
    <t>set_max</t>
  </si>
  <si>
    <t>EVS e_type and e_attr</t>
  </si>
  <si>
    <t xml:space="preserve">        emc hits:0</t>
  </si>
  <si>
    <t xml:space="preserve">        megaflow hits:59198</t>
  </si>
  <si>
    <t xml:space="preserve">        miss:6</t>
  </si>
  <si>
    <t xml:space="preserve">        polling cycles:385881524500 (99.35%)</t>
  </si>
  <si>
    <t xml:space="preserve">        processing cycles:2524657904 (0.65%)</t>
  </si>
  <si>
    <t xml:space="preserve">        avg cycles per packet: 3280402.21 (388406182404/118402)</t>
  </si>
  <si>
    <t xml:space="preserve">        avg processing cycles per packet: 21322.76 (2524657904/118402)</t>
  </si>
  <si>
    <t>EVS e_type and e_attr1 and 2</t>
  </si>
  <si>
    <t xml:space="preserve">        emc hits:7217</t>
  </si>
  <si>
    <t xml:space="preserve">        megaflow hits:26515</t>
  </si>
  <si>
    <t xml:space="preserve">        miss:3</t>
  </si>
  <si>
    <t xml:space="preserve">        polling cycles:151474633728 (99.26%)</t>
  </si>
  <si>
    <t xml:space="preserve">        processing cycles:1122089996 (0.74%)</t>
  </si>
  <si>
    <t xml:space="preserve">        avg cycles per packet: 2532725.70 (152596723724/60250)</t>
  </si>
  <si>
    <t xml:space="preserve">        avg processing cycles per packet: 18623.90 (1122089996/60250)</t>
  </si>
  <si>
    <t xml:space="preserve">        emc hits:38457</t>
  </si>
  <si>
    <t xml:space="preserve">        megaflow hits:42448</t>
  </si>
  <si>
    <t xml:space="preserve">        miss:119150</t>
  </si>
  <si>
    <t xml:space="preserve">        polling cycles:1161811845928 (98.58%)</t>
  </si>
  <si>
    <t xml:space="preserve">        processing cycles:16682902552 (1.42%)</t>
  </si>
  <si>
    <t xml:space="preserve">        avg cycles per packet: 4856187.59 (1178494748480/242679)</t>
  </si>
  <si>
    <t xml:space="preserve">        avg processing cycles per packet: 68744.73 (16682902552/242679)</t>
  </si>
  <si>
    <t>OVS tp_dst match</t>
  </si>
  <si>
    <t xml:space="preserve">        emc hits:6697</t>
  </si>
  <si>
    <t xml:space="preserve">        megaflow hits:23158</t>
  </si>
  <si>
    <t xml:space="preserve">        avg. subtable lookups per hit:1.01</t>
  </si>
  <si>
    <t xml:space="preserve">        miss:33</t>
  </si>
  <si>
    <t xml:space="preserve">        polling cycles:270097850208 (99.88%)</t>
  </si>
  <si>
    <t xml:space="preserve">        processing cycles:323609068 (0.12%)</t>
  </si>
  <si>
    <t xml:space="preserve">        avg cycles per packet: 5077288.43 (270421459276/53261)</t>
  </si>
  <si>
    <t xml:space="preserve">        avg processing cycles per packet: 6075.91 (323609068/53261)</t>
  </si>
  <si>
    <t xml:space="preserve">        emc hits:55959</t>
  </si>
  <si>
    <t xml:space="preserve">        megaflow hits:144231</t>
  </si>
  <si>
    <t xml:space="preserve">        miss:58</t>
  </si>
  <si>
    <t xml:space="preserve">        polling cycles:2464111551564 (99.72%)</t>
  </si>
  <si>
    <t xml:space="preserve">        processing cycles:6917239944 (0.28%)</t>
  </si>
  <si>
    <t xml:space="preserve">        avg cycles per packet: 7158584.38 (2471028791508/345184)</t>
  </si>
  <si>
    <t xml:space="preserve">        avg processing cycles per packet: 20039.28 (6917239944/345184)</t>
  </si>
  <si>
    <t>EVS tp_dst</t>
  </si>
  <si>
    <t xml:space="preserve">        emc hits:38749</t>
  </si>
  <si>
    <t xml:space="preserve">        megaflow hits:101835</t>
  </si>
  <si>
    <t xml:space="preserve">        miss:46</t>
  </si>
  <si>
    <t xml:space="preserve">        polling cycles:698128268908 (99.29%)</t>
  </si>
  <si>
    <t xml:space="preserve">        processing cycles:4977416552 (0.71%)</t>
  </si>
  <si>
    <t xml:space="preserve">        avg cycles per packet: 2891987.09 (703105685460/243122)</t>
  </si>
  <si>
    <t xml:space="preserve">        avg processing cycles per packet: 20472.92 (4977416552/243122)</t>
  </si>
  <si>
    <t>set_mov_max</t>
  </si>
  <si>
    <t>set_win,set_mov_max</t>
  </si>
  <si>
    <t>5 out of 150</t>
  </si>
  <si>
    <t>disabled</t>
  </si>
  <si>
    <t>max idle time</t>
  </si>
  <si>
    <t xml:space="preserve">disabled megaflow </t>
  </si>
  <si>
    <t>set_max:10</t>
  </si>
  <si>
    <t>redirect to stream</t>
  </si>
  <si>
    <t>disabled megaflow  set_max:10 redirect to stream</t>
  </si>
  <si>
    <t>config idle time 1 nd disabled</t>
  </si>
  <si>
    <t>EVS enabled megaflow redirect to stream no op</t>
  </si>
  <si>
    <t>OVS Clean</t>
  </si>
  <si>
    <t>No operation - redirection</t>
  </si>
  <si>
    <t>attr1&lt;=10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</si>
</sst>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 Measure on Event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Event Type OVS-EP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'String Length'!$A$12:$I$12</c:f>
              <c:numCache>
                <c:formatCode>General</c:formatCode>
                <c:ptCount val="9"/>
                <c:pt idx="0">
                  <c:v>79.400959999999998</c:v>
                </c:pt>
                <c:pt idx="1">
                  <c:v>66.4412375</c:v>
                </c:pt>
                <c:pt idx="2">
                  <c:v>78.960261250000002</c:v>
                </c:pt>
                <c:pt idx="3">
                  <c:v>81.657612499999999</c:v>
                </c:pt>
                <c:pt idx="4">
                  <c:v>75.939158000000006</c:v>
                </c:pt>
                <c:pt idx="5">
                  <c:v>82.241508750000008</c:v>
                </c:pt>
                <c:pt idx="6">
                  <c:v>69.418718750000011</c:v>
                </c:pt>
                <c:pt idx="7">
                  <c:v>78.034517500000007</c:v>
                </c:pt>
                <c:pt idx="8">
                  <c:v>83.147081250000014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3-4FC6-9A3B-4E9F0B8A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860608"/>
        <c:axId val="885666080"/>
      </c:barChart>
      <c:lineChart>
        <c:grouping val="standard"/>
        <c:varyColors val="0"/>
        <c:ser>
          <c:idx val="1"/>
          <c:order val="1"/>
          <c:tx>
            <c:v>Transport Address OVS-Master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'String Length'!$A$13:$I$13</c:f>
              <c:numCache>
                <c:formatCode>General</c:formatCode>
                <c:ptCount val="9"/>
                <c:pt idx="0">
                  <c:v>53.351190000000003</c:v>
                </c:pt>
                <c:pt idx="1">
                  <c:v>53.351190000000003</c:v>
                </c:pt>
                <c:pt idx="2">
                  <c:v>53.351190000000003</c:v>
                </c:pt>
                <c:pt idx="3">
                  <c:v>53.351190000000003</c:v>
                </c:pt>
                <c:pt idx="4">
                  <c:v>53.351190000000003</c:v>
                </c:pt>
                <c:pt idx="5">
                  <c:v>53.351190000000003</c:v>
                </c:pt>
                <c:pt idx="6">
                  <c:v>53.351190000000003</c:v>
                </c:pt>
                <c:pt idx="7">
                  <c:v>53.351190000000003</c:v>
                </c:pt>
                <c:pt idx="8">
                  <c:v>53.351190000000003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3-4FC6-9A3B-4E9F0B8A3096}"/>
            </c:ext>
          </c:extLst>
        </c:ser>
        <c:ser>
          <c:idx val="2"/>
          <c:order val="2"/>
          <c:tx>
            <c:v>Transport Address OVS-EP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'String Length'!$A$14:$I$14</c:f>
              <c:numCache>
                <c:formatCode>General</c:formatCode>
                <c:ptCount val="9"/>
                <c:pt idx="0">
                  <c:v>58.43</c:v>
                </c:pt>
                <c:pt idx="1">
                  <c:v>58.43</c:v>
                </c:pt>
                <c:pt idx="2">
                  <c:v>58.43</c:v>
                </c:pt>
                <c:pt idx="3">
                  <c:v>58.43</c:v>
                </c:pt>
                <c:pt idx="4">
                  <c:v>58.43</c:v>
                </c:pt>
                <c:pt idx="5">
                  <c:v>58.43</c:v>
                </c:pt>
                <c:pt idx="6">
                  <c:v>58.43</c:v>
                </c:pt>
                <c:pt idx="7">
                  <c:v>58.43</c:v>
                </c:pt>
                <c:pt idx="8">
                  <c:v>58.43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3-4FC6-9A3B-4E9F0B8A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860608"/>
        <c:axId val="885666080"/>
      </c:lineChart>
      <c:catAx>
        <c:axId val="83186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Event Type in Chars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6080"/>
        <c:crosses val="autoZero"/>
        <c:auto val="1"/>
        <c:lblAlgn val="ctr"/>
        <c:lblOffset val="100"/>
        <c:noMultiLvlLbl val="0"/>
      </c:catAx>
      <c:valAx>
        <c:axId val="8856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in milliseconds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'Flow Percentage'!$A$9:$J$9</c:f>
              <c:numCache>
                <c:formatCode>General</c:formatCode>
                <c:ptCount val="10"/>
                <c:pt idx="0">
                  <c:v>55.768239999999992</c:v>
                </c:pt>
                <c:pt idx="1">
                  <c:v>70.910879999999992</c:v>
                </c:pt>
                <c:pt idx="2">
                  <c:v>78.087428000000003</c:v>
                </c:pt>
                <c:pt idx="3">
                  <c:v>64.439099999999996</c:v>
                </c:pt>
                <c:pt idx="4">
                  <c:v>75.386766000000009</c:v>
                </c:pt>
                <c:pt idx="5">
                  <c:v>95.805634000000012</c:v>
                </c:pt>
                <c:pt idx="6">
                  <c:v>102.72694799999999</c:v>
                </c:pt>
                <c:pt idx="7">
                  <c:v>97.634340000000009</c:v>
                </c:pt>
                <c:pt idx="8">
                  <c:v>101.979572</c:v>
                </c:pt>
                <c:pt idx="9">
                  <c:v>73.832368000000002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3-445B-926E-CDF33B27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950048"/>
        <c:axId val="930176400"/>
      </c:scatterChart>
      <c:valAx>
        <c:axId val="9329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76400"/>
        <c:crosses val="autoZero"/>
        <c:crossBetween val="midCat"/>
      </c:valAx>
      <c:valAx>
        <c:axId val="9301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'Flow Percentage'!$A$11:$J$11</c:f>
              <c:numCache>
                <c:formatCode>General</c:formatCode>
                <c:ptCount val="10"/>
                <c:pt idx="0">
                  <c:v>51.245640000000002</c:v>
                </c:pt>
                <c:pt idx="1">
                  <c:v>47.166820000000001</c:v>
                </c:pt>
                <c:pt idx="2">
                  <c:v>82.79</c:v>
                </c:pt>
                <c:pt idx="3">
                  <c:v>61.503700000000002</c:v>
                </c:pt>
                <c:pt idx="4">
                  <c:v>67.652240000000006</c:v>
                </c:pt>
                <c:pt idx="5">
                  <c:v>99.315550000000002</c:v>
                </c:pt>
                <c:pt idx="6">
                  <c:v>95.039619999999999</c:v>
                </c:pt>
                <c:pt idx="7">
                  <c:v>69.451300000000003</c:v>
                </c:pt>
                <c:pt idx="8">
                  <c:v>99.203000000000003</c:v>
                </c:pt>
                <c:pt idx="9">
                  <c:v>79.976029999999994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B-4E95-BE17-206657B7A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303232"/>
        <c:axId val="672328352"/>
      </c:lineChart>
      <c:catAx>
        <c:axId val="7383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28352"/>
        <c:crosses val="autoZero"/>
        <c:auto val="1"/>
        <c:lblAlgn val="ctr"/>
        <c:lblOffset val="100"/>
        <c:noMultiLvlLbl val="0"/>
      </c:catAx>
      <c:valAx>
        <c:axId val="6723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'Flow Percentage'!$A$9:$J$9</c:f>
              <c:numCache>
                <c:formatCode>General</c:formatCode>
                <c:ptCount val="10"/>
                <c:pt idx="0">
                  <c:v>55.768239999999992</c:v>
                </c:pt>
                <c:pt idx="1">
                  <c:v>70.910879999999992</c:v>
                </c:pt>
                <c:pt idx="2">
                  <c:v>78.087428000000003</c:v>
                </c:pt>
                <c:pt idx="3">
                  <c:v>64.439099999999996</c:v>
                </c:pt>
                <c:pt idx="4">
                  <c:v>75.386766000000009</c:v>
                </c:pt>
                <c:pt idx="5">
                  <c:v>95.805634000000012</c:v>
                </c:pt>
                <c:pt idx="6">
                  <c:v>102.72694799999999</c:v>
                </c:pt>
                <c:pt idx="7">
                  <c:v>97.634340000000009</c:v>
                </c:pt>
                <c:pt idx="8">
                  <c:v>101.979572</c:v>
                </c:pt>
                <c:pt idx="9">
                  <c:v>73.832368000000002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A-4E10-9D4B-F81BB7FE4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381792"/>
        <c:axId val="737312016"/>
      </c:lineChart>
      <c:catAx>
        <c:axId val="7343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12016"/>
        <c:crosses val="autoZero"/>
        <c:auto val="1"/>
        <c:lblAlgn val="ctr"/>
        <c:lblOffset val="100"/>
        <c:noMultiLvlLbl val="0"/>
      </c:catAx>
      <c:valAx>
        <c:axId val="7373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'Flow Percentage'!$A$13:$J$13</c:f>
              <c:numCache>
                <c:formatCode>General</c:formatCode>
                <c:ptCount val="10"/>
                <c:pt idx="0">
                  <c:v>46.20879</c:v>
                </c:pt>
                <c:pt idx="1">
                  <c:v>35.766599999999997</c:v>
                </c:pt>
                <c:pt idx="2">
                  <c:v>61.138570000000001</c:v>
                </c:pt>
                <c:pt idx="3">
                  <c:v>44.465330000000002</c:v>
                </c:pt>
                <c:pt idx="4">
                  <c:v>36.316310000000001</c:v>
                </c:pt>
                <c:pt idx="5">
                  <c:v>60.656889999999997</c:v>
                </c:pt>
                <c:pt idx="6">
                  <c:v>73.485680000000002</c:v>
                </c:pt>
                <c:pt idx="7">
                  <c:v>55.1464</c:v>
                </c:pt>
                <c:pt idx="8">
                  <c:v>71.317660000000004</c:v>
                </c:pt>
                <c:pt idx="9">
                  <c:v>53.003169999999997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E-4F7D-A1B4-EA48CAF7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953808"/>
        <c:axId val="738369248"/>
      </c:lineChart>
      <c:catAx>
        <c:axId val="7309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69248"/>
        <c:crosses val="autoZero"/>
        <c:auto val="1"/>
        <c:lblAlgn val="ctr"/>
        <c:lblOffset val="100"/>
        <c:noMultiLvlLbl val="0"/>
      </c:catAx>
      <c:valAx>
        <c:axId val="7383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'Flow Percentage'!$A$11:$J$11</c:f>
              <c:numCache>
                <c:formatCode>General</c:formatCode>
                <c:ptCount val="10"/>
                <c:pt idx="0">
                  <c:v>51.245640000000002</c:v>
                </c:pt>
                <c:pt idx="1">
                  <c:v>47.166820000000001</c:v>
                </c:pt>
                <c:pt idx="2">
                  <c:v>82.79</c:v>
                </c:pt>
                <c:pt idx="3">
                  <c:v>61.503700000000002</c:v>
                </c:pt>
                <c:pt idx="4">
                  <c:v>67.652240000000006</c:v>
                </c:pt>
                <c:pt idx="5">
                  <c:v>99.315550000000002</c:v>
                </c:pt>
                <c:pt idx="6">
                  <c:v>95.039619999999999</c:v>
                </c:pt>
                <c:pt idx="7">
                  <c:v>69.451300000000003</c:v>
                </c:pt>
                <c:pt idx="8">
                  <c:v>99.203000000000003</c:v>
                </c:pt>
                <c:pt idx="9">
                  <c:v>79.976029999999994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9-4CAD-BCE8-7A76BC1B6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299952"/>
        <c:axId val="737321952"/>
      </c:lineChart>
      <c:catAx>
        <c:axId val="73729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21952"/>
        <c:crosses val="autoZero"/>
        <c:auto val="1"/>
        <c:lblAlgn val="ctr"/>
        <c:lblOffset val="100"/>
        <c:noMultiLvlLbl val="0"/>
      </c:catAx>
      <c:valAx>
        <c:axId val="7373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Filtered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'Flow Percentage'!$A$20:$J$20</c:f>
              <c:numCache>
                <c:formatCode>General</c:formatCode>
                <c:ptCount val="10"/>
                <c:pt idx="0">
                  <c:v>64.58</c:v>
                </c:pt>
                <c:pt idx="1">
                  <c:v>72.739999999999995</c:v>
                </c:pt>
                <c:pt idx="2">
                  <c:v>89.5</c:v>
                </c:pt>
                <c:pt idx="3">
                  <c:v>74.281620000000004</c:v>
                </c:pt>
                <c:pt idx="4">
                  <c:v>79.830200000000005</c:v>
                </c:pt>
                <c:pt idx="5">
                  <c:v>84.798599999999993</c:v>
                </c:pt>
                <c:pt idx="6">
                  <c:v>70.722499999999997</c:v>
                </c:pt>
                <c:pt idx="7">
                  <c:v>69.540000000000006</c:v>
                </c:pt>
                <c:pt idx="8">
                  <c:v>71.680000000000007</c:v>
                </c:pt>
                <c:pt idx="9">
                  <c:v>70.528000000000006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9-4A9B-9424-10C5D4C44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752016"/>
        <c:axId val="724424480"/>
      </c:lineChart>
      <c:catAx>
        <c:axId val="83675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Flows Filtered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24480"/>
        <c:crosses val="autoZero"/>
        <c:auto val="1"/>
        <c:lblAlgn val="ctr"/>
        <c:lblOffset val="100"/>
        <c:noMultiLvlLbl val="0"/>
      </c:catAx>
      <c:valAx>
        <c:axId val="7244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in milliseconds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557212</xdr:colOff>
      <xdr:row>18</xdr:row>
      <xdr:rowOff>104775</xdr:rowOff>
    </xdr:from>
    <xdr:to>
      <xdr:col>21</xdr:col>
      <xdr:colOff>252412</xdr:colOff>
      <xdr:row>32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375DD3-8738-473E-BC47-2F8216DB1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12</xdr:row>
      <xdr:rowOff>85725</xdr:rowOff>
    </xdr:from>
    <xdr:to>
      <xdr:col>18</xdr:col>
      <xdr:colOff>133350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1A7F1-673C-4184-8127-AAADF8E4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12</xdr:row>
      <xdr:rowOff>85725</xdr:rowOff>
    </xdr:from>
    <xdr:to>
      <xdr:col>18</xdr:col>
      <xdr:colOff>133350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97CC64-A800-40D9-A895-A74F061E4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12</xdr:row>
      <xdr:rowOff>85725</xdr:rowOff>
    </xdr:from>
    <xdr:to>
      <xdr:col>18</xdr:col>
      <xdr:colOff>133350</xdr:colOff>
      <xdr:row>26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DAF861-4B96-4557-BF48-6E3F46F44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438150</xdr:colOff>
      <xdr:row>12</xdr:row>
      <xdr:rowOff>85725</xdr:rowOff>
    </xdr:from>
    <xdr:to>
      <xdr:col>18</xdr:col>
      <xdr:colOff>133350</xdr:colOff>
      <xdr:row>26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FF829F-813C-4020-B5AF-0A4B97990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438149</xdr:colOff>
      <xdr:row>12</xdr:row>
      <xdr:rowOff>85725</xdr:rowOff>
    </xdr:from>
    <xdr:to>
      <xdr:col>18</xdr:col>
      <xdr:colOff>428624</xdr:colOff>
      <xdr:row>29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A96800-C24A-46AF-9291-42C2B9CBB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290512</xdr:colOff>
      <xdr:row>22</xdr:row>
      <xdr:rowOff>66675</xdr:rowOff>
    </xdr:from>
    <xdr:to>
      <xdr:col>9</xdr:col>
      <xdr:colOff>595312</xdr:colOff>
      <xdr:row>36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565F50-89A7-4DCE-B3CD-0256D8D8C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0" sqref="C10"/>
    </sheetView>
  </sheetViews>
  <sheetFormatPr defaultRowHeight="15" x14ac:dyDescent="0.25"/>
  <sheetData>
    <row r="1" spans="1:2" x14ac:dyDescent="0.25">
      <c r="A1" t="s">
        <v>8</v>
      </c>
    </row>
    <row r="3" spans="1:2" x14ac:dyDescent="0.25">
      <c r="A3">
        <v>57.576259999999998</v>
      </c>
    </row>
    <row r="4" spans="1:2" x14ac:dyDescent="0.25">
      <c r="A4">
        <v>39.971429999999998</v>
      </c>
    </row>
    <row r="5" spans="1:2" x14ac:dyDescent="0.25">
      <c r="A5">
        <v>40.019840000000002</v>
      </c>
    </row>
    <row r="6" spans="1:2" x14ac:dyDescent="0.25">
      <c r="A6">
        <v>40.099460000000001</v>
      </c>
    </row>
    <row r="7" spans="1:2" x14ac:dyDescent="0.25">
      <c r="A7">
        <v>40.013736999999999</v>
      </c>
    </row>
    <row r="8" spans="1:2" x14ac:dyDescent="0.25">
      <c r="A8">
        <v>45.67794</v>
      </c>
    </row>
    <row r="9" spans="1:2" x14ac:dyDescent="0.25">
      <c r="A9">
        <f>AVERAGE(A3:A8)</f>
        <v>43.893111166666664</v>
      </c>
      <c r="B9" t="s">
        <v>9</v>
      </c>
    </row>
    <row r="13" spans="1:2" x14ac:dyDescent="0.25">
      <c r="A13" t="s">
        <v>1</v>
      </c>
    </row>
    <row r="14" spans="1:2" x14ac:dyDescent="0.25">
      <c r="A14" t="s">
        <v>5</v>
      </c>
    </row>
    <row r="15" spans="1:2" x14ac:dyDescent="0.25">
      <c r="A15" t="s">
        <v>6</v>
      </c>
    </row>
    <row r="16" spans="1:2" x14ac:dyDescent="0.25">
      <c r="A16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W30" sqref="W30"/>
    </sheetView>
  </sheetViews>
  <sheetFormatPr defaultRowHeight="15" x14ac:dyDescent="0.25"/>
  <cols>
    <col min="6" max="7" width="12" customWidth="1"/>
    <col min="8" max="8" width="11.28515625" customWidth="1"/>
    <col min="9" max="9" width="12.5703125" customWidth="1"/>
  </cols>
  <sheetData>
    <row r="1" spans="1:11" x14ac:dyDescent="0.25">
      <c r="A1" t="s">
        <v>55</v>
      </c>
    </row>
    <row r="2" spans="1:11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11" x14ac:dyDescent="0.25">
      <c r="A3">
        <v>142.60451</v>
      </c>
      <c r="B3">
        <v>48.111550000000001</v>
      </c>
      <c r="C3">
        <v>123.5471</v>
      </c>
      <c r="D3">
        <v>113.29848</v>
      </c>
      <c r="E3">
        <v>104.71254</v>
      </c>
      <c r="F3">
        <v>61.883029999999998</v>
      </c>
      <c r="G3">
        <v>126.19439</v>
      </c>
      <c r="H3">
        <v>85.573899999999995</v>
      </c>
      <c r="I3">
        <v>66.619950000000003</v>
      </c>
    </row>
    <row r="4" spans="1:11" x14ac:dyDescent="0.25">
      <c r="A4">
        <v>77.519369999999995</v>
      </c>
      <c r="B4">
        <v>63.598649999999999</v>
      </c>
      <c r="C4">
        <v>69.080129999999997</v>
      </c>
      <c r="D4">
        <v>122.86069999999999</v>
      </c>
      <c r="E4">
        <v>157.20024000000001</v>
      </c>
      <c r="F4">
        <v>64.980459999999994</v>
      </c>
      <c r="G4">
        <v>77.646690000000007</v>
      </c>
      <c r="H4">
        <v>85.773499999999999</v>
      </c>
      <c r="I4">
        <v>105.15707999999999</v>
      </c>
    </row>
    <row r="5" spans="1:11" x14ac:dyDescent="0.25">
      <c r="A5">
        <v>84.842429999999993</v>
      </c>
      <c r="B5">
        <v>74.649140000000003</v>
      </c>
      <c r="C5">
        <v>40.437390000000001</v>
      </c>
      <c r="D5">
        <v>96.493210000000005</v>
      </c>
      <c r="E5">
        <v>57.331949999999999</v>
      </c>
      <c r="F5">
        <v>46.650660000000002</v>
      </c>
      <c r="G5">
        <v>51.107849999999999</v>
      </c>
      <c r="H5">
        <v>71.516450000000006</v>
      </c>
      <c r="I5">
        <v>119.27952000000001</v>
      </c>
    </row>
    <row r="6" spans="1:11" x14ac:dyDescent="0.25">
      <c r="A6">
        <v>39.707819999999998</v>
      </c>
      <c r="B6">
        <v>58.967269999999999</v>
      </c>
      <c r="C6">
        <v>40.434910000000002</v>
      </c>
      <c r="D6">
        <v>94.831119999999999</v>
      </c>
      <c r="E6">
        <v>54.26925</v>
      </c>
      <c r="F6">
        <v>166.16605000000001</v>
      </c>
      <c r="G6">
        <v>81.09263</v>
      </c>
      <c r="H6">
        <v>134.26611</v>
      </c>
      <c r="I6">
        <v>83.115700000000004</v>
      </c>
    </row>
    <row r="7" spans="1:11" x14ac:dyDescent="0.25">
      <c r="A7">
        <v>84.689989999999995</v>
      </c>
      <c r="B7">
        <v>70.851969999999994</v>
      </c>
      <c r="C7">
        <v>60.398760000000003</v>
      </c>
      <c r="D7">
        <v>56.31306</v>
      </c>
      <c r="E7">
        <v>55.561163999999998</v>
      </c>
      <c r="F7">
        <v>94.783600000000007</v>
      </c>
      <c r="G7">
        <v>58.781489999999998</v>
      </c>
      <c r="H7">
        <v>56.514159999999997</v>
      </c>
      <c r="I7">
        <v>92.150019999999998</v>
      </c>
    </row>
    <row r="8" spans="1:11" x14ac:dyDescent="0.25">
      <c r="A8">
        <v>69.279300000000006</v>
      </c>
      <c r="B8">
        <v>58.050060000000002</v>
      </c>
      <c r="C8">
        <v>97.61918</v>
      </c>
      <c r="D8">
        <v>62.728360000000002</v>
      </c>
      <c r="E8">
        <v>62.534140000000001</v>
      </c>
      <c r="F8">
        <v>74.819029999999998</v>
      </c>
      <c r="G8">
        <v>50.591830000000002</v>
      </c>
      <c r="H8">
        <v>52.29007</v>
      </c>
      <c r="I8">
        <v>78.963170000000005</v>
      </c>
    </row>
    <row r="9" spans="1:11" x14ac:dyDescent="0.25">
      <c r="A9">
        <v>64.751440000000002</v>
      </c>
      <c r="B9">
        <v>47.542549999999999</v>
      </c>
      <c r="C9">
        <v>84.115080000000006</v>
      </c>
      <c r="D9">
        <v>54.961669999999998</v>
      </c>
      <c r="E9">
        <v>41.3568</v>
      </c>
      <c r="F9">
        <v>72.871380000000002</v>
      </c>
      <c r="G9">
        <v>47.159309999999998</v>
      </c>
      <c r="H9">
        <v>65.272260000000003</v>
      </c>
      <c r="I9">
        <v>64.512720000000002</v>
      </c>
    </row>
    <row r="10" spans="1:11" x14ac:dyDescent="0.25">
      <c r="A10">
        <v>71.812820000000002</v>
      </c>
      <c r="B10">
        <v>109.75870999999999</v>
      </c>
      <c r="C10">
        <v>116.04953999999999</v>
      </c>
      <c r="D10">
        <v>51.774299999999997</v>
      </c>
      <c r="E10">
        <v>74.547179999999997</v>
      </c>
      <c r="F10">
        <v>75.777860000000004</v>
      </c>
      <c r="G10">
        <v>62.775559999999999</v>
      </c>
      <c r="H10">
        <v>73.069689999999994</v>
      </c>
      <c r="I10">
        <v>55.378489999999999</v>
      </c>
    </row>
    <row r="12" spans="1:11" x14ac:dyDescent="0.25">
      <c r="A12">
        <f t="shared" ref="A12:F12" si="0">AVERAGE(A3:A11)</f>
        <v>79.400959999999998</v>
      </c>
      <c r="B12">
        <f t="shared" si="0"/>
        <v>66.4412375</v>
      </c>
      <c r="C12">
        <f t="shared" si="0"/>
        <v>78.960261250000002</v>
      </c>
      <c r="D12">
        <f t="shared" si="0"/>
        <v>81.657612499999999</v>
      </c>
      <c r="E12">
        <f t="shared" si="0"/>
        <v>75.939158000000006</v>
      </c>
      <c r="F12">
        <f t="shared" si="0"/>
        <v>82.241508750000008</v>
      </c>
      <c r="G12">
        <f>AVERAGE(G3:G10)</f>
        <v>69.418718750000011</v>
      </c>
      <c r="H12">
        <f>AVERAGE(H3:H10)</f>
        <v>78.034517500000007</v>
      </c>
      <c r="I12">
        <f>AVERAGE(I3:I10)</f>
        <v>83.147081250000014</v>
      </c>
      <c r="K12" t="s">
        <v>46</v>
      </c>
    </row>
    <row r="13" spans="1:11" x14ac:dyDescent="0.25">
      <c r="A13">
        <v>53.351190000000003</v>
      </c>
      <c r="B13">
        <v>53.351190000000003</v>
      </c>
      <c r="C13">
        <v>53.351190000000003</v>
      </c>
      <c r="D13">
        <v>53.351190000000003</v>
      </c>
      <c r="E13">
        <v>53.351190000000003</v>
      </c>
      <c r="F13">
        <v>53.351190000000003</v>
      </c>
      <c r="G13">
        <v>53.351190000000003</v>
      </c>
      <c r="H13">
        <v>53.351190000000003</v>
      </c>
      <c r="I13">
        <v>53.351190000000003</v>
      </c>
    </row>
    <row r="14" spans="1:11" x14ac:dyDescent="0.25">
      <c r="A14">
        <v>58.43</v>
      </c>
      <c r="B14">
        <v>58.43</v>
      </c>
      <c r="C14">
        <v>58.43</v>
      </c>
      <c r="D14">
        <v>58.43</v>
      </c>
      <c r="E14">
        <v>58.43</v>
      </c>
      <c r="F14">
        <v>58.43</v>
      </c>
      <c r="G14">
        <v>58.43</v>
      </c>
      <c r="H14">
        <v>58.43</v>
      </c>
      <c r="I14">
        <v>58.43</v>
      </c>
    </row>
    <row r="15" spans="1:11" x14ac:dyDescent="0.25">
      <c r="A15">
        <v>78.900000000000006</v>
      </c>
      <c r="C15">
        <v>75.44</v>
      </c>
      <c r="E15">
        <v>114</v>
      </c>
      <c r="G15">
        <v>99.76</v>
      </c>
      <c r="H15">
        <v>93.644800000000004</v>
      </c>
      <c r="I15">
        <v>76.77</v>
      </c>
    </row>
    <row r="19" spans="1:11" x14ac:dyDescent="0.25">
      <c r="A19">
        <v>39.707819999999998</v>
      </c>
      <c r="B19">
        <v>47.542549999999999</v>
      </c>
      <c r="C19">
        <v>40.434910000000002</v>
      </c>
      <c r="D19">
        <v>51.774299999999997</v>
      </c>
      <c r="E19">
        <v>41.3568</v>
      </c>
      <c r="F19">
        <v>46.650660000000002</v>
      </c>
      <c r="G19">
        <v>47.159309999999998</v>
      </c>
      <c r="H19">
        <v>52.29007</v>
      </c>
      <c r="I19">
        <v>55.378489999999999</v>
      </c>
    </row>
    <row r="20" spans="1:11" x14ac:dyDescent="0.25">
      <c r="A20">
        <v>142.60451</v>
      </c>
      <c r="B20">
        <v>109.75870999999999</v>
      </c>
      <c r="C20">
        <v>123.5471</v>
      </c>
      <c r="D20">
        <v>122.86069999999999</v>
      </c>
      <c r="E20">
        <v>104.71254</v>
      </c>
      <c r="F20">
        <v>166.16605000000001</v>
      </c>
      <c r="G20">
        <v>126.19439</v>
      </c>
      <c r="H20">
        <v>134.26611</v>
      </c>
      <c r="I20">
        <v>159.27951999999999</v>
      </c>
    </row>
    <row r="21" spans="1:11" x14ac:dyDescent="0.25">
      <c r="K21" t="s">
        <v>48</v>
      </c>
    </row>
    <row r="22" spans="1:11" x14ac:dyDescent="0.25">
      <c r="A22">
        <f>AVERAGE(A19:A20)</f>
        <v>91.156165000000001</v>
      </c>
      <c r="B22">
        <f t="shared" ref="B22:I22" si="1">AVERAGE(B19:B20)</f>
        <v>78.650629999999992</v>
      </c>
      <c r="C22">
        <f t="shared" si="1"/>
        <v>81.991005000000001</v>
      </c>
      <c r="D22">
        <f t="shared" si="1"/>
        <v>87.317499999999995</v>
      </c>
      <c r="E22">
        <f t="shared" si="1"/>
        <v>73.034670000000006</v>
      </c>
      <c r="F22">
        <f t="shared" si="1"/>
        <v>106.408355</v>
      </c>
      <c r="G22">
        <f t="shared" si="1"/>
        <v>86.676850000000002</v>
      </c>
      <c r="H22">
        <f t="shared" si="1"/>
        <v>93.278089999999992</v>
      </c>
      <c r="I22">
        <f t="shared" si="1"/>
        <v>107.329005</v>
      </c>
      <c r="K22" t="s">
        <v>47</v>
      </c>
    </row>
    <row r="29" spans="1:11" x14ac:dyDescent="0.25">
      <c r="A29">
        <v>175.9</v>
      </c>
      <c r="I29">
        <v>127.22918</v>
      </c>
    </row>
    <row r="30" spans="1:11" x14ac:dyDescent="0.25">
      <c r="A30">
        <v>186.8</v>
      </c>
      <c r="I30">
        <v>129.99369999999999</v>
      </c>
    </row>
    <row r="31" spans="1:11" x14ac:dyDescent="0.25">
      <c r="A31">
        <v>58.9</v>
      </c>
      <c r="I31">
        <v>133.39615000000001</v>
      </c>
    </row>
    <row r="32" spans="1:11" x14ac:dyDescent="0.25">
      <c r="A32">
        <v>58.8</v>
      </c>
      <c r="I32">
        <v>247.20500000000001</v>
      </c>
    </row>
    <row r="33" spans="1:9" x14ac:dyDescent="0.25">
      <c r="A33">
        <v>87.5</v>
      </c>
      <c r="I33">
        <v>104.82550000000001</v>
      </c>
    </row>
    <row r="34" spans="1:9" x14ac:dyDescent="0.25">
      <c r="A34">
        <v>83.6</v>
      </c>
      <c r="I34">
        <v>86.151510000000002</v>
      </c>
    </row>
    <row r="35" spans="1:9" x14ac:dyDescent="0.25">
      <c r="A35">
        <v>93.8</v>
      </c>
      <c r="I35">
        <v>50.467289999999998</v>
      </c>
    </row>
    <row r="36" spans="1:9" x14ac:dyDescent="0.25">
      <c r="A36">
        <v>79.400000000000006</v>
      </c>
      <c r="I36">
        <v>71.176310000000001</v>
      </c>
    </row>
    <row r="37" spans="1:9" x14ac:dyDescent="0.25">
      <c r="A37">
        <v>85.2</v>
      </c>
      <c r="I37">
        <v>96.056010000000001</v>
      </c>
    </row>
    <row r="39" spans="1:9" x14ac:dyDescent="0.25">
      <c r="A39">
        <v>99.8</v>
      </c>
      <c r="I39">
        <v>65</v>
      </c>
    </row>
    <row r="40" spans="1:9" x14ac:dyDescent="0.25">
      <c r="A40">
        <v>82.01</v>
      </c>
      <c r="I40">
        <v>111</v>
      </c>
    </row>
    <row r="41" spans="1:9" x14ac:dyDescent="0.25">
      <c r="A41">
        <v>64.3</v>
      </c>
      <c r="I41">
        <v>43</v>
      </c>
    </row>
    <row r="42" spans="1:9" x14ac:dyDescent="0.25">
      <c r="A42">
        <v>78.8</v>
      </c>
      <c r="I42">
        <v>61</v>
      </c>
    </row>
    <row r="43" spans="1:9" x14ac:dyDescent="0.25">
      <c r="A43">
        <v>75.41</v>
      </c>
      <c r="I43">
        <v>54</v>
      </c>
    </row>
    <row r="44" spans="1:9" x14ac:dyDescent="0.25">
      <c r="I44">
        <v>121</v>
      </c>
    </row>
    <row r="45" spans="1:9" x14ac:dyDescent="0.25">
      <c r="I45">
        <v>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zoomScaleNormal="100" workbookViewId="0">
      <selection activeCell="O6" sqref="O6"/>
    </sheetView>
  </sheetViews>
  <sheetFormatPr defaultRowHeight="15" x14ac:dyDescent="0.25"/>
  <cols>
    <col min="1" max="1" width="12.42578125" bestFit="1" customWidth="1"/>
  </cols>
  <sheetData>
    <row r="1" spans="1:11" x14ac:dyDescent="0.25">
      <c r="A1" t="s">
        <v>45</v>
      </c>
      <c r="B1">
        <v>20</v>
      </c>
      <c r="C1">
        <v>30</v>
      </c>
      <c r="D1">
        <v>40</v>
      </c>
      <c r="E1">
        <v>50</v>
      </c>
      <c r="F1">
        <v>60</v>
      </c>
      <c r="G1">
        <v>70</v>
      </c>
      <c r="H1">
        <v>80</v>
      </c>
      <c r="I1">
        <v>90</v>
      </c>
      <c r="J1">
        <v>100</v>
      </c>
    </row>
    <row r="2" spans="1:11" x14ac:dyDescent="0.25">
      <c r="A2">
        <v>1</v>
      </c>
      <c r="B2">
        <v>10</v>
      </c>
      <c r="C2">
        <v>2</v>
      </c>
      <c r="D2">
        <v>9</v>
      </c>
      <c r="E2">
        <v>3</v>
      </c>
      <c r="F2">
        <v>8</v>
      </c>
      <c r="G2">
        <v>4</v>
      </c>
      <c r="H2">
        <v>7</v>
      </c>
    </row>
    <row r="3" spans="1:11" x14ac:dyDescent="0.25">
      <c r="A3">
        <v>51.245640000000002</v>
      </c>
      <c r="B3">
        <v>40.321179999999998</v>
      </c>
      <c r="C3">
        <v>92.720709999999997</v>
      </c>
      <c r="D3">
        <v>74.958129999999997</v>
      </c>
      <c r="E3">
        <v>110.53131</v>
      </c>
      <c r="F3">
        <v>108.89434</v>
      </c>
      <c r="G3">
        <v>145.28016</v>
      </c>
      <c r="H3">
        <v>188.99249</v>
      </c>
      <c r="I3">
        <v>99.203000000000003</v>
      </c>
      <c r="J3">
        <v>101.29388</v>
      </c>
    </row>
    <row r="4" spans="1:11" x14ac:dyDescent="0.25">
      <c r="A4">
        <v>77.282470000000004</v>
      </c>
      <c r="B4">
        <v>35.766599999999997</v>
      </c>
      <c r="C4">
        <v>61.138570000000001</v>
      </c>
      <c r="D4">
        <v>59.159959999999998</v>
      </c>
      <c r="E4">
        <v>36.316310000000001</v>
      </c>
      <c r="F4">
        <v>115.48565000000001</v>
      </c>
      <c r="G4">
        <v>94.092280000000002</v>
      </c>
      <c r="H4">
        <v>65.500050000000002</v>
      </c>
      <c r="I4">
        <v>71.317660000000004</v>
      </c>
      <c r="J4">
        <v>54.844909999999999</v>
      </c>
    </row>
    <row r="5" spans="1:11" x14ac:dyDescent="0.25">
      <c r="A5">
        <v>46.20879</v>
      </c>
      <c r="B5">
        <v>47.166820000000001</v>
      </c>
      <c r="C5">
        <v>63.090649999999997</v>
      </c>
      <c r="D5">
        <v>82.108379999999997</v>
      </c>
      <c r="E5">
        <v>95.675269999999998</v>
      </c>
      <c r="F5">
        <v>60.656889999999997</v>
      </c>
      <c r="G5">
        <v>95.039619999999999</v>
      </c>
      <c r="H5">
        <v>109.08146000000001</v>
      </c>
      <c r="I5">
        <v>72.995750000000001</v>
      </c>
      <c r="J5">
        <v>80.043850000000006</v>
      </c>
    </row>
    <row r="6" spans="1:11" x14ac:dyDescent="0.25">
      <c r="A6">
        <v>54.207169999999998</v>
      </c>
      <c r="B6">
        <v>74.739400000000003</v>
      </c>
      <c r="C6">
        <v>82.79</v>
      </c>
      <c r="D6">
        <v>44.465330000000002</v>
      </c>
      <c r="E6">
        <v>66.758700000000005</v>
      </c>
      <c r="F6">
        <v>99.315550000000002</v>
      </c>
      <c r="G6">
        <v>73.485680000000002</v>
      </c>
      <c r="H6">
        <v>55.1464</v>
      </c>
      <c r="I6">
        <v>132.54316</v>
      </c>
      <c r="J6">
        <v>53.003169999999997</v>
      </c>
    </row>
    <row r="7" spans="1:11" x14ac:dyDescent="0.25">
      <c r="A7">
        <v>49.897129999999997</v>
      </c>
      <c r="B7">
        <v>156.56039999999999</v>
      </c>
      <c r="C7">
        <v>90.697209999999998</v>
      </c>
      <c r="D7">
        <v>61.503700000000002</v>
      </c>
      <c r="E7">
        <v>67.652240000000006</v>
      </c>
      <c r="F7">
        <v>94.675740000000005</v>
      </c>
      <c r="G7">
        <v>105.73699999999999</v>
      </c>
      <c r="H7">
        <v>69.451300000000003</v>
      </c>
      <c r="I7">
        <v>133.83829</v>
      </c>
      <c r="J7">
        <v>79.976029999999994</v>
      </c>
    </row>
    <row r="9" spans="1:11" x14ac:dyDescent="0.25">
      <c r="A9">
        <f>AVERAGE(A3:A8)</f>
        <v>55.768239999999992</v>
      </c>
      <c r="B9">
        <f>AVERAGE(B3:B8)</f>
        <v>70.910879999999992</v>
      </c>
      <c r="C9">
        <f>AVERAGE(C3:C7)</f>
        <v>78.087428000000003</v>
      </c>
      <c r="D9">
        <f t="shared" ref="D9:J9" si="0">AVERAGE(D3:D8)</f>
        <v>64.439099999999996</v>
      </c>
      <c r="E9">
        <f t="shared" si="0"/>
        <v>75.386766000000009</v>
      </c>
      <c r="F9">
        <f t="shared" si="0"/>
        <v>95.805634000000012</v>
      </c>
      <c r="G9">
        <f t="shared" si="0"/>
        <v>102.72694799999999</v>
      </c>
      <c r="H9">
        <f t="shared" si="0"/>
        <v>97.634340000000009</v>
      </c>
      <c r="I9">
        <f t="shared" si="0"/>
        <v>101.979572</v>
      </c>
      <c r="J9">
        <f t="shared" si="0"/>
        <v>73.832368000000002</v>
      </c>
      <c r="K9" t="s">
        <v>51</v>
      </c>
    </row>
    <row r="11" spans="1:11" x14ac:dyDescent="0.25">
      <c r="A11">
        <f>MEDIAN(A3:A7)</f>
        <v>51.245640000000002</v>
      </c>
      <c r="B11">
        <f t="shared" ref="B11:J11" si="1">MEDIAN(B3:B7)</f>
        <v>47.166820000000001</v>
      </c>
      <c r="C11">
        <f t="shared" si="1"/>
        <v>82.79</v>
      </c>
      <c r="D11">
        <f t="shared" si="1"/>
        <v>61.503700000000002</v>
      </c>
      <c r="E11">
        <f t="shared" si="1"/>
        <v>67.652240000000006</v>
      </c>
      <c r="F11">
        <f t="shared" si="1"/>
        <v>99.315550000000002</v>
      </c>
      <c r="G11">
        <f t="shared" si="1"/>
        <v>95.039619999999999</v>
      </c>
      <c r="H11">
        <f t="shared" si="1"/>
        <v>69.451300000000003</v>
      </c>
      <c r="I11">
        <f t="shared" si="1"/>
        <v>99.203000000000003</v>
      </c>
      <c r="J11">
        <f t="shared" si="1"/>
        <v>79.976029999999994</v>
      </c>
      <c r="K11" t="s">
        <v>50</v>
      </c>
    </row>
    <row r="13" spans="1:11" x14ac:dyDescent="0.25">
      <c r="A13">
        <f>MIN(A3:A7)</f>
        <v>46.20879</v>
      </c>
      <c r="B13">
        <f t="shared" ref="B13:J13" si="2">MIN(B3:B7)</f>
        <v>35.766599999999997</v>
      </c>
      <c r="C13">
        <f t="shared" si="2"/>
        <v>61.138570000000001</v>
      </c>
      <c r="D13">
        <f t="shared" si="2"/>
        <v>44.465330000000002</v>
      </c>
      <c r="E13">
        <f t="shared" si="2"/>
        <v>36.316310000000001</v>
      </c>
      <c r="F13">
        <f t="shared" si="2"/>
        <v>60.656889999999997</v>
      </c>
      <c r="G13">
        <f t="shared" si="2"/>
        <v>73.485680000000002</v>
      </c>
      <c r="H13">
        <f t="shared" si="2"/>
        <v>55.1464</v>
      </c>
      <c r="I13">
        <f t="shared" si="2"/>
        <v>71.317660000000004</v>
      </c>
      <c r="J13">
        <f t="shared" si="2"/>
        <v>53.003169999999997</v>
      </c>
      <c r="K13" t="s">
        <v>49</v>
      </c>
    </row>
    <row r="18" spans="1:10" x14ac:dyDescent="0.25">
      <c r="A18" t="s">
        <v>54</v>
      </c>
    </row>
    <row r="19" spans="1:10" x14ac:dyDescent="0.25">
      <c r="A19" t="s">
        <v>52</v>
      </c>
    </row>
    <row r="20" spans="1:10" x14ac:dyDescent="0.25">
      <c r="A20">
        <v>64.58</v>
      </c>
      <c r="B20">
        <v>72.739999999999995</v>
      </c>
      <c r="C20">
        <v>89.5</v>
      </c>
      <c r="D20">
        <v>74.281620000000004</v>
      </c>
      <c r="E20">
        <v>79.830200000000005</v>
      </c>
      <c r="F20">
        <v>84.798599999999993</v>
      </c>
      <c r="G20">
        <v>70.722499999999997</v>
      </c>
      <c r="H20">
        <v>69.540000000000006</v>
      </c>
      <c r="I20">
        <v>71.680000000000007</v>
      </c>
      <c r="J20">
        <v>70.528000000000006</v>
      </c>
    </row>
    <row r="43" spans="1:7" x14ac:dyDescent="0.25">
      <c r="A43" t="s">
        <v>53</v>
      </c>
    </row>
    <row r="44" spans="1:7" x14ac:dyDescent="0.25">
      <c r="A44">
        <v>50</v>
      </c>
      <c r="B44">
        <v>64</v>
      </c>
      <c r="C44">
        <v>108</v>
      </c>
      <c r="D44">
        <v>166</v>
      </c>
      <c r="E44">
        <v>68.94</v>
      </c>
      <c r="F44">
        <v>103.34</v>
      </c>
      <c r="G44">
        <v>110.63</v>
      </c>
    </row>
    <row r="45" spans="1:7" x14ac:dyDescent="0.25">
      <c r="A45">
        <v>63</v>
      </c>
      <c r="B45">
        <v>96</v>
      </c>
      <c r="C45">
        <v>116</v>
      </c>
      <c r="D45">
        <v>121</v>
      </c>
      <c r="E45">
        <v>82.67</v>
      </c>
      <c r="F45">
        <v>101</v>
      </c>
      <c r="G45">
        <v>74.790000000000006</v>
      </c>
    </row>
    <row r="46" spans="1:7" x14ac:dyDescent="0.25">
      <c r="A46">
        <v>54</v>
      </c>
      <c r="B46">
        <v>53.3</v>
      </c>
      <c r="C46">
        <v>129</v>
      </c>
      <c r="D46">
        <v>112</v>
      </c>
      <c r="E46">
        <v>104.07640000000001</v>
      </c>
      <c r="F46">
        <v>91.14</v>
      </c>
      <c r="G46">
        <v>77.790000000000006</v>
      </c>
    </row>
    <row r="47" spans="1:7" x14ac:dyDescent="0.25">
      <c r="A47">
        <v>46</v>
      </c>
      <c r="B47">
        <v>113</v>
      </c>
      <c r="C47">
        <v>186.35</v>
      </c>
      <c r="D47">
        <v>143</v>
      </c>
      <c r="E47">
        <v>143.36000000000001</v>
      </c>
      <c r="F47">
        <v>81.08</v>
      </c>
      <c r="G47">
        <v>33.590000000000003</v>
      </c>
    </row>
    <row r="48" spans="1:7" x14ac:dyDescent="0.25">
      <c r="A48">
        <v>227</v>
      </c>
      <c r="B48">
        <v>115</v>
      </c>
      <c r="C48">
        <v>100.36</v>
      </c>
      <c r="D48">
        <v>184.17789999999999</v>
      </c>
      <c r="E48">
        <v>152.26</v>
      </c>
      <c r="F48">
        <v>58.6</v>
      </c>
      <c r="G48">
        <v>96.69</v>
      </c>
    </row>
    <row r="49" spans="1:7" x14ac:dyDescent="0.25">
      <c r="C49">
        <v>122.05</v>
      </c>
      <c r="D49">
        <v>89.363799999999998</v>
      </c>
      <c r="G49">
        <v>124.28</v>
      </c>
    </row>
    <row r="50" spans="1:7" x14ac:dyDescent="0.25">
      <c r="C50">
        <v>97.264700000000005</v>
      </c>
      <c r="D50">
        <v>89.71</v>
      </c>
    </row>
    <row r="51" spans="1:7" x14ac:dyDescent="0.25">
      <c r="C51">
        <v>74.558099999999996</v>
      </c>
      <c r="D51">
        <v>53.29</v>
      </c>
    </row>
    <row r="52" spans="1:7" x14ac:dyDescent="0.25">
      <c r="C52">
        <v>75.528989999999993</v>
      </c>
      <c r="D52">
        <v>126.6172</v>
      </c>
    </row>
    <row r="53" spans="1:7" x14ac:dyDescent="0.25">
      <c r="D53">
        <v>146.13140000000001</v>
      </c>
    </row>
    <row r="56" spans="1:7" x14ac:dyDescent="0.25">
      <c r="A56">
        <v>88</v>
      </c>
      <c r="B56">
        <v>88.26</v>
      </c>
      <c r="C56">
        <v>93.95</v>
      </c>
      <c r="D56">
        <v>101.02800000000001</v>
      </c>
      <c r="E56">
        <v>110.26</v>
      </c>
      <c r="F56">
        <v>87.031999999999996</v>
      </c>
      <c r="G56">
        <v>86.68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2"/>
  <sheetViews>
    <sheetView topLeftCell="C76" workbookViewId="0">
      <selection activeCell="I64" sqref="I64"/>
    </sheetView>
  </sheetViews>
  <sheetFormatPr defaultRowHeight="15" x14ac:dyDescent="0.25"/>
  <cols>
    <col min="12" max="12" width="16" customWidth="1"/>
    <col min="14" max="14" width="13.28515625" customWidth="1"/>
    <col min="17" max="20" width="21.140625" customWidth="1"/>
    <col min="21" max="22" width="19" customWidth="1"/>
    <col min="23" max="23" width="21" customWidth="1"/>
  </cols>
  <sheetData>
    <row r="1" spans="1:32" x14ac:dyDescent="0.25">
      <c r="A1" s="1" t="s">
        <v>44</v>
      </c>
      <c r="I1" s="1" t="s">
        <v>43</v>
      </c>
    </row>
    <row r="2" spans="1:32" x14ac:dyDescent="0.25">
      <c r="O2" t="s">
        <v>56</v>
      </c>
      <c r="X2" t="s">
        <v>57</v>
      </c>
      <c r="AB2" t="s">
        <v>58</v>
      </c>
    </row>
    <row r="3" spans="1:32" x14ac:dyDescent="0.25">
      <c r="A3" t="s">
        <v>40</v>
      </c>
      <c r="D3" t="s">
        <v>41</v>
      </c>
      <c r="I3" t="s">
        <v>42</v>
      </c>
      <c r="K3" t="s">
        <v>41</v>
      </c>
      <c r="L3" t="str">
        <f>_xlfn.CONCAT("(",N3,",",O3,")")</f>
        <v>(1,0.3)</v>
      </c>
      <c r="N3">
        <v>1</v>
      </c>
      <c r="O3">
        <v>0.3</v>
      </c>
      <c r="Q3">
        <f>AVERAGE(O3:O27)</f>
        <v>0.316</v>
      </c>
      <c r="U3">
        <f t="shared" ref="U3:U27" si="0">(O3-Q3)</f>
        <v>-1.6000000000000014E-2</v>
      </c>
      <c r="W3">
        <f>POWER(U3,2)</f>
        <v>2.5600000000000048E-4</v>
      </c>
      <c r="X3">
        <f>AVERAGE(W3:W27)</f>
        <v>9.7258239999999996E-2</v>
      </c>
      <c r="Y3" t="str">
        <f>_xlfn.CONCAT("(",AA3,",",AB3,")")</f>
        <v>(1,0.32)</v>
      </c>
      <c r="AA3">
        <v>1</v>
      </c>
      <c r="AB3">
        <v>0.32</v>
      </c>
      <c r="AC3">
        <f>AVERAGE(AB4:AB27)</f>
        <v>0.28541666666666671</v>
      </c>
      <c r="AD3">
        <f>(AB3-AC3)</f>
        <v>3.4583333333333299E-2</v>
      </c>
      <c r="AE3">
        <f>POWER(AD3,2)</f>
        <v>1.196006944444442E-3</v>
      </c>
      <c r="AF3">
        <f>AVERAGE(AE3:AE27)</f>
        <v>1.0402178777777773E-3</v>
      </c>
    </row>
    <row r="4" spans="1:32" x14ac:dyDescent="0.25">
      <c r="L4" t="str">
        <f t="shared" ref="L4:L27" si="1">_xlfn.CONCAT("(",N4,",",O4,")")</f>
        <v>(2,0.26)</v>
      </c>
      <c r="N4">
        <v>2</v>
      </c>
      <c r="O4">
        <v>0.26</v>
      </c>
      <c r="U4">
        <f t="shared" si="0"/>
        <v>0.26</v>
      </c>
      <c r="W4">
        <f t="shared" ref="W4:W27" si="2">POWER(U4,2)</f>
        <v>6.7600000000000007E-2</v>
      </c>
      <c r="Y4" t="str">
        <f t="shared" ref="Y4:Y27" si="3">_xlfn.CONCAT("(",AA4,",",AB4,")")</f>
        <v>(2,0.28)</v>
      </c>
      <c r="AA4">
        <v>2</v>
      </c>
      <c r="AB4">
        <v>0.28000000000000003</v>
      </c>
      <c r="AC4">
        <v>0.28839999999999999</v>
      </c>
      <c r="AD4">
        <f t="shared" ref="AD4:AD27" si="4">(AB4-AC4)</f>
        <v>-8.3999999999999631E-3</v>
      </c>
      <c r="AE4">
        <f t="shared" ref="AE4:AE27" si="5">POWER(AD4,2)</f>
        <v>7.0559999999999379E-5</v>
      </c>
    </row>
    <row r="5" spans="1:32" x14ac:dyDescent="0.25">
      <c r="A5">
        <v>102.67829999999999</v>
      </c>
      <c r="D5">
        <v>46.772399999999998</v>
      </c>
      <c r="I5">
        <v>162.10050000000001</v>
      </c>
      <c r="K5">
        <v>105.07356</v>
      </c>
      <c r="L5" t="str">
        <f t="shared" si="1"/>
        <v>(3,0.3)</v>
      </c>
      <c r="N5">
        <v>3</v>
      </c>
      <c r="O5">
        <v>0.3</v>
      </c>
      <c r="U5">
        <f t="shared" si="0"/>
        <v>0.3</v>
      </c>
      <c r="W5">
        <f t="shared" si="2"/>
        <v>0.09</v>
      </c>
      <c r="Y5" t="str">
        <f t="shared" si="3"/>
        <v>(3,0.26)</v>
      </c>
      <c r="AA5">
        <v>3</v>
      </c>
      <c r="AB5">
        <v>0.26</v>
      </c>
      <c r="AC5">
        <v>0.28839999999999999</v>
      </c>
      <c r="AD5">
        <f t="shared" si="4"/>
        <v>-2.8399999999999981E-2</v>
      </c>
      <c r="AE5">
        <f t="shared" si="5"/>
        <v>8.0655999999999892E-4</v>
      </c>
    </row>
    <row r="6" spans="1:32" x14ac:dyDescent="0.25">
      <c r="A6">
        <v>166.315</v>
      </c>
      <c r="D6">
        <v>58.094439999999999</v>
      </c>
      <c r="I6">
        <v>54.637099999999997</v>
      </c>
      <c r="K6">
        <v>57.456919999999997</v>
      </c>
      <c r="L6" t="str">
        <f t="shared" si="1"/>
        <v>(4,0.32)</v>
      </c>
      <c r="N6">
        <v>4</v>
      </c>
      <c r="O6">
        <v>0.32</v>
      </c>
      <c r="U6">
        <f t="shared" si="0"/>
        <v>0.32</v>
      </c>
      <c r="W6">
        <f t="shared" si="2"/>
        <v>0.1024</v>
      </c>
      <c r="Y6" t="str">
        <f t="shared" si="3"/>
        <v>(4,0.28)</v>
      </c>
      <c r="AA6">
        <v>4</v>
      </c>
      <c r="AB6">
        <v>0.28000000000000003</v>
      </c>
      <c r="AC6">
        <v>0.28839999999999999</v>
      </c>
      <c r="AD6">
        <f t="shared" si="4"/>
        <v>-8.3999999999999631E-3</v>
      </c>
      <c r="AE6">
        <f t="shared" si="5"/>
        <v>7.0559999999999379E-5</v>
      </c>
    </row>
    <row r="7" spans="1:32" x14ac:dyDescent="0.25">
      <c r="A7">
        <v>112.9228</v>
      </c>
      <c r="D7">
        <v>56.431669999999997</v>
      </c>
      <c r="I7">
        <v>106.91759999999999</v>
      </c>
      <c r="K7">
        <v>46.300015999999999</v>
      </c>
      <c r="L7" t="str">
        <f t="shared" si="1"/>
        <v>(5,0.32)</v>
      </c>
      <c r="N7">
        <v>5</v>
      </c>
      <c r="O7">
        <v>0.32</v>
      </c>
      <c r="U7">
        <f t="shared" si="0"/>
        <v>0.32</v>
      </c>
      <c r="W7">
        <f t="shared" si="2"/>
        <v>0.1024</v>
      </c>
      <c r="Y7" t="str">
        <f t="shared" si="3"/>
        <v>(5,0.3)</v>
      </c>
      <c r="AA7">
        <v>5</v>
      </c>
      <c r="AB7">
        <v>0.3</v>
      </c>
      <c r="AC7">
        <v>0.28839999999999999</v>
      </c>
      <c r="AD7">
        <f t="shared" si="4"/>
        <v>1.1599999999999999E-2</v>
      </c>
      <c r="AE7">
        <f t="shared" si="5"/>
        <v>1.3455999999999999E-4</v>
      </c>
    </row>
    <row r="8" spans="1:32" x14ac:dyDescent="0.25">
      <c r="A8">
        <v>54.526000000000003</v>
      </c>
      <c r="D8">
        <v>39.876460000000002</v>
      </c>
      <c r="I8">
        <v>54.393599999999999</v>
      </c>
      <c r="K8">
        <v>42.308100000000003</v>
      </c>
      <c r="L8" t="str">
        <f t="shared" si="1"/>
        <v>(6,0.36)</v>
      </c>
      <c r="N8">
        <v>6</v>
      </c>
      <c r="O8">
        <v>0.36</v>
      </c>
      <c r="U8">
        <f t="shared" si="0"/>
        <v>0.36</v>
      </c>
      <c r="W8">
        <f t="shared" si="2"/>
        <v>0.12959999999999999</v>
      </c>
      <c r="Y8" t="str">
        <f t="shared" si="3"/>
        <v>(6,0.24)</v>
      </c>
      <c r="AA8">
        <v>6</v>
      </c>
      <c r="AB8">
        <v>0.24</v>
      </c>
      <c r="AC8">
        <v>0.28839999999999999</v>
      </c>
      <c r="AD8">
        <f t="shared" si="4"/>
        <v>-4.8399999999999999E-2</v>
      </c>
      <c r="AE8">
        <f t="shared" si="5"/>
        <v>2.34256E-3</v>
      </c>
    </row>
    <row r="9" spans="1:32" x14ac:dyDescent="0.25">
      <c r="A9">
        <v>127.4071</v>
      </c>
      <c r="D9">
        <v>40.051220000000001</v>
      </c>
      <c r="I9">
        <v>53.698999999999998</v>
      </c>
      <c r="K9">
        <v>51.813589999999998</v>
      </c>
      <c r="L9" t="str">
        <f t="shared" si="1"/>
        <v>(7,0.3)</v>
      </c>
      <c r="N9">
        <v>7</v>
      </c>
      <c r="O9">
        <v>0.3</v>
      </c>
      <c r="U9">
        <f t="shared" si="0"/>
        <v>0.3</v>
      </c>
      <c r="W9">
        <f t="shared" si="2"/>
        <v>0.09</v>
      </c>
      <c r="Y9" t="str">
        <f t="shared" si="3"/>
        <v>(7,0.24)</v>
      </c>
      <c r="AA9">
        <v>7</v>
      </c>
      <c r="AB9">
        <v>0.24</v>
      </c>
      <c r="AC9">
        <v>0.28839999999999999</v>
      </c>
      <c r="AD9">
        <f t="shared" si="4"/>
        <v>-4.8399999999999999E-2</v>
      </c>
      <c r="AE9">
        <f t="shared" si="5"/>
        <v>2.34256E-3</v>
      </c>
    </row>
    <row r="10" spans="1:32" x14ac:dyDescent="0.25">
      <c r="A10">
        <v>54.438899999999997</v>
      </c>
      <c r="D10">
        <v>41.141930000000002</v>
      </c>
      <c r="I10">
        <v>56.040999999999997</v>
      </c>
      <c r="K10">
        <v>48.245930000000001</v>
      </c>
      <c r="L10" t="str">
        <f t="shared" si="1"/>
        <v>(8,0.34)</v>
      </c>
      <c r="N10">
        <v>8</v>
      </c>
      <c r="O10">
        <v>0.34</v>
      </c>
      <c r="U10">
        <f t="shared" si="0"/>
        <v>0.34</v>
      </c>
      <c r="W10">
        <f t="shared" si="2"/>
        <v>0.11560000000000002</v>
      </c>
      <c r="Y10" t="str">
        <f t="shared" si="3"/>
        <v>(8,0.26)</v>
      </c>
      <c r="AA10">
        <v>8</v>
      </c>
      <c r="AB10">
        <v>0.26</v>
      </c>
      <c r="AC10">
        <v>0.28839999999999999</v>
      </c>
      <c r="AD10">
        <f t="shared" si="4"/>
        <v>-2.8399999999999981E-2</v>
      </c>
      <c r="AE10">
        <f t="shared" si="5"/>
        <v>8.0655999999999892E-4</v>
      </c>
    </row>
    <row r="11" spans="1:32" x14ac:dyDescent="0.25">
      <c r="A11">
        <v>66.139399999999995</v>
      </c>
      <c r="D11">
        <v>67.56653</v>
      </c>
      <c r="I11">
        <v>55.723599999999998</v>
      </c>
      <c r="K11">
        <v>60.48603</v>
      </c>
      <c r="L11" t="str">
        <f t="shared" si="1"/>
        <v>(9,0.3)</v>
      </c>
      <c r="N11">
        <v>9</v>
      </c>
      <c r="O11">
        <v>0.3</v>
      </c>
      <c r="U11">
        <f t="shared" si="0"/>
        <v>0.3</v>
      </c>
      <c r="W11">
        <f t="shared" si="2"/>
        <v>0.09</v>
      </c>
      <c r="Y11" t="str">
        <f t="shared" si="3"/>
        <v>(9,0.3)</v>
      </c>
      <c r="AA11">
        <v>9</v>
      </c>
      <c r="AB11">
        <v>0.3</v>
      </c>
      <c r="AC11">
        <v>0.28839999999999999</v>
      </c>
      <c r="AD11">
        <f t="shared" si="4"/>
        <v>1.1599999999999999E-2</v>
      </c>
      <c r="AE11">
        <f t="shared" si="5"/>
        <v>1.3455999999999999E-4</v>
      </c>
    </row>
    <row r="12" spans="1:32" x14ac:dyDescent="0.25">
      <c r="A12">
        <v>106.7496</v>
      </c>
      <c r="D12">
        <v>76.874880000000005</v>
      </c>
      <c r="I12">
        <v>55.723599999999998</v>
      </c>
      <c r="K12">
        <v>55.768540000000002</v>
      </c>
      <c r="L12" t="str">
        <f t="shared" si="1"/>
        <v>(10,0.34)</v>
      </c>
      <c r="N12">
        <v>10</v>
      </c>
      <c r="O12">
        <v>0.34</v>
      </c>
      <c r="U12">
        <f t="shared" si="0"/>
        <v>0.34</v>
      </c>
      <c r="W12">
        <f t="shared" si="2"/>
        <v>0.11560000000000002</v>
      </c>
      <c r="Y12" t="str">
        <f t="shared" si="3"/>
        <v>(10,0.26)</v>
      </c>
      <c r="AA12">
        <v>10</v>
      </c>
      <c r="AB12">
        <v>0.26</v>
      </c>
      <c r="AC12">
        <v>0.28839999999999999</v>
      </c>
      <c r="AD12">
        <f t="shared" si="4"/>
        <v>-2.8399999999999981E-2</v>
      </c>
      <c r="AE12">
        <f t="shared" si="5"/>
        <v>8.0655999999999892E-4</v>
      </c>
    </row>
    <row r="13" spans="1:32" x14ac:dyDescent="0.25">
      <c r="L13" t="str">
        <f t="shared" si="1"/>
        <v>(11,0.34)</v>
      </c>
      <c r="N13">
        <v>11</v>
      </c>
      <c r="O13">
        <v>0.34</v>
      </c>
      <c r="U13">
        <f t="shared" si="0"/>
        <v>0.34</v>
      </c>
      <c r="W13">
        <f t="shared" si="2"/>
        <v>0.11560000000000002</v>
      </c>
      <c r="Y13" t="str">
        <f t="shared" si="3"/>
        <v>(11,0.34)</v>
      </c>
      <c r="AA13">
        <v>11</v>
      </c>
      <c r="AB13">
        <v>0.34</v>
      </c>
      <c r="AC13">
        <v>0.28839999999999999</v>
      </c>
      <c r="AD13">
        <f t="shared" si="4"/>
        <v>5.1600000000000035E-2</v>
      </c>
      <c r="AE13">
        <f t="shared" si="5"/>
        <v>2.6625600000000035E-3</v>
      </c>
    </row>
    <row r="14" spans="1:32" x14ac:dyDescent="0.25">
      <c r="L14" t="str">
        <f t="shared" si="1"/>
        <v>(12,0.24)</v>
      </c>
      <c r="N14">
        <v>12</v>
      </c>
      <c r="O14">
        <v>0.24</v>
      </c>
      <c r="U14">
        <f t="shared" si="0"/>
        <v>0.24</v>
      </c>
      <c r="W14">
        <f t="shared" si="2"/>
        <v>5.7599999999999998E-2</v>
      </c>
      <c r="Y14" t="str">
        <f t="shared" si="3"/>
        <v>(12,0.28)</v>
      </c>
      <c r="AA14">
        <v>12</v>
      </c>
      <c r="AB14">
        <v>0.28000000000000003</v>
      </c>
      <c r="AC14">
        <v>0.28839999999999999</v>
      </c>
      <c r="AD14">
        <f t="shared" si="4"/>
        <v>-8.3999999999999631E-3</v>
      </c>
      <c r="AE14">
        <f t="shared" si="5"/>
        <v>7.0559999999999379E-5</v>
      </c>
    </row>
    <row r="15" spans="1:32" x14ac:dyDescent="0.25">
      <c r="A15">
        <f>AVERAGE(A5:A14)</f>
        <v>98.897137499999999</v>
      </c>
      <c r="D15">
        <f>AVERAGE(D5:D14)</f>
        <v>53.351191249999999</v>
      </c>
      <c r="I15">
        <f>AVERAGE(I5:I14)</f>
        <v>74.904500000000013</v>
      </c>
      <c r="K15">
        <f>AVERAGE(K5:K14)</f>
        <v>58.431585749999996</v>
      </c>
      <c r="L15" t="str">
        <f t="shared" si="1"/>
        <v>(13,0.34)</v>
      </c>
      <c r="N15">
        <v>13</v>
      </c>
      <c r="O15">
        <v>0.34</v>
      </c>
      <c r="U15">
        <f t="shared" si="0"/>
        <v>0.34</v>
      </c>
      <c r="W15">
        <f t="shared" si="2"/>
        <v>0.11560000000000002</v>
      </c>
      <c r="Y15" t="str">
        <f t="shared" si="3"/>
        <v>(13,0.3)</v>
      </c>
      <c r="AA15">
        <v>13</v>
      </c>
      <c r="AB15">
        <v>0.3</v>
      </c>
      <c r="AC15">
        <v>0.28839999999999999</v>
      </c>
      <c r="AD15">
        <f t="shared" si="4"/>
        <v>1.1599999999999999E-2</v>
      </c>
      <c r="AE15">
        <f t="shared" si="5"/>
        <v>1.3455999999999999E-4</v>
      </c>
    </row>
    <row r="16" spans="1:32" x14ac:dyDescent="0.25">
      <c r="L16" t="str">
        <f t="shared" si="1"/>
        <v>(14,0.32)</v>
      </c>
      <c r="N16">
        <v>14</v>
      </c>
      <c r="O16">
        <v>0.32</v>
      </c>
      <c r="U16">
        <f t="shared" si="0"/>
        <v>0.32</v>
      </c>
      <c r="W16">
        <f t="shared" si="2"/>
        <v>0.1024</v>
      </c>
      <c r="Y16" t="str">
        <f t="shared" si="3"/>
        <v>(14,0.36)</v>
      </c>
      <c r="AA16">
        <v>14</v>
      </c>
      <c r="AB16">
        <v>0.36</v>
      </c>
      <c r="AC16">
        <v>0.28839999999999999</v>
      </c>
      <c r="AD16">
        <f t="shared" si="4"/>
        <v>7.1599999999999997E-2</v>
      </c>
      <c r="AE16">
        <f t="shared" si="5"/>
        <v>5.1265599999999996E-3</v>
      </c>
    </row>
    <row r="17" spans="12:31" x14ac:dyDescent="0.25">
      <c r="L17" t="str">
        <f t="shared" si="1"/>
        <v>(15,0.36)</v>
      </c>
      <c r="N17">
        <v>15</v>
      </c>
      <c r="O17">
        <v>0.36</v>
      </c>
      <c r="U17">
        <f t="shared" si="0"/>
        <v>0.36</v>
      </c>
      <c r="W17">
        <f t="shared" si="2"/>
        <v>0.12959999999999999</v>
      </c>
      <c r="Y17" t="str">
        <f t="shared" si="3"/>
        <v>(15,0.28)</v>
      </c>
      <c r="AA17">
        <v>15</v>
      </c>
      <c r="AB17">
        <v>0.28000000000000003</v>
      </c>
      <c r="AC17">
        <v>0.28839999999999999</v>
      </c>
      <c r="AD17">
        <f t="shared" si="4"/>
        <v>-8.3999999999999631E-3</v>
      </c>
      <c r="AE17">
        <f t="shared" si="5"/>
        <v>7.0559999999999379E-5</v>
      </c>
    </row>
    <row r="18" spans="12:31" x14ac:dyDescent="0.25">
      <c r="L18" t="str">
        <f t="shared" si="1"/>
        <v>(16,0.36)</v>
      </c>
      <c r="N18">
        <v>16</v>
      </c>
      <c r="O18">
        <v>0.36</v>
      </c>
      <c r="U18">
        <f t="shared" si="0"/>
        <v>0.36</v>
      </c>
      <c r="W18">
        <f t="shared" si="2"/>
        <v>0.12959999999999999</v>
      </c>
      <c r="Y18" t="str">
        <f t="shared" si="3"/>
        <v>(16,0.3)</v>
      </c>
      <c r="AA18">
        <v>16</v>
      </c>
      <c r="AB18">
        <v>0.3</v>
      </c>
      <c r="AC18">
        <v>0.28839999999999999</v>
      </c>
      <c r="AD18">
        <f t="shared" si="4"/>
        <v>1.1599999999999999E-2</v>
      </c>
      <c r="AE18">
        <f t="shared" si="5"/>
        <v>1.3455999999999999E-4</v>
      </c>
    </row>
    <row r="19" spans="12:31" x14ac:dyDescent="0.25">
      <c r="L19" t="str">
        <f t="shared" si="1"/>
        <v>(17,0.34)</v>
      </c>
      <c r="N19">
        <v>17</v>
      </c>
      <c r="O19">
        <v>0.34</v>
      </c>
      <c r="U19">
        <f t="shared" si="0"/>
        <v>0.34</v>
      </c>
      <c r="W19">
        <f t="shared" si="2"/>
        <v>0.11560000000000002</v>
      </c>
      <c r="Y19" t="str">
        <f t="shared" si="3"/>
        <v>(17,0.28)</v>
      </c>
      <c r="AA19">
        <v>17</v>
      </c>
      <c r="AB19">
        <v>0.28000000000000003</v>
      </c>
      <c r="AC19">
        <v>0.28839999999999999</v>
      </c>
      <c r="AD19">
        <f t="shared" si="4"/>
        <v>-8.3999999999999631E-3</v>
      </c>
      <c r="AE19">
        <f t="shared" si="5"/>
        <v>7.0559999999999379E-5</v>
      </c>
    </row>
    <row r="20" spans="12:31" x14ac:dyDescent="0.25">
      <c r="L20" t="str">
        <f t="shared" si="1"/>
        <v>(18,0.34)</v>
      </c>
      <c r="N20">
        <v>18</v>
      </c>
      <c r="O20">
        <v>0.34</v>
      </c>
      <c r="U20">
        <f t="shared" si="0"/>
        <v>0.34</v>
      </c>
      <c r="W20">
        <f t="shared" si="2"/>
        <v>0.11560000000000002</v>
      </c>
      <c r="Y20" t="str">
        <f t="shared" si="3"/>
        <v>(18,0.3)</v>
      </c>
      <c r="AA20">
        <v>18</v>
      </c>
      <c r="AB20">
        <v>0.3</v>
      </c>
      <c r="AC20">
        <v>0.28839999999999999</v>
      </c>
      <c r="AD20">
        <f t="shared" si="4"/>
        <v>1.1599999999999999E-2</v>
      </c>
      <c r="AE20">
        <f t="shared" si="5"/>
        <v>1.3455999999999999E-4</v>
      </c>
    </row>
    <row r="21" spans="12:31" x14ac:dyDescent="0.25">
      <c r="L21" t="str">
        <f t="shared" si="1"/>
        <v>(19,0.28)</v>
      </c>
      <c r="N21">
        <v>19</v>
      </c>
      <c r="O21">
        <v>0.28000000000000003</v>
      </c>
      <c r="U21">
        <f t="shared" si="0"/>
        <v>0.28000000000000003</v>
      </c>
      <c r="W21">
        <f t="shared" si="2"/>
        <v>7.8400000000000011E-2</v>
      </c>
      <c r="Y21" t="str">
        <f t="shared" si="3"/>
        <v>(19,0.24)</v>
      </c>
      <c r="AA21">
        <v>19</v>
      </c>
      <c r="AB21">
        <v>0.24</v>
      </c>
      <c r="AC21">
        <v>0.28839999999999999</v>
      </c>
      <c r="AD21">
        <f t="shared" si="4"/>
        <v>-4.8399999999999999E-2</v>
      </c>
      <c r="AE21">
        <f t="shared" si="5"/>
        <v>2.34256E-3</v>
      </c>
    </row>
    <row r="22" spans="12:31" x14ac:dyDescent="0.25">
      <c r="L22" t="str">
        <f t="shared" si="1"/>
        <v>(20,0.3)</v>
      </c>
      <c r="N22">
        <v>20</v>
      </c>
      <c r="O22">
        <v>0.3</v>
      </c>
      <c r="U22">
        <f t="shared" si="0"/>
        <v>0.3</v>
      </c>
      <c r="W22">
        <f t="shared" si="2"/>
        <v>0.09</v>
      </c>
      <c r="Y22" t="str">
        <f t="shared" si="3"/>
        <v>(20,0.28)</v>
      </c>
      <c r="AA22">
        <v>20</v>
      </c>
      <c r="AB22">
        <v>0.28000000000000003</v>
      </c>
      <c r="AC22">
        <v>0.28839999999999999</v>
      </c>
      <c r="AD22">
        <f t="shared" si="4"/>
        <v>-8.3999999999999631E-3</v>
      </c>
      <c r="AE22">
        <f t="shared" si="5"/>
        <v>7.0559999999999379E-5</v>
      </c>
    </row>
    <row r="23" spans="12:31" x14ac:dyDescent="0.25">
      <c r="L23" t="str">
        <f t="shared" si="1"/>
        <v>(21,0.28)</v>
      </c>
      <c r="N23">
        <v>21</v>
      </c>
      <c r="O23">
        <v>0.28000000000000003</v>
      </c>
      <c r="U23">
        <f t="shared" si="0"/>
        <v>0.28000000000000003</v>
      </c>
      <c r="W23">
        <f t="shared" si="2"/>
        <v>7.8400000000000011E-2</v>
      </c>
      <c r="Y23" t="str">
        <f t="shared" si="3"/>
        <v>(21,0.3)</v>
      </c>
      <c r="AA23">
        <v>21</v>
      </c>
      <c r="AB23">
        <v>0.3</v>
      </c>
      <c r="AC23">
        <v>0.28839999999999999</v>
      </c>
      <c r="AD23">
        <f t="shared" si="4"/>
        <v>1.1599999999999999E-2</v>
      </c>
      <c r="AE23">
        <f t="shared" si="5"/>
        <v>1.3455999999999999E-4</v>
      </c>
    </row>
    <row r="24" spans="12:31" x14ac:dyDescent="0.25">
      <c r="L24" t="str">
        <f t="shared" si="1"/>
        <v>(22,0.34)</v>
      </c>
      <c r="N24">
        <v>22</v>
      </c>
      <c r="O24">
        <v>0.34</v>
      </c>
      <c r="U24">
        <f t="shared" si="0"/>
        <v>0.34</v>
      </c>
      <c r="W24">
        <f t="shared" si="2"/>
        <v>0.11560000000000002</v>
      </c>
      <c r="Y24" t="str">
        <f t="shared" si="3"/>
        <v>(22,0.36)</v>
      </c>
      <c r="AA24">
        <v>22</v>
      </c>
      <c r="AB24">
        <v>0.36</v>
      </c>
      <c r="AC24">
        <v>0.28839999999999999</v>
      </c>
      <c r="AD24">
        <f t="shared" si="4"/>
        <v>7.1599999999999997E-2</v>
      </c>
      <c r="AE24">
        <f t="shared" si="5"/>
        <v>5.1265599999999996E-3</v>
      </c>
    </row>
    <row r="25" spans="12:31" x14ac:dyDescent="0.25">
      <c r="L25" t="str">
        <f t="shared" si="1"/>
        <v>(23,0.28)</v>
      </c>
      <c r="N25">
        <v>23</v>
      </c>
      <c r="O25">
        <v>0.28000000000000003</v>
      </c>
      <c r="U25">
        <f t="shared" si="0"/>
        <v>0.28000000000000003</v>
      </c>
      <c r="W25">
        <f t="shared" si="2"/>
        <v>7.8400000000000011E-2</v>
      </c>
      <c r="Y25" t="str">
        <f t="shared" si="3"/>
        <v>(23,0.26)</v>
      </c>
      <c r="AA25">
        <v>23</v>
      </c>
      <c r="AB25">
        <v>0.26</v>
      </c>
      <c r="AC25">
        <v>0.28839999999999999</v>
      </c>
      <c r="AD25">
        <f t="shared" si="4"/>
        <v>-2.8399999999999981E-2</v>
      </c>
      <c r="AE25">
        <f t="shared" si="5"/>
        <v>8.0655999999999892E-4</v>
      </c>
    </row>
    <row r="26" spans="12:31" x14ac:dyDescent="0.25">
      <c r="L26" t="str">
        <f t="shared" si="1"/>
        <v>(24,0.3)</v>
      </c>
      <c r="N26">
        <v>24</v>
      </c>
      <c r="O26">
        <v>0.3</v>
      </c>
      <c r="U26">
        <f t="shared" si="0"/>
        <v>0.3</v>
      </c>
      <c r="W26">
        <f t="shared" si="2"/>
        <v>0.09</v>
      </c>
      <c r="Y26" t="str">
        <f t="shared" si="3"/>
        <v>(24,0.27)</v>
      </c>
      <c r="AA26">
        <v>24</v>
      </c>
      <c r="AB26">
        <v>0.27</v>
      </c>
      <c r="AC26">
        <v>0.28839999999999999</v>
      </c>
      <c r="AD26">
        <f t="shared" si="4"/>
        <v>-1.8399999999999972E-2</v>
      </c>
      <c r="AE26">
        <f t="shared" si="5"/>
        <v>3.3855999999999898E-4</v>
      </c>
    </row>
    <row r="27" spans="12:31" x14ac:dyDescent="0.25">
      <c r="L27" t="str">
        <f t="shared" si="1"/>
        <v>(25,0.34)</v>
      </c>
      <c r="N27">
        <v>25</v>
      </c>
      <c r="O27">
        <v>0.34</v>
      </c>
      <c r="U27">
        <f t="shared" si="0"/>
        <v>0.34</v>
      </c>
      <c r="W27">
        <f t="shared" si="2"/>
        <v>0.11560000000000002</v>
      </c>
      <c r="Y27" t="str">
        <f t="shared" si="3"/>
        <v>(25,0.28)</v>
      </c>
      <c r="AA27">
        <v>25</v>
      </c>
      <c r="AB27">
        <v>0.28000000000000003</v>
      </c>
      <c r="AC27">
        <v>0.28839999999999999</v>
      </c>
      <c r="AD27">
        <f t="shared" si="4"/>
        <v>-8.3999999999999631E-3</v>
      </c>
      <c r="AE27">
        <f t="shared" si="5"/>
        <v>7.0559999999999379E-5</v>
      </c>
    </row>
    <row r="31" spans="12:31" x14ac:dyDescent="0.25">
      <c r="L31" t="str">
        <f>_xlfn.CONCAT("(",N31,",",O31,")")</f>
        <v>(1,0.31)</v>
      </c>
      <c r="N31">
        <v>1</v>
      </c>
      <c r="O31">
        <v>0.31</v>
      </c>
      <c r="Y31" t="str">
        <f>_xlfn.CONCAT("(",AA31,",",AB31,")")</f>
        <v>(1,0.348)</v>
      </c>
      <c r="AA31">
        <v>1</v>
      </c>
      <c r="AB31">
        <v>0.34799999999999998</v>
      </c>
    </row>
    <row r="32" spans="12:31" x14ac:dyDescent="0.25">
      <c r="L32" t="str">
        <f t="shared" ref="L32:L55" si="6">_xlfn.CONCAT("(",N32,",",O32,")")</f>
        <v>(2,0.305)</v>
      </c>
      <c r="M32" t="s">
        <v>59</v>
      </c>
      <c r="N32">
        <v>2</v>
      </c>
      <c r="O32">
        <v>0.30499999999999999</v>
      </c>
      <c r="Y32" t="str">
        <f t="shared" ref="Y32:Y55" si="7">_xlfn.CONCAT("(",AA32,",",AB32,")")</f>
        <v>(2,0.343)</v>
      </c>
      <c r="AA32">
        <v>2</v>
      </c>
      <c r="AB32">
        <v>0.34300000000000003</v>
      </c>
    </row>
    <row r="33" spans="12:28" x14ac:dyDescent="0.25">
      <c r="L33" t="str">
        <f t="shared" si="6"/>
        <v>(3,0.272)</v>
      </c>
      <c r="N33">
        <v>3</v>
      </c>
      <c r="O33">
        <v>0.27200000000000002</v>
      </c>
      <c r="Y33" t="str">
        <f t="shared" si="7"/>
        <v>(3,0.316)</v>
      </c>
      <c r="AA33">
        <v>3</v>
      </c>
      <c r="AB33">
        <v>0.316</v>
      </c>
    </row>
    <row r="34" spans="12:28" x14ac:dyDescent="0.25">
      <c r="L34" t="str">
        <f t="shared" si="6"/>
        <v>(4,0.297)</v>
      </c>
      <c r="N34">
        <v>4</v>
      </c>
      <c r="O34">
        <v>0.29699999999999999</v>
      </c>
      <c r="Y34" t="str">
        <f t="shared" si="7"/>
        <v>(4,0.327)</v>
      </c>
      <c r="AA34">
        <v>4</v>
      </c>
      <c r="AB34">
        <v>0.32700000000000001</v>
      </c>
    </row>
    <row r="35" spans="12:28" x14ac:dyDescent="0.25">
      <c r="L35" t="str">
        <f t="shared" si="6"/>
        <v>(5,0.313)</v>
      </c>
      <c r="N35">
        <v>5</v>
      </c>
      <c r="O35">
        <v>0.313</v>
      </c>
      <c r="Y35" t="str">
        <f t="shared" si="7"/>
        <v>(5,0.296)</v>
      </c>
      <c r="AA35">
        <v>5</v>
      </c>
      <c r="AB35">
        <v>0.29599999999999999</v>
      </c>
    </row>
    <row r="36" spans="12:28" x14ac:dyDescent="0.25">
      <c r="L36" t="str">
        <f t="shared" si="6"/>
        <v>(6,0.313)</v>
      </c>
      <c r="N36">
        <v>6</v>
      </c>
      <c r="O36">
        <v>0.313</v>
      </c>
      <c r="Y36" t="str">
        <f t="shared" si="7"/>
        <v>(6,0.338)</v>
      </c>
      <c r="AA36">
        <v>6</v>
      </c>
      <c r="AB36">
        <v>0.33800000000000002</v>
      </c>
    </row>
    <row r="37" spans="12:28" x14ac:dyDescent="0.25">
      <c r="L37" t="str">
        <f t="shared" si="6"/>
        <v>(7,0.308)</v>
      </c>
      <c r="N37">
        <v>7</v>
      </c>
      <c r="O37">
        <v>0.308</v>
      </c>
      <c r="Y37" t="str">
        <f t="shared" si="7"/>
        <v>(7,0.346)</v>
      </c>
      <c r="AA37">
        <v>7</v>
      </c>
      <c r="AB37">
        <v>0.34599999999999997</v>
      </c>
    </row>
    <row r="38" spans="12:28" x14ac:dyDescent="0.25">
      <c r="L38" t="str">
        <f t="shared" si="6"/>
        <v>(8,0.288)</v>
      </c>
      <c r="N38">
        <v>8</v>
      </c>
      <c r="O38">
        <v>0.28799999999999998</v>
      </c>
      <c r="Y38" t="str">
        <f t="shared" si="7"/>
        <v>(8,0.33)</v>
      </c>
      <c r="AA38">
        <v>8</v>
      </c>
      <c r="AB38">
        <v>0.33</v>
      </c>
    </row>
    <row r="39" spans="12:28" x14ac:dyDescent="0.25">
      <c r="L39" t="str">
        <f t="shared" si="6"/>
        <v>(9,0.311)</v>
      </c>
      <c r="N39">
        <v>9</v>
      </c>
      <c r="O39">
        <v>0.311</v>
      </c>
      <c r="Y39" t="str">
        <f t="shared" si="7"/>
        <v>(9,0.335)</v>
      </c>
      <c r="AA39">
        <v>9</v>
      </c>
      <c r="AB39">
        <v>0.33500000000000002</v>
      </c>
    </row>
    <row r="40" spans="12:28" x14ac:dyDescent="0.25">
      <c r="L40" t="str">
        <f t="shared" si="6"/>
        <v>(10,0.305)</v>
      </c>
      <c r="N40">
        <v>10</v>
      </c>
      <c r="O40">
        <v>0.30499999999999999</v>
      </c>
      <c r="Y40" t="str">
        <f t="shared" si="7"/>
        <v>(10,0.355)</v>
      </c>
      <c r="AA40">
        <v>10</v>
      </c>
      <c r="AB40">
        <v>0.35499999999999998</v>
      </c>
    </row>
    <row r="41" spans="12:28" x14ac:dyDescent="0.25">
      <c r="L41" t="str">
        <f t="shared" si="6"/>
        <v>(11,0.3)</v>
      </c>
      <c r="N41">
        <v>11</v>
      </c>
      <c r="O41">
        <v>0.3</v>
      </c>
      <c r="Y41" t="str">
        <f t="shared" si="7"/>
        <v>(11,0.335)</v>
      </c>
      <c r="AA41">
        <v>11</v>
      </c>
      <c r="AB41">
        <v>0.33500000000000002</v>
      </c>
    </row>
    <row r="42" spans="12:28" x14ac:dyDescent="0.25">
      <c r="L42" t="str">
        <f t="shared" si="6"/>
        <v>(12,0.317)</v>
      </c>
      <c r="N42">
        <v>12</v>
      </c>
      <c r="O42">
        <v>0.317</v>
      </c>
      <c r="Y42" t="str">
        <f t="shared" si="7"/>
        <v>(12,0.327)</v>
      </c>
      <c r="AA42">
        <v>12</v>
      </c>
      <c r="AB42">
        <v>0.32700000000000001</v>
      </c>
    </row>
    <row r="43" spans="12:28" x14ac:dyDescent="0.25">
      <c r="L43" t="str">
        <f t="shared" si="6"/>
        <v>(13,0.312)</v>
      </c>
      <c r="N43">
        <v>13</v>
      </c>
      <c r="O43">
        <v>0.312</v>
      </c>
      <c r="Y43" t="str">
        <f t="shared" si="7"/>
        <v>(13,0.327)</v>
      </c>
      <c r="AA43">
        <v>13</v>
      </c>
      <c r="AB43">
        <v>0.32700000000000001</v>
      </c>
    </row>
    <row r="44" spans="12:28" x14ac:dyDescent="0.25">
      <c r="L44" t="str">
        <f t="shared" si="6"/>
        <v>(14,0.3)</v>
      </c>
      <c r="N44">
        <v>14</v>
      </c>
      <c r="O44">
        <v>0.3</v>
      </c>
      <c r="Y44" t="str">
        <f t="shared" si="7"/>
        <v>(14,0.318)</v>
      </c>
      <c r="AA44">
        <v>14</v>
      </c>
      <c r="AB44">
        <v>0.318</v>
      </c>
    </row>
    <row r="45" spans="12:28" x14ac:dyDescent="0.25">
      <c r="L45" t="str">
        <f t="shared" si="6"/>
        <v>(15,0.299)</v>
      </c>
      <c r="N45">
        <v>15</v>
      </c>
      <c r="O45">
        <v>0.29899999999999999</v>
      </c>
      <c r="Y45" t="str">
        <f t="shared" si="7"/>
        <v>(15,0.347)</v>
      </c>
      <c r="AA45">
        <v>15</v>
      </c>
      <c r="AB45">
        <v>0.34699999999999998</v>
      </c>
    </row>
    <row r="46" spans="12:28" x14ac:dyDescent="0.25">
      <c r="L46" t="str">
        <f t="shared" si="6"/>
        <v>(16,0.309)</v>
      </c>
      <c r="N46">
        <v>16</v>
      </c>
      <c r="O46">
        <v>0.309</v>
      </c>
      <c r="Y46" t="str">
        <f t="shared" si="7"/>
        <v>(16,0.314)</v>
      </c>
      <c r="AA46">
        <v>16</v>
      </c>
      <c r="AB46">
        <v>0.314</v>
      </c>
    </row>
    <row r="47" spans="12:28" x14ac:dyDescent="0.25">
      <c r="L47" t="str">
        <f t="shared" si="6"/>
        <v>(17,0.306)</v>
      </c>
      <c r="N47">
        <v>17</v>
      </c>
      <c r="O47">
        <v>0.30599999999999999</v>
      </c>
      <c r="Y47" t="str">
        <f t="shared" si="7"/>
        <v>(17,0.304)</v>
      </c>
      <c r="AA47">
        <v>17</v>
      </c>
      <c r="AB47">
        <v>0.30399999999999999</v>
      </c>
    </row>
    <row r="48" spans="12:28" x14ac:dyDescent="0.25">
      <c r="L48" t="str">
        <f t="shared" si="6"/>
        <v>(18,0.308)</v>
      </c>
      <c r="N48">
        <v>18</v>
      </c>
      <c r="O48">
        <v>0.308</v>
      </c>
      <c r="Y48" t="str">
        <f t="shared" si="7"/>
        <v>(18,0.301)</v>
      </c>
      <c r="AA48">
        <v>18</v>
      </c>
      <c r="AB48">
        <v>0.30099999999999999</v>
      </c>
    </row>
    <row r="49" spans="9:28" x14ac:dyDescent="0.25">
      <c r="L49" t="str">
        <f t="shared" si="6"/>
        <v>(19,0.31)</v>
      </c>
      <c r="N49">
        <v>19</v>
      </c>
      <c r="O49">
        <v>0.31</v>
      </c>
      <c r="Y49" t="str">
        <f t="shared" si="7"/>
        <v>(19,0.33)</v>
      </c>
      <c r="AA49">
        <v>19</v>
      </c>
      <c r="AB49">
        <v>0.33</v>
      </c>
    </row>
    <row r="50" spans="9:28" x14ac:dyDescent="0.25">
      <c r="L50" t="str">
        <f t="shared" si="6"/>
        <v>(20,0.297)</v>
      </c>
      <c r="N50">
        <v>20</v>
      </c>
      <c r="O50">
        <v>0.29699999999999999</v>
      </c>
      <c r="Y50" t="str">
        <f t="shared" si="7"/>
        <v>(20,0.288)</v>
      </c>
      <c r="AA50">
        <v>20</v>
      </c>
      <c r="AB50">
        <v>0.28799999999999998</v>
      </c>
    </row>
    <row r="51" spans="9:28" x14ac:dyDescent="0.25">
      <c r="L51" t="str">
        <f t="shared" si="6"/>
        <v>(21,0.286)</v>
      </c>
      <c r="N51">
        <v>21</v>
      </c>
      <c r="O51">
        <v>0.28599999999999998</v>
      </c>
      <c r="Y51" t="str">
        <f t="shared" si="7"/>
        <v>(21,0.339)</v>
      </c>
      <c r="AA51">
        <v>21</v>
      </c>
      <c r="AB51">
        <v>0.33900000000000002</v>
      </c>
    </row>
    <row r="52" spans="9:28" x14ac:dyDescent="0.25">
      <c r="L52" t="str">
        <f t="shared" si="6"/>
        <v>(22,0.306)</v>
      </c>
      <c r="N52">
        <v>22</v>
      </c>
      <c r="O52">
        <v>0.30599999999999999</v>
      </c>
      <c r="Y52" t="str">
        <f t="shared" si="7"/>
        <v>(22,0.326)</v>
      </c>
      <c r="AA52">
        <v>22</v>
      </c>
      <c r="AB52">
        <v>0.32600000000000001</v>
      </c>
    </row>
    <row r="53" spans="9:28" x14ac:dyDescent="0.25">
      <c r="L53" t="str">
        <f t="shared" si="6"/>
        <v>(23,0.281)</v>
      </c>
      <c r="N53">
        <v>23</v>
      </c>
      <c r="O53">
        <v>0.28100000000000003</v>
      </c>
      <c r="Y53" t="str">
        <f t="shared" si="7"/>
        <v>(23,0.31)</v>
      </c>
      <c r="AA53">
        <v>23</v>
      </c>
      <c r="AB53">
        <v>0.31</v>
      </c>
    </row>
    <row r="54" spans="9:28" x14ac:dyDescent="0.25">
      <c r="L54" t="str">
        <f t="shared" si="6"/>
        <v>(24,0.306)</v>
      </c>
      <c r="N54">
        <v>24</v>
      </c>
      <c r="O54">
        <v>0.30599999999999999</v>
      </c>
      <c r="Y54" t="str">
        <f t="shared" si="7"/>
        <v>(24,0.309)</v>
      </c>
      <c r="AA54">
        <v>24</v>
      </c>
      <c r="AB54">
        <v>0.309</v>
      </c>
    </row>
    <row r="55" spans="9:28" x14ac:dyDescent="0.25">
      <c r="L55" t="str">
        <f t="shared" si="6"/>
        <v>(25,0.318)</v>
      </c>
      <c r="N55">
        <v>25</v>
      </c>
      <c r="O55">
        <v>0.318</v>
      </c>
      <c r="Y55" t="str">
        <f t="shared" si="7"/>
        <v>(25,0.281)</v>
      </c>
      <c r="AA55">
        <v>25</v>
      </c>
      <c r="AB55">
        <v>0.28100000000000003</v>
      </c>
    </row>
    <row r="56" spans="9:28" x14ac:dyDescent="0.25">
      <c r="O56">
        <f>AVERAGE(O31:O55)</f>
        <v>0.30307999999999991</v>
      </c>
      <c r="AB56">
        <f>AVERAGE(AB31:AB55)</f>
        <v>0.3236</v>
      </c>
    </row>
    <row r="60" spans="9:28" x14ac:dyDescent="0.25">
      <c r="N60" t="s">
        <v>64</v>
      </c>
    </row>
    <row r="62" spans="9:28" x14ac:dyDescent="0.25">
      <c r="O62" t="s">
        <v>60</v>
      </c>
      <c r="Q62" t="s">
        <v>61</v>
      </c>
      <c r="U62" t="s">
        <v>62</v>
      </c>
      <c r="W62" t="s">
        <v>63</v>
      </c>
    </row>
    <row r="64" spans="9:28" x14ac:dyDescent="0.25">
      <c r="I64" t="str">
        <f>_xlfn.CONCAT("(",K64,",",L64,")")</f>
        <v>(1,0.27)</v>
      </c>
      <c r="K64">
        <v>1</v>
      </c>
      <c r="L64">
        <v>0.27</v>
      </c>
      <c r="O64">
        <v>0.27</v>
      </c>
      <c r="Q64">
        <v>0.26500000000000001</v>
      </c>
      <c r="R64">
        <v>0.27</v>
      </c>
      <c r="S64">
        <f>(Q64-R64)</f>
        <v>-5.0000000000000044E-3</v>
      </c>
      <c r="T64">
        <f>POWER(S64,2)</f>
        <v>2.5000000000000045E-5</v>
      </c>
      <c r="U64">
        <v>0.28799999999999998</v>
      </c>
      <c r="W64">
        <v>0.28899999999999998</v>
      </c>
    </row>
    <row r="65" spans="9:23" x14ac:dyDescent="0.25">
      <c r="I65" t="str">
        <f t="shared" ref="I65:I88" si="8">_xlfn.CONCAT("(",K65,",",L65,")")</f>
        <v>(2,0.279)</v>
      </c>
      <c r="K65">
        <v>2</v>
      </c>
      <c r="L65">
        <v>0.27900000000000003</v>
      </c>
      <c r="O65">
        <v>0.27900000000000003</v>
      </c>
      <c r="Q65">
        <v>0.28399999999999997</v>
      </c>
      <c r="R65">
        <v>0.27</v>
      </c>
      <c r="S65">
        <f t="shared" ref="S65:S74" si="9">(Q65-R65)</f>
        <v>1.3999999999999957E-2</v>
      </c>
      <c r="T65">
        <f t="shared" ref="T65:T74" si="10">POWER(S65,2)</f>
        <v>1.959999999999988E-4</v>
      </c>
      <c r="U65">
        <v>0.28899999999999998</v>
      </c>
      <c r="W65">
        <v>0.27900000000000003</v>
      </c>
    </row>
    <row r="66" spans="9:23" x14ac:dyDescent="0.25">
      <c r="I66" t="str">
        <f t="shared" si="8"/>
        <v>(3,0.269)</v>
      </c>
      <c r="K66">
        <v>3</v>
      </c>
      <c r="L66">
        <v>0.26900000000000002</v>
      </c>
      <c r="O66">
        <v>0.26900000000000002</v>
      </c>
      <c r="Q66">
        <v>0.25800000000000001</v>
      </c>
      <c r="R66">
        <v>0.27</v>
      </c>
      <c r="S66">
        <f t="shared" si="9"/>
        <v>-1.2000000000000011E-2</v>
      </c>
      <c r="T66">
        <f t="shared" si="10"/>
        <v>1.4400000000000025E-4</v>
      </c>
      <c r="U66">
        <v>0.26800000000000002</v>
      </c>
      <c r="W66">
        <v>0.28799999999999998</v>
      </c>
    </row>
    <row r="67" spans="9:23" x14ac:dyDescent="0.25">
      <c r="I67" t="str">
        <f t="shared" si="8"/>
        <v>(4,0.227)</v>
      </c>
      <c r="K67">
        <v>4</v>
      </c>
      <c r="L67">
        <v>0.22700000000000001</v>
      </c>
      <c r="O67">
        <v>0.22700000000000001</v>
      </c>
      <c r="Q67">
        <v>0.253</v>
      </c>
      <c r="R67">
        <v>0.27</v>
      </c>
      <c r="S67">
        <f t="shared" si="9"/>
        <v>-1.7000000000000015E-2</v>
      </c>
      <c r="T67">
        <f t="shared" si="10"/>
        <v>2.8900000000000052E-4</v>
      </c>
      <c r="U67">
        <v>0.255</v>
      </c>
      <c r="W67">
        <v>0.28100000000000003</v>
      </c>
    </row>
    <row r="68" spans="9:23" x14ac:dyDescent="0.25">
      <c r="I68" t="str">
        <f t="shared" si="8"/>
        <v>(5,0.285)</v>
      </c>
      <c r="K68">
        <v>5</v>
      </c>
      <c r="L68">
        <v>0.28499999999999998</v>
      </c>
      <c r="O68">
        <v>0.28499999999999998</v>
      </c>
      <c r="Q68">
        <v>0.26300000000000001</v>
      </c>
      <c r="R68">
        <v>0.27</v>
      </c>
      <c r="S68">
        <f t="shared" si="9"/>
        <v>-7.0000000000000062E-3</v>
      </c>
      <c r="T68">
        <f t="shared" si="10"/>
        <v>4.9000000000000087E-5</v>
      </c>
      <c r="U68">
        <v>0.27800000000000002</v>
      </c>
      <c r="W68">
        <v>0.315</v>
      </c>
    </row>
    <row r="69" spans="9:23" x14ac:dyDescent="0.25">
      <c r="I69" t="str">
        <f t="shared" si="8"/>
        <v>(6,0.265)</v>
      </c>
      <c r="K69">
        <v>6</v>
      </c>
      <c r="L69">
        <v>0.26500000000000001</v>
      </c>
      <c r="O69">
        <v>0.26500000000000001</v>
      </c>
      <c r="Q69">
        <v>0.26500000000000001</v>
      </c>
      <c r="R69">
        <v>0.27</v>
      </c>
      <c r="S69">
        <f t="shared" si="9"/>
        <v>-5.0000000000000044E-3</v>
      </c>
      <c r="T69">
        <f t="shared" si="10"/>
        <v>2.5000000000000045E-5</v>
      </c>
      <c r="U69">
        <v>0.27500000000000002</v>
      </c>
      <c r="W69">
        <v>0.27900000000000003</v>
      </c>
    </row>
    <row r="70" spans="9:23" x14ac:dyDescent="0.25">
      <c r="I70" t="str">
        <f t="shared" si="8"/>
        <v>(7,0.26)</v>
      </c>
      <c r="K70">
        <v>7</v>
      </c>
      <c r="L70">
        <v>0.26</v>
      </c>
      <c r="O70">
        <v>0.26</v>
      </c>
      <c r="Q70">
        <v>0.27300000000000002</v>
      </c>
      <c r="R70">
        <v>0.27</v>
      </c>
      <c r="S70">
        <f t="shared" si="9"/>
        <v>3.0000000000000027E-3</v>
      </c>
      <c r="T70">
        <f t="shared" si="10"/>
        <v>9.0000000000000155E-6</v>
      </c>
      <c r="U70">
        <v>0.28399999999999997</v>
      </c>
      <c r="W70">
        <v>0.28499999999999998</v>
      </c>
    </row>
    <row r="71" spans="9:23" x14ac:dyDescent="0.25">
      <c r="I71" t="str">
        <f t="shared" si="8"/>
        <v>(8,0.227)</v>
      </c>
      <c r="K71">
        <v>8</v>
      </c>
      <c r="L71">
        <v>0.22700000000000001</v>
      </c>
      <c r="O71">
        <v>0.22700000000000001</v>
      </c>
      <c r="Q71">
        <v>0.25700000000000001</v>
      </c>
      <c r="R71">
        <v>0.27</v>
      </c>
      <c r="S71">
        <f t="shared" si="9"/>
        <v>-1.3000000000000012E-2</v>
      </c>
      <c r="T71">
        <f t="shared" si="10"/>
        <v>1.6900000000000031E-4</v>
      </c>
      <c r="U71">
        <v>0.27800000000000002</v>
      </c>
      <c r="W71">
        <v>0.29499999999999998</v>
      </c>
    </row>
    <row r="72" spans="9:23" x14ac:dyDescent="0.25">
      <c r="I72" t="str">
        <f t="shared" si="8"/>
        <v>(9,0.248)</v>
      </c>
      <c r="K72">
        <v>9</v>
      </c>
      <c r="L72">
        <v>0.248</v>
      </c>
      <c r="O72">
        <v>0.248</v>
      </c>
      <c r="Q72">
        <v>0.26200000000000001</v>
      </c>
      <c r="R72">
        <v>0.27</v>
      </c>
      <c r="S72">
        <f t="shared" si="9"/>
        <v>-8.0000000000000071E-3</v>
      </c>
      <c r="T72">
        <f t="shared" si="10"/>
        <v>6.4000000000000119E-5</v>
      </c>
      <c r="U72">
        <v>0.27900000000000003</v>
      </c>
      <c r="W72">
        <v>0.26500000000000001</v>
      </c>
    </row>
    <row r="73" spans="9:23" x14ac:dyDescent="0.25">
      <c r="I73" t="str">
        <f t="shared" si="8"/>
        <v>(10,0.288)</v>
      </c>
      <c r="K73">
        <v>10</v>
      </c>
      <c r="L73">
        <v>0.28799999999999998</v>
      </c>
      <c r="O73">
        <v>0.28799999999999998</v>
      </c>
      <c r="Q73">
        <v>0.27400000000000002</v>
      </c>
      <c r="R73">
        <v>0.27</v>
      </c>
      <c r="S73">
        <f t="shared" si="9"/>
        <v>4.0000000000000036E-3</v>
      </c>
      <c r="T73">
        <f t="shared" si="10"/>
        <v>1.600000000000003E-5</v>
      </c>
      <c r="U73">
        <v>0.27900000000000003</v>
      </c>
      <c r="W73">
        <v>0.29199999999999998</v>
      </c>
    </row>
    <row r="74" spans="9:23" x14ac:dyDescent="0.25">
      <c r="I74" t="str">
        <f t="shared" si="8"/>
        <v>(11,0.257)</v>
      </c>
      <c r="K74">
        <v>11</v>
      </c>
      <c r="L74">
        <v>0.25700000000000001</v>
      </c>
      <c r="O74">
        <v>0.25700000000000001</v>
      </c>
      <c r="Q74">
        <v>0.32100000000000001</v>
      </c>
      <c r="R74">
        <v>0.27</v>
      </c>
      <c r="S74">
        <f t="shared" si="9"/>
        <v>5.099999999999999E-2</v>
      </c>
      <c r="T74">
        <f t="shared" si="10"/>
        <v>2.6009999999999991E-3</v>
      </c>
      <c r="U74">
        <v>0.32600000000000001</v>
      </c>
      <c r="W74">
        <v>0.30499999999999999</v>
      </c>
    </row>
    <row r="75" spans="9:23" x14ac:dyDescent="0.25">
      <c r="I75" t="str">
        <f t="shared" si="8"/>
        <v>(12,0.27)</v>
      </c>
      <c r="K75">
        <v>12</v>
      </c>
      <c r="L75">
        <v>0.27</v>
      </c>
    </row>
    <row r="76" spans="9:23" x14ac:dyDescent="0.25">
      <c r="I76" t="str">
        <f t="shared" si="8"/>
        <v>(13,0.28)</v>
      </c>
      <c r="K76">
        <v>13</v>
      </c>
      <c r="L76">
        <v>0.28000000000000003</v>
      </c>
      <c r="O76">
        <f>AVERAGE(O64:O74)</f>
        <v>0.26136363636363635</v>
      </c>
      <c r="Q76">
        <f>AVERAGE(Q64:Q74)</f>
        <v>0.2704545454545455</v>
      </c>
      <c r="T76">
        <f>AVERAGE(T64:T74)</f>
        <v>3.2609090909090907E-4</v>
      </c>
      <c r="U76">
        <f>AVERAGE(U64:U74)</f>
        <v>0.28172727272727272</v>
      </c>
      <c r="W76">
        <f>AVERAGE(W64:W74)</f>
        <v>0.28845454545454546</v>
      </c>
    </row>
    <row r="77" spans="9:23" x14ac:dyDescent="0.25">
      <c r="I77" t="str">
        <f t="shared" si="8"/>
        <v>(14,0.24)</v>
      </c>
      <c r="K77">
        <v>14</v>
      </c>
      <c r="L77">
        <v>0.24</v>
      </c>
    </row>
    <row r="78" spans="9:23" x14ac:dyDescent="0.25">
      <c r="I78" t="str">
        <f t="shared" si="8"/>
        <v>(15,0.28)</v>
      </c>
      <c r="K78">
        <v>15</v>
      </c>
      <c r="L78">
        <v>0.28000000000000003</v>
      </c>
    </row>
    <row r="79" spans="9:23" x14ac:dyDescent="0.25">
      <c r="I79" t="str">
        <f t="shared" si="8"/>
        <v>(16,0.27)</v>
      </c>
      <c r="K79">
        <v>16</v>
      </c>
      <c r="L79">
        <v>0.27</v>
      </c>
    </row>
    <row r="80" spans="9:23" x14ac:dyDescent="0.25">
      <c r="I80" t="str">
        <f t="shared" si="8"/>
        <v>(17,0.28)</v>
      </c>
      <c r="K80">
        <v>17</v>
      </c>
      <c r="L80">
        <v>0.28000000000000003</v>
      </c>
      <c r="N80" t="s">
        <v>56</v>
      </c>
      <c r="O80">
        <v>0.307</v>
      </c>
      <c r="Q80">
        <v>0.30099999999999999</v>
      </c>
      <c r="R80">
        <v>0.29699999999999999</v>
      </c>
      <c r="S80">
        <f>(Q80-R80)</f>
        <v>4.0000000000000036E-3</v>
      </c>
      <c r="T80">
        <f>POWER(S80,2)</f>
        <v>1.600000000000003E-5</v>
      </c>
      <c r="U80">
        <v>0.27800000000000002</v>
      </c>
      <c r="W80">
        <v>0.28799999999999998</v>
      </c>
    </row>
    <row r="81" spans="9:23" x14ac:dyDescent="0.25">
      <c r="I81" t="str">
        <f t="shared" si="8"/>
        <v>(18,0.27)</v>
      </c>
      <c r="K81">
        <v>18</v>
      </c>
      <c r="L81">
        <v>0.27</v>
      </c>
      <c r="O81">
        <v>0.307</v>
      </c>
      <c r="Q81">
        <v>0.30599999999999999</v>
      </c>
      <c r="R81">
        <v>0.29699999999999999</v>
      </c>
      <c r="S81">
        <f t="shared" ref="S81:S90" si="11">(Q81-R81)</f>
        <v>9.000000000000008E-3</v>
      </c>
      <c r="T81">
        <f t="shared" ref="T81:T90" si="12">POWER(S81,2)</f>
        <v>8.1000000000000139E-5</v>
      </c>
      <c r="U81">
        <v>0.26900000000000002</v>
      </c>
      <c r="W81">
        <v>0.30199999999999999</v>
      </c>
    </row>
    <row r="82" spans="9:23" x14ac:dyDescent="0.25">
      <c r="I82" t="str">
        <f t="shared" si="8"/>
        <v>(19,0.26)</v>
      </c>
      <c r="K82">
        <v>19</v>
      </c>
      <c r="L82">
        <v>0.26</v>
      </c>
      <c r="O82">
        <v>0.314</v>
      </c>
      <c r="Q82">
        <v>0.28499999999999998</v>
      </c>
      <c r="R82">
        <v>0.29699999999999999</v>
      </c>
      <c r="S82">
        <f t="shared" si="11"/>
        <v>-1.2000000000000011E-2</v>
      </c>
      <c r="T82">
        <f t="shared" si="12"/>
        <v>1.4400000000000025E-4</v>
      </c>
      <c r="U82">
        <v>0.28100000000000003</v>
      </c>
      <c r="W82">
        <v>0.30099999999999999</v>
      </c>
    </row>
    <row r="83" spans="9:23" x14ac:dyDescent="0.25">
      <c r="I83" t="str">
        <f t="shared" si="8"/>
        <v>(20,0.3)</v>
      </c>
      <c r="K83">
        <v>20</v>
      </c>
      <c r="L83">
        <v>0.3</v>
      </c>
      <c r="O83">
        <v>0.307</v>
      </c>
      <c r="Q83">
        <v>0.29799999999999999</v>
      </c>
      <c r="R83">
        <v>0.29699999999999999</v>
      </c>
      <c r="S83">
        <f t="shared" si="11"/>
        <v>1.0000000000000009E-3</v>
      </c>
      <c r="T83">
        <f t="shared" si="12"/>
        <v>1.0000000000000019E-6</v>
      </c>
      <c r="U83">
        <v>0.27500000000000002</v>
      </c>
      <c r="W83">
        <v>0.307</v>
      </c>
    </row>
    <row r="84" spans="9:23" x14ac:dyDescent="0.25">
      <c r="I84" t="str">
        <f t="shared" si="8"/>
        <v>(21,0.24)</v>
      </c>
      <c r="K84">
        <v>21</v>
      </c>
      <c r="L84">
        <v>0.24</v>
      </c>
      <c r="O84">
        <v>0.318</v>
      </c>
      <c r="Q84">
        <v>0.30399999999999999</v>
      </c>
      <c r="R84">
        <v>0.29699999999999999</v>
      </c>
      <c r="S84">
        <f t="shared" si="11"/>
        <v>7.0000000000000062E-3</v>
      </c>
      <c r="T84">
        <f t="shared" si="12"/>
        <v>4.9000000000000087E-5</v>
      </c>
      <c r="U84">
        <v>0.28699999999999998</v>
      </c>
      <c r="W84">
        <v>0.28599999999999998</v>
      </c>
    </row>
    <row r="85" spans="9:23" x14ac:dyDescent="0.25">
      <c r="I85" t="str">
        <f t="shared" si="8"/>
        <v>(22,0.34)</v>
      </c>
      <c r="K85">
        <v>22</v>
      </c>
      <c r="L85">
        <v>0.34</v>
      </c>
      <c r="O85">
        <v>0.32</v>
      </c>
      <c r="Q85">
        <v>0.28799999999999998</v>
      </c>
      <c r="R85">
        <v>0.29699999999999999</v>
      </c>
      <c r="S85">
        <f t="shared" si="11"/>
        <v>-9.000000000000008E-3</v>
      </c>
      <c r="T85">
        <f t="shared" si="12"/>
        <v>8.1000000000000139E-5</v>
      </c>
      <c r="U85">
        <v>0.30199999999999999</v>
      </c>
      <c r="W85">
        <v>0.30199999999999999</v>
      </c>
    </row>
    <row r="86" spans="9:23" x14ac:dyDescent="0.25">
      <c r="I86" t="str">
        <f t="shared" si="8"/>
        <v>(23,0.32)</v>
      </c>
      <c r="K86">
        <v>23</v>
      </c>
      <c r="L86">
        <v>0.32</v>
      </c>
      <c r="O86">
        <v>0.314</v>
      </c>
      <c r="Q86">
        <v>0.30399999999999999</v>
      </c>
      <c r="R86">
        <v>0.29699999999999999</v>
      </c>
      <c r="S86">
        <f t="shared" si="11"/>
        <v>7.0000000000000062E-3</v>
      </c>
      <c r="T86">
        <f t="shared" si="12"/>
        <v>4.9000000000000087E-5</v>
      </c>
      <c r="U86">
        <v>0.30399999999999999</v>
      </c>
      <c r="W86">
        <v>0.29699999999999999</v>
      </c>
    </row>
    <row r="87" spans="9:23" x14ac:dyDescent="0.25">
      <c r="I87" t="str">
        <f t="shared" si="8"/>
        <v>(24,0.28)</v>
      </c>
      <c r="K87">
        <v>24</v>
      </c>
      <c r="L87">
        <v>0.28000000000000003</v>
      </c>
      <c r="O87">
        <v>0.307</v>
      </c>
      <c r="Q87">
        <v>0.27900000000000003</v>
      </c>
      <c r="R87">
        <v>0.29699999999999999</v>
      </c>
      <c r="S87">
        <f t="shared" si="11"/>
        <v>-1.799999999999996E-2</v>
      </c>
      <c r="T87">
        <f t="shared" si="12"/>
        <v>3.2399999999999855E-4</v>
      </c>
      <c r="U87">
        <v>0.28299999999999997</v>
      </c>
      <c r="W87">
        <v>0.28899999999999998</v>
      </c>
    </row>
    <row r="88" spans="9:23" x14ac:dyDescent="0.25">
      <c r="I88" t="str">
        <f t="shared" si="8"/>
        <v>(25,0.22)</v>
      </c>
      <c r="K88">
        <v>25</v>
      </c>
      <c r="L88">
        <v>0.22</v>
      </c>
      <c r="O88">
        <v>0.308</v>
      </c>
      <c r="Q88">
        <v>0.309</v>
      </c>
      <c r="R88">
        <v>0.29699999999999999</v>
      </c>
      <c r="S88">
        <f t="shared" si="11"/>
        <v>1.2000000000000011E-2</v>
      </c>
      <c r="T88">
        <f t="shared" si="12"/>
        <v>1.4400000000000025E-4</v>
      </c>
      <c r="U88">
        <v>0.30099999999999999</v>
      </c>
      <c r="W88">
        <v>0.307</v>
      </c>
    </row>
    <row r="89" spans="9:23" x14ac:dyDescent="0.25">
      <c r="O89">
        <v>0.31900000000000001</v>
      </c>
      <c r="Q89">
        <v>0.30599999999999999</v>
      </c>
      <c r="R89">
        <v>0.29699999999999999</v>
      </c>
      <c r="S89">
        <f t="shared" si="11"/>
        <v>9.000000000000008E-3</v>
      </c>
      <c r="T89">
        <f t="shared" si="12"/>
        <v>8.1000000000000139E-5</v>
      </c>
      <c r="U89">
        <v>0.30199999999999999</v>
      </c>
      <c r="W89">
        <v>0.307</v>
      </c>
    </row>
    <row r="90" spans="9:23" x14ac:dyDescent="0.25">
      <c r="O90">
        <v>0.3</v>
      </c>
      <c r="Q90">
        <v>0.28999999999999998</v>
      </c>
      <c r="R90">
        <v>0.29699999999999999</v>
      </c>
      <c r="S90">
        <f t="shared" si="11"/>
        <v>-7.0000000000000062E-3</v>
      </c>
      <c r="T90">
        <f t="shared" si="12"/>
        <v>4.9000000000000087E-5</v>
      </c>
      <c r="U90">
        <v>0.29299999999999998</v>
      </c>
      <c r="W90">
        <v>0.314</v>
      </c>
    </row>
    <row r="92" spans="9:23" x14ac:dyDescent="0.25">
      <c r="O92">
        <f>AVERAGE(O80:O90)</f>
        <v>0.31099999999999994</v>
      </c>
      <c r="Q92">
        <f>AVERAGE(Q80:Q90)</f>
        <v>0.2972727272727273</v>
      </c>
      <c r="T92">
        <f>AVERAGE(T80:T90)</f>
        <v>9.2636363636363614E-5</v>
      </c>
      <c r="U92">
        <f>AVERAGE(U80:U90)</f>
        <v>0.28863636363636369</v>
      </c>
      <c r="W92">
        <f>AVERAGE(W80:W90)</f>
        <v>0.30000000000000004</v>
      </c>
    </row>
    <row r="95" spans="9:23" x14ac:dyDescent="0.25">
      <c r="N95" t="s">
        <v>65</v>
      </c>
      <c r="O95">
        <v>0.308</v>
      </c>
      <c r="Q95">
        <v>0.307</v>
      </c>
      <c r="U95">
        <v>0.28499999999999998</v>
      </c>
      <c r="W95">
        <v>0.371</v>
      </c>
    </row>
    <row r="96" spans="9:23" x14ac:dyDescent="0.25">
      <c r="O96">
        <v>0.313</v>
      </c>
      <c r="Q96">
        <v>0.33300000000000002</v>
      </c>
      <c r="U96">
        <v>0.28699999999999998</v>
      </c>
      <c r="W96">
        <v>0.34599999999999997</v>
      </c>
    </row>
    <row r="97" spans="15:23" x14ac:dyDescent="0.25">
      <c r="O97">
        <v>0.35899999999999999</v>
      </c>
      <c r="Q97">
        <v>0.28699999999999998</v>
      </c>
      <c r="U97">
        <v>0.27500000000000002</v>
      </c>
      <c r="W97">
        <v>0.28100000000000003</v>
      </c>
    </row>
    <row r="98" spans="15:23" x14ac:dyDescent="0.25">
      <c r="O98">
        <v>0.33400000000000002</v>
      </c>
      <c r="Q98">
        <v>0.30599999999999999</v>
      </c>
      <c r="U98">
        <v>0.28699999999999998</v>
      </c>
      <c r="W98">
        <v>0.33400000000000002</v>
      </c>
    </row>
    <row r="99" spans="15:23" x14ac:dyDescent="0.25">
      <c r="O99">
        <v>0.34599999999999997</v>
      </c>
      <c r="Q99">
        <v>0.313</v>
      </c>
      <c r="U99">
        <v>0.29299999999999998</v>
      </c>
      <c r="W99">
        <v>0.34200000000000003</v>
      </c>
    </row>
    <row r="100" spans="15:23" x14ac:dyDescent="0.25">
      <c r="O100">
        <v>0.35599999999999998</v>
      </c>
      <c r="Q100">
        <v>0.28799999999999998</v>
      </c>
      <c r="U100">
        <v>0.371</v>
      </c>
      <c r="W100">
        <v>0.314</v>
      </c>
    </row>
    <row r="101" spans="15:23" x14ac:dyDescent="0.25">
      <c r="O101">
        <v>0.32700000000000001</v>
      </c>
      <c r="Q101">
        <v>0.28899999999999998</v>
      </c>
      <c r="U101">
        <v>0.33400000000000002</v>
      </c>
      <c r="W101">
        <v>0.29399999999999998</v>
      </c>
    </row>
    <row r="102" spans="15:23" x14ac:dyDescent="0.25">
      <c r="O102">
        <v>0.29799999999999999</v>
      </c>
      <c r="Q102">
        <v>0.29199999999999998</v>
      </c>
      <c r="U102">
        <v>0.34200000000000003</v>
      </c>
      <c r="W102">
        <v>0.27800000000000002</v>
      </c>
    </row>
    <row r="103" spans="15:23" x14ac:dyDescent="0.25">
      <c r="O103">
        <v>0.33700000000000002</v>
      </c>
      <c r="Q103">
        <v>0.28699999999999998</v>
      </c>
      <c r="U103">
        <v>0.317</v>
      </c>
      <c r="W103">
        <v>0.29599999999999999</v>
      </c>
    </row>
    <row r="104" spans="15:23" x14ac:dyDescent="0.25">
      <c r="O104">
        <v>0.33700000000000002</v>
      </c>
      <c r="Q104">
        <v>0.33300000000000002</v>
      </c>
      <c r="U104">
        <v>0.33500000000000002</v>
      </c>
      <c r="W104">
        <v>0.27500000000000002</v>
      </c>
    </row>
    <row r="105" spans="15:23" x14ac:dyDescent="0.25">
      <c r="O105">
        <v>0.313</v>
      </c>
      <c r="Q105">
        <v>0.32800000000000001</v>
      </c>
      <c r="U105">
        <v>0.34</v>
      </c>
      <c r="W105">
        <v>0.30499999999999999</v>
      </c>
    </row>
    <row r="106" spans="15:23" x14ac:dyDescent="0.25">
      <c r="O106">
        <v>0.36499999999999999</v>
      </c>
      <c r="Q106">
        <v>0.312</v>
      </c>
      <c r="U106">
        <v>0.31900000000000001</v>
      </c>
      <c r="W106">
        <v>0.32700000000000001</v>
      </c>
    </row>
    <row r="107" spans="15:23" x14ac:dyDescent="0.25">
      <c r="O107">
        <v>0.30399999999999999</v>
      </c>
      <c r="Q107">
        <v>0.32</v>
      </c>
      <c r="U107">
        <v>0.33100000000000002</v>
      </c>
      <c r="W107">
        <v>0.311</v>
      </c>
    </row>
    <row r="108" spans="15:23" x14ac:dyDescent="0.25">
      <c r="O108">
        <v>0.35099999999999998</v>
      </c>
      <c r="Q108">
        <v>0.314</v>
      </c>
      <c r="U108">
        <v>0.32800000000000001</v>
      </c>
      <c r="W108">
        <v>0.33500000000000002</v>
      </c>
    </row>
    <row r="109" spans="15:23" x14ac:dyDescent="0.25">
      <c r="O109">
        <v>0.30099999999999999</v>
      </c>
      <c r="Q109">
        <v>0.307</v>
      </c>
      <c r="U109">
        <v>0.33900000000000002</v>
      </c>
      <c r="W109">
        <v>0.318</v>
      </c>
    </row>
    <row r="110" spans="15:23" x14ac:dyDescent="0.25">
      <c r="O110">
        <v>0.30599999999999999</v>
      </c>
      <c r="Q110">
        <v>0.314</v>
      </c>
      <c r="U110">
        <v>0.307</v>
      </c>
      <c r="W110">
        <v>0.28499999999999998</v>
      </c>
    </row>
    <row r="112" spans="15:23" x14ac:dyDescent="0.25">
      <c r="O112">
        <f>AVERAGE(O95:O110)</f>
        <v>0.32843750000000005</v>
      </c>
      <c r="Q112">
        <f t="shared" ref="Q112:W112" si="13">AVERAGE(Q95:Q110)</f>
        <v>0.30812499999999998</v>
      </c>
      <c r="U112">
        <f t="shared" si="13"/>
        <v>0.31812500000000005</v>
      </c>
      <c r="W112">
        <f t="shared" si="13"/>
        <v>0.31324999999999997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3"/>
  <sheetViews>
    <sheetView workbookViewId="0">
      <selection activeCell="B36" sqref="B36"/>
    </sheetView>
  </sheetViews>
  <sheetFormatPr defaultRowHeight="15" x14ac:dyDescent="0.25"/>
  <cols>
    <col min="3" max="3" width="13" customWidth="1"/>
    <col min="5" max="5" width="15.5703125" customWidth="1"/>
  </cols>
  <sheetData>
    <row r="2" spans="1:22" x14ac:dyDescent="0.25">
      <c r="C2" t="s">
        <v>58</v>
      </c>
      <c r="D2">
        <v>1</v>
      </c>
      <c r="F2">
        <v>2</v>
      </c>
      <c r="H2">
        <v>3</v>
      </c>
      <c r="J2">
        <v>4</v>
      </c>
      <c r="L2">
        <v>5</v>
      </c>
      <c r="M2">
        <v>6</v>
      </c>
      <c r="N2">
        <v>7</v>
      </c>
      <c r="O2">
        <v>8</v>
      </c>
      <c r="P2">
        <v>9</v>
      </c>
    </row>
    <row r="3" spans="1:22" x14ac:dyDescent="0.25">
      <c r="D3">
        <v>0.32</v>
      </c>
      <c r="F3">
        <v>0.32</v>
      </c>
      <c r="H3">
        <v>0.28000000000000003</v>
      </c>
      <c r="J3">
        <v>0.26</v>
      </c>
      <c r="L3">
        <v>0.3</v>
      </c>
      <c r="M3">
        <v>0.28000000000000003</v>
      </c>
      <c r="N3">
        <v>0.32</v>
      </c>
      <c r="O3">
        <v>0.22</v>
      </c>
      <c r="P3">
        <v>0.32</v>
      </c>
      <c r="T3">
        <v>0.25</v>
      </c>
      <c r="U3">
        <v>0.24299999999999999</v>
      </c>
      <c r="V3">
        <v>0.26600000000000001</v>
      </c>
    </row>
    <row r="4" spans="1:22" x14ac:dyDescent="0.25">
      <c r="D4">
        <v>0.2</v>
      </c>
      <c r="F4">
        <v>0.26</v>
      </c>
      <c r="H4">
        <v>0.3</v>
      </c>
      <c r="J4">
        <v>0.32</v>
      </c>
      <c r="L4">
        <v>0.28000000000000003</v>
      </c>
      <c r="M4">
        <v>0.24</v>
      </c>
      <c r="N4">
        <v>0.32</v>
      </c>
      <c r="O4">
        <v>0.28000000000000003</v>
      </c>
      <c r="P4">
        <v>0.3</v>
      </c>
      <c r="T4">
        <v>0.24299999999999999</v>
      </c>
    </row>
    <row r="5" spans="1:22" x14ac:dyDescent="0.25">
      <c r="D5">
        <v>0.32</v>
      </c>
      <c r="F5">
        <v>0.2</v>
      </c>
      <c r="H5">
        <v>0.28000000000000003</v>
      </c>
      <c r="J5">
        <v>0.28000000000000003</v>
      </c>
      <c r="L5">
        <v>0.36</v>
      </c>
      <c r="M5">
        <v>0.24</v>
      </c>
      <c r="N5">
        <v>0.34</v>
      </c>
      <c r="O5">
        <v>0.24</v>
      </c>
      <c r="P5">
        <v>0.26</v>
      </c>
      <c r="T5">
        <v>0.26600000000000001</v>
      </c>
    </row>
    <row r="6" spans="1:22" x14ac:dyDescent="0.25">
      <c r="D6">
        <v>0.3</v>
      </c>
      <c r="F6">
        <v>0.3</v>
      </c>
      <c r="H6">
        <v>0.16</v>
      </c>
      <c r="J6">
        <v>0.36</v>
      </c>
      <c r="L6">
        <v>0.28000000000000003</v>
      </c>
      <c r="M6">
        <v>0.22</v>
      </c>
      <c r="N6">
        <v>0.38</v>
      </c>
      <c r="O6">
        <v>0.3</v>
      </c>
      <c r="P6">
        <v>0.38</v>
      </c>
      <c r="T6">
        <v>0.27</v>
      </c>
    </row>
    <row r="7" spans="1:22" x14ac:dyDescent="0.25">
      <c r="D7">
        <v>0.28000000000000003</v>
      </c>
      <c r="F7">
        <v>0.34</v>
      </c>
      <c r="H7">
        <v>0.32</v>
      </c>
      <c r="J7">
        <v>0.3</v>
      </c>
      <c r="L7">
        <v>0.24</v>
      </c>
      <c r="M7">
        <v>0.32</v>
      </c>
      <c r="N7">
        <v>0.36</v>
      </c>
      <c r="O7">
        <v>0.3</v>
      </c>
      <c r="P7">
        <v>0.34</v>
      </c>
      <c r="T7">
        <v>0.25600000000000001</v>
      </c>
    </row>
    <row r="8" spans="1:22" x14ac:dyDescent="0.25">
      <c r="D8">
        <v>0.28000000000000003</v>
      </c>
      <c r="F8">
        <v>0.26</v>
      </c>
      <c r="H8">
        <v>0.3</v>
      </c>
      <c r="J8">
        <v>0.36</v>
      </c>
      <c r="L8">
        <v>0.24</v>
      </c>
      <c r="M8">
        <v>0.3</v>
      </c>
      <c r="N8">
        <v>0.4</v>
      </c>
      <c r="O8">
        <v>0.32</v>
      </c>
      <c r="P8">
        <v>0.22</v>
      </c>
      <c r="T8">
        <v>0.318</v>
      </c>
    </row>
    <row r="9" spans="1:22" x14ac:dyDescent="0.25">
      <c r="D9">
        <v>0.28000000000000003</v>
      </c>
      <c r="F9">
        <v>0.22</v>
      </c>
      <c r="H9">
        <v>0.32</v>
      </c>
      <c r="J9">
        <v>0.3</v>
      </c>
      <c r="L9">
        <v>0.32</v>
      </c>
      <c r="M9">
        <v>0.28000000000000003</v>
      </c>
      <c r="N9">
        <v>0.34</v>
      </c>
      <c r="O9">
        <v>0.2</v>
      </c>
      <c r="P9">
        <v>0.34</v>
      </c>
      <c r="T9">
        <v>0.311</v>
      </c>
    </row>
    <row r="10" spans="1:22" x14ac:dyDescent="0.25">
      <c r="D10">
        <v>0.24</v>
      </c>
      <c r="F10">
        <v>0.24</v>
      </c>
      <c r="H10">
        <v>0.26</v>
      </c>
      <c r="J10">
        <v>0.3</v>
      </c>
      <c r="L10">
        <v>0.32</v>
      </c>
      <c r="M10">
        <v>0.34</v>
      </c>
      <c r="N10">
        <v>0.3</v>
      </c>
      <c r="O10">
        <v>0.28000000000000003</v>
      </c>
      <c r="P10">
        <v>0.28000000000000003</v>
      </c>
      <c r="T10">
        <v>0.27300000000000002</v>
      </c>
    </row>
    <row r="11" spans="1:22" x14ac:dyDescent="0.25">
      <c r="A11" t="s">
        <v>66</v>
      </c>
      <c r="D11">
        <v>0.22</v>
      </c>
      <c r="F11">
        <v>0.28000000000000003</v>
      </c>
      <c r="H11">
        <v>0.34</v>
      </c>
      <c r="J11">
        <v>0.32</v>
      </c>
      <c r="L11">
        <v>0.3</v>
      </c>
      <c r="M11">
        <v>0.32</v>
      </c>
      <c r="N11">
        <v>0.22</v>
      </c>
      <c r="O11">
        <v>0.3</v>
      </c>
      <c r="P11">
        <v>0.32</v>
      </c>
      <c r="T11">
        <v>0.27400000000000002</v>
      </c>
    </row>
    <row r="12" spans="1:22" x14ac:dyDescent="0.25">
      <c r="N12">
        <v>0.3</v>
      </c>
      <c r="O12">
        <v>0.36</v>
      </c>
      <c r="T12">
        <v>0.23899999999999999</v>
      </c>
    </row>
    <row r="13" spans="1:22" x14ac:dyDescent="0.25">
      <c r="N13">
        <v>0.28000000000000003</v>
      </c>
    </row>
    <row r="14" spans="1:22" x14ac:dyDescent="0.25">
      <c r="N14">
        <v>0.24</v>
      </c>
      <c r="T14">
        <f>AVERAGE(T3:T12)</f>
        <v>0.26999999999999996</v>
      </c>
    </row>
    <row r="15" spans="1:22" x14ac:dyDescent="0.25">
      <c r="N15">
        <v>0.24</v>
      </c>
    </row>
    <row r="16" spans="1:22" x14ac:dyDescent="0.25">
      <c r="N16">
        <v>0.22</v>
      </c>
    </row>
    <row r="17" spans="1:22" x14ac:dyDescent="0.25">
      <c r="N17">
        <v>0.3</v>
      </c>
    </row>
    <row r="18" spans="1:22" x14ac:dyDescent="0.25">
      <c r="P18">
        <f>AVERAGE(D3:P17)</f>
        <v>0.29000000000000009</v>
      </c>
    </row>
    <row r="20" spans="1:22" x14ac:dyDescent="0.25">
      <c r="A20" t="s">
        <v>69</v>
      </c>
      <c r="D20">
        <v>0.28499999999999998</v>
      </c>
      <c r="E20">
        <v>0.247</v>
      </c>
      <c r="F20">
        <v>0.29099999999999998</v>
      </c>
      <c r="G20">
        <v>0.28299999999999997</v>
      </c>
      <c r="H20">
        <v>0.23200000000000001</v>
      </c>
      <c r="I20">
        <v>0.27800000000000002</v>
      </c>
      <c r="J20">
        <v>0.23200000000000001</v>
      </c>
      <c r="K20">
        <v>0.252</v>
      </c>
      <c r="L20">
        <v>0.26500000000000001</v>
      </c>
      <c r="M20">
        <v>0.26</v>
      </c>
      <c r="N20">
        <f>AVERAGE(D20:M20)</f>
        <v>0.26250000000000001</v>
      </c>
      <c r="O20">
        <f>AVERAGE(D20:N20)</f>
        <v>0.26250000000000001</v>
      </c>
      <c r="P20" t="s">
        <v>70</v>
      </c>
      <c r="Q20">
        <v>0.26250000000000001</v>
      </c>
    </row>
    <row r="22" spans="1:22" x14ac:dyDescent="0.25">
      <c r="D22">
        <f>AVERAGE(D3:D11)</f>
        <v>0.27111111111111114</v>
      </c>
      <c r="F22">
        <f t="shared" ref="F22:P22" si="0">AVERAGE(F3:F11)</f>
        <v>0.2688888888888889</v>
      </c>
      <c r="H22">
        <f t="shared" si="0"/>
        <v>0.28444444444444444</v>
      </c>
      <c r="J22">
        <f t="shared" si="0"/>
        <v>0.31111111111111112</v>
      </c>
      <c r="L22">
        <f t="shared" si="0"/>
        <v>0.29333333333333328</v>
      </c>
      <c r="M22">
        <f t="shared" si="0"/>
        <v>0.28222222222222221</v>
      </c>
      <c r="N22">
        <f>AVERAGE(N3:N17)</f>
        <v>0.30399999999999999</v>
      </c>
      <c r="O22">
        <f>AVERAGE(O3:O12)</f>
        <v>0.27999999999999997</v>
      </c>
      <c r="P22">
        <f t="shared" si="0"/>
        <v>0.3066666666666667</v>
      </c>
    </row>
    <row r="24" spans="1:22" x14ac:dyDescent="0.25">
      <c r="D24">
        <v>0.27</v>
      </c>
      <c r="E24">
        <v>0.25600000000000001</v>
      </c>
      <c r="F24">
        <v>0.29199999999999998</v>
      </c>
      <c r="H24">
        <v>0.28000000000000003</v>
      </c>
      <c r="I24">
        <v>0.25600000000000001</v>
      </c>
      <c r="J24">
        <v>0.28999999999999998</v>
      </c>
      <c r="K24">
        <v>0.27800000000000002</v>
      </c>
      <c r="L24">
        <v>0.26</v>
      </c>
      <c r="M24">
        <v>0.28000000000000003</v>
      </c>
    </row>
    <row r="26" spans="1:22" x14ac:dyDescent="0.25">
      <c r="D26">
        <v>20</v>
      </c>
      <c r="G26">
        <v>30</v>
      </c>
      <c r="J26">
        <v>40</v>
      </c>
      <c r="L26">
        <v>50</v>
      </c>
      <c r="N26">
        <v>60</v>
      </c>
      <c r="P26">
        <v>70</v>
      </c>
      <c r="R26">
        <v>80</v>
      </c>
      <c r="T26">
        <v>90</v>
      </c>
      <c r="V26">
        <v>100</v>
      </c>
    </row>
    <row r="27" spans="1:22" x14ac:dyDescent="0.25">
      <c r="B27" t="s">
        <v>68</v>
      </c>
      <c r="C27" t="s">
        <v>58</v>
      </c>
      <c r="D27">
        <v>0.34</v>
      </c>
      <c r="G27">
        <v>0.34</v>
      </c>
      <c r="J27">
        <v>0.36</v>
      </c>
      <c r="L27">
        <v>0.24</v>
      </c>
      <c r="N27">
        <v>0.26</v>
      </c>
      <c r="P27">
        <v>0.26</v>
      </c>
      <c r="R27">
        <v>0.32</v>
      </c>
      <c r="T27">
        <v>0.26</v>
      </c>
      <c r="V27">
        <v>0.2</v>
      </c>
    </row>
    <row r="28" spans="1:22" x14ac:dyDescent="0.25">
      <c r="D28">
        <v>0.24</v>
      </c>
      <c r="G28">
        <v>0.28000000000000003</v>
      </c>
      <c r="J28">
        <v>0.18</v>
      </c>
      <c r="L28">
        <v>0.28000000000000003</v>
      </c>
      <c r="N28">
        <v>0.24</v>
      </c>
      <c r="P28">
        <v>0.32</v>
      </c>
      <c r="R28">
        <v>0.26</v>
      </c>
      <c r="T28">
        <v>0.3</v>
      </c>
      <c r="V28">
        <v>0.28000000000000003</v>
      </c>
    </row>
    <row r="29" spans="1:22" x14ac:dyDescent="0.25">
      <c r="D29">
        <v>0.34</v>
      </c>
      <c r="G29">
        <v>0.24</v>
      </c>
      <c r="J29">
        <v>0.32</v>
      </c>
      <c r="L29">
        <v>0.22</v>
      </c>
      <c r="N29">
        <v>0.3</v>
      </c>
      <c r="P29">
        <v>0.28000000000000003</v>
      </c>
      <c r="R29">
        <v>0.24</v>
      </c>
      <c r="T29">
        <v>0.32</v>
      </c>
      <c r="V29">
        <v>0.24</v>
      </c>
    </row>
    <row r="30" spans="1:22" x14ac:dyDescent="0.25">
      <c r="D30">
        <v>0.22</v>
      </c>
      <c r="G30">
        <v>0.28000000000000003</v>
      </c>
      <c r="J30">
        <v>0.26</v>
      </c>
      <c r="L30">
        <v>0.28000000000000003</v>
      </c>
      <c r="N30">
        <v>0.26</v>
      </c>
      <c r="P30">
        <v>0.36</v>
      </c>
      <c r="R30">
        <v>0.3</v>
      </c>
      <c r="T30">
        <v>0.38</v>
      </c>
      <c r="V30">
        <v>0.34</v>
      </c>
    </row>
    <row r="31" spans="1:22" x14ac:dyDescent="0.25">
      <c r="D31">
        <v>0.3</v>
      </c>
      <c r="G31">
        <v>0.26</v>
      </c>
      <c r="J31">
        <v>0.3</v>
      </c>
      <c r="L31">
        <v>0.26</v>
      </c>
      <c r="N31">
        <v>0.22</v>
      </c>
      <c r="P31">
        <v>0.3</v>
      </c>
      <c r="R31">
        <v>0.3</v>
      </c>
      <c r="T31">
        <v>0.26</v>
      </c>
      <c r="V31">
        <v>0.28000000000000003</v>
      </c>
    </row>
    <row r="32" spans="1:22" x14ac:dyDescent="0.25">
      <c r="D32">
        <v>0.24</v>
      </c>
      <c r="G32">
        <v>0.2</v>
      </c>
      <c r="J32">
        <v>0.32</v>
      </c>
      <c r="L32">
        <v>0.26</v>
      </c>
      <c r="N32">
        <v>0.26</v>
      </c>
      <c r="P32">
        <v>0.28000000000000003</v>
      </c>
      <c r="R32">
        <v>0.28000000000000003</v>
      </c>
      <c r="T32">
        <v>0.34</v>
      </c>
      <c r="V32">
        <v>0.3</v>
      </c>
    </row>
    <row r="33" spans="3:22" x14ac:dyDescent="0.25">
      <c r="D33">
        <v>0.28000000000000003</v>
      </c>
      <c r="G33">
        <v>0.32</v>
      </c>
      <c r="J33">
        <v>0.32</v>
      </c>
      <c r="L33">
        <v>0.26</v>
      </c>
      <c r="N33">
        <v>0.24</v>
      </c>
      <c r="P33">
        <v>0.24</v>
      </c>
      <c r="R33">
        <v>0.24</v>
      </c>
      <c r="T33">
        <v>0.28000000000000003</v>
      </c>
      <c r="V33">
        <v>0.26</v>
      </c>
    </row>
    <row r="34" spans="3:22" x14ac:dyDescent="0.25">
      <c r="D34">
        <v>0.3</v>
      </c>
      <c r="G34">
        <v>0.28000000000000003</v>
      </c>
      <c r="J34">
        <v>0.32</v>
      </c>
      <c r="L34">
        <v>0.38</v>
      </c>
      <c r="N34">
        <v>0.28000000000000003</v>
      </c>
      <c r="P34">
        <v>0.32</v>
      </c>
      <c r="R34">
        <v>0.36</v>
      </c>
      <c r="T34">
        <v>0.28000000000000003</v>
      </c>
      <c r="V34">
        <v>0.26</v>
      </c>
    </row>
    <row r="35" spans="3:22" x14ac:dyDescent="0.25">
      <c r="D35">
        <v>0.36</v>
      </c>
      <c r="G35">
        <v>0.3</v>
      </c>
      <c r="J35">
        <v>0.26</v>
      </c>
      <c r="L35">
        <v>0.36</v>
      </c>
      <c r="N35">
        <v>0.28000000000000003</v>
      </c>
      <c r="P35">
        <v>0.26</v>
      </c>
      <c r="R35">
        <v>0.3</v>
      </c>
      <c r="T35">
        <v>0.28000000000000003</v>
      </c>
      <c r="V35">
        <v>0.34</v>
      </c>
    </row>
    <row r="36" spans="3:22" x14ac:dyDescent="0.25">
      <c r="D36">
        <v>0.32</v>
      </c>
      <c r="G36">
        <v>0.34</v>
      </c>
      <c r="J36">
        <v>0.26</v>
      </c>
      <c r="L36">
        <v>0.32</v>
      </c>
      <c r="N36">
        <v>0.28000000000000003</v>
      </c>
      <c r="P36">
        <v>0.3</v>
      </c>
      <c r="R36">
        <v>0.36</v>
      </c>
      <c r="T36">
        <v>0.24</v>
      </c>
      <c r="V36">
        <v>0.28000000000000003</v>
      </c>
    </row>
    <row r="37" spans="3:22" x14ac:dyDescent="0.25">
      <c r="P37">
        <v>0.26</v>
      </c>
    </row>
    <row r="38" spans="3:22" x14ac:dyDescent="0.25">
      <c r="D38">
        <f>AVERAGE(D27:D36)</f>
        <v>0.29399999999999998</v>
      </c>
      <c r="G38">
        <f t="shared" ref="G38:V38" si="1">AVERAGE(G27:G36)</f>
        <v>0.28399999999999997</v>
      </c>
      <c r="J38">
        <f t="shared" si="1"/>
        <v>0.28999999999999992</v>
      </c>
      <c r="L38">
        <f t="shared" si="1"/>
        <v>0.28599999999999998</v>
      </c>
      <c r="N38">
        <f t="shared" si="1"/>
        <v>0.26200000000000001</v>
      </c>
      <c r="P38">
        <f t="shared" si="1"/>
        <v>0.29199999999999998</v>
      </c>
      <c r="R38">
        <f t="shared" si="1"/>
        <v>0.29599999999999999</v>
      </c>
      <c r="T38">
        <f t="shared" si="1"/>
        <v>0.29400000000000015</v>
      </c>
      <c r="V38">
        <f t="shared" si="1"/>
        <v>0.27800000000000002</v>
      </c>
    </row>
    <row r="40" spans="3:22" x14ac:dyDescent="0.25">
      <c r="C40" t="s">
        <v>67</v>
      </c>
      <c r="D40">
        <v>90</v>
      </c>
      <c r="E40">
        <v>80</v>
      </c>
      <c r="F40">
        <v>70</v>
      </c>
      <c r="G40">
        <v>60</v>
      </c>
      <c r="H40">
        <v>50</v>
      </c>
      <c r="I40">
        <v>40</v>
      </c>
      <c r="J40">
        <v>30</v>
      </c>
      <c r="K40">
        <v>20</v>
      </c>
      <c r="L40">
        <v>10</v>
      </c>
      <c r="M40">
        <v>0</v>
      </c>
    </row>
    <row r="41" spans="3:22" x14ac:dyDescent="0.25">
      <c r="D41">
        <v>0.3</v>
      </c>
      <c r="E41">
        <v>0.34</v>
      </c>
      <c r="F41">
        <v>0.28000000000000003</v>
      </c>
      <c r="G41">
        <v>0.26</v>
      </c>
      <c r="H41">
        <v>0.36</v>
      </c>
      <c r="I41">
        <v>0.36</v>
      </c>
      <c r="J41">
        <v>0.24</v>
      </c>
      <c r="K41">
        <v>0.34</v>
      </c>
      <c r="L41">
        <v>0.26</v>
      </c>
    </row>
    <row r="42" spans="3:22" x14ac:dyDescent="0.25">
      <c r="D42">
        <v>0.34</v>
      </c>
      <c r="E42">
        <v>0.28000000000000003</v>
      </c>
      <c r="F42">
        <v>0.36</v>
      </c>
      <c r="G42">
        <v>0.24</v>
      </c>
      <c r="H42">
        <v>0.3</v>
      </c>
      <c r="I42">
        <v>0.28000000000000003</v>
      </c>
      <c r="J42">
        <v>0.26</v>
      </c>
      <c r="K42">
        <v>0.32</v>
      </c>
      <c r="L42">
        <v>0.44</v>
      </c>
    </row>
    <row r="43" spans="3:22" x14ac:dyDescent="0.25">
      <c r="D43">
        <v>0.28000000000000003</v>
      </c>
      <c r="E43">
        <v>0.26</v>
      </c>
      <c r="F43">
        <v>0.4</v>
      </c>
      <c r="G43">
        <v>0.3</v>
      </c>
      <c r="H43">
        <v>0.34</v>
      </c>
      <c r="I43">
        <v>0.38</v>
      </c>
      <c r="J43">
        <v>0.3</v>
      </c>
      <c r="K43">
        <v>0.32</v>
      </c>
      <c r="L43">
        <v>0.36</v>
      </c>
    </row>
    <row r="44" spans="3:22" x14ac:dyDescent="0.25">
      <c r="D44">
        <v>0.28000000000000003</v>
      </c>
      <c r="E44">
        <v>0.34</v>
      </c>
      <c r="F44">
        <v>0.2</v>
      </c>
      <c r="G44">
        <v>0.22</v>
      </c>
      <c r="H44">
        <v>0.36</v>
      </c>
      <c r="I44">
        <v>0.22</v>
      </c>
      <c r="J44">
        <v>0.38</v>
      </c>
      <c r="K44">
        <v>0.26</v>
      </c>
      <c r="L44">
        <v>0.18</v>
      </c>
    </row>
    <row r="45" spans="3:22" x14ac:dyDescent="0.25">
      <c r="D45">
        <v>0.22</v>
      </c>
      <c r="E45">
        <v>0.24</v>
      </c>
      <c r="F45">
        <v>0.32</v>
      </c>
      <c r="G45">
        <v>0.26</v>
      </c>
      <c r="H45">
        <v>0.28000000000000003</v>
      </c>
      <c r="I45">
        <v>0.36</v>
      </c>
      <c r="J45">
        <v>0.28000000000000003</v>
      </c>
      <c r="K45">
        <v>0.48</v>
      </c>
      <c r="L45">
        <v>0.22</v>
      </c>
    </row>
    <row r="46" spans="3:22" x14ac:dyDescent="0.25">
      <c r="D46">
        <v>0.22</v>
      </c>
      <c r="E46">
        <v>0.34</v>
      </c>
      <c r="F46">
        <v>0.22</v>
      </c>
      <c r="G46">
        <v>0.3</v>
      </c>
      <c r="H46">
        <v>0.28000000000000003</v>
      </c>
      <c r="I46">
        <v>0.32</v>
      </c>
      <c r="J46">
        <v>0.28000000000000003</v>
      </c>
      <c r="K46">
        <v>0.26</v>
      </c>
      <c r="L46">
        <v>0.28000000000000003</v>
      </c>
    </row>
    <row r="47" spans="3:22" x14ac:dyDescent="0.25">
      <c r="D47">
        <v>0.26</v>
      </c>
      <c r="E47">
        <v>0.22</v>
      </c>
      <c r="F47">
        <v>0.24</v>
      </c>
      <c r="G47">
        <v>0.2</v>
      </c>
      <c r="H47">
        <v>0.28000000000000003</v>
      </c>
      <c r="I47">
        <v>0.32</v>
      </c>
      <c r="J47">
        <v>0.42</v>
      </c>
      <c r="K47">
        <v>0.26</v>
      </c>
      <c r="L47">
        <v>0.28000000000000003</v>
      </c>
    </row>
    <row r="48" spans="3:22" x14ac:dyDescent="0.25">
      <c r="D48">
        <v>0.24</v>
      </c>
      <c r="E48">
        <v>0.24</v>
      </c>
      <c r="F48">
        <v>0.26</v>
      </c>
      <c r="G48">
        <v>0.28000000000000003</v>
      </c>
      <c r="H48">
        <v>0.28000000000000003</v>
      </c>
      <c r="I48">
        <v>0.28000000000000003</v>
      </c>
      <c r="J48">
        <v>0.3</v>
      </c>
      <c r="K48">
        <v>0.28000000000000003</v>
      </c>
      <c r="L48">
        <v>0.34</v>
      </c>
    </row>
    <row r="49" spans="4:12" x14ac:dyDescent="0.25">
      <c r="D49">
        <v>0.3</v>
      </c>
      <c r="E49">
        <v>0.34</v>
      </c>
      <c r="F49">
        <v>0.32</v>
      </c>
      <c r="G49">
        <v>0.32</v>
      </c>
      <c r="H49">
        <v>0.32</v>
      </c>
      <c r="I49">
        <v>0.34</v>
      </c>
      <c r="J49">
        <v>0.28000000000000003</v>
      </c>
      <c r="K49">
        <v>0.16</v>
      </c>
      <c r="L49">
        <v>0.32</v>
      </c>
    </row>
    <row r="50" spans="4:12" x14ac:dyDescent="0.25">
      <c r="D50">
        <v>0.34</v>
      </c>
      <c r="E50">
        <v>0.22</v>
      </c>
      <c r="F50">
        <v>0.3</v>
      </c>
      <c r="G50">
        <v>0.34</v>
      </c>
      <c r="H50">
        <v>0.24</v>
      </c>
      <c r="I50">
        <v>0.24</v>
      </c>
      <c r="J50">
        <v>0.38</v>
      </c>
      <c r="K50">
        <v>0.36</v>
      </c>
      <c r="L50">
        <v>0.36</v>
      </c>
    </row>
    <row r="51" spans="4:12" x14ac:dyDescent="0.25">
      <c r="D51">
        <v>0.34</v>
      </c>
      <c r="E51">
        <v>0.26</v>
      </c>
      <c r="F51">
        <v>0.24</v>
      </c>
      <c r="G51">
        <v>0.28000000000000003</v>
      </c>
      <c r="H51">
        <v>0.28000000000000003</v>
      </c>
      <c r="I51">
        <v>0.28000000000000003</v>
      </c>
      <c r="J51">
        <v>0.22</v>
      </c>
      <c r="K51">
        <v>0.3</v>
      </c>
      <c r="L51">
        <v>0.32</v>
      </c>
    </row>
    <row r="53" spans="4:12" x14ac:dyDescent="0.25">
      <c r="D53">
        <f>AVERAGE(D41:D51)</f>
        <v>0.28363636363636363</v>
      </c>
      <c r="E53">
        <f t="shared" ref="E53:L53" si="2">AVERAGE(E41:E51)</f>
        <v>0.28000000000000008</v>
      </c>
      <c r="F53">
        <f t="shared" si="2"/>
        <v>0.28545454545454541</v>
      </c>
      <c r="G53">
        <f t="shared" si="2"/>
        <v>0.27272727272727271</v>
      </c>
      <c r="H53">
        <f t="shared" si="2"/>
        <v>0.30181818181818182</v>
      </c>
      <c r="I53">
        <f t="shared" si="2"/>
        <v>0.30727272727272736</v>
      </c>
      <c r="J53">
        <f t="shared" si="2"/>
        <v>0.30363636363636365</v>
      </c>
      <c r="K53">
        <f t="shared" si="2"/>
        <v>0.30363636363636365</v>
      </c>
      <c r="L53">
        <f t="shared" si="2"/>
        <v>0.30545454545454542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76"/>
  <sheetViews>
    <sheetView topLeftCell="A19" workbookViewId="0">
      <selection activeCell="D48" sqref="D48"/>
    </sheetView>
  </sheetViews>
  <sheetFormatPr defaultRowHeight="15" x14ac:dyDescent="0.25"/>
  <sheetData>
    <row r="4" spans="6:6" x14ac:dyDescent="0.25">
      <c r="F4">
        <v>0</v>
      </c>
    </row>
    <row r="34" spans="4:15" x14ac:dyDescent="0.25">
      <c r="D34" t="s">
        <v>71</v>
      </c>
    </row>
    <row r="35" spans="4:15" x14ac:dyDescent="0.25">
      <c r="F35">
        <v>0</v>
      </c>
      <c r="G35">
        <v>10</v>
      </c>
      <c r="H35">
        <v>20</v>
      </c>
      <c r="I35">
        <v>30</v>
      </c>
      <c r="J35">
        <v>40</v>
      </c>
      <c r="K35">
        <v>50</v>
      </c>
      <c r="L35">
        <v>60</v>
      </c>
      <c r="M35">
        <v>70</v>
      </c>
      <c r="N35">
        <v>80</v>
      </c>
      <c r="O35">
        <v>90</v>
      </c>
    </row>
    <row r="36" spans="4:15" x14ac:dyDescent="0.25">
      <c r="F36">
        <v>0.30099999999999999</v>
      </c>
      <c r="G36">
        <v>0.27400000000000002</v>
      </c>
      <c r="H36">
        <v>0.27600000000000002</v>
      </c>
      <c r="I36">
        <v>0.28000000000000003</v>
      </c>
      <c r="J36">
        <v>0.223</v>
      </c>
      <c r="K36">
        <v>0.29399999999999998</v>
      </c>
      <c r="L36">
        <v>0.22700000000000001</v>
      </c>
      <c r="M36">
        <v>0.222</v>
      </c>
      <c r="N36">
        <v>0.26700000000000002</v>
      </c>
      <c r="O36">
        <v>0.27600000000000002</v>
      </c>
    </row>
    <row r="37" spans="4:15" x14ac:dyDescent="0.25">
      <c r="F37">
        <v>0.28899999999999998</v>
      </c>
      <c r="G37">
        <v>0.27200000000000002</v>
      </c>
      <c r="H37">
        <v>0.313</v>
      </c>
      <c r="I37">
        <v>0.255</v>
      </c>
      <c r="J37">
        <v>0.28799999999999998</v>
      </c>
      <c r="K37">
        <v>0.223</v>
      </c>
      <c r="L37">
        <v>0.23400000000000001</v>
      </c>
      <c r="M37">
        <v>0.22700000000000001</v>
      </c>
      <c r="N37">
        <v>0.24</v>
      </c>
      <c r="O37">
        <v>0.23200000000000001</v>
      </c>
    </row>
    <row r="38" spans="4:15" x14ac:dyDescent="0.25">
      <c r="F38">
        <v>0.25600000000000001</v>
      </c>
      <c r="G38">
        <v>0.27400000000000002</v>
      </c>
      <c r="H38">
        <v>0.27800000000000002</v>
      </c>
      <c r="I38">
        <v>0.22900000000000001</v>
      </c>
      <c r="J38">
        <v>0.26800000000000002</v>
      </c>
      <c r="K38">
        <v>0.28000000000000003</v>
      </c>
      <c r="L38">
        <v>0.25</v>
      </c>
      <c r="M38">
        <v>0.29399999999999998</v>
      </c>
      <c r="N38">
        <v>0.25900000000000001</v>
      </c>
      <c r="O38">
        <v>0.23499999999999999</v>
      </c>
    </row>
    <row r="39" spans="4:15" x14ac:dyDescent="0.25">
      <c r="F39">
        <v>0.28000000000000003</v>
      </c>
      <c r="G39">
        <v>0.26700000000000002</v>
      </c>
      <c r="H39">
        <v>0.249</v>
      </c>
      <c r="I39">
        <v>0.23100000000000001</v>
      </c>
      <c r="J39">
        <v>0.25800000000000001</v>
      </c>
      <c r="K39">
        <v>0.27600000000000002</v>
      </c>
      <c r="L39">
        <v>0.27600000000000002</v>
      </c>
      <c r="M39">
        <v>0.27800000000000002</v>
      </c>
      <c r="N39">
        <v>0.27900000000000003</v>
      </c>
      <c r="O39">
        <v>0.248</v>
      </c>
    </row>
    <row r="40" spans="4:15" x14ac:dyDescent="0.25">
      <c r="F40">
        <v>0.255</v>
      </c>
      <c r="G40">
        <v>0.27900000000000003</v>
      </c>
      <c r="H40">
        <v>0.28399999999999997</v>
      </c>
      <c r="I40">
        <v>0.245</v>
      </c>
      <c r="J40">
        <v>0.23400000000000001</v>
      </c>
      <c r="K40">
        <v>0.28399999999999997</v>
      </c>
      <c r="L40">
        <v>0.317</v>
      </c>
      <c r="M40">
        <v>0.33200000000000002</v>
      </c>
      <c r="N40">
        <v>0.22700000000000001</v>
      </c>
      <c r="O40">
        <v>0.22800000000000001</v>
      </c>
    </row>
    <row r="41" spans="4:15" x14ac:dyDescent="0.25">
      <c r="F41">
        <v>0.29599999999999999</v>
      </c>
      <c r="G41">
        <v>0.27500000000000002</v>
      </c>
      <c r="H41">
        <v>0.29099999999999998</v>
      </c>
      <c r="I41">
        <v>0.246</v>
      </c>
      <c r="J41">
        <v>0.22700000000000001</v>
      </c>
      <c r="K41">
        <v>0.246</v>
      </c>
      <c r="L41">
        <v>0.249</v>
      </c>
      <c r="M41">
        <v>0.28199999999999997</v>
      </c>
      <c r="N41">
        <v>0.28999999999999998</v>
      </c>
      <c r="O41">
        <v>0.23699999999999999</v>
      </c>
    </row>
    <row r="42" spans="4:15" x14ac:dyDescent="0.25">
      <c r="F42">
        <v>0.32200000000000001</v>
      </c>
      <c r="G42">
        <v>0.25800000000000001</v>
      </c>
      <c r="H42">
        <v>0.28399999999999997</v>
      </c>
      <c r="I42">
        <v>0.248</v>
      </c>
      <c r="J42">
        <v>0.26100000000000001</v>
      </c>
      <c r="K42">
        <v>0.223</v>
      </c>
      <c r="L42">
        <v>0.28199999999999997</v>
      </c>
      <c r="M42">
        <v>0.22800000000000001</v>
      </c>
      <c r="N42">
        <v>0.221</v>
      </c>
      <c r="O42">
        <v>0.23100000000000001</v>
      </c>
    </row>
    <row r="43" spans="4:15" x14ac:dyDescent="0.25">
      <c r="F43">
        <v>0.25</v>
      </c>
      <c r="G43">
        <v>0.254</v>
      </c>
      <c r="H43">
        <v>0.313</v>
      </c>
      <c r="I43">
        <v>0.23100000000000001</v>
      </c>
      <c r="K43">
        <v>0.26800000000000002</v>
      </c>
      <c r="L43">
        <v>0.23899999999999999</v>
      </c>
      <c r="M43">
        <v>0.23599999999999999</v>
      </c>
      <c r="N43">
        <v>0.27300000000000002</v>
      </c>
      <c r="O43">
        <v>0.23200000000000001</v>
      </c>
    </row>
    <row r="44" spans="4:15" x14ac:dyDescent="0.25">
      <c r="F44">
        <v>0.24299999999999999</v>
      </c>
      <c r="G44">
        <v>0.252</v>
      </c>
      <c r="H44">
        <v>0.252</v>
      </c>
      <c r="I44">
        <v>0.26500000000000001</v>
      </c>
      <c r="K44">
        <v>0.25800000000000001</v>
      </c>
      <c r="L44">
        <v>0.223</v>
      </c>
      <c r="M44">
        <v>0.249</v>
      </c>
      <c r="N44">
        <v>0.26900000000000002</v>
      </c>
      <c r="O44">
        <v>0.25600000000000001</v>
      </c>
    </row>
    <row r="45" spans="4:15" x14ac:dyDescent="0.25">
      <c r="F45">
        <v>0.26600000000000001</v>
      </c>
      <c r="H45">
        <v>0.26100000000000001</v>
      </c>
      <c r="I45">
        <v>0.25600000000000001</v>
      </c>
      <c r="M45">
        <v>0.23599999999999999</v>
      </c>
    </row>
    <row r="46" spans="4:15" x14ac:dyDescent="0.25">
      <c r="F46">
        <v>0.27600000000000002</v>
      </c>
      <c r="H46">
        <v>0.27900000000000003</v>
      </c>
      <c r="I46">
        <v>0.254</v>
      </c>
    </row>
    <row r="47" spans="4:15" x14ac:dyDescent="0.25">
      <c r="F47">
        <v>0.25600000000000001</v>
      </c>
      <c r="H47">
        <v>0.26700000000000002</v>
      </c>
      <c r="I47">
        <v>0.24</v>
      </c>
    </row>
    <row r="48" spans="4:15" x14ac:dyDescent="0.25">
      <c r="H48">
        <v>0.27400000000000002</v>
      </c>
    </row>
    <row r="49" spans="4:16" x14ac:dyDescent="0.25">
      <c r="H49">
        <v>0.26100000000000001</v>
      </c>
    </row>
    <row r="51" spans="4:16" x14ac:dyDescent="0.25">
      <c r="F51">
        <f>AVERAGE(F36:F47)</f>
        <v>0.27416666666666667</v>
      </c>
      <c r="G51">
        <f t="shared" ref="G51:J51" si="0">AVERAGE(G36:G47)</f>
        <v>0.26722222222222225</v>
      </c>
      <c r="H51">
        <f t="shared" si="0"/>
        <v>0.27891666666666665</v>
      </c>
      <c r="I51">
        <f t="shared" si="0"/>
        <v>0.24833333333333329</v>
      </c>
      <c r="J51">
        <f t="shared" si="0"/>
        <v>0.25128571428571428</v>
      </c>
      <c r="K51">
        <f t="shared" ref="K51:N51" si="1">AVERAGE(K36:K47)</f>
        <v>0.26133333333333336</v>
      </c>
      <c r="L51">
        <f t="shared" si="1"/>
        <v>0.25522222222222218</v>
      </c>
      <c r="M51">
        <f t="shared" si="1"/>
        <v>0.25840000000000007</v>
      </c>
      <c r="N51">
        <f t="shared" si="1"/>
        <v>0.25833333333333336</v>
      </c>
      <c r="O51">
        <f>AVERAGE(O36:O47)</f>
        <v>0.24166666666666664</v>
      </c>
    </row>
    <row r="53" spans="4:16" x14ac:dyDescent="0.25">
      <c r="G53">
        <v>10</v>
      </c>
      <c r="H53">
        <v>20</v>
      </c>
      <c r="I53">
        <v>3040</v>
      </c>
      <c r="J53">
        <v>40</v>
      </c>
      <c r="K53">
        <v>50</v>
      </c>
      <c r="L53">
        <v>60</v>
      </c>
      <c r="M53">
        <v>70</v>
      </c>
      <c r="N53">
        <v>80</v>
      </c>
      <c r="O53">
        <v>90</v>
      </c>
      <c r="P53">
        <v>100</v>
      </c>
    </row>
    <row r="54" spans="4:16" x14ac:dyDescent="0.25">
      <c r="D54" t="s">
        <v>68</v>
      </c>
      <c r="G54">
        <v>0.255</v>
      </c>
      <c r="H54">
        <v>0.25900000000000001</v>
      </c>
      <c r="I54">
        <v>0.24099999999999999</v>
      </c>
      <c r="J54">
        <v>0.25900000000000001</v>
      </c>
      <c r="K54">
        <v>0.23400000000000001</v>
      </c>
      <c r="L54">
        <v>0.29599999999999999</v>
      </c>
      <c r="M54">
        <v>0.27100000000000002</v>
      </c>
      <c r="N54">
        <v>0.255</v>
      </c>
      <c r="O54">
        <v>0.23400000000000001</v>
      </c>
      <c r="P54">
        <v>0.30099999999999999</v>
      </c>
    </row>
    <row r="55" spans="4:16" x14ac:dyDescent="0.25">
      <c r="G55">
        <v>0.28000000000000003</v>
      </c>
      <c r="H55">
        <v>0.27400000000000002</v>
      </c>
      <c r="I55">
        <v>0.247</v>
      </c>
      <c r="J55">
        <v>0.251</v>
      </c>
      <c r="K55">
        <v>0.21199999999999999</v>
      </c>
      <c r="L55">
        <v>0.54</v>
      </c>
      <c r="M55">
        <v>0.29499999999999998</v>
      </c>
      <c r="N55">
        <v>0.27800000000000002</v>
      </c>
      <c r="O55">
        <v>0.255</v>
      </c>
      <c r="P55">
        <v>0.28899999999999998</v>
      </c>
    </row>
    <row r="56" spans="4:16" x14ac:dyDescent="0.25">
      <c r="G56">
        <v>0.28899999999999998</v>
      </c>
      <c r="H56">
        <v>0.30399999999999999</v>
      </c>
      <c r="I56">
        <v>0.26</v>
      </c>
      <c r="J56">
        <v>0.24299999999999999</v>
      </c>
      <c r="K56">
        <v>0.26500000000000001</v>
      </c>
      <c r="L56">
        <v>0.255</v>
      </c>
      <c r="M56">
        <v>0.28000000000000003</v>
      </c>
      <c r="N56">
        <v>0.5</v>
      </c>
      <c r="O56">
        <v>0.26</v>
      </c>
      <c r="P56">
        <v>0.25600000000000001</v>
      </c>
    </row>
    <row r="57" spans="4:16" x14ac:dyDescent="0.25">
      <c r="G57">
        <v>0.28000000000000003</v>
      </c>
      <c r="H57">
        <v>0.29099999999999998</v>
      </c>
      <c r="I57">
        <v>0.27</v>
      </c>
      <c r="J57">
        <v>0.27700000000000002</v>
      </c>
      <c r="K57">
        <v>0.26100000000000001</v>
      </c>
      <c r="L57">
        <v>0.248</v>
      </c>
      <c r="M57">
        <v>0.22</v>
      </c>
      <c r="N57">
        <v>0.28299999999999997</v>
      </c>
      <c r="O57">
        <v>0.25600000000000001</v>
      </c>
      <c r="P57">
        <v>0.28000000000000003</v>
      </c>
    </row>
    <row r="58" spans="4:16" x14ac:dyDescent="0.25">
      <c r="G58">
        <v>0.249</v>
      </c>
      <c r="H58">
        <v>0.24299999999999999</v>
      </c>
      <c r="I58">
        <v>0.29199999999999998</v>
      </c>
      <c r="J58">
        <v>0.248</v>
      </c>
      <c r="K58">
        <v>0.26200000000000001</v>
      </c>
      <c r="L58">
        <v>0.29599999999999999</v>
      </c>
      <c r="M58">
        <v>0.25800000000000001</v>
      </c>
      <c r="N58">
        <v>0.251</v>
      </c>
      <c r="O58">
        <v>0.28899999999999998</v>
      </c>
      <c r="P58">
        <v>0.255</v>
      </c>
    </row>
    <row r="59" spans="4:16" x14ac:dyDescent="0.25">
      <c r="G59">
        <v>0.26800000000000002</v>
      </c>
      <c r="H59">
        <v>0.317</v>
      </c>
      <c r="I59">
        <v>0.28100000000000003</v>
      </c>
      <c r="J59">
        <v>0.254</v>
      </c>
      <c r="K59">
        <v>0.25700000000000001</v>
      </c>
      <c r="L59">
        <v>0.27600000000000002</v>
      </c>
      <c r="M59">
        <v>0.29499999999999998</v>
      </c>
      <c r="N59">
        <v>0.251</v>
      </c>
      <c r="O59">
        <v>0.22900000000000001</v>
      </c>
      <c r="P59">
        <v>0.29599999999999999</v>
      </c>
    </row>
    <row r="60" spans="4:16" x14ac:dyDescent="0.25">
      <c r="H60">
        <v>0.26</v>
      </c>
      <c r="J60">
        <v>0.28299999999999997</v>
      </c>
      <c r="L60">
        <v>0.27</v>
      </c>
      <c r="M60">
        <v>0.26500000000000001</v>
      </c>
      <c r="N60">
        <v>0.251</v>
      </c>
      <c r="O60">
        <v>0.26500000000000001</v>
      </c>
      <c r="P60">
        <v>0.32200000000000001</v>
      </c>
    </row>
    <row r="61" spans="4:16" x14ac:dyDescent="0.25">
      <c r="H61">
        <v>0.28799999999999998</v>
      </c>
      <c r="L61">
        <v>0.314</v>
      </c>
      <c r="M61">
        <v>0.29099999999999998</v>
      </c>
      <c r="N61">
        <v>0.24099999999999999</v>
      </c>
      <c r="O61">
        <v>0.245</v>
      </c>
      <c r="P61">
        <v>0.25</v>
      </c>
    </row>
    <row r="62" spans="4:16" x14ac:dyDescent="0.25">
      <c r="L62">
        <v>0.29099999999999998</v>
      </c>
      <c r="M62">
        <v>0.26</v>
      </c>
      <c r="P62">
        <v>0.24299999999999999</v>
      </c>
    </row>
    <row r="63" spans="4:16" x14ac:dyDescent="0.25">
      <c r="P63">
        <v>0.26600000000000001</v>
      </c>
    </row>
    <row r="64" spans="4:16" x14ac:dyDescent="0.25">
      <c r="P64">
        <v>0.27600000000000002</v>
      </c>
    </row>
    <row r="65" spans="4:16" x14ac:dyDescent="0.25">
      <c r="P65">
        <v>0.25600000000000001</v>
      </c>
    </row>
    <row r="66" spans="4:16" x14ac:dyDescent="0.25">
      <c r="G66">
        <f>AVERAGE(G54:G65)</f>
        <v>0.27016666666666672</v>
      </c>
      <c r="H66">
        <f t="shared" ref="H66:P66" si="2">AVERAGE(H54:H65)</f>
        <v>0.27949999999999997</v>
      </c>
      <c r="I66">
        <f t="shared" si="2"/>
        <v>0.26516666666666672</v>
      </c>
      <c r="J66">
        <f t="shared" si="2"/>
        <v>0.25928571428571429</v>
      </c>
      <c r="K66">
        <f t="shared" si="2"/>
        <v>0.24850000000000003</v>
      </c>
      <c r="L66">
        <f t="shared" si="2"/>
        <v>0.30955555555555558</v>
      </c>
      <c r="M66">
        <f t="shared" si="2"/>
        <v>0.27055555555555549</v>
      </c>
      <c r="N66">
        <f t="shared" si="2"/>
        <v>0.28874999999999995</v>
      </c>
      <c r="O66">
        <f t="shared" si="2"/>
        <v>0.25412499999999999</v>
      </c>
      <c r="P66">
        <f t="shared" si="2"/>
        <v>0.27416666666666667</v>
      </c>
    </row>
    <row r="71" spans="4:16" x14ac:dyDescent="0.25">
      <c r="D71" t="s">
        <v>72</v>
      </c>
      <c r="E71" t="s">
        <v>73</v>
      </c>
      <c r="F71">
        <v>0.27</v>
      </c>
      <c r="H71" t="s">
        <v>74</v>
      </c>
      <c r="I71">
        <v>0.246</v>
      </c>
    </row>
    <row r="72" spans="4:16" x14ac:dyDescent="0.25">
      <c r="F72">
        <v>0.249</v>
      </c>
      <c r="I72">
        <v>0.245</v>
      </c>
    </row>
    <row r="73" spans="4:16" x14ac:dyDescent="0.25">
      <c r="F73">
        <v>0.26700000000000002</v>
      </c>
      <c r="I73">
        <v>0.254</v>
      </c>
    </row>
    <row r="74" spans="4:16" x14ac:dyDescent="0.25">
      <c r="F74">
        <v>0.24399999999999999</v>
      </c>
      <c r="I74">
        <v>0.24199999999999999</v>
      </c>
    </row>
    <row r="75" spans="4:16" x14ac:dyDescent="0.25">
      <c r="F75">
        <v>0.23300000000000001</v>
      </c>
      <c r="I75">
        <v>0.25</v>
      </c>
    </row>
    <row r="76" spans="4:16" x14ac:dyDescent="0.25">
      <c r="F76">
        <v>0.23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7"/>
  <sheetViews>
    <sheetView topLeftCell="A61" zoomScale="70" zoomScaleNormal="70" workbookViewId="0">
      <selection activeCell="J101" sqref="J101"/>
    </sheetView>
  </sheetViews>
  <sheetFormatPr defaultRowHeight="15" x14ac:dyDescent="0.25"/>
  <cols>
    <col min="15" max="15" width="15.85546875" customWidth="1"/>
    <col min="16" max="16" width="27.85546875" customWidth="1"/>
    <col min="17" max="17" width="14.7109375" customWidth="1"/>
  </cols>
  <sheetData>
    <row r="2" spans="1:15" x14ac:dyDescent="0.25">
      <c r="H2" t="s">
        <v>75</v>
      </c>
    </row>
    <row r="4" spans="1:15" x14ac:dyDescent="0.25">
      <c r="D4" t="s">
        <v>94</v>
      </c>
      <c r="H4" t="s">
        <v>56</v>
      </c>
      <c r="K4" t="s">
        <v>76</v>
      </c>
      <c r="O4" t="s">
        <v>77</v>
      </c>
    </row>
    <row r="5" spans="1:15" x14ac:dyDescent="0.25">
      <c r="N5">
        <v>0.17979999999999999</v>
      </c>
      <c r="O5">
        <v>762</v>
      </c>
    </row>
    <row r="6" spans="1:15" x14ac:dyDescent="0.25">
      <c r="A6" t="str">
        <f>_xlfn.CONCAT("(",C6,",",D6,")")</f>
        <v>(1,0.153)</v>
      </c>
      <c r="C6">
        <v>1</v>
      </c>
      <c r="D6">
        <v>0.153</v>
      </c>
      <c r="H6" t="str">
        <f t="shared" ref="H6:H11" si="0">_xlfn.CONCAT("(",J6,",",K6,")")</f>
        <v>(1,0.1699)</v>
      </c>
      <c r="J6">
        <v>1</v>
      </c>
      <c r="K6">
        <v>0.1699</v>
      </c>
      <c r="N6">
        <v>0.21790000000000001</v>
      </c>
      <c r="O6">
        <v>795</v>
      </c>
    </row>
    <row r="7" spans="1:15" x14ac:dyDescent="0.25">
      <c r="A7" t="str">
        <f t="shared" ref="A7:A15" si="1">_xlfn.CONCAT("(",C7,",",D7,")")</f>
        <v>(2,0.158)</v>
      </c>
      <c r="C7">
        <v>2</v>
      </c>
      <c r="D7">
        <v>0.158</v>
      </c>
      <c r="H7" t="str">
        <f t="shared" si="0"/>
        <v>(2,0.1453)</v>
      </c>
      <c r="J7">
        <v>2</v>
      </c>
      <c r="K7">
        <v>0.14530000000000001</v>
      </c>
      <c r="N7">
        <v>0.1925</v>
      </c>
      <c r="O7">
        <v>782</v>
      </c>
    </row>
    <row r="8" spans="1:15" x14ac:dyDescent="0.25">
      <c r="A8" t="str">
        <f t="shared" si="1"/>
        <v>(3,0.147)</v>
      </c>
      <c r="C8">
        <v>3</v>
      </c>
      <c r="D8">
        <v>0.14699999999999999</v>
      </c>
      <c r="H8" t="str">
        <f t="shared" si="0"/>
        <v>(3,0.1456)</v>
      </c>
      <c r="J8">
        <v>3</v>
      </c>
      <c r="K8">
        <v>0.14560000000000001</v>
      </c>
      <c r="N8">
        <v>0.16001000000000001</v>
      </c>
      <c r="O8">
        <v>795</v>
      </c>
    </row>
    <row r="9" spans="1:15" x14ac:dyDescent="0.25">
      <c r="A9" t="str">
        <f t="shared" si="1"/>
        <v>(4,0.16)</v>
      </c>
      <c r="C9">
        <v>4</v>
      </c>
      <c r="D9">
        <v>0.16</v>
      </c>
      <c r="H9" t="str">
        <f t="shared" si="0"/>
        <v>(4,0.1456)</v>
      </c>
      <c r="J9">
        <v>4</v>
      </c>
      <c r="K9">
        <v>0.14560000000000001</v>
      </c>
      <c r="N9">
        <v>0.18301000000000001</v>
      </c>
      <c r="O9">
        <v>762</v>
      </c>
    </row>
    <row r="10" spans="1:15" x14ac:dyDescent="0.25">
      <c r="A10" t="str">
        <f t="shared" si="1"/>
        <v>(5,0.149)</v>
      </c>
      <c r="C10">
        <v>5</v>
      </c>
      <c r="D10">
        <v>0.14899999999999999</v>
      </c>
      <c r="H10" t="str">
        <f t="shared" si="0"/>
        <v>(5,0.158)</v>
      </c>
      <c r="J10">
        <v>5</v>
      </c>
      <c r="K10">
        <v>0.158</v>
      </c>
      <c r="N10">
        <v>0.16789999999999999</v>
      </c>
      <c r="O10">
        <v>818</v>
      </c>
    </row>
    <row r="11" spans="1:15" x14ac:dyDescent="0.25">
      <c r="A11" t="str">
        <f t="shared" si="1"/>
        <v>(6,0.149)</v>
      </c>
      <c r="C11">
        <v>6</v>
      </c>
      <c r="D11">
        <v>0.14899999999999999</v>
      </c>
      <c r="H11" t="str">
        <f t="shared" si="0"/>
        <v>(6,0.147)</v>
      </c>
      <c r="J11">
        <v>6</v>
      </c>
      <c r="K11">
        <v>0.14699999999999999</v>
      </c>
      <c r="N11">
        <v>0.16789999999999999</v>
      </c>
      <c r="O11">
        <v>818</v>
      </c>
    </row>
    <row r="12" spans="1:15" x14ac:dyDescent="0.25">
      <c r="A12" t="str">
        <f t="shared" si="1"/>
        <v>(7,0.143)</v>
      </c>
      <c r="C12">
        <v>7</v>
      </c>
      <c r="D12">
        <v>0.14299999999999999</v>
      </c>
      <c r="H12" t="str">
        <f t="shared" ref="H12:H15" si="2">_xlfn.CONCAT("(",J12,",",K12,")")</f>
        <v>(7,0.163)</v>
      </c>
      <c r="J12">
        <v>7</v>
      </c>
      <c r="K12">
        <v>0.16300000000000001</v>
      </c>
      <c r="N12">
        <v>0.20130000000000001</v>
      </c>
      <c r="O12">
        <v>955</v>
      </c>
    </row>
    <row r="13" spans="1:15" x14ac:dyDescent="0.25">
      <c r="A13" t="str">
        <f t="shared" si="1"/>
        <v>(8,0.154)</v>
      </c>
      <c r="C13">
        <v>8</v>
      </c>
      <c r="D13">
        <v>0.154</v>
      </c>
      <c r="H13" t="str">
        <f t="shared" si="2"/>
        <v>(8,0.154)</v>
      </c>
      <c r="J13">
        <v>8</v>
      </c>
      <c r="K13">
        <v>0.154</v>
      </c>
      <c r="N13">
        <v>0.19520000000000001</v>
      </c>
      <c r="O13">
        <v>829</v>
      </c>
    </row>
    <row r="14" spans="1:15" x14ac:dyDescent="0.25">
      <c r="A14" t="str">
        <f t="shared" si="1"/>
        <v>(9,0.152)</v>
      </c>
      <c r="C14">
        <v>9</v>
      </c>
      <c r="D14">
        <v>0.152</v>
      </c>
      <c r="H14" t="str">
        <f t="shared" si="2"/>
        <v>(9,0.142)</v>
      </c>
      <c r="J14">
        <v>9</v>
      </c>
      <c r="K14">
        <v>0.14199999999999999</v>
      </c>
      <c r="N14">
        <v>0.17730000000000001</v>
      </c>
      <c r="O14">
        <v>802</v>
      </c>
    </row>
    <row r="15" spans="1:15" x14ac:dyDescent="0.25">
      <c r="A15" t="str">
        <f t="shared" si="1"/>
        <v>(10,0.16)</v>
      </c>
      <c r="C15">
        <v>10</v>
      </c>
      <c r="D15">
        <v>0.16</v>
      </c>
      <c r="H15" t="str">
        <f t="shared" si="2"/>
        <v>(10,0.143)</v>
      </c>
      <c r="J15">
        <v>10</v>
      </c>
      <c r="K15">
        <v>0.14299999999999999</v>
      </c>
    </row>
    <row r="18" spans="4:16" x14ac:dyDescent="0.25">
      <c r="F18" t="s">
        <v>99</v>
      </c>
      <c r="H18" t="s">
        <v>100</v>
      </c>
    </row>
    <row r="19" spans="4:16" x14ac:dyDescent="0.25">
      <c r="N19">
        <v>0.17899999999999999</v>
      </c>
      <c r="O19">
        <v>789</v>
      </c>
    </row>
    <row r="20" spans="4:16" x14ac:dyDescent="0.25">
      <c r="D20">
        <v>12</v>
      </c>
      <c r="E20">
        <v>0.20499999999999999</v>
      </c>
      <c r="F20">
        <v>11</v>
      </c>
      <c r="H20">
        <v>13</v>
      </c>
      <c r="I20">
        <v>0.20599999999999999</v>
      </c>
      <c r="J20">
        <v>14</v>
      </c>
      <c r="N20">
        <v>0.2137</v>
      </c>
      <c r="O20">
        <v>918</v>
      </c>
    </row>
    <row r="21" spans="4:16" x14ac:dyDescent="0.25">
      <c r="E21">
        <v>0.20300000000000001</v>
      </c>
      <c r="F21">
        <v>12</v>
      </c>
      <c r="H21">
        <v>13</v>
      </c>
      <c r="I21">
        <v>0.22</v>
      </c>
      <c r="J21">
        <v>13</v>
      </c>
      <c r="N21">
        <v>0.1744</v>
      </c>
      <c r="O21">
        <v>923</v>
      </c>
    </row>
    <row r="22" spans="4:16" x14ac:dyDescent="0.25">
      <c r="E22">
        <v>0.189</v>
      </c>
      <c r="F22">
        <v>10</v>
      </c>
      <c r="H22">
        <v>13</v>
      </c>
      <c r="I22">
        <v>0.20499999999999999</v>
      </c>
      <c r="J22">
        <v>6</v>
      </c>
    </row>
    <row r="23" spans="4:16" x14ac:dyDescent="0.25">
      <c r="E23">
        <v>0.222</v>
      </c>
      <c r="F23">
        <v>6</v>
      </c>
      <c r="H23">
        <v>13</v>
      </c>
      <c r="I23">
        <v>0.192</v>
      </c>
      <c r="J23">
        <v>9</v>
      </c>
      <c r="N23">
        <v>0.17</v>
      </c>
      <c r="O23">
        <v>0</v>
      </c>
      <c r="P23" t="s">
        <v>78</v>
      </c>
    </row>
    <row r="25" spans="4:16" x14ac:dyDescent="0.25">
      <c r="N25">
        <v>0.21</v>
      </c>
      <c r="O25">
        <v>0</v>
      </c>
      <c r="P25" t="s">
        <v>79</v>
      </c>
    </row>
    <row r="26" spans="4:16" x14ac:dyDescent="0.25">
      <c r="N26">
        <v>0.23</v>
      </c>
      <c r="O26">
        <v>0</v>
      </c>
      <c r="P26" t="s">
        <v>81</v>
      </c>
    </row>
    <row r="27" spans="4:16" x14ac:dyDescent="0.25">
      <c r="N27">
        <v>0.25</v>
      </c>
      <c r="O27">
        <v>1</v>
      </c>
      <c r="P27" t="s">
        <v>80</v>
      </c>
    </row>
    <row r="29" spans="4:16" x14ac:dyDescent="0.25">
      <c r="D29">
        <v>2</v>
      </c>
      <c r="I29">
        <v>0.22</v>
      </c>
      <c r="J29">
        <v>2</v>
      </c>
      <c r="K29" t="s">
        <v>83</v>
      </c>
      <c r="N29">
        <v>0.19</v>
      </c>
      <c r="O29">
        <v>6</v>
      </c>
      <c r="P29" t="s">
        <v>82</v>
      </c>
    </row>
    <row r="30" spans="4:16" x14ac:dyDescent="0.25">
      <c r="D30">
        <v>4</v>
      </c>
      <c r="I30">
        <v>0.2</v>
      </c>
      <c r="J30">
        <v>4</v>
      </c>
      <c r="K30" t="s">
        <v>83</v>
      </c>
      <c r="N30">
        <v>0.27</v>
      </c>
      <c r="O30">
        <v>5</v>
      </c>
      <c r="P30" t="s">
        <v>82</v>
      </c>
    </row>
    <row r="31" spans="4:16" x14ac:dyDescent="0.25">
      <c r="D31">
        <v>7</v>
      </c>
      <c r="I31">
        <v>0.25</v>
      </c>
      <c r="J31">
        <v>7</v>
      </c>
      <c r="K31" t="s">
        <v>83</v>
      </c>
      <c r="N31">
        <v>0.27</v>
      </c>
      <c r="O31">
        <v>5</v>
      </c>
      <c r="P31" t="s">
        <v>82</v>
      </c>
    </row>
    <row r="32" spans="4:16" x14ac:dyDescent="0.25">
      <c r="D32">
        <v>1</v>
      </c>
      <c r="I32">
        <v>0.26</v>
      </c>
      <c r="J32">
        <v>1</v>
      </c>
      <c r="K32" t="s">
        <v>83</v>
      </c>
      <c r="N32">
        <v>0.18</v>
      </c>
      <c r="O32">
        <v>9</v>
      </c>
      <c r="P32" t="s">
        <v>82</v>
      </c>
    </row>
    <row r="33" spans="2:18" x14ac:dyDescent="0.25">
      <c r="D33">
        <v>6</v>
      </c>
      <c r="I33">
        <v>0.26</v>
      </c>
      <c r="J33">
        <v>6</v>
      </c>
      <c r="K33" t="s">
        <v>83</v>
      </c>
      <c r="N33">
        <v>0.24</v>
      </c>
      <c r="O33">
        <v>9</v>
      </c>
      <c r="P33" t="s">
        <v>82</v>
      </c>
    </row>
    <row r="34" spans="2:18" x14ac:dyDescent="0.25">
      <c r="D34">
        <v>6</v>
      </c>
      <c r="I34">
        <v>0.3</v>
      </c>
      <c r="J34">
        <v>6</v>
      </c>
      <c r="K34" t="s">
        <v>83</v>
      </c>
    </row>
    <row r="36" spans="2:18" x14ac:dyDescent="0.25">
      <c r="C36">
        <v>0.24</v>
      </c>
      <c r="D36">
        <v>0</v>
      </c>
      <c r="E36" t="s">
        <v>92</v>
      </c>
      <c r="I36">
        <v>0.25</v>
      </c>
      <c r="J36">
        <v>0</v>
      </c>
      <c r="M36">
        <v>3</v>
      </c>
      <c r="N36" t="s">
        <v>86</v>
      </c>
      <c r="O36" s="2">
        <v>0.28000000000000003</v>
      </c>
      <c r="P36" s="2">
        <v>2</v>
      </c>
      <c r="Q36" s="2" t="s">
        <v>90</v>
      </c>
      <c r="R36" t="s">
        <v>91</v>
      </c>
    </row>
    <row r="37" spans="2:18" x14ac:dyDescent="0.25">
      <c r="C37">
        <v>0.25</v>
      </c>
      <c r="D37">
        <v>2</v>
      </c>
      <c r="E37" t="s">
        <v>92</v>
      </c>
      <c r="I37">
        <v>0.19</v>
      </c>
      <c r="J37">
        <v>2</v>
      </c>
      <c r="K37" t="s">
        <v>84</v>
      </c>
      <c r="M37">
        <v>4</v>
      </c>
      <c r="N37" t="s">
        <v>86</v>
      </c>
      <c r="O37" s="2">
        <v>0.28000000000000003</v>
      </c>
      <c r="P37" s="2">
        <v>2</v>
      </c>
      <c r="Q37" s="2" t="s">
        <v>90</v>
      </c>
    </row>
    <row r="38" spans="2:18" x14ac:dyDescent="0.25">
      <c r="C38">
        <v>0.19</v>
      </c>
      <c r="D38">
        <v>1</v>
      </c>
      <c r="E38" t="s">
        <v>92</v>
      </c>
      <c r="I38">
        <v>0.27</v>
      </c>
      <c r="J38">
        <v>1</v>
      </c>
      <c r="K38" t="s">
        <v>84</v>
      </c>
      <c r="L38" s="2">
        <v>0.26</v>
      </c>
      <c r="M38" s="2">
        <v>1</v>
      </c>
      <c r="N38" s="2" t="s">
        <v>86</v>
      </c>
      <c r="O38" s="2">
        <v>0.28000000000000003</v>
      </c>
      <c r="P38" s="2">
        <v>0</v>
      </c>
      <c r="Q38" s="2" t="s">
        <v>90</v>
      </c>
    </row>
    <row r="39" spans="2:18" x14ac:dyDescent="0.25">
      <c r="C39">
        <v>0.2</v>
      </c>
      <c r="D39">
        <v>6</v>
      </c>
      <c r="E39" t="s">
        <v>92</v>
      </c>
      <c r="I39">
        <v>0.27</v>
      </c>
      <c r="J39">
        <v>6</v>
      </c>
      <c r="K39" t="s">
        <v>84</v>
      </c>
      <c r="L39" s="2">
        <v>0.23</v>
      </c>
      <c r="M39" s="2">
        <v>5</v>
      </c>
      <c r="N39" s="2" t="s">
        <v>86</v>
      </c>
      <c r="O39" s="2">
        <v>0.31</v>
      </c>
      <c r="P39" s="2">
        <v>1</v>
      </c>
      <c r="Q39" s="2" t="s">
        <v>90</v>
      </c>
    </row>
    <row r="40" spans="2:18" x14ac:dyDescent="0.25">
      <c r="C40">
        <v>0.25</v>
      </c>
      <c r="D40">
        <v>4</v>
      </c>
      <c r="E40" t="s">
        <v>92</v>
      </c>
      <c r="I40">
        <v>0.3</v>
      </c>
      <c r="J40">
        <v>4</v>
      </c>
      <c r="K40" t="s">
        <v>84</v>
      </c>
      <c r="L40" s="2">
        <v>0.25</v>
      </c>
      <c r="M40" s="2">
        <v>4</v>
      </c>
      <c r="N40" s="2" t="s">
        <v>86</v>
      </c>
      <c r="O40" s="2">
        <v>0.25</v>
      </c>
      <c r="P40" s="2">
        <v>0</v>
      </c>
      <c r="Q40" s="2" t="s">
        <v>90</v>
      </c>
    </row>
    <row r="41" spans="2:18" x14ac:dyDescent="0.25">
      <c r="C41">
        <v>0.26</v>
      </c>
      <c r="D41">
        <v>1</v>
      </c>
      <c r="E41" t="s">
        <v>92</v>
      </c>
      <c r="I41">
        <v>0.27</v>
      </c>
      <c r="J41">
        <v>1</v>
      </c>
      <c r="K41" t="s">
        <v>84</v>
      </c>
      <c r="L41" s="2">
        <v>0.2</v>
      </c>
      <c r="M41" s="2">
        <v>3</v>
      </c>
      <c r="N41" s="2" t="s">
        <v>86</v>
      </c>
      <c r="O41" s="2">
        <v>0.24</v>
      </c>
      <c r="P41" s="2">
        <v>0</v>
      </c>
      <c r="Q41" s="2" t="s">
        <v>90</v>
      </c>
    </row>
    <row r="42" spans="2:18" x14ac:dyDescent="0.25">
      <c r="D42">
        <v>1</v>
      </c>
      <c r="I42">
        <v>0.28000000000000003</v>
      </c>
      <c r="J42">
        <v>1</v>
      </c>
      <c r="K42" t="s">
        <v>84</v>
      </c>
      <c r="L42" s="2">
        <v>0.28999999999999998</v>
      </c>
      <c r="M42" s="2">
        <v>1</v>
      </c>
      <c r="N42" s="2" t="s">
        <v>86</v>
      </c>
      <c r="O42" s="2">
        <v>0.22</v>
      </c>
      <c r="P42" s="2">
        <v>0</v>
      </c>
      <c r="Q42" s="2" t="s">
        <v>90</v>
      </c>
    </row>
    <row r="43" spans="2:18" x14ac:dyDescent="0.25">
      <c r="L43" s="2">
        <v>0.2</v>
      </c>
      <c r="M43" s="2">
        <v>1</v>
      </c>
      <c r="N43" s="2" t="s">
        <v>86</v>
      </c>
    </row>
    <row r="44" spans="2:18" x14ac:dyDescent="0.25">
      <c r="L44" s="2">
        <v>0.25</v>
      </c>
      <c r="M44" s="2">
        <v>1</v>
      </c>
      <c r="N44" s="2" t="s">
        <v>86</v>
      </c>
    </row>
    <row r="45" spans="2:18" x14ac:dyDescent="0.25">
      <c r="L45" s="2">
        <v>0.19</v>
      </c>
      <c r="M45" s="2">
        <v>0</v>
      </c>
      <c r="N45" s="2" t="s">
        <v>86</v>
      </c>
    </row>
    <row r="46" spans="2:18" x14ac:dyDescent="0.25">
      <c r="B46" t="s">
        <v>93</v>
      </c>
      <c r="C46">
        <v>0.31</v>
      </c>
    </row>
    <row r="47" spans="2:18" x14ac:dyDescent="0.25">
      <c r="B47" t="s">
        <v>93</v>
      </c>
      <c r="C47">
        <v>0.22</v>
      </c>
      <c r="D47">
        <v>3</v>
      </c>
      <c r="E47">
        <v>0.27</v>
      </c>
      <c r="F47">
        <v>1</v>
      </c>
      <c r="G47" t="s">
        <v>88</v>
      </c>
      <c r="I47" s="2">
        <v>0.26</v>
      </c>
      <c r="J47" s="2">
        <v>3</v>
      </c>
      <c r="K47" s="2" t="s">
        <v>85</v>
      </c>
    </row>
    <row r="48" spans="2:18" x14ac:dyDescent="0.25">
      <c r="B48" t="s">
        <v>93</v>
      </c>
      <c r="C48">
        <v>0.19</v>
      </c>
      <c r="D48">
        <v>2</v>
      </c>
      <c r="E48">
        <v>0.22</v>
      </c>
      <c r="F48">
        <v>1</v>
      </c>
      <c r="G48" t="s">
        <v>88</v>
      </c>
      <c r="I48" s="2">
        <v>0.24</v>
      </c>
      <c r="J48" s="2">
        <v>2</v>
      </c>
      <c r="K48" s="2" t="s">
        <v>85</v>
      </c>
      <c r="L48" s="2">
        <v>0.22</v>
      </c>
      <c r="M48" s="2">
        <v>1</v>
      </c>
      <c r="N48" s="2" t="s">
        <v>87</v>
      </c>
      <c r="O48" s="2">
        <v>0.21</v>
      </c>
      <c r="P48" s="2">
        <v>2</v>
      </c>
      <c r="Q48" s="2" t="s">
        <v>89</v>
      </c>
    </row>
    <row r="49" spans="1:20" x14ac:dyDescent="0.25">
      <c r="B49" t="s">
        <v>93</v>
      </c>
      <c r="C49">
        <v>0.28000000000000003</v>
      </c>
      <c r="D49">
        <v>0</v>
      </c>
      <c r="E49">
        <v>0.24</v>
      </c>
      <c r="F49">
        <v>1</v>
      </c>
      <c r="G49" t="s">
        <v>88</v>
      </c>
      <c r="I49" s="2">
        <v>0.26</v>
      </c>
      <c r="J49" s="2">
        <v>0</v>
      </c>
      <c r="K49" s="2" t="s">
        <v>85</v>
      </c>
      <c r="L49" s="2">
        <v>0.27</v>
      </c>
      <c r="M49" s="2">
        <v>3</v>
      </c>
      <c r="N49" s="2" t="s">
        <v>87</v>
      </c>
      <c r="O49" s="2">
        <v>0.23</v>
      </c>
      <c r="P49" s="2">
        <v>2</v>
      </c>
      <c r="Q49" s="2" t="s">
        <v>89</v>
      </c>
    </row>
    <row r="50" spans="1:20" x14ac:dyDescent="0.25">
      <c r="B50" t="s">
        <v>93</v>
      </c>
      <c r="C50">
        <v>0.24</v>
      </c>
      <c r="D50">
        <v>3</v>
      </c>
      <c r="E50">
        <v>0.28999999999999998</v>
      </c>
      <c r="F50">
        <v>0</v>
      </c>
      <c r="G50" t="s">
        <v>88</v>
      </c>
      <c r="I50" s="2">
        <v>0.26</v>
      </c>
      <c r="J50" s="2">
        <v>3</v>
      </c>
      <c r="K50" s="2" t="s">
        <v>85</v>
      </c>
      <c r="L50" s="2">
        <v>0.27</v>
      </c>
      <c r="M50" s="2">
        <v>2</v>
      </c>
      <c r="N50" s="2" t="s">
        <v>87</v>
      </c>
      <c r="O50" s="2">
        <v>0.28000000000000003</v>
      </c>
      <c r="P50" s="2">
        <v>2</v>
      </c>
      <c r="Q50" s="2" t="s">
        <v>89</v>
      </c>
    </row>
    <row r="51" spans="1:20" x14ac:dyDescent="0.25">
      <c r="B51" t="s">
        <v>93</v>
      </c>
      <c r="C51">
        <v>0.3</v>
      </c>
      <c r="D51">
        <v>2</v>
      </c>
      <c r="E51">
        <v>0.26</v>
      </c>
      <c r="F51">
        <v>0</v>
      </c>
      <c r="G51" t="s">
        <v>88</v>
      </c>
      <c r="I51" s="2">
        <v>0.28000000000000003</v>
      </c>
      <c r="J51" s="2">
        <v>2</v>
      </c>
      <c r="K51" s="2" t="s">
        <v>85</v>
      </c>
      <c r="L51" s="2">
        <v>0.22</v>
      </c>
      <c r="M51" s="2">
        <v>3</v>
      </c>
      <c r="N51" s="2" t="s">
        <v>87</v>
      </c>
      <c r="O51" s="2">
        <v>0.21</v>
      </c>
      <c r="P51" s="2">
        <v>1</v>
      </c>
      <c r="Q51" s="2" t="s">
        <v>89</v>
      </c>
    </row>
    <row r="52" spans="1:20" x14ac:dyDescent="0.25">
      <c r="B52" t="s">
        <v>93</v>
      </c>
      <c r="C52">
        <v>0.28000000000000003</v>
      </c>
      <c r="D52">
        <v>1</v>
      </c>
      <c r="E52">
        <v>0.31</v>
      </c>
      <c r="F52">
        <v>0</v>
      </c>
      <c r="G52" t="s">
        <v>88</v>
      </c>
      <c r="I52" s="2">
        <v>0.28999999999999998</v>
      </c>
      <c r="J52" s="2">
        <v>1</v>
      </c>
      <c r="K52" s="2" t="s">
        <v>85</v>
      </c>
      <c r="L52" s="2">
        <v>0.27</v>
      </c>
      <c r="M52" s="2">
        <v>1</v>
      </c>
      <c r="N52" s="2" t="s">
        <v>87</v>
      </c>
      <c r="O52" s="2">
        <v>0.19</v>
      </c>
      <c r="P52" s="2">
        <v>4</v>
      </c>
      <c r="Q52" s="2" t="s">
        <v>89</v>
      </c>
    </row>
    <row r="53" spans="1:20" x14ac:dyDescent="0.25">
      <c r="B53" t="s">
        <v>93</v>
      </c>
      <c r="C53">
        <v>0.19</v>
      </c>
      <c r="D53">
        <v>1</v>
      </c>
      <c r="E53">
        <v>0.22</v>
      </c>
      <c r="F53">
        <v>1</v>
      </c>
      <c r="G53" t="s">
        <v>88</v>
      </c>
      <c r="I53" s="2">
        <v>0.23</v>
      </c>
      <c r="J53" s="2">
        <v>1</v>
      </c>
      <c r="K53" s="2" t="s">
        <v>85</v>
      </c>
      <c r="L53" s="2">
        <v>0.25</v>
      </c>
      <c r="M53" s="2">
        <v>2</v>
      </c>
      <c r="N53" s="2" t="s">
        <v>87</v>
      </c>
      <c r="O53" s="2">
        <v>0.6</v>
      </c>
      <c r="P53" s="2">
        <v>2</v>
      </c>
      <c r="Q53" s="2" t="s">
        <v>89</v>
      </c>
    </row>
    <row r="54" spans="1:20" x14ac:dyDescent="0.25">
      <c r="B54" t="s">
        <v>93</v>
      </c>
      <c r="C54">
        <v>0.22</v>
      </c>
      <c r="D54">
        <v>0</v>
      </c>
      <c r="I54" s="2">
        <v>0.22</v>
      </c>
      <c r="J54" s="2">
        <v>0</v>
      </c>
      <c r="K54" s="2" t="s">
        <v>85</v>
      </c>
      <c r="L54" s="2">
        <v>0.27</v>
      </c>
      <c r="M54" s="2">
        <v>1</v>
      </c>
      <c r="N54" s="2" t="s">
        <v>87</v>
      </c>
      <c r="O54" s="2">
        <v>0.24</v>
      </c>
      <c r="P54" s="2">
        <v>0</v>
      </c>
      <c r="Q54" s="2" t="s">
        <v>89</v>
      </c>
    </row>
    <row r="55" spans="1:20" x14ac:dyDescent="0.25">
      <c r="B55" t="s">
        <v>93</v>
      </c>
      <c r="C55">
        <v>0.31</v>
      </c>
      <c r="D55">
        <v>0</v>
      </c>
      <c r="I55" s="2">
        <v>0.22</v>
      </c>
      <c r="J55" s="2">
        <v>0</v>
      </c>
      <c r="K55" s="2" t="s">
        <v>85</v>
      </c>
      <c r="L55" s="2">
        <v>0.19</v>
      </c>
      <c r="M55" s="2">
        <v>0</v>
      </c>
      <c r="N55" s="2" t="s">
        <v>87</v>
      </c>
      <c r="O55" s="2">
        <v>0.23</v>
      </c>
      <c r="P55" s="2">
        <v>0</v>
      </c>
      <c r="Q55" s="2" t="s">
        <v>89</v>
      </c>
    </row>
    <row r="56" spans="1:20" x14ac:dyDescent="0.25">
      <c r="D56">
        <v>1</v>
      </c>
      <c r="I56" s="2">
        <v>0.22</v>
      </c>
      <c r="J56" s="2">
        <v>1</v>
      </c>
      <c r="K56" s="2" t="s">
        <v>85</v>
      </c>
      <c r="L56" s="2">
        <v>0.25</v>
      </c>
      <c r="M56" s="2">
        <v>0</v>
      </c>
      <c r="N56" s="2" t="s">
        <v>87</v>
      </c>
      <c r="O56" s="2">
        <v>0.21</v>
      </c>
      <c r="P56" s="2">
        <v>0</v>
      </c>
      <c r="Q56" s="2"/>
    </row>
    <row r="57" spans="1:20" x14ac:dyDescent="0.25">
      <c r="L57" s="2">
        <v>0.21</v>
      </c>
      <c r="M57" s="2">
        <v>0</v>
      </c>
      <c r="N57" s="2" t="s">
        <v>87</v>
      </c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2" spans="1:20" x14ac:dyDescent="0.25">
      <c r="D62" t="s">
        <v>95</v>
      </c>
      <c r="K62" t="s">
        <v>96</v>
      </c>
    </row>
    <row r="64" spans="1:20" x14ac:dyDescent="0.25">
      <c r="D64" t="s">
        <v>90</v>
      </c>
      <c r="E64">
        <v>0.17899999999999999</v>
      </c>
      <c r="F64">
        <v>7</v>
      </c>
      <c r="G64" t="s">
        <v>98</v>
      </c>
    </row>
    <row r="65" spans="4:12" x14ac:dyDescent="0.25">
      <c r="E65">
        <v>0.193</v>
      </c>
      <c r="F65">
        <v>7</v>
      </c>
    </row>
    <row r="66" spans="4:12" x14ac:dyDescent="0.25">
      <c r="E66">
        <v>0.189</v>
      </c>
      <c r="F66">
        <v>5</v>
      </c>
    </row>
    <row r="67" spans="4:12" x14ac:dyDescent="0.25">
      <c r="E67">
        <v>0.17299999999999999</v>
      </c>
      <c r="F67">
        <v>5</v>
      </c>
    </row>
    <row r="69" spans="4:12" x14ac:dyDescent="0.25">
      <c r="D69" t="s">
        <v>97</v>
      </c>
      <c r="E69">
        <v>0.23</v>
      </c>
      <c r="F69">
        <v>0</v>
      </c>
    </row>
    <row r="72" spans="4:12" x14ac:dyDescent="0.25">
      <c r="D72" t="s">
        <v>93</v>
      </c>
      <c r="E72">
        <v>0.184</v>
      </c>
      <c r="F72">
        <v>0</v>
      </c>
    </row>
    <row r="75" spans="4:12" x14ac:dyDescent="0.25">
      <c r="D75">
        <v>11</v>
      </c>
      <c r="E75">
        <v>0.191</v>
      </c>
      <c r="F75">
        <v>0</v>
      </c>
      <c r="G75">
        <v>12</v>
      </c>
      <c r="H75">
        <v>0.187</v>
      </c>
      <c r="I75">
        <v>0</v>
      </c>
      <c r="J75">
        <v>13</v>
      </c>
      <c r="K75">
        <v>0.16900000000000001</v>
      </c>
      <c r="L75">
        <v>0</v>
      </c>
    </row>
    <row r="76" spans="4:12" x14ac:dyDescent="0.25">
      <c r="D76">
        <v>11</v>
      </c>
      <c r="E76">
        <v>0.18</v>
      </c>
      <c r="F76">
        <v>0</v>
      </c>
      <c r="G76">
        <v>12</v>
      </c>
      <c r="H76">
        <v>0.20200000000000001</v>
      </c>
      <c r="I76">
        <v>0</v>
      </c>
      <c r="J76">
        <v>13</v>
      </c>
      <c r="K76">
        <v>0.17299999999999999</v>
      </c>
      <c r="L76">
        <v>0</v>
      </c>
    </row>
    <row r="77" spans="4:12" x14ac:dyDescent="0.25">
      <c r="D77">
        <v>11</v>
      </c>
      <c r="E77">
        <v>0.17499999999999999</v>
      </c>
      <c r="F77">
        <v>0</v>
      </c>
      <c r="G77">
        <v>12</v>
      </c>
      <c r="H77">
        <v>0.21199999999999999</v>
      </c>
      <c r="I77">
        <v>0</v>
      </c>
      <c r="J77">
        <v>13</v>
      </c>
      <c r="K77">
        <v>0.16200000000000001</v>
      </c>
      <c r="L77">
        <v>0</v>
      </c>
    </row>
    <row r="78" spans="4:12" x14ac:dyDescent="0.25">
      <c r="D78">
        <v>11</v>
      </c>
      <c r="E78">
        <v>0.17599999999999999</v>
      </c>
      <c r="F78">
        <v>0</v>
      </c>
      <c r="G78">
        <v>12</v>
      </c>
      <c r="H78">
        <v>0.20699999999999999</v>
      </c>
      <c r="I78">
        <v>0</v>
      </c>
      <c r="J78">
        <v>13</v>
      </c>
      <c r="K78">
        <v>0.19900000000000001</v>
      </c>
      <c r="L78">
        <v>0</v>
      </c>
    </row>
    <row r="79" spans="4:12" x14ac:dyDescent="0.25">
      <c r="G79">
        <v>12</v>
      </c>
      <c r="H79">
        <v>0.19600000000000001</v>
      </c>
      <c r="J79">
        <v>13</v>
      </c>
      <c r="K79">
        <v>0.183</v>
      </c>
      <c r="L79">
        <v>0</v>
      </c>
    </row>
    <row r="80" spans="4:12" x14ac:dyDescent="0.25">
      <c r="D80">
        <v>9</v>
      </c>
      <c r="E80">
        <v>0.16700000000000001</v>
      </c>
      <c r="F80">
        <v>63</v>
      </c>
    </row>
    <row r="81" spans="1:18" x14ac:dyDescent="0.25">
      <c r="D81">
        <v>9</v>
      </c>
      <c r="E81">
        <v>0.16</v>
      </c>
      <c r="F81">
        <v>67</v>
      </c>
    </row>
    <row r="82" spans="1:18" x14ac:dyDescent="0.25">
      <c r="D82">
        <v>9</v>
      </c>
      <c r="E82">
        <v>0.16200000000000001</v>
      </c>
      <c r="F82">
        <v>73</v>
      </c>
    </row>
    <row r="83" spans="1:18" x14ac:dyDescent="0.25">
      <c r="D83">
        <v>9</v>
      </c>
      <c r="E83">
        <v>0.17699999999999999</v>
      </c>
      <c r="F83">
        <v>64</v>
      </c>
    </row>
    <row r="84" spans="1:18" x14ac:dyDescent="0.25">
      <c r="D84">
        <v>9</v>
      </c>
      <c r="E84">
        <v>0.17899999999999999</v>
      </c>
      <c r="F84">
        <v>68</v>
      </c>
    </row>
    <row r="86" spans="1:18" x14ac:dyDescent="0.25">
      <c r="D86">
        <v>8</v>
      </c>
      <c r="E86">
        <v>0.2</v>
      </c>
      <c r="F86">
        <v>200</v>
      </c>
    </row>
    <row r="87" spans="1:18" x14ac:dyDescent="0.25">
      <c r="D87">
        <v>8</v>
      </c>
      <c r="E87">
        <v>0.19900000000000001</v>
      </c>
      <c r="F87">
        <v>193</v>
      </c>
    </row>
    <row r="88" spans="1:18" x14ac:dyDescent="0.25">
      <c r="D88">
        <v>8</v>
      </c>
      <c r="E88">
        <v>0.17799999999999999</v>
      </c>
      <c r="F88">
        <v>191</v>
      </c>
    </row>
    <row r="89" spans="1:18" x14ac:dyDescent="0.25">
      <c r="D89">
        <v>8</v>
      </c>
      <c r="E89">
        <v>0.192</v>
      </c>
      <c r="F89">
        <v>184</v>
      </c>
    </row>
    <row r="90" spans="1:18" x14ac:dyDescent="0.25">
      <c r="D90">
        <v>8</v>
      </c>
      <c r="E90">
        <v>0.186</v>
      </c>
      <c r="F90">
        <v>188</v>
      </c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5" spans="1:18" x14ac:dyDescent="0.25">
      <c r="F95" t="s">
        <v>98</v>
      </c>
      <c r="H95" t="s">
        <v>99</v>
      </c>
    </row>
    <row r="97" spans="2:13" x14ac:dyDescent="0.25">
      <c r="B97">
        <v>0</v>
      </c>
      <c r="D97">
        <v>5</v>
      </c>
      <c r="F97">
        <v>10</v>
      </c>
      <c r="H97">
        <v>15</v>
      </c>
      <c r="J97">
        <v>20</v>
      </c>
      <c r="L97">
        <v>25</v>
      </c>
    </row>
    <row r="98" spans="2:13" x14ac:dyDescent="0.25">
      <c r="B98">
        <v>107</v>
      </c>
      <c r="C98">
        <v>28.65</v>
      </c>
      <c r="D98">
        <v>3</v>
      </c>
      <c r="E98">
        <v>0.187</v>
      </c>
      <c r="F98">
        <v>8</v>
      </c>
      <c r="G98">
        <v>0.23100000000000001</v>
      </c>
      <c r="H98">
        <v>5</v>
      </c>
      <c r="I98">
        <v>0.25900000000000001</v>
      </c>
      <c r="J98">
        <v>3</v>
      </c>
      <c r="K98">
        <v>0.19700000000000001</v>
      </c>
      <c r="L98">
        <v>8</v>
      </c>
      <c r="M98">
        <v>0.22</v>
      </c>
    </row>
    <row r="99" spans="2:13" x14ac:dyDescent="0.25">
      <c r="B99">
        <v>146</v>
      </c>
      <c r="C99">
        <v>28.028300000000002</v>
      </c>
      <c r="D99">
        <v>24</v>
      </c>
      <c r="E99">
        <v>0.20399999999999999</v>
      </c>
      <c r="F99">
        <v>20</v>
      </c>
      <c r="G99">
        <v>0.184</v>
      </c>
      <c r="H99">
        <v>7</v>
      </c>
      <c r="I99">
        <v>0.19700000000000001</v>
      </c>
      <c r="J99">
        <v>6</v>
      </c>
      <c r="K99">
        <v>0.193</v>
      </c>
      <c r="L99">
        <v>7</v>
      </c>
      <c r="M99">
        <v>0.19700000000000001</v>
      </c>
    </row>
    <row r="100" spans="2:13" x14ac:dyDescent="0.25">
      <c r="B100">
        <v>138</v>
      </c>
      <c r="C100">
        <v>27.686</v>
      </c>
      <c r="D100">
        <v>8</v>
      </c>
      <c r="E100">
        <v>0.24</v>
      </c>
      <c r="F100">
        <v>20</v>
      </c>
      <c r="G100">
        <v>0.214</v>
      </c>
      <c r="H100">
        <v>10</v>
      </c>
      <c r="I100">
        <v>0.21199999999999999</v>
      </c>
      <c r="J100">
        <v>9</v>
      </c>
      <c r="K100">
        <v>0.224</v>
      </c>
      <c r="L100">
        <v>6</v>
      </c>
      <c r="M100">
        <v>0.20300000000000001</v>
      </c>
    </row>
    <row r="101" spans="2:13" x14ac:dyDescent="0.25">
      <c r="B101">
        <v>149</v>
      </c>
      <c r="C101">
        <v>29.739000000000001</v>
      </c>
      <c r="D101">
        <v>23</v>
      </c>
      <c r="E101">
        <v>0.40699999999999997</v>
      </c>
      <c r="F101">
        <v>11</v>
      </c>
      <c r="G101">
        <v>0.19700000000000001</v>
      </c>
      <c r="H101">
        <v>8</v>
      </c>
      <c r="I101">
        <v>0.20200000000000001</v>
      </c>
      <c r="J101">
        <v>3</v>
      </c>
      <c r="K101">
        <v>0.23499999999999999</v>
      </c>
      <c r="L101">
        <v>13</v>
      </c>
      <c r="M101">
        <v>0.20200000000000001</v>
      </c>
    </row>
    <row r="102" spans="2:13" x14ac:dyDescent="0.25">
      <c r="B102">
        <v>163</v>
      </c>
      <c r="C102">
        <v>32.255000000000003</v>
      </c>
      <c r="D102">
        <v>8</v>
      </c>
      <c r="E102">
        <v>0.2</v>
      </c>
      <c r="F102">
        <v>13</v>
      </c>
      <c r="G102">
        <v>0.186</v>
      </c>
      <c r="H102">
        <v>9</v>
      </c>
      <c r="I102">
        <v>0.16900000000000001</v>
      </c>
      <c r="J102">
        <v>6</v>
      </c>
      <c r="K102">
        <v>0.19700000000000001</v>
      </c>
    </row>
    <row r="103" spans="2:13" x14ac:dyDescent="0.25">
      <c r="F103">
        <v>10</v>
      </c>
      <c r="G103">
        <v>0.17599999999999999</v>
      </c>
    </row>
    <row r="105" spans="2:13" x14ac:dyDescent="0.25">
      <c r="B105">
        <f>AVERAGE(B98:B102)</f>
        <v>140.6</v>
      </c>
      <c r="C105">
        <f>AVERAGE(C98:C102)</f>
        <v>29.271660000000004</v>
      </c>
      <c r="D105">
        <f t="shared" ref="D105:M105" si="3">AVERAGE(D98:D102)</f>
        <v>13.2</v>
      </c>
      <c r="E105">
        <f t="shared" si="3"/>
        <v>0.24759999999999999</v>
      </c>
      <c r="F105">
        <f t="shared" si="3"/>
        <v>14.4</v>
      </c>
      <c r="G105">
        <f t="shared" si="3"/>
        <v>0.2024</v>
      </c>
      <c r="H105">
        <f t="shared" si="3"/>
        <v>7.8</v>
      </c>
      <c r="I105">
        <f t="shared" si="3"/>
        <v>0.20780000000000004</v>
      </c>
      <c r="J105">
        <f t="shared" si="3"/>
        <v>5.4</v>
      </c>
      <c r="K105">
        <f t="shared" si="3"/>
        <v>0.2092</v>
      </c>
      <c r="L105">
        <f t="shared" si="3"/>
        <v>8.5</v>
      </c>
      <c r="M105">
        <f t="shared" si="3"/>
        <v>0.20550000000000002</v>
      </c>
    </row>
    <row r="107" spans="2:13" x14ac:dyDescent="0.25">
      <c r="B107">
        <f>100-((B105/1000)*100)</f>
        <v>85.94</v>
      </c>
      <c r="D107">
        <f>100-((D105/1000)*100)</f>
        <v>98.68</v>
      </c>
      <c r="F107">
        <f>100-((F105/1000)*100)</f>
        <v>98.56</v>
      </c>
      <c r="H107">
        <f>100-((H105/1000)*100)</f>
        <v>99.22</v>
      </c>
      <c r="J107">
        <f>100-((J105/1000)*100)</f>
        <v>99.46</v>
      </c>
      <c r="L107">
        <f>100-((L105/1000)*100)</f>
        <v>99.15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AC11"/>
  <sheetViews>
    <sheetView topLeftCell="K1" workbookViewId="0">
      <selection activeCell="M31" sqref="M31"/>
    </sheetView>
  </sheetViews>
  <sheetFormatPr defaultRowHeight="15" x14ac:dyDescent="0.25"/>
  <sheetData>
    <row r="2" spans="8:29" x14ac:dyDescent="0.25">
      <c r="H2" t="s">
        <v>101</v>
      </c>
    </row>
    <row r="4" spans="8:29" x14ac:dyDescent="0.25">
      <c r="H4" t="s">
        <v>102</v>
      </c>
      <c r="J4" t="s">
        <v>103</v>
      </c>
      <c r="L4">
        <v>9</v>
      </c>
      <c r="N4">
        <v>10</v>
      </c>
      <c r="P4">
        <v>11</v>
      </c>
      <c r="R4">
        <v>12</v>
      </c>
      <c r="T4">
        <v>13</v>
      </c>
      <c r="V4">
        <v>14</v>
      </c>
      <c r="X4">
        <v>15</v>
      </c>
      <c r="Z4">
        <v>16</v>
      </c>
      <c r="AB4">
        <v>17</v>
      </c>
    </row>
    <row r="5" spans="8:29" x14ac:dyDescent="0.25">
      <c r="H5">
        <v>0.13700000000000001</v>
      </c>
      <c r="I5">
        <v>395</v>
      </c>
      <c r="J5">
        <v>0.157</v>
      </c>
      <c r="K5">
        <v>268</v>
      </c>
      <c r="L5">
        <v>0.18</v>
      </c>
      <c r="M5">
        <v>151</v>
      </c>
      <c r="N5">
        <v>0.158</v>
      </c>
      <c r="O5">
        <v>62</v>
      </c>
      <c r="P5">
        <v>0.19700000000000001</v>
      </c>
      <c r="Q5">
        <v>10</v>
      </c>
      <c r="R5">
        <v>0.21</v>
      </c>
      <c r="S5">
        <v>0</v>
      </c>
      <c r="T5">
        <v>0.20599999999999999</v>
      </c>
      <c r="U5">
        <v>0</v>
      </c>
      <c r="V5">
        <v>0.186</v>
      </c>
      <c r="W5">
        <v>1</v>
      </c>
      <c r="X5">
        <v>0.186</v>
      </c>
      <c r="Y5">
        <v>0</v>
      </c>
      <c r="Z5">
        <v>0.17699999999999999</v>
      </c>
      <c r="AA5">
        <v>2</v>
      </c>
      <c r="AB5">
        <v>0.16300000000000001</v>
      </c>
      <c r="AC5">
        <v>0</v>
      </c>
    </row>
    <row r="6" spans="8:29" x14ac:dyDescent="0.25">
      <c r="H6">
        <v>0.15</v>
      </c>
      <c r="I6">
        <v>395</v>
      </c>
      <c r="J6">
        <v>0.161</v>
      </c>
      <c r="K6">
        <v>299</v>
      </c>
      <c r="L6">
        <v>0.19700000000000001</v>
      </c>
      <c r="M6">
        <v>152</v>
      </c>
      <c r="N6">
        <v>0.16700000000000001</v>
      </c>
      <c r="O6">
        <v>54</v>
      </c>
      <c r="P6">
        <v>0.18099999999999999</v>
      </c>
      <c r="Q6">
        <v>6</v>
      </c>
      <c r="R6">
        <v>0.20699999999999999</v>
      </c>
      <c r="S6">
        <v>1</v>
      </c>
      <c r="T6">
        <v>0.20499999999999999</v>
      </c>
      <c r="U6">
        <v>2</v>
      </c>
      <c r="V6">
        <v>0.155</v>
      </c>
      <c r="W6">
        <v>1</v>
      </c>
      <c r="X6">
        <v>0.20699999999999999</v>
      </c>
      <c r="Y6">
        <v>1</v>
      </c>
      <c r="Z6">
        <v>0.16500000000000001</v>
      </c>
      <c r="AA6">
        <v>2</v>
      </c>
      <c r="AB6">
        <v>0.17599999999999999</v>
      </c>
      <c r="AC6">
        <v>0</v>
      </c>
    </row>
    <row r="7" spans="8:29" x14ac:dyDescent="0.25">
      <c r="H7">
        <v>0.14399999999999999</v>
      </c>
      <c r="I7">
        <v>396</v>
      </c>
      <c r="J7">
        <v>0.18</v>
      </c>
      <c r="K7">
        <v>259</v>
      </c>
      <c r="L7">
        <v>0.186</v>
      </c>
      <c r="M7">
        <v>148</v>
      </c>
      <c r="N7">
        <v>0.161</v>
      </c>
      <c r="O7">
        <v>63</v>
      </c>
      <c r="P7">
        <v>0.182</v>
      </c>
      <c r="Q7">
        <v>4</v>
      </c>
      <c r="R7">
        <v>0.20699999999999999</v>
      </c>
      <c r="S7">
        <v>0</v>
      </c>
      <c r="T7">
        <v>0.19900000000000001</v>
      </c>
      <c r="U7">
        <v>1</v>
      </c>
      <c r="V7">
        <v>0.18099999999999999</v>
      </c>
      <c r="W7">
        <v>0</v>
      </c>
      <c r="X7">
        <v>0.188</v>
      </c>
      <c r="Y7">
        <v>0</v>
      </c>
      <c r="Z7">
        <v>0.17799999999999999</v>
      </c>
      <c r="AA7">
        <v>1</v>
      </c>
      <c r="AB7">
        <v>0.17499999999999999</v>
      </c>
      <c r="AC7">
        <v>1</v>
      </c>
    </row>
    <row r="8" spans="8:29" x14ac:dyDescent="0.25">
      <c r="H8">
        <v>0.16500000000000001</v>
      </c>
      <c r="I8">
        <v>340</v>
      </c>
      <c r="J8">
        <v>0.14599999999999999</v>
      </c>
      <c r="K8">
        <v>247</v>
      </c>
      <c r="L8">
        <v>0.188</v>
      </c>
      <c r="M8">
        <v>168</v>
      </c>
      <c r="N8">
        <v>0.151</v>
      </c>
      <c r="O8">
        <v>47</v>
      </c>
      <c r="P8">
        <v>0.188</v>
      </c>
      <c r="Q8">
        <v>2</v>
      </c>
      <c r="R8">
        <v>0.19400000000000001</v>
      </c>
      <c r="S8">
        <v>0</v>
      </c>
      <c r="T8">
        <v>0.20799999999999999</v>
      </c>
      <c r="U8">
        <v>0</v>
      </c>
      <c r="V8">
        <v>0.161</v>
      </c>
      <c r="W8">
        <v>0</v>
      </c>
      <c r="X8">
        <v>0.17799999999999999</v>
      </c>
      <c r="Y8">
        <v>0</v>
      </c>
      <c r="Z8">
        <v>0.17799999999999999</v>
      </c>
      <c r="AA8">
        <v>0</v>
      </c>
      <c r="AB8">
        <v>0.17</v>
      </c>
      <c r="AC8">
        <v>1</v>
      </c>
    </row>
    <row r="9" spans="8:29" x14ac:dyDescent="0.25">
      <c r="H9">
        <v>0.185</v>
      </c>
      <c r="I9">
        <v>319</v>
      </c>
      <c r="J9">
        <v>0.16400000000000001</v>
      </c>
      <c r="K9">
        <v>256</v>
      </c>
      <c r="L9">
        <v>0.182</v>
      </c>
      <c r="M9">
        <v>152</v>
      </c>
      <c r="N9">
        <v>0.151</v>
      </c>
      <c r="O9">
        <v>41</v>
      </c>
      <c r="P9">
        <v>0.185</v>
      </c>
      <c r="Q9">
        <v>1</v>
      </c>
      <c r="R9">
        <v>0.192</v>
      </c>
      <c r="S9">
        <v>1</v>
      </c>
      <c r="T9">
        <v>0.20200000000000001</v>
      </c>
      <c r="U9">
        <v>1</v>
      </c>
      <c r="V9">
        <v>0.17199999999999999</v>
      </c>
      <c r="W9">
        <v>0</v>
      </c>
      <c r="X9">
        <v>0.189</v>
      </c>
      <c r="Y9">
        <v>1</v>
      </c>
      <c r="Z9">
        <v>0.17899999999999999</v>
      </c>
      <c r="AA9">
        <v>1</v>
      </c>
      <c r="AB9">
        <v>0.17</v>
      </c>
      <c r="AC9">
        <v>1</v>
      </c>
    </row>
    <row r="11" spans="8:29" x14ac:dyDescent="0.25">
      <c r="H11">
        <f>AVERAGE(H5:H9)</f>
        <v>0.15620000000000003</v>
      </c>
      <c r="I11">
        <f>100-((AVERAGE(I5:I9)/1000)*100)</f>
        <v>63.1</v>
      </c>
      <c r="J11">
        <f>AVERAGE(J5:J9)</f>
        <v>0.16160000000000002</v>
      </c>
      <c r="K11">
        <f>100-((AVERAGE(K5:K9)/1000)*100)</f>
        <v>73.419999999999987</v>
      </c>
      <c r="L11">
        <f>AVERAGE(L5:L9)</f>
        <v>0.18659999999999996</v>
      </c>
      <c r="M11">
        <f>100-((AVERAGE(M5:M9)/1000)*100)</f>
        <v>84.58</v>
      </c>
      <c r="N11">
        <f>AVERAGE(N5:N9)</f>
        <v>0.15760000000000002</v>
      </c>
      <c r="O11">
        <f>100-((AVERAGE(O5:O9)/1000)*100)</f>
        <v>94.66</v>
      </c>
      <c r="P11">
        <f>AVERAGE(P5:P9)</f>
        <v>0.18660000000000002</v>
      </c>
      <c r="Q11">
        <f>100-((AVERAGE(Q5:Q9)/1000)*100)</f>
        <v>99.54</v>
      </c>
      <c r="R11">
        <f>AVERAGE(R5:R9)</f>
        <v>0.20200000000000001</v>
      </c>
      <c r="S11">
        <f>100-((AVERAGE(S5:S9)/1000)*100)</f>
        <v>99.96</v>
      </c>
      <c r="T11">
        <f>AVERAGE(T5:T9)</f>
        <v>0.20400000000000001</v>
      </c>
      <c r="U11">
        <f>100-((AVERAGE(U5:U9)/1000)*100)</f>
        <v>99.92</v>
      </c>
      <c r="V11">
        <f>AVERAGE(V5:V9)</f>
        <v>0.17099999999999999</v>
      </c>
      <c r="W11">
        <f>100-((AVERAGE(W5:W9)/1000)*100)</f>
        <v>99.96</v>
      </c>
      <c r="X11">
        <f>AVERAGE(X5:X9)</f>
        <v>0.18959999999999999</v>
      </c>
      <c r="Y11">
        <f>100-((AVERAGE(Y5:Y9)/1000)*100)</f>
        <v>99.96</v>
      </c>
      <c r="Z11">
        <f>AVERAGE(Z5:Z9)</f>
        <v>0.1754</v>
      </c>
      <c r="AA11">
        <f>100-((AVERAGE(AA5:AA9)/1000)*100)</f>
        <v>99.88</v>
      </c>
      <c r="AB11">
        <f>AVERAGE(AB5:AB9)</f>
        <v>0.17080000000000001</v>
      </c>
      <c r="AC11">
        <f>100-((AVERAGE(AC5:AC9)/1000)*100)</f>
        <v>99.94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8"/>
  <sheetViews>
    <sheetView topLeftCell="M1" zoomScale="70" zoomScaleNormal="70" workbookViewId="0">
      <selection activeCell="R9" sqref="R9"/>
    </sheetView>
  </sheetViews>
  <sheetFormatPr defaultRowHeight="15" x14ac:dyDescent="0.25"/>
  <sheetData>
    <row r="1" spans="1:25" x14ac:dyDescent="0.25">
      <c r="A1" t="s">
        <v>104</v>
      </c>
      <c r="B1" t="s">
        <v>56</v>
      </c>
    </row>
    <row r="2" spans="1:25" x14ac:dyDescent="0.25">
      <c r="A2" t="s">
        <v>105</v>
      </c>
      <c r="B2" t="s">
        <v>106</v>
      </c>
      <c r="E2">
        <v>6.48</v>
      </c>
    </row>
    <row r="3" spans="1:25" x14ac:dyDescent="0.25">
      <c r="A3" t="s">
        <v>107</v>
      </c>
      <c r="B3" t="s">
        <v>109</v>
      </c>
      <c r="E3" t="s">
        <v>108</v>
      </c>
    </row>
    <row r="6" spans="1:25" x14ac:dyDescent="0.25">
      <c r="B6">
        <v>272.89999999999998</v>
      </c>
      <c r="E6">
        <v>275.49</v>
      </c>
      <c r="H6">
        <v>-20.937799999999999</v>
      </c>
      <c r="J6">
        <v>-20.496400000000001</v>
      </c>
      <c r="L6">
        <f>-H6+J6</f>
        <v>0.44139999999999802</v>
      </c>
      <c r="P6">
        <v>2</v>
      </c>
      <c r="Q6">
        <v>2</v>
      </c>
    </row>
    <row r="7" spans="1:25" x14ac:dyDescent="0.25">
      <c r="B7">
        <v>273.10000000000002</v>
      </c>
      <c r="E7">
        <v>275.27</v>
      </c>
      <c r="H7">
        <v>-20.892499999999998</v>
      </c>
      <c r="J7">
        <v>-20.6129</v>
      </c>
      <c r="P7">
        <v>1</v>
      </c>
      <c r="Q7">
        <v>6</v>
      </c>
    </row>
    <row r="8" spans="1:25" x14ac:dyDescent="0.25">
      <c r="B8">
        <v>272.5</v>
      </c>
      <c r="E8">
        <v>275.18799999999999</v>
      </c>
      <c r="H8">
        <v>-20.8353</v>
      </c>
      <c r="J8">
        <v>-20.688600000000001</v>
      </c>
      <c r="P8">
        <v>6</v>
      </c>
      <c r="Q8">
        <v>6</v>
      </c>
      <c r="R8" t="str">
        <f>_xlfn.CONCAT("(",T8,",",U8,")")</f>
        <v>(1,0.63)</v>
      </c>
      <c r="T8" s="2">
        <v>1</v>
      </c>
      <c r="U8" s="2">
        <v>0.63</v>
      </c>
      <c r="V8" t="str">
        <f>_xlfn.CONCAT("(",X8,",",Y8,")")</f>
        <v>(1,0.714)</v>
      </c>
      <c r="W8" s="2"/>
      <c r="X8" s="2">
        <v>1</v>
      </c>
      <c r="Y8" s="2">
        <v>0.71399999999999997</v>
      </c>
    </row>
    <row r="9" spans="1:25" x14ac:dyDescent="0.25">
      <c r="B9">
        <v>272.60000000000002</v>
      </c>
      <c r="E9">
        <v>275.11880000000002</v>
      </c>
      <c r="H9">
        <v>-20.875</v>
      </c>
      <c r="J9">
        <v>-20.651599999999998</v>
      </c>
      <c r="P9">
        <v>3</v>
      </c>
      <c r="Q9">
        <v>6</v>
      </c>
      <c r="R9" t="str">
        <f>_xlfn.CONCAT("(",T9,",",U9,")")</f>
        <v>(2,0.85)</v>
      </c>
      <c r="T9" s="2">
        <v>2</v>
      </c>
      <c r="U9" s="2">
        <v>0.85</v>
      </c>
      <c r="V9" t="str">
        <f t="shared" ref="V9:V17" si="0">_xlfn.CONCAT("(",X9,",",Y9,")")</f>
        <v>(2,1.05)</v>
      </c>
      <c r="W9" s="2"/>
      <c r="X9" s="2">
        <v>2</v>
      </c>
      <c r="Y9">
        <v>1.05</v>
      </c>
    </row>
    <row r="10" spans="1:25" x14ac:dyDescent="0.25">
      <c r="A10" t="s">
        <v>56</v>
      </c>
      <c r="I10" t="s">
        <v>58</v>
      </c>
      <c r="P10">
        <v>1</v>
      </c>
      <c r="Q10">
        <v>5</v>
      </c>
      <c r="R10" t="str">
        <f t="shared" ref="R9:R17" si="1">_xlfn.CONCAT("(",T10,",",U10,")")</f>
        <v>(3,0.61)</v>
      </c>
      <c r="T10" s="2">
        <v>3</v>
      </c>
      <c r="U10" s="2">
        <v>0.61</v>
      </c>
      <c r="V10" t="str">
        <f t="shared" si="0"/>
        <v>(3,0.6789)</v>
      </c>
      <c r="W10" s="2"/>
      <c r="X10" s="2">
        <v>3</v>
      </c>
      <c r="Y10">
        <v>0.67889999999999995</v>
      </c>
    </row>
    <row r="11" spans="1:25" x14ac:dyDescent="0.25">
      <c r="A11" s="2">
        <v>0.63</v>
      </c>
      <c r="B11" s="2">
        <v>0.68</v>
      </c>
      <c r="C11" s="2">
        <v>0.68</v>
      </c>
      <c r="E11">
        <v>1.1599999999999999</v>
      </c>
      <c r="F11">
        <v>2.5299999999999998</v>
      </c>
      <c r="G11">
        <v>2.4079999999999999</v>
      </c>
      <c r="I11" s="2">
        <v>1.42</v>
      </c>
      <c r="J11" s="2">
        <v>1.22</v>
      </c>
      <c r="L11">
        <v>0.63</v>
      </c>
      <c r="P11">
        <v>7</v>
      </c>
      <c r="Q11">
        <v>1</v>
      </c>
      <c r="R11" t="str">
        <f t="shared" si="1"/>
        <v>(4,0.73)</v>
      </c>
      <c r="T11" s="2">
        <v>4</v>
      </c>
      <c r="U11" s="2">
        <v>0.73</v>
      </c>
      <c r="V11" t="str">
        <f t="shared" si="0"/>
        <v>(4,1)</v>
      </c>
      <c r="W11" s="2"/>
      <c r="X11" s="2">
        <v>4</v>
      </c>
      <c r="Y11">
        <v>1</v>
      </c>
    </row>
    <row r="12" spans="1:25" x14ac:dyDescent="0.25">
      <c r="A12" s="2">
        <v>0.85</v>
      </c>
      <c r="B12" s="2">
        <v>1.105</v>
      </c>
      <c r="C12" s="2">
        <v>0.63</v>
      </c>
      <c r="E12">
        <v>1.57</v>
      </c>
      <c r="F12">
        <v>2.1019999999999999</v>
      </c>
      <c r="G12">
        <v>2.02</v>
      </c>
      <c r="I12" s="2">
        <v>0.93799999999999994</v>
      </c>
      <c r="J12" s="2">
        <v>1.22</v>
      </c>
      <c r="L12">
        <v>1.05</v>
      </c>
      <c r="P12">
        <v>6</v>
      </c>
      <c r="Q12">
        <v>1</v>
      </c>
      <c r="R12" t="str">
        <f t="shared" si="1"/>
        <v>(5,0.68)</v>
      </c>
      <c r="T12" s="2">
        <v>5</v>
      </c>
      <c r="U12" s="2">
        <v>0.68</v>
      </c>
      <c r="V12" t="str">
        <f t="shared" si="0"/>
        <v>(5,0.816)</v>
      </c>
      <c r="X12" s="2">
        <v>5</v>
      </c>
      <c r="Y12" s="2">
        <v>0.81599999999999995</v>
      </c>
    </row>
    <row r="13" spans="1:25" x14ac:dyDescent="0.25">
      <c r="A13" s="2">
        <v>0.61</v>
      </c>
      <c r="B13" s="2">
        <v>0.63</v>
      </c>
      <c r="C13" s="2"/>
      <c r="E13">
        <v>1.63</v>
      </c>
      <c r="F13">
        <v>1.673</v>
      </c>
      <c r="G13">
        <v>1.714</v>
      </c>
      <c r="I13" s="2">
        <v>1.08</v>
      </c>
      <c r="J13" s="2">
        <v>1.22</v>
      </c>
      <c r="L13">
        <v>0.67889999999999995</v>
      </c>
      <c r="P13">
        <v>2</v>
      </c>
      <c r="Q13">
        <v>6</v>
      </c>
      <c r="R13" t="str">
        <f t="shared" si="1"/>
        <v>(6,1.105)</v>
      </c>
      <c r="T13" s="2">
        <v>6</v>
      </c>
      <c r="U13" s="2">
        <v>1.105</v>
      </c>
      <c r="V13" t="str">
        <f t="shared" si="0"/>
        <v>(6,0.79)</v>
      </c>
      <c r="X13" s="2">
        <v>6</v>
      </c>
      <c r="Y13" s="2">
        <v>0.79</v>
      </c>
    </row>
    <row r="14" spans="1:25" x14ac:dyDescent="0.25">
      <c r="A14" s="2">
        <v>0.73</v>
      </c>
      <c r="B14" s="2">
        <v>0.56999999999999995</v>
      </c>
      <c r="C14" s="2"/>
      <c r="E14">
        <v>2.2200000000000002</v>
      </c>
      <c r="F14">
        <v>1.6120000000000001</v>
      </c>
      <c r="G14">
        <v>1.571</v>
      </c>
      <c r="I14" s="2">
        <v>1.08</v>
      </c>
      <c r="J14" s="2">
        <v>1.04</v>
      </c>
      <c r="L14">
        <v>1</v>
      </c>
      <c r="P14">
        <v>5</v>
      </c>
      <c r="Q14">
        <v>6</v>
      </c>
      <c r="R14" t="str">
        <f t="shared" si="1"/>
        <v>(7,0.63)</v>
      </c>
      <c r="T14" s="2">
        <v>7</v>
      </c>
      <c r="U14" s="2">
        <v>0.63</v>
      </c>
      <c r="V14" t="str">
        <f t="shared" si="0"/>
        <v>(7,0.84)</v>
      </c>
      <c r="X14" s="2">
        <v>7</v>
      </c>
      <c r="Y14">
        <v>0.84</v>
      </c>
    </row>
    <row r="15" spans="1:25" x14ac:dyDescent="0.25">
      <c r="A15" s="2">
        <v>0.89600000000000002</v>
      </c>
      <c r="B15" s="2">
        <v>0.63</v>
      </c>
      <c r="C15" s="2"/>
      <c r="E15">
        <v>2.77</v>
      </c>
      <c r="F15">
        <v>1.28</v>
      </c>
      <c r="G15">
        <v>1.3260000000000001</v>
      </c>
      <c r="I15" s="2">
        <v>1.28</v>
      </c>
      <c r="J15" s="2">
        <v>0.71399999999999997</v>
      </c>
      <c r="L15">
        <v>0.63</v>
      </c>
      <c r="P15">
        <v>7</v>
      </c>
      <c r="Q15">
        <v>3</v>
      </c>
      <c r="R15" t="str">
        <f t="shared" si="1"/>
        <v>(8,0.57)</v>
      </c>
      <c r="T15" s="2">
        <v>8</v>
      </c>
      <c r="U15" s="2">
        <v>0.56999999999999995</v>
      </c>
      <c r="V15" t="str">
        <f t="shared" si="0"/>
        <v>(8,0.68)</v>
      </c>
      <c r="X15" s="2">
        <v>8</v>
      </c>
      <c r="Y15">
        <v>0.68</v>
      </c>
    </row>
    <row r="16" spans="1:25" x14ac:dyDescent="0.25">
      <c r="G16">
        <v>1.04</v>
      </c>
      <c r="I16" s="2">
        <v>0.81599999999999995</v>
      </c>
      <c r="J16" s="2">
        <v>0.79</v>
      </c>
      <c r="L16">
        <v>0.68</v>
      </c>
      <c r="P16">
        <v>6</v>
      </c>
      <c r="Q16">
        <v>6</v>
      </c>
      <c r="R16" t="str">
        <f t="shared" si="1"/>
        <v>(9,0.68)</v>
      </c>
      <c r="T16" s="2">
        <v>9</v>
      </c>
      <c r="U16" s="2">
        <v>0.68</v>
      </c>
      <c r="V16" t="str">
        <f t="shared" si="0"/>
        <v>(9,0.73)</v>
      </c>
      <c r="X16" s="2">
        <v>9</v>
      </c>
      <c r="Y16">
        <v>0.73</v>
      </c>
    </row>
    <row r="17" spans="1:25" x14ac:dyDescent="0.25">
      <c r="A17">
        <f>AVERAGE(A11:C15)</f>
        <v>0.72008333333333352</v>
      </c>
      <c r="E17">
        <f>AVERAGE(E11:E15)</f>
        <v>1.8699999999999999</v>
      </c>
      <c r="L17">
        <v>0.84</v>
      </c>
      <c r="P17">
        <v>2</v>
      </c>
      <c r="Q17">
        <v>5</v>
      </c>
      <c r="R17" t="str">
        <f t="shared" si="1"/>
        <v>(10,0.63)</v>
      </c>
      <c r="T17" s="2">
        <v>10</v>
      </c>
      <c r="U17" s="2">
        <v>0.63</v>
      </c>
      <c r="V17" t="str">
        <f t="shared" si="0"/>
        <v>(10,0.84)</v>
      </c>
      <c r="X17" s="2">
        <v>10</v>
      </c>
      <c r="Y17">
        <v>0.84</v>
      </c>
    </row>
    <row r="18" spans="1:25" x14ac:dyDescent="0.25">
      <c r="A18">
        <f>A17/2</f>
        <v>0.36004166666666676</v>
      </c>
      <c r="E18">
        <f>E17/2</f>
        <v>0.93499999999999994</v>
      </c>
      <c r="G18">
        <f>E18-A18</f>
        <v>0.57495833333333324</v>
      </c>
      <c r="L18">
        <v>0.68</v>
      </c>
      <c r="P18">
        <v>1</v>
      </c>
      <c r="Q18">
        <v>4</v>
      </c>
    </row>
    <row r="19" spans="1:25" x14ac:dyDescent="0.25">
      <c r="L19">
        <v>0.73</v>
      </c>
      <c r="P19">
        <v>6</v>
      </c>
      <c r="Q19">
        <v>5</v>
      </c>
    </row>
    <row r="20" spans="1:25" x14ac:dyDescent="0.25">
      <c r="L20">
        <v>0.84</v>
      </c>
      <c r="P20">
        <v>5</v>
      </c>
      <c r="Q20">
        <v>1</v>
      </c>
    </row>
    <row r="21" spans="1:25" x14ac:dyDescent="0.25">
      <c r="L21">
        <v>0.68</v>
      </c>
    </row>
    <row r="22" spans="1:25" x14ac:dyDescent="0.25">
      <c r="L22">
        <v>0.73</v>
      </c>
    </row>
    <row r="23" spans="1:25" x14ac:dyDescent="0.25">
      <c r="L23">
        <v>0.94</v>
      </c>
    </row>
    <row r="24" spans="1:25" x14ac:dyDescent="0.25">
      <c r="L24">
        <v>1.105</v>
      </c>
    </row>
    <row r="25" spans="1:25" x14ac:dyDescent="0.25">
      <c r="L25">
        <v>1.1499999999999999</v>
      </c>
    </row>
    <row r="26" spans="1:25" x14ac:dyDescent="0.25">
      <c r="L26">
        <v>0.47</v>
      </c>
    </row>
    <row r="27" spans="1:25" x14ac:dyDescent="0.25">
      <c r="L27">
        <v>0.42099999999999999</v>
      </c>
    </row>
    <row r="28" spans="1:25" x14ac:dyDescent="0.25">
      <c r="L28">
        <f>AVERAGE(L11:L27)</f>
        <v>0.77969999999999995</v>
      </c>
    </row>
    <row r="29" spans="1:25" x14ac:dyDescent="0.25">
      <c r="I29">
        <f>AVERAGE(I11:L27)</f>
        <v>0.89906551724137918</v>
      </c>
      <c r="L29">
        <f>L28/2</f>
        <v>0.38984999999999997</v>
      </c>
    </row>
    <row r="32" spans="1:2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5" spans="1:25" x14ac:dyDescent="0.25">
      <c r="D35" t="s">
        <v>56</v>
      </c>
      <c r="E35" t="s">
        <v>99</v>
      </c>
    </row>
    <row r="36" spans="1:25" x14ac:dyDescent="0.25">
      <c r="D36" t="s">
        <v>110</v>
      </c>
      <c r="E36">
        <v>111</v>
      </c>
      <c r="G36">
        <v>5</v>
      </c>
      <c r="H36">
        <v>9</v>
      </c>
      <c r="J36">
        <v>7</v>
      </c>
      <c r="K36">
        <v>15</v>
      </c>
      <c r="M36">
        <v>8</v>
      </c>
      <c r="N36">
        <v>10</v>
      </c>
      <c r="P36">
        <v>9</v>
      </c>
      <c r="Q36">
        <v>8</v>
      </c>
      <c r="S36">
        <v>10</v>
      </c>
      <c r="T36">
        <v>14</v>
      </c>
      <c r="V36">
        <v>11</v>
      </c>
      <c r="X36">
        <v>14</v>
      </c>
    </row>
    <row r="37" spans="1:25" x14ac:dyDescent="0.25">
      <c r="E37">
        <v>118</v>
      </c>
      <c r="H37">
        <v>44</v>
      </c>
      <c r="K37">
        <v>27</v>
      </c>
      <c r="N37">
        <v>17</v>
      </c>
      <c r="Q37">
        <v>21</v>
      </c>
      <c r="T37">
        <v>28</v>
      </c>
      <c r="X37">
        <v>28</v>
      </c>
    </row>
    <row r="38" spans="1:25" x14ac:dyDescent="0.25">
      <c r="E38">
        <v>125</v>
      </c>
      <c r="H38">
        <v>28</v>
      </c>
      <c r="K38">
        <v>22</v>
      </c>
      <c r="N38">
        <v>20</v>
      </c>
      <c r="Q38">
        <v>18</v>
      </c>
      <c r="T38">
        <v>16</v>
      </c>
      <c r="X38">
        <v>16</v>
      </c>
    </row>
    <row r="39" spans="1:25" x14ac:dyDescent="0.25">
      <c r="E39">
        <v>98</v>
      </c>
      <c r="H39">
        <v>24</v>
      </c>
      <c r="K39">
        <v>22</v>
      </c>
      <c r="N39">
        <v>20</v>
      </c>
      <c r="Q39">
        <v>29</v>
      </c>
      <c r="T39">
        <v>20</v>
      </c>
      <c r="X39">
        <v>20</v>
      </c>
    </row>
    <row r="40" spans="1:25" x14ac:dyDescent="0.25">
      <c r="H40">
        <v>30</v>
      </c>
      <c r="K40">
        <v>22</v>
      </c>
      <c r="T40">
        <v>19</v>
      </c>
      <c r="X40">
        <v>19</v>
      </c>
    </row>
    <row r="41" spans="1:25" x14ac:dyDescent="0.25">
      <c r="H41">
        <v>23</v>
      </c>
    </row>
    <row r="43" spans="1:25" x14ac:dyDescent="0.25">
      <c r="H43">
        <f>AVERAGE(H36:H41)</f>
        <v>26.333333333333332</v>
      </c>
      <c r="K43">
        <f>AVERAGE(K36:K41)</f>
        <v>21.6</v>
      </c>
      <c r="N43">
        <f>AVERAGE(N36:N41)</f>
        <v>16.75</v>
      </c>
      <c r="Q43">
        <f>AVERAGE(Q36:Q41)</f>
        <v>19</v>
      </c>
      <c r="T43">
        <f>AVERAGE(T36:T41)</f>
        <v>19.399999999999999</v>
      </c>
      <c r="X43">
        <f>AVERAGE(X36:X41)</f>
        <v>19.399999999999999</v>
      </c>
    </row>
    <row r="45" spans="1:25" x14ac:dyDescent="0.25">
      <c r="H45" s="3">
        <f>(H43/500)*100</f>
        <v>5.2666666666666666</v>
      </c>
      <c r="K45" s="3">
        <f>(K43/500)*100</f>
        <v>4.32</v>
      </c>
      <c r="N45" s="3">
        <f>(N43/500)*100</f>
        <v>3.35</v>
      </c>
      <c r="Q45" s="3">
        <f>(Q43/500)*100</f>
        <v>3.8</v>
      </c>
      <c r="T45" s="3">
        <f>(T43/500)*100</f>
        <v>3.8799999999999994</v>
      </c>
      <c r="X45" s="3">
        <f>(X43/500)*100</f>
        <v>3.8799999999999994</v>
      </c>
    </row>
    <row r="46" spans="1:25" x14ac:dyDescent="0.25">
      <c r="Q46" s="3"/>
    </row>
    <row r="47" spans="1:25" x14ac:dyDescent="0.25">
      <c r="H47">
        <f>100-H45</f>
        <v>94.733333333333334</v>
      </c>
      <c r="K47">
        <f>100-K45</f>
        <v>95.68</v>
      </c>
      <c r="N47">
        <f>100-N45</f>
        <v>96.65</v>
      </c>
      <c r="Q47">
        <f>100-Q45</f>
        <v>96.2</v>
      </c>
      <c r="T47">
        <f>100-T45</f>
        <v>96.12</v>
      </c>
      <c r="X47">
        <f>100-X45</f>
        <v>96.12</v>
      </c>
    </row>
    <row r="51" spans="5:46" x14ac:dyDescent="0.25">
      <c r="E51" t="s">
        <v>111</v>
      </c>
    </row>
    <row r="52" spans="5:46" x14ac:dyDescent="0.25">
      <c r="J52">
        <v>7</v>
      </c>
      <c r="K52">
        <v>262</v>
      </c>
      <c r="P52">
        <v>9</v>
      </c>
      <c r="Q52">
        <v>56</v>
      </c>
      <c r="T52">
        <v>10</v>
      </c>
      <c r="V52">
        <v>11</v>
      </c>
      <c r="X52">
        <v>10</v>
      </c>
      <c r="Z52">
        <v>13</v>
      </c>
      <c r="AA52">
        <v>50</v>
      </c>
      <c r="AC52">
        <v>14</v>
      </c>
      <c r="AD52">
        <v>8</v>
      </c>
      <c r="AE52" t="s">
        <v>11</v>
      </c>
      <c r="AF52">
        <v>20</v>
      </c>
      <c r="AG52">
        <v>16</v>
      </c>
      <c r="AI52">
        <v>30</v>
      </c>
      <c r="AJ52">
        <v>6</v>
      </c>
      <c r="AM52">
        <v>40</v>
      </c>
      <c r="AN52">
        <v>36</v>
      </c>
      <c r="AP52">
        <v>100</v>
      </c>
      <c r="AQ52">
        <v>1</v>
      </c>
      <c r="AS52">
        <v>200</v>
      </c>
      <c r="AT52">
        <v>0</v>
      </c>
    </row>
    <row r="53" spans="5:46" x14ac:dyDescent="0.25">
      <c r="K53">
        <v>246</v>
      </c>
      <c r="Q53">
        <v>61</v>
      </c>
      <c r="T53">
        <v>30</v>
      </c>
      <c r="X53">
        <v>30</v>
      </c>
      <c r="AA53">
        <v>1</v>
      </c>
      <c r="AD53">
        <v>6</v>
      </c>
      <c r="AG53">
        <v>9</v>
      </c>
      <c r="AJ53">
        <v>9</v>
      </c>
      <c r="AN53">
        <v>26</v>
      </c>
      <c r="AQ53">
        <v>21</v>
      </c>
      <c r="AT53">
        <v>5</v>
      </c>
    </row>
    <row r="54" spans="5:46" x14ac:dyDescent="0.25">
      <c r="T54">
        <v>32</v>
      </c>
      <c r="X54">
        <v>32</v>
      </c>
      <c r="AA54">
        <v>14</v>
      </c>
      <c r="AD54">
        <v>6</v>
      </c>
      <c r="AG54">
        <v>13</v>
      </c>
      <c r="AJ54">
        <v>17</v>
      </c>
      <c r="AQ54">
        <v>21</v>
      </c>
    </row>
    <row r="55" spans="5:46" x14ac:dyDescent="0.25">
      <c r="T55">
        <v>14</v>
      </c>
      <c r="X55">
        <v>14</v>
      </c>
      <c r="AA55">
        <v>27</v>
      </c>
      <c r="AD55">
        <v>35</v>
      </c>
      <c r="AG55">
        <v>22</v>
      </c>
    </row>
    <row r="56" spans="5:46" x14ac:dyDescent="0.25">
      <c r="T56">
        <v>7</v>
      </c>
      <c r="X56">
        <v>7</v>
      </c>
      <c r="AA56">
        <v>16</v>
      </c>
      <c r="AD56">
        <v>26</v>
      </c>
    </row>
    <row r="57" spans="5:46" x14ac:dyDescent="0.25">
      <c r="T57">
        <v>5</v>
      </c>
      <c r="X57">
        <v>5</v>
      </c>
      <c r="AA57">
        <v>10</v>
      </c>
    </row>
    <row r="58" spans="5:46" x14ac:dyDescent="0.25">
      <c r="T58">
        <v>25</v>
      </c>
      <c r="X58">
        <v>25</v>
      </c>
      <c r="AA58">
        <v>7</v>
      </c>
    </row>
    <row r="59" spans="5:46" x14ac:dyDescent="0.25">
      <c r="K59">
        <f>AVERAGE(K52:K57)</f>
        <v>254</v>
      </c>
      <c r="Q59">
        <f>AVERAGE(Q52:Q57)</f>
        <v>58.5</v>
      </c>
      <c r="T59">
        <f>AVERAGE(T52:T57)</f>
        <v>16.333333333333332</v>
      </c>
      <c r="X59">
        <f>AVERAGE(X52:X57)</f>
        <v>16.333333333333332</v>
      </c>
      <c r="AA59">
        <f>AVERAGE(AA52:AA57)</f>
        <v>19.666666666666668</v>
      </c>
      <c r="AD59">
        <f>AVERAGE(AD52:AD57)</f>
        <v>16.2</v>
      </c>
      <c r="AG59">
        <f>AVERAGE(AG52:AG57)</f>
        <v>15</v>
      </c>
      <c r="AJ59">
        <f>AVERAGE(AJ52:AJ57)</f>
        <v>10.666666666666666</v>
      </c>
      <c r="AN59">
        <f>AVERAGE(AN52:AN57)</f>
        <v>31</v>
      </c>
      <c r="AQ59">
        <f>AVERAGE(AQ52:AQ57)</f>
        <v>14.333333333333334</v>
      </c>
      <c r="AT59">
        <f>AVERAGE(AT52:AT57)</f>
        <v>2.5</v>
      </c>
    </row>
    <row r="60" spans="5:46" x14ac:dyDescent="0.25">
      <c r="T60">
        <v>14</v>
      </c>
      <c r="X60">
        <v>14</v>
      </c>
    </row>
    <row r="61" spans="5:46" x14ac:dyDescent="0.25">
      <c r="K61" s="3">
        <f>(K59/500)*100</f>
        <v>50.8</v>
      </c>
      <c r="Q61" s="3">
        <f>(Q59/500)*100</f>
        <v>11.700000000000001</v>
      </c>
      <c r="T61" s="3">
        <f>(T59/500)*100</f>
        <v>3.2666666666666662</v>
      </c>
      <c r="X61" s="3">
        <f>(X59/500)*100</f>
        <v>3.2666666666666662</v>
      </c>
      <c r="AA61" s="3">
        <f>(AA59/500)*100</f>
        <v>3.933333333333334</v>
      </c>
      <c r="AD61" s="3">
        <f>(AD59/500)*100</f>
        <v>3.2399999999999998</v>
      </c>
      <c r="AG61" s="3">
        <f>(AG59/500)*100</f>
        <v>3</v>
      </c>
      <c r="AJ61" s="3">
        <f>(AJ59/500)*100</f>
        <v>2.1333333333333333</v>
      </c>
      <c r="AN61" s="3">
        <f>(AN59/500)*100</f>
        <v>6.2</v>
      </c>
      <c r="AQ61" s="3">
        <f>(AQ59/500)*100</f>
        <v>2.8666666666666667</v>
      </c>
      <c r="AT61" s="3">
        <f>(AT59/500)*100</f>
        <v>0.5</v>
      </c>
    </row>
    <row r="62" spans="5:46" x14ac:dyDescent="0.25">
      <c r="T62">
        <v>23</v>
      </c>
      <c r="X62">
        <v>23</v>
      </c>
    </row>
    <row r="63" spans="5:46" x14ac:dyDescent="0.25">
      <c r="K63">
        <f>100-K61</f>
        <v>49.2</v>
      </c>
      <c r="Q63">
        <f>100-Q61</f>
        <v>88.3</v>
      </c>
      <c r="T63">
        <f>100-T61</f>
        <v>96.733333333333334</v>
      </c>
      <c r="X63">
        <f>100-X61</f>
        <v>96.733333333333334</v>
      </c>
      <c r="AA63">
        <f>100-AA61</f>
        <v>96.066666666666663</v>
      </c>
      <c r="AD63">
        <f>100-AD61</f>
        <v>96.76</v>
      </c>
      <c r="AG63">
        <f>100-AG61</f>
        <v>97</v>
      </c>
      <c r="AJ63">
        <f>100-AJ61</f>
        <v>97.86666666666666</v>
      </c>
      <c r="AN63">
        <f>100-AN61</f>
        <v>93.8</v>
      </c>
      <c r="AQ63">
        <f>100-AQ61</f>
        <v>97.13333333333334</v>
      </c>
      <c r="AT63">
        <f>100-AT61</f>
        <v>99.5</v>
      </c>
    </row>
    <row r="67" spans="18:30" x14ac:dyDescent="0.25">
      <c r="T67" t="s">
        <v>112</v>
      </c>
      <c r="U67" t="s">
        <v>148</v>
      </c>
      <c r="X67" t="s">
        <v>112</v>
      </c>
    </row>
    <row r="68" spans="18:30" x14ac:dyDescent="0.25">
      <c r="T68" t="s">
        <v>113</v>
      </c>
      <c r="X68" t="s">
        <v>113</v>
      </c>
    </row>
    <row r="69" spans="18:30" x14ac:dyDescent="0.25">
      <c r="T69" t="s">
        <v>114</v>
      </c>
      <c r="X69" t="s">
        <v>114</v>
      </c>
    </row>
    <row r="70" spans="18:30" x14ac:dyDescent="0.25">
      <c r="T70" t="s">
        <v>115</v>
      </c>
      <c r="X70" t="s">
        <v>115</v>
      </c>
    </row>
    <row r="71" spans="18:30" x14ac:dyDescent="0.25">
      <c r="T71" t="s">
        <v>116</v>
      </c>
      <c r="X71" t="s">
        <v>116</v>
      </c>
    </row>
    <row r="75" spans="18:30" x14ac:dyDescent="0.25">
      <c r="R75" t="s">
        <v>58</v>
      </c>
      <c r="T75" t="s">
        <v>117</v>
      </c>
      <c r="U75" t="s">
        <v>126</v>
      </c>
      <c r="X75" t="s">
        <v>117</v>
      </c>
      <c r="AD75" t="s">
        <v>136</v>
      </c>
    </row>
    <row r="76" spans="18:30" x14ac:dyDescent="0.25">
      <c r="T76" t="s">
        <v>118</v>
      </c>
      <c r="X76" t="s">
        <v>118</v>
      </c>
    </row>
    <row r="77" spans="18:30" x14ac:dyDescent="0.25">
      <c r="T77" t="s">
        <v>119</v>
      </c>
      <c r="X77" t="s">
        <v>119</v>
      </c>
    </row>
    <row r="78" spans="18:30" x14ac:dyDescent="0.25">
      <c r="T78" t="s">
        <v>120</v>
      </c>
      <c r="X78" t="s">
        <v>120</v>
      </c>
    </row>
    <row r="79" spans="18:30" x14ac:dyDescent="0.25">
      <c r="T79" t="s">
        <v>121</v>
      </c>
      <c r="X79" t="s">
        <v>121</v>
      </c>
    </row>
    <row r="80" spans="18:30" x14ac:dyDescent="0.25">
      <c r="T80" t="s">
        <v>112</v>
      </c>
      <c r="X80" t="s">
        <v>112</v>
      </c>
    </row>
    <row r="81" spans="18:24" x14ac:dyDescent="0.25">
      <c r="T81" t="s">
        <v>122</v>
      </c>
      <c r="X81" t="s">
        <v>122</v>
      </c>
    </row>
    <row r="82" spans="18:24" x14ac:dyDescent="0.25">
      <c r="T82" t="s">
        <v>123</v>
      </c>
      <c r="X82" t="s">
        <v>123</v>
      </c>
    </row>
    <row r="83" spans="18:24" x14ac:dyDescent="0.25">
      <c r="T83" t="s">
        <v>124</v>
      </c>
      <c r="X83" t="s">
        <v>124</v>
      </c>
    </row>
    <row r="84" spans="18:24" x14ac:dyDescent="0.25">
      <c r="T84" t="s">
        <v>125</v>
      </c>
      <c r="X84" t="s">
        <v>125</v>
      </c>
    </row>
    <row r="86" spans="18:24" x14ac:dyDescent="0.25">
      <c r="R86" t="s">
        <v>58</v>
      </c>
      <c r="T86" t="s">
        <v>128</v>
      </c>
      <c r="U86" t="s">
        <v>127</v>
      </c>
      <c r="X86" t="s">
        <v>128</v>
      </c>
    </row>
    <row r="87" spans="18:24" x14ac:dyDescent="0.25">
      <c r="T87" t="s">
        <v>129</v>
      </c>
      <c r="X87" t="s">
        <v>129</v>
      </c>
    </row>
    <row r="88" spans="18:24" x14ac:dyDescent="0.25">
      <c r="T88" t="s">
        <v>130</v>
      </c>
      <c r="X88" t="s">
        <v>130</v>
      </c>
    </row>
    <row r="89" spans="18:24" x14ac:dyDescent="0.25">
      <c r="T89" t="s">
        <v>131</v>
      </c>
      <c r="X89" t="s">
        <v>131</v>
      </c>
    </row>
    <row r="90" spans="18:24" x14ac:dyDescent="0.25">
      <c r="T90" t="s">
        <v>112</v>
      </c>
      <c r="X90" t="s">
        <v>112</v>
      </c>
    </row>
    <row r="91" spans="18:24" x14ac:dyDescent="0.25">
      <c r="T91" t="s">
        <v>132</v>
      </c>
      <c r="X91" t="s">
        <v>132</v>
      </c>
    </row>
    <row r="92" spans="18:24" x14ac:dyDescent="0.25">
      <c r="T92" t="s">
        <v>133</v>
      </c>
      <c r="X92" t="s">
        <v>133</v>
      </c>
    </row>
    <row r="93" spans="18:24" x14ac:dyDescent="0.25">
      <c r="T93" t="s">
        <v>134</v>
      </c>
      <c r="X93" t="s">
        <v>134</v>
      </c>
    </row>
    <row r="94" spans="18:24" x14ac:dyDescent="0.25">
      <c r="T94" t="s">
        <v>135</v>
      </c>
      <c r="X94" t="s">
        <v>135</v>
      </c>
    </row>
    <row r="97" spans="18:30" x14ac:dyDescent="0.25">
      <c r="R97" t="s">
        <v>56</v>
      </c>
      <c r="S97" t="s">
        <v>137</v>
      </c>
      <c r="U97" t="s">
        <v>138</v>
      </c>
    </row>
    <row r="98" spans="18:30" x14ac:dyDescent="0.25">
      <c r="T98" t="s">
        <v>117</v>
      </c>
      <c r="X98" t="s">
        <v>117</v>
      </c>
    </row>
    <row r="99" spans="18:30" x14ac:dyDescent="0.25">
      <c r="T99" t="s">
        <v>181</v>
      </c>
      <c r="X99" t="s">
        <v>181</v>
      </c>
    </row>
    <row r="100" spans="18:30" x14ac:dyDescent="0.25">
      <c r="T100" t="s">
        <v>182</v>
      </c>
      <c r="X100" t="s">
        <v>182</v>
      </c>
    </row>
    <row r="101" spans="18:30" x14ac:dyDescent="0.25">
      <c r="T101" t="s">
        <v>139</v>
      </c>
      <c r="X101" t="s">
        <v>139</v>
      </c>
    </row>
    <row r="102" spans="18:30" x14ac:dyDescent="0.25">
      <c r="T102" t="s">
        <v>183</v>
      </c>
      <c r="X102" t="s">
        <v>183</v>
      </c>
    </row>
    <row r="103" spans="18:30" x14ac:dyDescent="0.25">
      <c r="T103" t="s">
        <v>112</v>
      </c>
      <c r="X103" t="s">
        <v>112</v>
      </c>
    </row>
    <row r="104" spans="18:30" x14ac:dyDescent="0.25">
      <c r="T104" t="s">
        <v>184</v>
      </c>
      <c r="X104" t="s">
        <v>184</v>
      </c>
    </row>
    <row r="105" spans="18:30" x14ac:dyDescent="0.25">
      <c r="T105" t="s">
        <v>185</v>
      </c>
      <c r="X105" t="s">
        <v>185</v>
      </c>
    </row>
    <row r="106" spans="18:30" x14ac:dyDescent="0.25">
      <c r="T106" t="s">
        <v>186</v>
      </c>
      <c r="X106" t="s">
        <v>186</v>
      </c>
    </row>
    <row r="107" spans="18:30" x14ac:dyDescent="0.25">
      <c r="T107" t="s">
        <v>187</v>
      </c>
      <c r="X107" t="s">
        <v>187</v>
      </c>
    </row>
    <row r="110" spans="18:30" x14ac:dyDescent="0.25">
      <c r="R110" t="s">
        <v>56</v>
      </c>
      <c r="S110" t="s">
        <v>126</v>
      </c>
      <c r="T110" t="s">
        <v>117</v>
      </c>
      <c r="X110" t="s">
        <v>117</v>
      </c>
      <c r="AD110" t="s">
        <v>147</v>
      </c>
    </row>
    <row r="111" spans="18:30" x14ac:dyDescent="0.25">
      <c r="T111" t="s">
        <v>140</v>
      </c>
      <c r="X111" t="s">
        <v>140</v>
      </c>
    </row>
    <row r="112" spans="18:30" x14ac:dyDescent="0.25">
      <c r="T112" t="s">
        <v>141</v>
      </c>
      <c r="X112" t="s">
        <v>141</v>
      </c>
    </row>
    <row r="113" spans="18:24" x14ac:dyDescent="0.25">
      <c r="T113" t="s">
        <v>139</v>
      </c>
      <c r="X113" t="s">
        <v>139</v>
      </c>
    </row>
    <row r="114" spans="18:24" x14ac:dyDescent="0.25">
      <c r="T114" t="s">
        <v>142</v>
      </c>
      <c r="X114" t="s">
        <v>142</v>
      </c>
    </row>
    <row r="115" spans="18:24" x14ac:dyDescent="0.25">
      <c r="T115" t="s">
        <v>112</v>
      </c>
      <c r="X115" t="s">
        <v>112</v>
      </c>
    </row>
    <row r="116" spans="18:24" x14ac:dyDescent="0.25">
      <c r="T116" t="s">
        <v>143</v>
      </c>
      <c r="X116" t="s">
        <v>143</v>
      </c>
    </row>
    <row r="117" spans="18:24" x14ac:dyDescent="0.25">
      <c r="T117" t="s">
        <v>144</v>
      </c>
      <c r="X117" t="s">
        <v>144</v>
      </c>
    </row>
    <row r="118" spans="18:24" x14ac:dyDescent="0.25">
      <c r="T118" t="s">
        <v>145</v>
      </c>
      <c r="X118" t="s">
        <v>145</v>
      </c>
    </row>
    <row r="119" spans="18:24" x14ac:dyDescent="0.25">
      <c r="T119" t="s">
        <v>146</v>
      </c>
      <c r="X119" t="s">
        <v>146</v>
      </c>
    </row>
    <row r="123" spans="18:24" x14ac:dyDescent="0.25">
      <c r="R123" t="s">
        <v>149</v>
      </c>
    </row>
    <row r="124" spans="18:24" x14ac:dyDescent="0.25">
      <c r="T124" t="s">
        <v>117</v>
      </c>
      <c r="X124" t="s">
        <v>117</v>
      </c>
    </row>
    <row r="125" spans="18:24" x14ac:dyDescent="0.25">
      <c r="T125" t="s">
        <v>150</v>
      </c>
      <c r="X125" t="s">
        <v>150</v>
      </c>
    </row>
    <row r="126" spans="18:24" x14ac:dyDescent="0.25">
      <c r="T126" t="s">
        <v>151</v>
      </c>
      <c r="X126" t="s">
        <v>151</v>
      </c>
    </row>
    <row r="127" spans="18:24" x14ac:dyDescent="0.25">
      <c r="T127" t="s">
        <v>139</v>
      </c>
      <c r="X127" t="s">
        <v>139</v>
      </c>
    </row>
    <row r="128" spans="18:24" x14ac:dyDescent="0.25">
      <c r="T128" t="s">
        <v>152</v>
      </c>
      <c r="X128" t="s">
        <v>152</v>
      </c>
    </row>
    <row r="129" spans="18:24" x14ac:dyDescent="0.25">
      <c r="T129" t="s">
        <v>112</v>
      </c>
      <c r="X129" t="s">
        <v>112</v>
      </c>
    </row>
    <row r="130" spans="18:24" x14ac:dyDescent="0.25">
      <c r="T130" t="s">
        <v>153</v>
      </c>
      <c r="X130" t="s">
        <v>153</v>
      </c>
    </row>
    <row r="131" spans="18:24" x14ac:dyDescent="0.25">
      <c r="T131" t="s">
        <v>154</v>
      </c>
      <c r="X131" t="s">
        <v>154</v>
      </c>
    </row>
    <row r="132" spans="18:24" x14ac:dyDescent="0.25">
      <c r="T132" t="s">
        <v>155</v>
      </c>
      <c r="X132" t="s">
        <v>155</v>
      </c>
    </row>
    <row r="133" spans="18:24" x14ac:dyDescent="0.25">
      <c r="T133" t="s">
        <v>156</v>
      </c>
      <c r="X133" t="s">
        <v>156</v>
      </c>
    </row>
    <row r="136" spans="18:24" x14ac:dyDescent="0.25">
      <c r="R136" t="s">
        <v>157</v>
      </c>
    </row>
    <row r="137" spans="18:24" x14ac:dyDescent="0.25">
      <c r="T137" t="s">
        <v>117</v>
      </c>
      <c r="X137" t="s">
        <v>117</v>
      </c>
    </row>
    <row r="138" spans="18:24" x14ac:dyDescent="0.25">
      <c r="T138" t="s">
        <v>158</v>
      </c>
      <c r="X138" t="s">
        <v>158</v>
      </c>
    </row>
    <row r="139" spans="18:24" x14ac:dyDescent="0.25">
      <c r="T139" t="s">
        <v>159</v>
      </c>
      <c r="X139" t="s">
        <v>159</v>
      </c>
    </row>
    <row r="140" spans="18:24" x14ac:dyDescent="0.25">
      <c r="T140" t="s">
        <v>139</v>
      </c>
      <c r="X140" t="s">
        <v>139</v>
      </c>
    </row>
    <row r="141" spans="18:24" x14ac:dyDescent="0.25">
      <c r="T141" t="s">
        <v>160</v>
      </c>
      <c r="X141" t="s">
        <v>160</v>
      </c>
    </row>
    <row r="142" spans="18:24" x14ac:dyDescent="0.25">
      <c r="T142" t="s">
        <v>112</v>
      </c>
      <c r="X142" t="s">
        <v>112</v>
      </c>
    </row>
    <row r="143" spans="18:24" x14ac:dyDescent="0.25">
      <c r="T143" t="s">
        <v>161</v>
      </c>
      <c r="X143" t="s">
        <v>161</v>
      </c>
    </row>
    <row r="144" spans="18:24" x14ac:dyDescent="0.25">
      <c r="T144" t="s">
        <v>162</v>
      </c>
      <c r="X144" t="s">
        <v>162</v>
      </c>
    </row>
    <row r="145" spans="18:24" x14ac:dyDescent="0.25">
      <c r="T145" t="s">
        <v>163</v>
      </c>
      <c r="X145" t="s">
        <v>163</v>
      </c>
    </row>
    <row r="146" spans="18:24" x14ac:dyDescent="0.25">
      <c r="T146" t="s">
        <v>164</v>
      </c>
      <c r="X146" t="s">
        <v>164</v>
      </c>
    </row>
    <row r="149" spans="18:24" x14ac:dyDescent="0.25">
      <c r="R149" t="s">
        <v>148</v>
      </c>
      <c r="T149" t="s">
        <v>117</v>
      </c>
      <c r="X149" t="s">
        <v>117</v>
      </c>
    </row>
    <row r="150" spans="18:24" x14ac:dyDescent="0.25">
      <c r="T150" t="s">
        <v>165</v>
      </c>
      <c r="X150" t="s">
        <v>165</v>
      </c>
    </row>
    <row r="151" spans="18:24" x14ac:dyDescent="0.25">
      <c r="T151" t="s">
        <v>166</v>
      </c>
      <c r="X151" t="s">
        <v>166</v>
      </c>
    </row>
    <row r="152" spans="18:24" x14ac:dyDescent="0.25">
      <c r="T152" t="s">
        <v>139</v>
      </c>
      <c r="X152" t="s">
        <v>139</v>
      </c>
    </row>
    <row r="153" spans="18:24" x14ac:dyDescent="0.25">
      <c r="T153" t="s">
        <v>167</v>
      </c>
      <c r="X153" t="s">
        <v>167</v>
      </c>
    </row>
    <row r="154" spans="18:24" x14ac:dyDescent="0.25">
      <c r="T154" t="s">
        <v>112</v>
      </c>
      <c r="X154" t="s">
        <v>112</v>
      </c>
    </row>
    <row r="155" spans="18:24" x14ac:dyDescent="0.25">
      <c r="T155" t="s">
        <v>168</v>
      </c>
      <c r="X155" t="s">
        <v>168</v>
      </c>
    </row>
    <row r="156" spans="18:24" x14ac:dyDescent="0.25">
      <c r="T156" t="s">
        <v>169</v>
      </c>
      <c r="X156" t="s">
        <v>169</v>
      </c>
    </row>
    <row r="157" spans="18:24" x14ac:dyDescent="0.25">
      <c r="T157" t="s">
        <v>170</v>
      </c>
      <c r="X157" t="s">
        <v>170</v>
      </c>
    </row>
    <row r="158" spans="18:24" x14ac:dyDescent="0.25">
      <c r="T158" t="s">
        <v>171</v>
      </c>
      <c r="X158" t="s">
        <v>171</v>
      </c>
    </row>
    <row r="164" spans="18:24" x14ac:dyDescent="0.25">
      <c r="R164" t="s">
        <v>172</v>
      </c>
      <c r="T164" t="s">
        <v>117</v>
      </c>
      <c r="X164" t="s">
        <v>117</v>
      </c>
    </row>
    <row r="165" spans="18:24" x14ac:dyDescent="0.25">
      <c r="T165" t="s">
        <v>173</v>
      </c>
      <c r="X165" t="s">
        <v>173</v>
      </c>
    </row>
    <row r="166" spans="18:24" x14ac:dyDescent="0.25">
      <c r="T166" t="s">
        <v>174</v>
      </c>
      <c r="X166" t="s">
        <v>174</v>
      </c>
    </row>
    <row r="167" spans="18:24" x14ac:dyDescent="0.25">
      <c r="T167" t="s">
        <v>175</v>
      </c>
      <c r="X167" t="s">
        <v>175</v>
      </c>
    </row>
    <row r="168" spans="18:24" x14ac:dyDescent="0.25">
      <c r="T168" t="s">
        <v>176</v>
      </c>
      <c r="X168" t="s">
        <v>176</v>
      </c>
    </row>
    <row r="169" spans="18:24" x14ac:dyDescent="0.25">
      <c r="T169" t="s">
        <v>112</v>
      </c>
      <c r="X169" t="s">
        <v>112</v>
      </c>
    </row>
    <row r="170" spans="18:24" x14ac:dyDescent="0.25">
      <c r="T170" t="s">
        <v>177</v>
      </c>
      <c r="X170" t="s">
        <v>177</v>
      </c>
    </row>
    <row r="171" spans="18:24" x14ac:dyDescent="0.25">
      <c r="T171" t="s">
        <v>178</v>
      </c>
      <c r="X171" t="s">
        <v>178</v>
      </c>
    </row>
    <row r="172" spans="18:24" x14ac:dyDescent="0.25">
      <c r="T172" t="s">
        <v>179</v>
      </c>
      <c r="X172" t="s">
        <v>179</v>
      </c>
    </row>
    <row r="173" spans="18:24" x14ac:dyDescent="0.25">
      <c r="T173" t="s">
        <v>180</v>
      </c>
      <c r="X173" t="s">
        <v>180</v>
      </c>
    </row>
    <row r="178" spans="18:24" x14ac:dyDescent="0.25">
      <c r="R178" t="s">
        <v>188</v>
      </c>
    </row>
    <row r="179" spans="18:24" x14ac:dyDescent="0.25">
      <c r="T179" t="s">
        <v>117</v>
      </c>
      <c r="X179" t="s">
        <v>117</v>
      </c>
    </row>
    <row r="180" spans="18:24" x14ac:dyDescent="0.25">
      <c r="T180" t="s">
        <v>189</v>
      </c>
      <c r="X180" t="s">
        <v>189</v>
      </c>
    </row>
    <row r="181" spans="18:24" x14ac:dyDescent="0.25">
      <c r="T181" t="s">
        <v>190</v>
      </c>
      <c r="X181" t="s">
        <v>190</v>
      </c>
    </row>
    <row r="182" spans="18:24" x14ac:dyDescent="0.25">
      <c r="T182" t="s">
        <v>175</v>
      </c>
      <c r="X182" t="s">
        <v>175</v>
      </c>
    </row>
    <row r="183" spans="18:24" x14ac:dyDescent="0.25">
      <c r="T183" t="s">
        <v>191</v>
      </c>
      <c r="X183" t="s">
        <v>191</v>
      </c>
    </row>
    <row r="184" spans="18:24" x14ac:dyDescent="0.25">
      <c r="T184" t="s">
        <v>112</v>
      </c>
      <c r="X184" t="s">
        <v>112</v>
      </c>
    </row>
    <row r="185" spans="18:24" x14ac:dyDescent="0.25">
      <c r="T185" t="s">
        <v>192</v>
      </c>
      <c r="X185" t="s">
        <v>192</v>
      </c>
    </row>
    <row r="186" spans="18:24" x14ac:dyDescent="0.25">
      <c r="T186" t="s">
        <v>193</v>
      </c>
      <c r="X186" t="s">
        <v>193</v>
      </c>
    </row>
    <row r="187" spans="18:24" x14ac:dyDescent="0.25">
      <c r="T187" t="s">
        <v>194</v>
      </c>
      <c r="X187" t="s">
        <v>194</v>
      </c>
    </row>
    <row r="188" spans="18:24" x14ac:dyDescent="0.25">
      <c r="T188" t="s">
        <v>195</v>
      </c>
      <c r="X188" t="s">
        <v>195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47"/>
  <sheetViews>
    <sheetView topLeftCell="A31" workbookViewId="0">
      <selection activeCell="E33" sqref="E33"/>
    </sheetView>
  </sheetViews>
  <sheetFormatPr defaultRowHeight="15" x14ac:dyDescent="0.25"/>
  <sheetData>
    <row r="3" spans="4:12" x14ac:dyDescent="0.25">
      <c r="D3" t="s">
        <v>196</v>
      </c>
      <c r="H3" t="s">
        <v>197</v>
      </c>
    </row>
    <row r="4" spans="4:12" x14ac:dyDescent="0.25">
      <c r="G4">
        <v>1</v>
      </c>
      <c r="K4">
        <v>1</v>
      </c>
    </row>
    <row r="5" spans="4:12" x14ac:dyDescent="0.25">
      <c r="D5">
        <v>0.1658</v>
      </c>
      <c r="E5" t="str">
        <f>_xlfn.CONCAT("(",G4,",",H5,")")</f>
        <v>(1,0.1641)</v>
      </c>
      <c r="G5">
        <v>2</v>
      </c>
      <c r="H5">
        <v>0.1641</v>
      </c>
      <c r="K5">
        <v>2</v>
      </c>
    </row>
    <row r="6" spans="4:12" x14ac:dyDescent="0.25">
      <c r="D6">
        <v>0.17349999999999999</v>
      </c>
      <c r="E6" t="str">
        <f>_xlfn.CONCAT("(",G5,",",H6,")")</f>
        <v>(2,0.1846)</v>
      </c>
      <c r="G6">
        <v>3</v>
      </c>
      <c r="H6">
        <v>0.18459999999999999</v>
      </c>
      <c r="K6">
        <v>3</v>
      </c>
    </row>
    <row r="7" spans="4:12" x14ac:dyDescent="0.25">
      <c r="D7">
        <v>0.1618</v>
      </c>
      <c r="E7" t="str">
        <f>_xlfn.CONCAT("(",G6,",",H7,")")</f>
        <v>(3,0.1731)</v>
      </c>
      <c r="G7">
        <v>4</v>
      </c>
      <c r="H7">
        <v>0.1731</v>
      </c>
      <c r="K7">
        <v>4</v>
      </c>
    </row>
    <row r="8" spans="4:12" x14ac:dyDescent="0.25">
      <c r="D8">
        <v>0.15859999999999999</v>
      </c>
      <c r="E8" t="str">
        <f>_xlfn.CONCAT("(",G7,",",H8,")")</f>
        <v>(4,0.1815)</v>
      </c>
      <c r="G8">
        <v>5</v>
      </c>
      <c r="H8">
        <v>0.18149999999999999</v>
      </c>
      <c r="K8">
        <v>5</v>
      </c>
    </row>
    <row r="9" spans="4:12" x14ac:dyDescent="0.25">
      <c r="D9">
        <v>0.1789</v>
      </c>
      <c r="E9" t="str">
        <f>_xlfn.CONCAT("(",G8,",",H9,")")</f>
        <v>(5,0.1694)</v>
      </c>
      <c r="G9">
        <v>6</v>
      </c>
      <c r="H9">
        <v>0.1694</v>
      </c>
      <c r="K9">
        <v>6</v>
      </c>
    </row>
    <row r="10" spans="4:12" x14ac:dyDescent="0.25">
      <c r="D10">
        <v>0.1928</v>
      </c>
      <c r="E10" t="str">
        <f>_xlfn.CONCAT("(",G9,",",H10,")")</f>
        <v>(6,0.168)</v>
      </c>
      <c r="G10">
        <v>7</v>
      </c>
      <c r="H10">
        <v>0.16800000000000001</v>
      </c>
      <c r="K10">
        <v>7</v>
      </c>
    </row>
    <row r="11" spans="4:12" x14ac:dyDescent="0.25">
      <c r="D11">
        <v>0.17169999999999999</v>
      </c>
      <c r="E11" t="str">
        <f>_xlfn.CONCAT("(",G10,",",H11,")")</f>
        <v>(7,0.1628)</v>
      </c>
      <c r="G11">
        <v>8</v>
      </c>
      <c r="H11">
        <v>0.1628</v>
      </c>
      <c r="K11">
        <v>8</v>
      </c>
    </row>
    <row r="12" spans="4:12" x14ac:dyDescent="0.25">
      <c r="D12">
        <v>0.18360000000000001</v>
      </c>
      <c r="E12" t="str">
        <f>_xlfn.CONCAT("(",G11,",",H12,")")</f>
        <v>(8,0.1665)</v>
      </c>
      <c r="G12">
        <v>9</v>
      </c>
      <c r="H12">
        <v>0.16650000000000001</v>
      </c>
      <c r="K12">
        <v>9</v>
      </c>
    </row>
    <row r="13" spans="4:12" x14ac:dyDescent="0.25">
      <c r="D13">
        <v>0.1694</v>
      </c>
      <c r="E13" t="str">
        <f>_xlfn.CONCAT("(",G12,",",H13,")")</f>
        <v>(9,0.173)</v>
      </c>
      <c r="G13">
        <v>10</v>
      </c>
      <c r="H13">
        <v>0.17299999999999999</v>
      </c>
      <c r="K13">
        <v>10</v>
      </c>
    </row>
    <row r="14" spans="4:12" x14ac:dyDescent="0.25">
      <c r="D14">
        <v>0.18729999999999999</v>
      </c>
      <c r="E14" t="str">
        <f>_xlfn.CONCAT("(",G13,",",H14,")")</f>
        <v>(10,0.1757)</v>
      </c>
      <c r="H14">
        <v>0.1757</v>
      </c>
    </row>
    <row r="15" spans="4:12" x14ac:dyDescent="0.25">
      <c r="H15" t="e">
        <f>G4:G13=AVERAGE(H5:H14)</f>
        <v>#VALUE!</v>
      </c>
      <c r="K15">
        <v>55</v>
      </c>
      <c r="L15">
        <v>15</v>
      </c>
    </row>
    <row r="26" spans="7:9" x14ac:dyDescent="0.25">
      <c r="G26" t="s">
        <v>199</v>
      </c>
    </row>
    <row r="28" spans="7:9" x14ac:dyDescent="0.25">
      <c r="H28">
        <v>0.26600000000000001</v>
      </c>
    </row>
    <row r="30" spans="7:9" x14ac:dyDescent="0.25">
      <c r="H30">
        <v>0.25</v>
      </c>
      <c r="I30" t="s">
        <v>198</v>
      </c>
    </row>
    <row r="33" spans="5:13" x14ac:dyDescent="0.25">
      <c r="E33" t="str">
        <f>_xlfn.CONCAT("(",G33,",",H33,")")</f>
        <v>(7,0.22)</v>
      </c>
      <c r="G33">
        <v>7</v>
      </c>
      <c r="H33">
        <v>0.22</v>
      </c>
      <c r="I33">
        <v>12</v>
      </c>
      <c r="J33">
        <f>100-((I33*100)/159)</f>
        <v>92.452830188679243</v>
      </c>
      <c r="M33">
        <v>92.452830188679243</v>
      </c>
    </row>
    <row r="34" spans="5:13" x14ac:dyDescent="0.25">
      <c r="E34" t="str">
        <f t="shared" ref="E34:E47" si="0">_xlfn.CONCAT("(",G34,",",H34,")")</f>
        <v>(8,0.26)</v>
      </c>
      <c r="G34">
        <v>8</v>
      </c>
      <c r="H34">
        <v>0.26</v>
      </c>
      <c r="I34">
        <v>5</v>
      </c>
      <c r="J34">
        <f t="shared" ref="J34:J38" si="1">100-((I34*100)/159)</f>
        <v>96.855345911949684</v>
      </c>
      <c r="M34">
        <v>96.855345911949684</v>
      </c>
    </row>
    <row r="35" spans="5:13" x14ac:dyDescent="0.25">
      <c r="E35" t="str">
        <f t="shared" si="0"/>
        <v>(9,0.21)</v>
      </c>
      <c r="G35">
        <v>9</v>
      </c>
      <c r="H35">
        <v>0.21</v>
      </c>
      <c r="I35">
        <v>7</v>
      </c>
      <c r="J35">
        <f t="shared" si="1"/>
        <v>95.59748427672956</v>
      </c>
      <c r="M35">
        <v>95.59748427672956</v>
      </c>
    </row>
    <row r="36" spans="5:13" x14ac:dyDescent="0.25">
      <c r="E36" t="str">
        <f t="shared" si="0"/>
        <v>(10,0.22)</v>
      </c>
      <c r="G36">
        <v>10</v>
      </c>
      <c r="H36">
        <v>0.22</v>
      </c>
      <c r="I36">
        <v>5</v>
      </c>
      <c r="J36">
        <f t="shared" si="1"/>
        <v>96.855345911949684</v>
      </c>
      <c r="M36">
        <v>96.855345911949684</v>
      </c>
    </row>
    <row r="37" spans="5:13" x14ac:dyDescent="0.25">
      <c r="E37" t="str">
        <f t="shared" si="0"/>
        <v>(11,0.257)</v>
      </c>
      <c r="G37">
        <v>11</v>
      </c>
      <c r="H37">
        <v>0.25700000000000001</v>
      </c>
      <c r="I37">
        <v>9</v>
      </c>
      <c r="J37">
        <f t="shared" si="1"/>
        <v>94.339622641509436</v>
      </c>
      <c r="M37">
        <v>94.339622641509436</v>
      </c>
    </row>
    <row r="38" spans="5:13" x14ac:dyDescent="0.25">
      <c r="E38" t="str">
        <f t="shared" si="0"/>
        <v>(12,0.23)</v>
      </c>
      <c r="G38">
        <v>12</v>
      </c>
      <c r="H38">
        <v>0.23</v>
      </c>
      <c r="I38">
        <v>8</v>
      </c>
      <c r="J38">
        <f t="shared" si="1"/>
        <v>94.968553459119491</v>
      </c>
      <c r="M38">
        <v>94.968553459119491</v>
      </c>
    </row>
    <row r="40" spans="5:13" x14ac:dyDescent="0.25">
      <c r="G40" t="s">
        <v>200</v>
      </c>
    </row>
    <row r="42" spans="5:13" x14ac:dyDescent="0.25">
      <c r="E42" t="str">
        <f t="shared" si="0"/>
        <v>(7,0.22)</v>
      </c>
      <c r="G42">
        <v>7</v>
      </c>
      <c r="H42">
        <v>0.22</v>
      </c>
      <c r="I42">
        <v>28</v>
      </c>
      <c r="J42">
        <f>100-((I42*100)/159)</f>
        <v>82.389937106918239</v>
      </c>
      <c r="M42">
        <v>82.389937106918239</v>
      </c>
    </row>
    <row r="43" spans="5:13" x14ac:dyDescent="0.25">
      <c r="E43" t="str">
        <f t="shared" si="0"/>
        <v>(8,0.224)</v>
      </c>
      <c r="G43">
        <v>8</v>
      </c>
      <c r="H43">
        <v>0.224</v>
      </c>
      <c r="I43">
        <v>31</v>
      </c>
      <c r="J43">
        <f t="shared" ref="J43:J47" si="2">100-((I43*100)/159)</f>
        <v>80.503144654088047</v>
      </c>
      <c r="M43">
        <v>80.503144654088047</v>
      </c>
    </row>
    <row r="44" spans="5:13" x14ac:dyDescent="0.25">
      <c r="E44" t="str">
        <f t="shared" si="0"/>
        <v>(9,0.1823)</v>
      </c>
      <c r="G44">
        <v>9</v>
      </c>
      <c r="H44">
        <v>0.18229999999999999</v>
      </c>
      <c r="I44">
        <v>12</v>
      </c>
      <c r="J44">
        <f t="shared" si="2"/>
        <v>92.452830188679243</v>
      </c>
      <c r="M44">
        <v>92.452830188679243</v>
      </c>
    </row>
    <row r="45" spans="5:13" x14ac:dyDescent="0.25">
      <c r="E45" t="str">
        <f t="shared" si="0"/>
        <v>(10,0.23)</v>
      </c>
      <c r="G45">
        <v>10</v>
      </c>
      <c r="H45">
        <v>0.23</v>
      </c>
      <c r="I45">
        <v>3</v>
      </c>
      <c r="J45">
        <f t="shared" si="2"/>
        <v>98.113207547169807</v>
      </c>
      <c r="M45">
        <v>98.113207547169807</v>
      </c>
    </row>
    <row r="46" spans="5:13" x14ac:dyDescent="0.25">
      <c r="E46" t="str">
        <f t="shared" si="0"/>
        <v>(11,0.1875)</v>
      </c>
      <c r="G46">
        <v>11</v>
      </c>
      <c r="H46">
        <v>0.1875</v>
      </c>
      <c r="I46">
        <v>2</v>
      </c>
      <c r="J46">
        <f t="shared" si="2"/>
        <v>98.742138364779876</v>
      </c>
      <c r="M46">
        <v>98.742138364779876</v>
      </c>
    </row>
    <row r="47" spans="5:13" x14ac:dyDescent="0.25">
      <c r="E47" t="str">
        <f t="shared" si="0"/>
        <v>(12,0.176)</v>
      </c>
      <c r="G47">
        <v>12</v>
      </c>
      <c r="H47">
        <v>0.17599999999999999</v>
      </c>
      <c r="I47">
        <v>1</v>
      </c>
      <c r="J47">
        <f t="shared" si="2"/>
        <v>99.371069182389931</v>
      </c>
      <c r="M47">
        <v>99.371069182389931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0"/>
  <sheetViews>
    <sheetView tabSelected="1" workbookViewId="0">
      <selection activeCell="K3" sqref="K3"/>
    </sheetView>
  </sheetViews>
  <sheetFormatPr defaultRowHeight="15" x14ac:dyDescent="0.25"/>
  <cols>
    <col min="4" max="4" width="15" customWidth="1"/>
    <col min="9" max="12" width="14.28515625" customWidth="1"/>
  </cols>
  <sheetData>
    <row r="2" spans="1:21" x14ac:dyDescent="0.25">
      <c r="D2" t="s">
        <v>56</v>
      </c>
      <c r="M2" t="s">
        <v>207</v>
      </c>
    </row>
    <row r="3" spans="1:21" x14ac:dyDescent="0.25">
      <c r="D3" t="s">
        <v>204</v>
      </c>
      <c r="M3" t="s">
        <v>209</v>
      </c>
    </row>
    <row r="4" spans="1:21" x14ac:dyDescent="0.25">
      <c r="A4" t="str">
        <f>_xlfn.CONCAT("(",C4,",",D4,")")</f>
        <v>(1,0.36)</v>
      </c>
      <c r="C4">
        <v>1</v>
      </c>
      <c r="D4">
        <v>0.36</v>
      </c>
      <c r="I4" t="str">
        <f>_xlfn.CONCAT("(",L4,",",M4,")")</f>
        <v>(1,0.57)</v>
      </c>
      <c r="J4" t="str">
        <f>_xlfn.CONCAT("(",L4,",",M4,")")</f>
        <v>(1,0.57)</v>
      </c>
      <c r="L4">
        <v>1</v>
      </c>
      <c r="M4">
        <v>0.56999999999999995</v>
      </c>
      <c r="R4" t="s">
        <v>201</v>
      </c>
      <c r="T4" t="s">
        <v>202</v>
      </c>
      <c r="U4" t="s">
        <v>203</v>
      </c>
    </row>
    <row r="5" spans="1:21" x14ac:dyDescent="0.25">
      <c r="A5" t="str">
        <f t="shared" ref="A5:A13" si="0">_xlfn.CONCAT("(",C5,",",D5,")")</f>
        <v>(2,0.42)</v>
      </c>
      <c r="C5">
        <v>2</v>
      </c>
      <c r="D5">
        <v>0.42</v>
      </c>
      <c r="I5" t="str">
        <f>_xlfn.CONCAT("(",L5,",",M5,")")</f>
        <v>(2,0.68)</v>
      </c>
      <c r="J5" t="str">
        <f t="shared" ref="J5:J27" si="1">_xlfn.CONCAT("(",L5,",",M5,")")</f>
        <v>(2,0.68)</v>
      </c>
      <c r="L5">
        <v>2</v>
      </c>
      <c r="M5">
        <v>0.68</v>
      </c>
      <c r="R5">
        <v>1.47</v>
      </c>
    </row>
    <row r="6" spans="1:21" x14ac:dyDescent="0.25">
      <c r="A6" t="str">
        <f t="shared" si="0"/>
        <v>(3,0.57)</v>
      </c>
      <c r="C6">
        <v>3</v>
      </c>
      <c r="D6">
        <v>0.56999999999999995</v>
      </c>
      <c r="I6" t="str">
        <f>_xlfn.CONCAT("(",L6,",",M6,")")</f>
        <v>(3,0.52)</v>
      </c>
      <c r="J6" t="str">
        <f t="shared" si="1"/>
        <v>(3,0.52)</v>
      </c>
      <c r="L6">
        <v>3</v>
      </c>
      <c r="M6">
        <v>0.52</v>
      </c>
      <c r="R6">
        <v>1.7889999999999999</v>
      </c>
    </row>
    <row r="7" spans="1:21" x14ac:dyDescent="0.25">
      <c r="A7" t="str">
        <f t="shared" si="0"/>
        <v>(4,0.36)</v>
      </c>
      <c r="C7">
        <v>4</v>
      </c>
      <c r="D7">
        <v>0.36</v>
      </c>
      <c r="I7" t="str">
        <f>_xlfn.CONCAT("(",L7,",",M7,")")</f>
        <v>(4,0.473)</v>
      </c>
      <c r="J7" t="str">
        <f t="shared" si="1"/>
        <v>(4,0.473)</v>
      </c>
      <c r="L7">
        <v>4</v>
      </c>
      <c r="M7">
        <v>0.47299999999999998</v>
      </c>
      <c r="R7">
        <v>1.26</v>
      </c>
    </row>
    <row r="8" spans="1:21" x14ac:dyDescent="0.25">
      <c r="A8" t="str">
        <f t="shared" si="0"/>
        <v>(5,0.47)</v>
      </c>
      <c r="C8">
        <v>5</v>
      </c>
      <c r="D8">
        <v>0.47</v>
      </c>
      <c r="I8" t="str">
        <f>_xlfn.CONCAT("(",L8,",",M8,")")</f>
        <v>(5,0.473)</v>
      </c>
      <c r="J8" t="str">
        <f t="shared" si="1"/>
        <v>(5,0.473)</v>
      </c>
      <c r="L8">
        <v>5</v>
      </c>
      <c r="M8">
        <v>0.47299999999999998</v>
      </c>
      <c r="R8">
        <v>1.21</v>
      </c>
    </row>
    <row r="9" spans="1:21" x14ac:dyDescent="0.25">
      <c r="A9" t="str">
        <f t="shared" si="0"/>
        <v>(6,0.36)</v>
      </c>
      <c r="C9">
        <v>6</v>
      </c>
      <c r="D9">
        <v>0.36</v>
      </c>
      <c r="I9" t="str">
        <f>_xlfn.CONCAT("(",L9,",",M9,")")</f>
        <v>(6,0.63)</v>
      </c>
      <c r="J9" t="str">
        <f t="shared" si="1"/>
        <v>(6,0.63)</v>
      </c>
      <c r="L9">
        <v>6</v>
      </c>
      <c r="M9">
        <v>0.63</v>
      </c>
      <c r="R9">
        <v>1.36</v>
      </c>
    </row>
    <row r="10" spans="1:21" x14ac:dyDescent="0.25">
      <c r="A10" t="str">
        <f t="shared" si="0"/>
        <v>(7,0.63)</v>
      </c>
      <c r="C10">
        <v>7</v>
      </c>
      <c r="D10">
        <v>0.63</v>
      </c>
      <c r="I10" t="str">
        <f>_xlfn.CONCAT("(",L10,",",M10,")")</f>
        <v>(7,0.68)</v>
      </c>
      <c r="J10" t="str">
        <f t="shared" si="1"/>
        <v>(7,0.68)</v>
      </c>
      <c r="L10">
        <v>7</v>
      </c>
      <c r="M10">
        <v>0.68</v>
      </c>
      <c r="R10">
        <v>1.57</v>
      </c>
    </row>
    <row r="11" spans="1:21" x14ac:dyDescent="0.25">
      <c r="A11" t="str">
        <f t="shared" si="0"/>
        <v>(8,0.63)</v>
      </c>
      <c r="C11">
        <v>8</v>
      </c>
      <c r="D11">
        <v>0.63</v>
      </c>
      <c r="I11" t="str">
        <f>_xlfn.CONCAT("(",L11,",",M11,")")</f>
        <v>(8,0.73)</v>
      </c>
      <c r="J11" t="str">
        <f t="shared" si="1"/>
        <v>(8,0.73)</v>
      </c>
      <c r="L11">
        <v>8</v>
      </c>
      <c r="M11">
        <v>0.73</v>
      </c>
      <c r="R11">
        <v>1.84</v>
      </c>
    </row>
    <row r="12" spans="1:21" x14ac:dyDescent="0.25">
      <c r="A12" t="str">
        <f t="shared" si="0"/>
        <v>(9,0.42)</v>
      </c>
      <c r="C12">
        <v>9</v>
      </c>
      <c r="D12">
        <v>0.42</v>
      </c>
      <c r="I12" t="str">
        <f>_xlfn.CONCAT("(",L12,",",M12,")")</f>
        <v>(9,0.42)</v>
      </c>
      <c r="J12" t="str">
        <f t="shared" si="1"/>
        <v>(9,0.42)</v>
      </c>
      <c r="L12">
        <v>9</v>
      </c>
      <c r="M12">
        <v>0.42</v>
      </c>
      <c r="R12">
        <v>1.42</v>
      </c>
    </row>
    <row r="13" spans="1:21" x14ac:dyDescent="0.25">
      <c r="A13" t="str">
        <f t="shared" si="0"/>
        <v>(10,0.42)</v>
      </c>
      <c r="C13">
        <v>10</v>
      </c>
      <c r="D13">
        <v>0.42</v>
      </c>
      <c r="I13" t="str">
        <f>_xlfn.CONCAT("(",L13,",",M13,")")</f>
        <v>(10,0.47)</v>
      </c>
      <c r="J13" t="str">
        <f t="shared" si="1"/>
        <v>(10,0.47)</v>
      </c>
      <c r="L13">
        <v>10</v>
      </c>
      <c r="M13">
        <v>0.47</v>
      </c>
      <c r="R13">
        <v>1.57</v>
      </c>
    </row>
    <row r="14" spans="1:21" x14ac:dyDescent="0.25">
      <c r="D14">
        <v>0.42</v>
      </c>
      <c r="M14">
        <f>AVERAGE(M4:M13)</f>
        <v>0.56459999999999999</v>
      </c>
      <c r="R14">
        <v>1.52</v>
      </c>
    </row>
    <row r="15" spans="1:21" x14ac:dyDescent="0.25">
      <c r="D15">
        <v>0.47</v>
      </c>
    </row>
    <row r="16" spans="1:21" x14ac:dyDescent="0.25">
      <c r="D16">
        <f>AVERAGE(D6:D15)</f>
        <v>0.47499999999999992</v>
      </c>
    </row>
    <row r="17" spans="1:13" x14ac:dyDescent="0.25">
      <c r="D17" t="s">
        <v>206</v>
      </c>
      <c r="M17" t="s">
        <v>208</v>
      </c>
    </row>
    <row r="18" spans="1:13" x14ac:dyDescent="0.25">
      <c r="A18" t="str">
        <f>_xlfn.CONCAT("(",C18,",",D18,")")</f>
        <v>(1,0.73)</v>
      </c>
      <c r="C18">
        <v>1</v>
      </c>
      <c r="D18">
        <v>0.73</v>
      </c>
      <c r="E18">
        <v>0.56999999999999995</v>
      </c>
      <c r="G18">
        <v>0.56999999999999995</v>
      </c>
      <c r="I18" t="str">
        <f>_xlfn.CONCAT("(",L18,",",M18,")")</f>
        <v>(1,0.526)</v>
      </c>
      <c r="J18" t="str">
        <f t="shared" si="1"/>
        <v>(1,0.526)</v>
      </c>
      <c r="L18">
        <v>1</v>
      </c>
      <c r="M18">
        <v>0.52600000000000002</v>
      </c>
    </row>
    <row r="19" spans="1:13" x14ac:dyDescent="0.25">
      <c r="A19" t="str">
        <f>_xlfn.CONCAT("(",C19,",",D19,")")</f>
        <v>(2,0.52)</v>
      </c>
      <c r="C19">
        <v>2</v>
      </c>
      <c r="D19">
        <v>0.52</v>
      </c>
      <c r="E19">
        <v>0.73</v>
      </c>
      <c r="G19">
        <v>0.73</v>
      </c>
      <c r="I19" t="str">
        <f>_xlfn.CONCAT("(",L19,",",M19,")")</f>
        <v>(2,0.473)</v>
      </c>
      <c r="J19" t="str">
        <f t="shared" si="1"/>
        <v>(2,0.473)</v>
      </c>
      <c r="L19">
        <v>2</v>
      </c>
      <c r="M19">
        <v>0.47299999999999998</v>
      </c>
    </row>
    <row r="20" spans="1:13" x14ac:dyDescent="0.25">
      <c r="A20" t="str">
        <f>_xlfn.CONCAT("(",C20,",",D20,")")</f>
        <v>(3,0.47)</v>
      </c>
      <c r="C20">
        <v>3</v>
      </c>
      <c r="D20">
        <v>0.47</v>
      </c>
      <c r="E20">
        <v>0.42</v>
      </c>
      <c r="G20">
        <v>0.42</v>
      </c>
      <c r="I20" t="str">
        <f>_xlfn.CONCAT("(",L20,",",M20,")")</f>
        <v>(3,0.526)</v>
      </c>
      <c r="J20" t="str">
        <f t="shared" si="1"/>
        <v>(3,0.526)</v>
      </c>
      <c r="L20">
        <v>3</v>
      </c>
      <c r="M20">
        <v>0.52600000000000002</v>
      </c>
    </row>
    <row r="21" spans="1:13" x14ac:dyDescent="0.25">
      <c r="A21" t="str">
        <f>_xlfn.CONCAT("(",C21,",",D21,")")</f>
        <v>(4,0.52)</v>
      </c>
      <c r="C21">
        <v>4</v>
      </c>
      <c r="D21">
        <v>0.52</v>
      </c>
      <c r="E21">
        <v>0.47</v>
      </c>
      <c r="G21">
        <v>0.47</v>
      </c>
      <c r="I21" t="str">
        <f>_xlfn.CONCAT("(",L21,",",M21,")")</f>
        <v>(4,0.473)</v>
      </c>
      <c r="J21" t="str">
        <f t="shared" si="1"/>
        <v>(4,0.473)</v>
      </c>
      <c r="L21">
        <v>4</v>
      </c>
      <c r="M21">
        <v>0.47299999999999998</v>
      </c>
    </row>
    <row r="22" spans="1:13" x14ac:dyDescent="0.25">
      <c r="A22" t="str">
        <f>_xlfn.CONCAT("(",C22,",",D22,")")</f>
        <v>(5,0.42)</v>
      </c>
      <c r="C22">
        <v>5</v>
      </c>
      <c r="D22">
        <v>0.42</v>
      </c>
      <c r="E22">
        <v>0.63</v>
      </c>
      <c r="G22">
        <v>0.63</v>
      </c>
      <c r="I22" t="str">
        <f>_xlfn.CONCAT("(",L22,",",M22,")")</f>
        <v>(5,0.473)</v>
      </c>
      <c r="J22" t="str">
        <f t="shared" si="1"/>
        <v>(5,0.473)</v>
      </c>
      <c r="L22">
        <v>5</v>
      </c>
      <c r="M22">
        <v>0.47299999999999998</v>
      </c>
    </row>
    <row r="23" spans="1:13" x14ac:dyDescent="0.25">
      <c r="A23" t="str">
        <f>_xlfn.CONCAT("(",C23,",",D23,")")</f>
        <v>(6,0.26)</v>
      </c>
      <c r="C23">
        <v>6</v>
      </c>
      <c r="D23">
        <v>0.26</v>
      </c>
      <c r="E23">
        <v>0.47</v>
      </c>
      <c r="G23">
        <v>0.47</v>
      </c>
      <c r="I23" t="str">
        <f>_xlfn.CONCAT("(",L23,",",M23,")")</f>
        <v>(6,0.473)</v>
      </c>
      <c r="J23" t="str">
        <f t="shared" si="1"/>
        <v>(6,0.473)</v>
      </c>
      <c r="L23">
        <v>6</v>
      </c>
      <c r="M23">
        <v>0.47299999999999998</v>
      </c>
    </row>
    <row r="24" spans="1:13" x14ac:dyDescent="0.25">
      <c r="A24" t="str">
        <f>_xlfn.CONCAT("(",C24,",",D24,")")</f>
        <v>(7,0.47)</v>
      </c>
      <c r="C24">
        <v>7</v>
      </c>
      <c r="D24">
        <v>0.47</v>
      </c>
      <c r="E24">
        <v>0.36</v>
      </c>
      <c r="G24">
        <v>0.36</v>
      </c>
      <c r="I24" t="str">
        <f>_xlfn.CONCAT("(",L24,",",M24,")")</f>
        <v>(7,0.789)</v>
      </c>
      <c r="J24" t="str">
        <f t="shared" si="1"/>
        <v>(7,0.789)</v>
      </c>
      <c r="L24">
        <v>7</v>
      </c>
      <c r="M24">
        <v>0.78900000000000003</v>
      </c>
    </row>
    <row r="25" spans="1:13" x14ac:dyDescent="0.25">
      <c r="A25" t="str">
        <f>_xlfn.CONCAT("(",C25,",",D25,")")</f>
        <v>(8,0.57)</v>
      </c>
      <c r="C25">
        <v>8</v>
      </c>
      <c r="D25">
        <v>0.56999999999999995</v>
      </c>
      <c r="E25">
        <v>0.47</v>
      </c>
      <c r="G25">
        <v>0.47</v>
      </c>
      <c r="I25" t="str">
        <f>_xlfn.CONCAT("(",L25,",",M25,")")</f>
        <v>(8,0.421)</v>
      </c>
      <c r="J25" t="str">
        <f t="shared" si="1"/>
        <v>(8,0.421)</v>
      </c>
      <c r="L25">
        <v>8</v>
      </c>
      <c r="M25">
        <v>0.42099999999999999</v>
      </c>
    </row>
    <row r="26" spans="1:13" x14ac:dyDescent="0.25">
      <c r="A26" t="str">
        <f>_xlfn.CONCAT("(",C26,",",D26,")")</f>
        <v>(9,0.421)</v>
      </c>
      <c r="C26">
        <v>9</v>
      </c>
      <c r="D26">
        <v>0.42099999999999999</v>
      </c>
      <c r="E26">
        <v>0.56999999999999995</v>
      </c>
      <c r="G26">
        <v>0.56999999999999995</v>
      </c>
      <c r="I26" t="str">
        <f>_xlfn.CONCAT("(",L26,",",M26,")")</f>
        <v>(9,0.526)</v>
      </c>
      <c r="J26" t="str">
        <f t="shared" si="1"/>
        <v>(9,0.526)</v>
      </c>
      <c r="L26">
        <v>9</v>
      </c>
      <c r="M26">
        <v>0.52600000000000002</v>
      </c>
    </row>
    <row r="27" spans="1:13" x14ac:dyDescent="0.25">
      <c r="A27" t="str">
        <f>_xlfn.CONCAT("(",C27,",",D27,")")</f>
        <v>(10,0.36)</v>
      </c>
      <c r="C27">
        <v>10</v>
      </c>
      <c r="D27">
        <v>0.36</v>
      </c>
      <c r="E27">
        <v>0.63</v>
      </c>
      <c r="G27">
        <v>0.63</v>
      </c>
      <c r="I27" t="str">
        <f>_xlfn.CONCAT("(",L27,",",M27,")")</f>
        <v>(10,0.421)</v>
      </c>
      <c r="J27" t="str">
        <f t="shared" si="1"/>
        <v>(10,0.421)</v>
      </c>
      <c r="L27">
        <v>10</v>
      </c>
      <c r="M27">
        <v>0.42099999999999999</v>
      </c>
    </row>
    <row r="28" spans="1:13" x14ac:dyDescent="0.25">
      <c r="D28">
        <f>AVERAGE(D18:D27)</f>
        <v>0.47409999999999997</v>
      </c>
      <c r="E28">
        <f>AVERAGE(E18:E27)</f>
        <v>0.53199999999999992</v>
      </c>
      <c r="M28">
        <f>AVERAGE(M18:M27)</f>
        <v>0.5101</v>
      </c>
    </row>
    <row r="29" spans="1:13" x14ac:dyDescent="0.25">
      <c r="D29" t="s">
        <v>205</v>
      </c>
    </row>
    <row r="30" spans="1:13" x14ac:dyDescent="0.25">
      <c r="A30" t="str">
        <f>_xlfn.CONCAT("(",C30,",",D30,")")</f>
        <v>(1,0.42)</v>
      </c>
      <c r="C30">
        <v>1</v>
      </c>
      <c r="D30">
        <v>0.42</v>
      </c>
    </row>
    <row r="31" spans="1:13" x14ac:dyDescent="0.25">
      <c r="A31" t="str">
        <f t="shared" ref="A31:A39" si="2">_xlfn.CONCAT("(",C31,",",D31,")")</f>
        <v>(2,0.42)</v>
      </c>
      <c r="C31">
        <v>2</v>
      </c>
      <c r="D31">
        <v>0.42</v>
      </c>
    </row>
    <row r="32" spans="1:13" x14ac:dyDescent="0.25">
      <c r="A32" t="str">
        <f t="shared" si="2"/>
        <v>(3,0.36)</v>
      </c>
      <c r="C32">
        <v>3</v>
      </c>
      <c r="D32">
        <v>0.36</v>
      </c>
    </row>
    <row r="33" spans="1:4" x14ac:dyDescent="0.25">
      <c r="A33" t="str">
        <f t="shared" si="2"/>
        <v>(4,0.42)</v>
      </c>
      <c r="C33">
        <v>4</v>
      </c>
      <c r="D33">
        <v>0.42</v>
      </c>
    </row>
    <row r="34" spans="1:4" x14ac:dyDescent="0.25">
      <c r="A34" t="str">
        <f t="shared" si="2"/>
        <v>(5,0.57)</v>
      </c>
      <c r="C34">
        <v>5</v>
      </c>
      <c r="D34">
        <v>0.56999999999999995</v>
      </c>
    </row>
    <row r="35" spans="1:4" x14ac:dyDescent="0.25">
      <c r="A35" t="str">
        <f t="shared" si="2"/>
        <v>(6,0.68)</v>
      </c>
      <c r="C35">
        <v>6</v>
      </c>
      <c r="D35">
        <v>0.68</v>
      </c>
    </row>
    <row r="36" spans="1:4" x14ac:dyDescent="0.25">
      <c r="A36" t="str">
        <f t="shared" si="2"/>
        <v>(7,0.36)</v>
      </c>
      <c r="C36">
        <v>7</v>
      </c>
      <c r="D36">
        <v>0.36</v>
      </c>
    </row>
    <row r="37" spans="1:4" x14ac:dyDescent="0.25">
      <c r="A37" t="str">
        <f t="shared" si="2"/>
        <v>(8,0.52)</v>
      </c>
      <c r="C37">
        <v>8</v>
      </c>
      <c r="D37">
        <v>0.52</v>
      </c>
    </row>
    <row r="38" spans="1:4" x14ac:dyDescent="0.25">
      <c r="A38" t="str">
        <f t="shared" si="2"/>
        <v>(9,0.42)</v>
      </c>
      <c r="C38">
        <v>9</v>
      </c>
      <c r="D38">
        <v>0.42</v>
      </c>
    </row>
    <row r="39" spans="1:4" x14ac:dyDescent="0.25">
      <c r="A39" t="str">
        <f t="shared" si="2"/>
        <v>(10,0.42)</v>
      </c>
      <c r="C39">
        <v>10</v>
      </c>
      <c r="D39">
        <v>0.42</v>
      </c>
    </row>
    <row r="40" spans="1:4" x14ac:dyDescent="0.25">
      <c r="D40">
        <f>AVERAGE(D30:D39)</f>
        <v>0.45899999999999996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>
        <v>52.538629999999998</v>
      </c>
    </row>
    <row r="4" spans="1:1" x14ac:dyDescent="0.25">
      <c r="A4">
        <v>45.368110000000001</v>
      </c>
    </row>
    <row r="5" spans="1:1" x14ac:dyDescent="0.25">
      <c r="A5">
        <v>47.13165</v>
      </c>
    </row>
    <row r="6" spans="1:1" x14ac:dyDescent="0.25">
      <c r="A6">
        <v>47.66133</v>
      </c>
    </row>
    <row r="7" spans="1:1" x14ac:dyDescent="0.25">
      <c r="A7">
        <v>48.414270000000002</v>
      </c>
    </row>
    <row r="8" spans="1:1" x14ac:dyDescent="0.25">
      <c r="A8">
        <v>52.497799999999998</v>
      </c>
    </row>
    <row r="10" spans="1:1" x14ac:dyDescent="0.25">
      <c r="A10">
        <f>AVERAGE(A3:A9)</f>
        <v>48.935298333333328</v>
      </c>
    </row>
    <row r="15" spans="1:1" x14ac:dyDescent="0.25">
      <c r="A15" t="s">
        <v>1</v>
      </c>
    </row>
    <row r="16" spans="1:1" x14ac:dyDescent="0.25">
      <c r="A16" t="s">
        <v>2</v>
      </c>
    </row>
    <row r="17" spans="1:1" x14ac:dyDescent="0.25">
      <c r="A17" t="s">
        <v>3</v>
      </c>
    </row>
    <row r="18" spans="1:1" x14ac:dyDescent="0.25">
      <c r="A18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t="s">
        <v>16</v>
      </c>
    </row>
    <row r="3" spans="1:2" x14ac:dyDescent="0.25">
      <c r="A3">
        <v>84.485029999999995</v>
      </c>
    </row>
    <row r="4" spans="1:2" x14ac:dyDescent="0.25">
      <c r="A4">
        <v>44.481169999999999</v>
      </c>
    </row>
    <row r="5" spans="1:2" x14ac:dyDescent="0.25">
      <c r="A5">
        <v>75.960099999999997</v>
      </c>
    </row>
    <row r="6" spans="1:2" x14ac:dyDescent="0.25">
      <c r="A6">
        <v>76.503209999999996</v>
      </c>
    </row>
    <row r="7" spans="1:2" x14ac:dyDescent="0.25">
      <c r="A7">
        <v>105.76730000000001</v>
      </c>
    </row>
    <row r="8" spans="1:2" x14ac:dyDescent="0.25">
      <c r="A8">
        <v>105.76730000000001</v>
      </c>
    </row>
    <row r="9" spans="1:2" x14ac:dyDescent="0.25">
      <c r="A9">
        <v>153.58452</v>
      </c>
    </row>
    <row r="10" spans="1:2" x14ac:dyDescent="0.25">
      <c r="A10">
        <v>105.48544</v>
      </c>
    </row>
    <row r="11" spans="1:2" x14ac:dyDescent="0.25">
      <c r="A11">
        <v>114.07558</v>
      </c>
    </row>
    <row r="13" spans="1:2" x14ac:dyDescent="0.25">
      <c r="B13">
        <f>AVERAGE(A3:A11)</f>
        <v>96.23440555555554</v>
      </c>
    </row>
    <row r="21" spans="1:1" x14ac:dyDescent="0.25">
      <c r="A21" t="s">
        <v>1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20</v>
      </c>
    </row>
    <row r="3" spans="1:2" x14ac:dyDescent="0.25">
      <c r="A3">
        <v>133.01716999999999</v>
      </c>
    </row>
    <row r="4" spans="1:2" x14ac:dyDescent="0.25">
      <c r="A4">
        <v>49.547319999999999</v>
      </c>
    </row>
    <row r="5" spans="1:2" x14ac:dyDescent="0.25">
      <c r="A5">
        <v>129.21850000000001</v>
      </c>
    </row>
    <row r="6" spans="1:2" x14ac:dyDescent="0.25">
      <c r="A6">
        <v>114.38554000000001</v>
      </c>
    </row>
    <row r="7" spans="1:2" x14ac:dyDescent="0.25">
      <c r="A7">
        <v>79.403859999999995</v>
      </c>
    </row>
    <row r="8" spans="1:2" x14ac:dyDescent="0.25">
      <c r="A8">
        <v>97.403000000000006</v>
      </c>
    </row>
    <row r="9" spans="1:2" x14ac:dyDescent="0.25">
      <c r="A9">
        <v>50.618450000000003</v>
      </c>
    </row>
    <row r="10" spans="1:2" x14ac:dyDescent="0.25">
      <c r="A10">
        <v>59.777880000000003</v>
      </c>
    </row>
    <row r="11" spans="1:2" x14ac:dyDescent="0.25">
      <c r="A11">
        <v>82.812290000000004</v>
      </c>
    </row>
    <row r="12" spans="1:2" x14ac:dyDescent="0.25">
      <c r="A12">
        <v>44.819980000000001</v>
      </c>
    </row>
    <row r="13" spans="1:2" x14ac:dyDescent="0.25">
      <c r="A13">
        <v>40.131979999999999</v>
      </c>
    </row>
    <row r="14" spans="1:2" x14ac:dyDescent="0.25">
      <c r="A14">
        <v>56.845100000000002</v>
      </c>
    </row>
    <row r="15" spans="1:2" x14ac:dyDescent="0.25">
      <c r="A15">
        <v>49.421309999999998</v>
      </c>
    </row>
    <row r="16" spans="1:2" x14ac:dyDescent="0.25">
      <c r="A16">
        <v>69.823599999999999</v>
      </c>
      <c r="B16">
        <f>AVERAGE(A3:A16)</f>
        <v>75.51614142857143</v>
      </c>
    </row>
    <row r="18" spans="1:1" x14ac:dyDescent="0.25">
      <c r="A18" t="s">
        <v>1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N28" sqref="N28"/>
    </sheetView>
  </sheetViews>
  <sheetFormatPr defaultRowHeight="15" x14ac:dyDescent="0.25"/>
  <sheetData>
    <row r="1" spans="1:1" x14ac:dyDescent="0.25">
      <c r="A1" t="s">
        <v>10</v>
      </c>
    </row>
    <row r="3" spans="1:1" x14ac:dyDescent="0.25">
      <c r="A3">
        <v>86.919219999999996</v>
      </c>
    </row>
    <row r="4" spans="1:1" x14ac:dyDescent="0.25">
      <c r="A4">
        <v>66.615880000000004</v>
      </c>
    </row>
    <row r="5" spans="1:1" x14ac:dyDescent="0.25">
      <c r="A5">
        <v>54.192369999999997</v>
      </c>
    </row>
    <row r="6" spans="1:1" x14ac:dyDescent="0.25">
      <c r="A6">
        <v>51.182510000000001</v>
      </c>
    </row>
    <row r="7" spans="1:1" x14ac:dyDescent="0.25">
      <c r="A7">
        <v>79.198089999999993</v>
      </c>
    </row>
    <row r="8" spans="1:1" x14ac:dyDescent="0.25">
      <c r="A8">
        <v>41.537680000000002</v>
      </c>
    </row>
    <row r="9" spans="1:1" x14ac:dyDescent="0.25">
      <c r="A9">
        <v>96.652090000000001</v>
      </c>
    </row>
    <row r="12" spans="1:1" x14ac:dyDescent="0.25">
      <c r="A12">
        <f>AVERAGE(A3:A9)</f>
        <v>68.042548571428568</v>
      </c>
    </row>
    <row r="16" spans="1: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t="s">
        <v>28</v>
      </c>
    </row>
    <row r="3" spans="1:1" x14ac:dyDescent="0.25">
      <c r="A3">
        <v>162.96956</v>
      </c>
    </row>
    <row r="4" spans="1:1" x14ac:dyDescent="0.25">
      <c r="A4">
        <v>104.88267</v>
      </c>
    </row>
    <row r="5" spans="1:1" x14ac:dyDescent="0.25">
      <c r="A5">
        <v>46.129399999999997</v>
      </c>
    </row>
    <row r="6" spans="1:1" x14ac:dyDescent="0.25">
      <c r="A6">
        <v>47.501660000000001</v>
      </c>
    </row>
    <row r="7" spans="1:1" x14ac:dyDescent="0.25">
      <c r="A7">
        <v>139.47471999999999</v>
      </c>
    </row>
    <row r="8" spans="1:1" x14ac:dyDescent="0.25">
      <c r="A8">
        <v>130.68396999999999</v>
      </c>
    </row>
    <row r="10" spans="1:1" x14ac:dyDescent="0.25">
      <c r="A10">
        <f>AVERAGE(A3:A8)</f>
        <v>105.27366333333333</v>
      </c>
    </row>
    <row r="24" spans="1:1" x14ac:dyDescent="0.25">
      <c r="A24" t="s">
        <v>1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27</v>
      </c>
    </row>
    <row r="3" spans="1:1" x14ac:dyDescent="0.25">
      <c r="A3">
        <v>113.61147</v>
      </c>
    </row>
    <row r="4" spans="1:1" x14ac:dyDescent="0.25">
      <c r="A4">
        <v>221.90947</v>
      </c>
    </row>
    <row r="5" spans="1:1" x14ac:dyDescent="0.25">
      <c r="A5">
        <v>63.781820000000003</v>
      </c>
    </row>
    <row r="6" spans="1:1" x14ac:dyDescent="0.25">
      <c r="A6">
        <v>51.588479999999997</v>
      </c>
    </row>
    <row r="7" spans="1:1" x14ac:dyDescent="0.25">
      <c r="A7">
        <v>80.205169999999995</v>
      </c>
    </row>
    <row r="8" spans="1:1" x14ac:dyDescent="0.25">
      <c r="A8">
        <v>66.136570000000006</v>
      </c>
    </row>
    <row r="9" spans="1:1" x14ac:dyDescent="0.25">
      <c r="A9">
        <v>78.463399999999993</v>
      </c>
    </row>
    <row r="11" spans="1:1" x14ac:dyDescent="0.25">
      <c r="A11">
        <f>AVERAGE(A3:A9)</f>
        <v>96.528054285714276</v>
      </c>
    </row>
    <row r="14" spans="1:1" x14ac:dyDescent="0.25">
      <c r="A14" t="s">
        <v>12</v>
      </c>
    </row>
    <row r="15" spans="1:1" x14ac:dyDescent="0.25">
      <c r="A15" t="s">
        <v>30</v>
      </c>
    </row>
    <row r="16" spans="1:1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t="s">
        <v>29</v>
      </c>
    </row>
    <row r="3" spans="1:1" x14ac:dyDescent="0.25">
      <c r="A3">
        <v>157.48121</v>
      </c>
    </row>
    <row r="4" spans="1:1" x14ac:dyDescent="0.25">
      <c r="A4">
        <v>176.21252999999999</v>
      </c>
    </row>
    <row r="5" spans="1:1" x14ac:dyDescent="0.25">
      <c r="A5">
        <v>148.33427</v>
      </c>
    </row>
    <row r="6" spans="1:1" x14ac:dyDescent="0.25">
      <c r="A6">
        <v>149.48426000000001</v>
      </c>
    </row>
    <row r="7" spans="1:1" x14ac:dyDescent="0.25">
      <c r="A7">
        <v>97.560069999999996</v>
      </c>
    </row>
    <row r="8" spans="1:1" x14ac:dyDescent="0.25">
      <c r="A8">
        <v>145.94377</v>
      </c>
    </row>
    <row r="9" spans="1:1" x14ac:dyDescent="0.25">
      <c r="A9">
        <v>125.3604</v>
      </c>
    </row>
    <row r="10" spans="1:1" x14ac:dyDescent="0.25">
      <c r="A10">
        <v>68.139430000000004</v>
      </c>
    </row>
    <row r="11" spans="1:1" x14ac:dyDescent="0.25">
      <c r="A11">
        <v>86.537379999999999</v>
      </c>
    </row>
    <row r="14" spans="1:1" x14ac:dyDescent="0.25">
      <c r="A14">
        <f>AVERAGE(A3:A11)</f>
        <v>128.33925777777779</v>
      </c>
    </row>
    <row r="21" spans="1:1" x14ac:dyDescent="0.25">
      <c r="A21" t="s">
        <v>1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t="s">
        <v>36</v>
      </c>
    </row>
    <row r="3" spans="1:1" x14ac:dyDescent="0.25">
      <c r="A3">
        <v>75.786500000000004</v>
      </c>
    </row>
    <row r="4" spans="1:1" x14ac:dyDescent="0.25">
      <c r="A4">
        <v>76.610960000000006</v>
      </c>
    </row>
    <row r="5" spans="1:1" x14ac:dyDescent="0.25">
      <c r="A5">
        <v>122.16818000000001</v>
      </c>
    </row>
    <row r="6" spans="1:1" x14ac:dyDescent="0.25">
      <c r="A6">
        <v>52.766800000000003</v>
      </c>
    </row>
    <row r="7" spans="1:1" x14ac:dyDescent="0.25">
      <c r="A7">
        <v>74.462739999999997</v>
      </c>
    </row>
    <row r="8" spans="1:1" x14ac:dyDescent="0.25">
      <c r="A8">
        <v>55.52</v>
      </c>
    </row>
    <row r="9" spans="1:1" x14ac:dyDescent="0.25">
      <c r="A9">
        <v>202.54773</v>
      </c>
    </row>
    <row r="10" spans="1:1" x14ac:dyDescent="0.25">
      <c r="A10">
        <v>245.40727000000001</v>
      </c>
    </row>
    <row r="11" spans="1:1" x14ac:dyDescent="0.25">
      <c r="A11">
        <v>87.48845</v>
      </c>
    </row>
    <row r="14" spans="1:1" x14ac:dyDescent="0.25">
      <c r="A14">
        <f>AVERAGE(A3:A11)</f>
        <v>110.30651444444445</v>
      </c>
    </row>
    <row r="20" spans="1:1" x14ac:dyDescent="0.25">
      <c r="A20" t="s">
        <v>1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</vt:lpstr>
      <vt:lpstr>RX</vt:lpstr>
      <vt:lpstr>PUT</vt:lpstr>
      <vt:lpstr>LONG</vt:lpstr>
      <vt:lpstr>SHORT</vt:lpstr>
      <vt:lpstr>FUTURE</vt:lpstr>
      <vt:lpstr>OPTIONS</vt:lpstr>
      <vt:lpstr>TRANSACT</vt:lpstr>
      <vt:lpstr>BROKERAGE</vt:lpstr>
      <vt:lpstr>String Length</vt:lpstr>
      <vt:lpstr>Flow Percentage</vt:lpstr>
      <vt:lpstr>match tp_dst</vt:lpstr>
      <vt:lpstr>event sizes</vt:lpstr>
      <vt:lpstr>Percentage filtered</vt:lpstr>
      <vt:lpstr>compare ops - disbale &amp;1</vt:lpstr>
      <vt:lpstr>compare ops</vt:lpstr>
      <vt:lpstr>basic - dpdk</vt:lpstr>
      <vt:lpstr>stateful ops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Advith Nagappa</dc:creator>
  <cp:lastModifiedBy>Advith Nagappa</cp:lastModifiedBy>
  <dcterms:created xsi:type="dcterms:W3CDTF">2017-03-26T05:56:09Z</dcterms:created>
  <dcterms:modified xsi:type="dcterms:W3CDTF">2017-07-05T06:29:56Z</dcterms:modified>
</cp:coreProperties>
</file>