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1925" tabRatio="560"/>
  </bookViews>
  <sheets>
    <sheet name="@首冲活动配置" sheetId="1" r:id="rId1"/>
    <sheet name="@首冲活动奖励配置" sheetId="2" r:id="rId2"/>
    <sheet name="代对表" sheetId="3" r:id="rId3"/>
    <sheet name="引用" sheetId="4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<sst xmlns="http://schemas.openxmlformats.org/spreadsheetml/2006/main" count="83" uniqueCount="68">
  <si>
    <t>i_id</t>
  </si>
  <si>
    <t>i_unlockId</t>
  </si>
  <si>
    <t>i_productId</t>
  </si>
  <si>
    <t>s_tabName</t>
  </si>
  <si>
    <t>s_titleDesc</t>
  </si>
  <si>
    <t>s_titleDesc2</t>
  </si>
  <si>
    <t>s_talkTop</t>
  </si>
  <si>
    <t>s_talk</t>
  </si>
  <si>
    <t>ID</t>
  </si>
  <si>
    <t>解锁条件，id（0常开）</t>
  </si>
  <si>
    <t>商品ID</t>
  </si>
  <si>
    <t>标签名</t>
  </si>
  <si>
    <t>标题下描述</t>
  </si>
  <si>
    <t>标题下描述2</t>
  </si>
  <si>
    <t>对话框上文本</t>
  </si>
  <si>
    <t>对话框文本</t>
  </si>
  <si>
    <t>初级好礼</t>
  </si>
  <si>
    <t>6元立得礼包</t>
  </si>
  <si>
    <t>价值228</t>
  </si>
  <si>
    <t>无敌悟空</t>
  </si>
  <si>
    <t>推图必备</t>
  </si>
  <si>
    <t>高级好礼</t>
  </si>
  <si>
    <t>30元立得礼包</t>
  </si>
  <si>
    <t>价值600</t>
  </si>
  <si>
    <t>赤焰使徒</t>
  </si>
  <si>
    <t>火焰法环</t>
  </si>
  <si>
    <t>顶级好礼</t>
  </si>
  <si>
    <t>98元立得礼包</t>
  </si>
  <si>
    <t>价值1888</t>
  </si>
  <si>
    <t>无限输出</t>
  </si>
  <si>
    <t>掌控全场</t>
  </si>
  <si>
    <t>i_firstChargeId</t>
  </si>
  <si>
    <t>i_NeedDay</t>
  </si>
  <si>
    <t>ill_addItem</t>
  </si>
  <si>
    <t>首冲ID</t>
  </si>
  <si>
    <t>需要激活天数（一定是三个）</t>
  </si>
  <si>
    <t>奖励道具(少于2个)</t>
  </si>
  <si>
    <t>3|23|1|4#1|1201|10</t>
  </si>
  <si>
    <t>1|1414|1#1|3|100</t>
  </si>
  <si>
    <t>1|11|5#1|9|10</t>
  </si>
  <si>
    <t>1|50001|200#1|22|666</t>
  </si>
  <si>
    <t>1|1201|15#1|3|188</t>
  </si>
  <si>
    <t>1|21|88#1|22|888</t>
  </si>
  <si>
    <t>1|1400|1#1|13|20</t>
  </si>
  <si>
    <t>1|5|1000#1|15|1000</t>
  </si>
  <si>
    <t>1|16|50#7|1005|1</t>
  </si>
  <si>
    <t>CS:首冲活动配置:FirstChargeConfig</t>
  </si>
  <si>
    <t>CS:首冲活动奖励配置:FirstChargePrizeConfig</t>
  </si>
  <si>
    <t>第一天</t>
  </si>
  <si>
    <t>数量</t>
  </si>
  <si>
    <t>价值</t>
  </si>
  <si>
    <t>第二天</t>
  </si>
  <si>
    <t>第三天</t>
  </si>
  <si>
    <t>悟空*1</t>
  </si>
  <si>
    <t>装备自选</t>
  </si>
  <si>
    <t>高抽</t>
  </si>
  <si>
    <t>金币补给箱</t>
  </si>
  <si>
    <t>突破石</t>
  </si>
  <si>
    <t>普通抽</t>
  </si>
  <si>
    <t>火焰法环使徒碎片</t>
  </si>
  <si>
    <t>使徒升级道具</t>
  </si>
  <si>
    <t>使徒抽</t>
  </si>
  <si>
    <t>紫色三英雄</t>
  </si>
  <si>
    <t>矿石</t>
  </si>
  <si>
    <t>鲜红结晶</t>
  </si>
  <si>
    <t>英雄抽</t>
  </si>
  <si>
    <t>生铁</t>
  </si>
  <si>
    <t>头像框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</si>
</sst>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indexed="8"/>
      <name val="宋体"/>
      <charset val="134"/>
    </font>
    <font>
      <sz val="12"/>
      <color indexed="8"/>
      <name val="等线"/>
      <charset val="134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sz val="11"/>
      <color indexed="8"/>
      <name val="宋体"/>
      <charset val="0"/>
    </font>
  </fonts>
  <fills count="1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</cellStyleXfs>
  <cellXfs count="10">
    <xf numFmtId="0" fontId="0" fillId="0" borderId="0" xfId="0" applyAlignment="1"/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891;&#22242;&#20840;&#27169;&#22411;6.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产销循环图"/>
      <sheetName val="在线挂机"/>
      <sheetName val="精英关卡"/>
      <sheetName val="总进度表"/>
      <sheetName val="经济模型"/>
      <sheetName val="战斗逻辑"/>
      <sheetName val="战斗模型"/>
      <sheetName val="职业升级-巅峰等级"/>
      <sheetName val="英雄星级"/>
      <sheetName val="晶核升级"/>
      <sheetName val="晶核升星"/>
      <sheetName val="装备主词条"/>
      <sheetName val="装备次词条"/>
      <sheetName val="角色全属性模型"/>
      <sheetName val="角色全属性模型 (测试)"/>
      <sheetName val="角色全属性模型 (晶核+装备)"/>
    </sheetNames>
    <sheetDataSet>
      <sheetData sheetId="0">
        <row r="31">
          <cell r="Y31">
            <v>27.0711012378859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D7" sqref="D7"/>
    </sheetView>
  </sheetViews>
  <sheetFormatPr defaultColWidth="9" defaultRowHeight="13.5" outlineLevelRow="4" outlineLevelCol="7"/>
  <cols>
    <col min="1" max="1" width="4.375" style="7" customWidth="1"/>
    <col min="2" max="2" width="21.625" style="7" customWidth="1"/>
    <col min="3" max="3" width="12.625" style="7" customWidth="1"/>
    <col min="4" max="4" width="10.375" style="7" customWidth="1"/>
    <col min="5" max="5" width="13.125" style="7" customWidth="1"/>
    <col min="6" max="6" width="13.75" style="7" customWidth="1"/>
    <col min="7" max="7" width="12.875" style="7" customWidth="1"/>
    <col min="8" max="8" width="10.875" style="7" customWidth="1"/>
    <col min="9" max="16383" width="9" style="7"/>
  </cols>
  <sheetData>
    <row r="1" ht="15.75" spans="1:8">
      <c r="A1" s="4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ht="15.75" spans="1:8">
      <c r="A2" s="4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</row>
    <row r="3" spans="1:8">
      <c r="A3" s="7">
        <v>1</v>
      </c>
      <c r="B3" s="7">
        <v>0</v>
      </c>
      <c r="C3" s="7">
        <v>60001</v>
      </c>
      <c r="D3" s="7" t="s">
        <v>16</v>
      </c>
      <c r="E3" s="7" t="s">
        <v>17</v>
      </c>
      <c r="F3" s="7" t="s">
        <v>18</v>
      </c>
      <c r="G3" s="7" t="s">
        <v>19</v>
      </c>
      <c r="H3" s="7" t="s">
        <v>20</v>
      </c>
    </row>
    <row r="4" spans="1:8">
      <c r="A4" s="7">
        <v>2</v>
      </c>
      <c r="B4" s="7">
        <v>0</v>
      </c>
      <c r="C4" s="7">
        <v>60002</v>
      </c>
      <c r="D4" s="7" t="s">
        <v>21</v>
      </c>
      <c r="E4" s="7" t="s">
        <v>22</v>
      </c>
      <c r="F4" s="7" t="s">
        <v>23</v>
      </c>
      <c r="G4" s="7" t="s">
        <v>24</v>
      </c>
      <c r="H4" s="7" t="s">
        <v>25</v>
      </c>
    </row>
    <row r="5" spans="1:8">
      <c r="A5" s="7">
        <v>3</v>
      </c>
      <c r="B5" s="7">
        <v>0</v>
      </c>
      <c r="C5" s="7">
        <v>60003</v>
      </c>
      <c r="D5" s="7" t="s">
        <v>26</v>
      </c>
      <c r="E5" s="7" t="s">
        <v>27</v>
      </c>
      <c r="F5" s="7" t="s">
        <v>28</v>
      </c>
      <c r="G5" s="7" t="s">
        <v>29</v>
      </c>
      <c r="H5" s="7" t="s">
        <v>30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F15" sqref="F15"/>
    </sheetView>
  </sheetViews>
  <sheetFormatPr defaultColWidth="9" defaultRowHeight="13.5" outlineLevelCol="3"/>
  <cols>
    <col min="1" max="1" width="4.375" style="7" customWidth="1"/>
    <col min="2" max="2" width="14.125" style="7" customWidth="1"/>
    <col min="3" max="3" width="27.5" style="7" customWidth="1"/>
    <col min="4" max="4" width="22.625" style="7" customWidth="1"/>
    <col min="5" max="16384" width="9" style="7"/>
  </cols>
  <sheetData>
    <row r="1" s="7" customFormat="1" ht="15.75" spans="1:4">
      <c r="A1" s="4" t="s">
        <v>0</v>
      </c>
      <c r="B1" s="4" t="s">
        <v>31</v>
      </c>
      <c r="C1" s="7" t="s">
        <v>32</v>
      </c>
      <c r="D1" s="7" t="s">
        <v>33</v>
      </c>
    </row>
    <row r="2" s="7" customFormat="1" ht="15.75" spans="1:4">
      <c r="A2" s="4" t="s">
        <v>8</v>
      </c>
      <c r="B2" s="4" t="s">
        <v>34</v>
      </c>
      <c r="C2" s="7" t="s">
        <v>35</v>
      </c>
      <c r="D2" s="7" t="s">
        <v>36</v>
      </c>
    </row>
    <row r="3" s="7" customFormat="1" spans="1:4">
      <c r="A3" s="8">
        <v>1</v>
      </c>
      <c r="B3" s="8">
        <v>1</v>
      </c>
      <c r="C3" s="8">
        <v>1</v>
      </c>
      <c r="D3" s="8" t="s">
        <v>37</v>
      </c>
    </row>
    <row r="4" s="7" customFormat="1" spans="1:4">
      <c r="A4" s="8">
        <v>2</v>
      </c>
      <c r="B4" s="8">
        <v>1</v>
      </c>
      <c r="C4" s="8">
        <v>2</v>
      </c>
      <c r="D4" s="8" t="s">
        <v>38</v>
      </c>
    </row>
    <row r="5" s="7" customFormat="1" spans="1:4">
      <c r="A5" s="8">
        <v>3</v>
      </c>
      <c r="B5" s="8">
        <v>1</v>
      </c>
      <c r="C5" s="8">
        <v>3</v>
      </c>
      <c r="D5" s="8" t="s">
        <v>39</v>
      </c>
    </row>
    <row r="6" spans="1:4">
      <c r="A6" s="9">
        <v>4</v>
      </c>
      <c r="B6" s="9">
        <v>2</v>
      </c>
      <c r="C6" s="9">
        <v>1</v>
      </c>
      <c r="D6" s="9" t="s">
        <v>40</v>
      </c>
    </row>
    <row r="7" spans="1:4">
      <c r="A7" s="9">
        <v>5</v>
      </c>
      <c r="B7" s="9">
        <v>2</v>
      </c>
      <c r="C7" s="9">
        <v>2</v>
      </c>
      <c r="D7" s="9" t="s">
        <v>41</v>
      </c>
    </row>
    <row r="8" s="7" customFormat="1" spans="1:4">
      <c r="A8" s="9">
        <v>6</v>
      </c>
      <c r="B8" s="9">
        <v>2</v>
      </c>
      <c r="C8" s="9">
        <v>3</v>
      </c>
      <c r="D8" s="9" t="s">
        <v>42</v>
      </c>
    </row>
    <row r="9" s="7" customFormat="1" spans="1:4">
      <c r="A9" s="9">
        <v>7</v>
      </c>
      <c r="B9" s="9">
        <v>3</v>
      </c>
      <c r="C9" s="9">
        <v>1</v>
      </c>
      <c r="D9" s="9" t="s">
        <v>43</v>
      </c>
    </row>
    <row r="10" s="7" customFormat="1" spans="1:4">
      <c r="A10" s="9">
        <v>8</v>
      </c>
      <c r="B10" s="9">
        <v>3</v>
      </c>
      <c r="C10" s="9">
        <v>2</v>
      </c>
      <c r="D10" s="9" t="s">
        <v>44</v>
      </c>
    </row>
    <row r="11" spans="1:4">
      <c r="A11" s="9">
        <v>9</v>
      </c>
      <c r="B11" s="9">
        <v>3</v>
      </c>
      <c r="C11" s="9">
        <v>3</v>
      </c>
      <c r="D11" s="9" t="s">
        <v>45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31" sqref="A31"/>
    </sheetView>
  </sheetViews>
  <sheetFormatPr defaultColWidth="10.625" defaultRowHeight="15.75" outlineLevelCol="1"/>
  <cols>
    <col min="1" max="1" width="82" style="4" customWidth="1"/>
    <col min="2" max="2" width="46" style="4" customWidth="1"/>
    <col min="3" max="16384" width="10.625" style="4"/>
  </cols>
  <sheetData>
    <row r="1" s="4" customFormat="1" spans="1:2">
      <c r="A1" s="5" t="s">
        <v>46</v>
      </c>
      <c r="B1" s="5" t="s">
        <v>47</v>
      </c>
    </row>
    <row r="2" s="4" customFormat="1" spans="1:1">
      <c r="A2" s="6"/>
    </row>
    <row r="3" s="4" customFormat="1" spans="1:1">
      <c r="A3" s="6"/>
    </row>
    <row r="4" s="4" customFormat="1" spans="1:1">
      <c r="A4" s="6"/>
    </row>
    <row r="5" s="4" customFormat="1" spans="1:1">
      <c r="A5" s="6"/>
    </row>
    <row r="6" s="4" customFormat="1" spans="1:1">
      <c r="A6" s="6"/>
    </row>
    <row r="7" s="4" customFormat="1" spans="1:1">
      <c r="A7" s="6"/>
    </row>
    <row r="8" s="4" customFormat="1" spans="1:1">
      <c r="A8" s="6"/>
    </row>
    <row r="9" s="4" customFormat="1" spans="1:1">
      <c r="A9" s="6"/>
    </row>
    <row r="10" s="4" customFormat="1" spans="1:1">
      <c r="A10" s="6"/>
    </row>
    <row r="11" s="4" customFormat="1" spans="1:1">
      <c r="A11" s="6"/>
    </row>
    <row r="12" s="4" customFormat="1" spans="1:1">
      <c r="A12" s="6"/>
    </row>
    <row r="13" s="4" customFormat="1" spans="1:1">
      <c r="A13" s="6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Q25"/>
  <sheetViews>
    <sheetView workbookViewId="0">
      <selection activeCell="E16" sqref="E16"/>
    </sheetView>
  </sheetViews>
  <sheetFormatPr defaultColWidth="9" defaultRowHeight="13.5"/>
  <cols>
    <col min="4" max="4" width="19.75" customWidth="1"/>
    <col min="6" max="6" width="12.625"/>
    <col min="8" max="8" width="12.5" customWidth="1"/>
    <col min="10" max="10" width="12.625"/>
    <col min="12" max="12" width="11.5" customWidth="1"/>
    <col min="17" max="17" width="12.625"/>
  </cols>
  <sheetData>
    <row r="6" spans="2:16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6">
      <c r="B8" s="1"/>
      <c r="C8" s="1"/>
      <c r="D8" s="2" t="s">
        <v>48</v>
      </c>
      <c r="E8" s="2" t="s">
        <v>49</v>
      </c>
      <c r="F8" s="2" t="s">
        <v>50</v>
      </c>
      <c r="G8" s="2"/>
      <c r="H8" s="2" t="s">
        <v>51</v>
      </c>
      <c r="I8" s="2" t="s">
        <v>49</v>
      </c>
      <c r="J8" s="2" t="s">
        <v>50</v>
      </c>
      <c r="K8" s="2"/>
      <c r="L8" s="2" t="s">
        <v>52</v>
      </c>
      <c r="M8" s="2" t="s">
        <v>49</v>
      </c>
      <c r="N8" s="2" t="s">
        <v>50</v>
      </c>
      <c r="O8" s="2"/>
      <c r="P8" s="2"/>
    </row>
    <row r="9" spans="2:16">
      <c r="B9" s="1">
        <v>6</v>
      </c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>
      <c r="B10" s="1"/>
      <c r="C10" s="1"/>
      <c r="D10" s="2" t="s">
        <v>53</v>
      </c>
      <c r="E10" s="2">
        <v>1</v>
      </c>
      <c r="F10" s="2">
        <f>700*E10*1.5</f>
        <v>1050</v>
      </c>
      <c r="G10" s="2"/>
      <c r="H10" s="2" t="s">
        <v>54</v>
      </c>
      <c r="I10" s="2">
        <v>1</v>
      </c>
      <c r="J10" s="2">
        <f>17*I10</f>
        <v>17</v>
      </c>
      <c r="K10" s="2"/>
      <c r="L10" s="2" t="s">
        <v>55</v>
      </c>
      <c r="M10" s="2">
        <v>5</v>
      </c>
      <c r="N10" s="2">
        <f>136*M10</f>
        <v>680</v>
      </c>
      <c r="O10" s="2">
        <f>F10+F11+I10+I11+N10+N11</f>
        <v>2301.71101237886</v>
      </c>
      <c r="P10" s="2">
        <f>B11-O10</f>
        <v>-201.711012378859</v>
      </c>
    </row>
    <row r="11" spans="2:16">
      <c r="B11" s="1">
        <f>B9*10*3500%</f>
        <v>2100</v>
      </c>
      <c r="C11" s="1"/>
      <c r="D11" s="2" t="s">
        <v>56</v>
      </c>
      <c r="E11" s="2">
        <v>10</v>
      </c>
      <c r="F11" s="2">
        <f>[1]产销循环图!$Y$31*E11</f>
        <v>270.711012378859</v>
      </c>
      <c r="G11" s="2"/>
      <c r="H11" s="2" t="s">
        <v>57</v>
      </c>
      <c r="I11" s="2">
        <v>100</v>
      </c>
      <c r="J11" s="2">
        <f>3.7*I11</f>
        <v>370</v>
      </c>
      <c r="K11" s="2"/>
      <c r="L11" s="2" t="s">
        <v>58</v>
      </c>
      <c r="M11" s="2">
        <v>5</v>
      </c>
      <c r="N11" s="2">
        <f>40*M11</f>
        <v>200</v>
      </c>
      <c r="O11" s="2"/>
      <c r="P11" s="2"/>
    </row>
    <row r="12" spans="2:16"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>
      <c r="B14" s="1">
        <v>30</v>
      </c>
      <c r="C14" s="1"/>
      <c r="D14" s="1" t="s">
        <v>48</v>
      </c>
      <c r="E14" s="1"/>
      <c r="F14" s="1"/>
      <c r="G14" s="1"/>
      <c r="H14" s="1" t="s">
        <v>51</v>
      </c>
      <c r="I14" s="1"/>
      <c r="J14" s="1"/>
      <c r="K14" s="1"/>
      <c r="L14" s="1" t="s">
        <v>52</v>
      </c>
      <c r="M14" s="1"/>
      <c r="N14" s="1"/>
      <c r="O14" s="1"/>
      <c r="P14" s="1"/>
    </row>
    <row r="15" spans="2:16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7">
      <c r="A16">
        <f>B11+B16</f>
        <v>5700</v>
      </c>
      <c r="B16" s="1">
        <f>B14*10*1200%</f>
        <v>3600</v>
      </c>
      <c r="C16" s="1"/>
      <c r="D16" s="1" t="s">
        <v>59</v>
      </c>
      <c r="E16" s="1">
        <v>200</v>
      </c>
      <c r="F16" s="1">
        <f>2.125*E16/2</f>
        <v>212.5</v>
      </c>
      <c r="G16" s="1"/>
      <c r="H16" s="1" t="s">
        <v>56</v>
      </c>
      <c r="I16" s="1">
        <v>15</v>
      </c>
      <c r="J16" s="1">
        <f>[1]产销循环图!$Y$31*I16</f>
        <v>406.066518568289</v>
      </c>
      <c r="K16" s="1"/>
      <c r="L16" s="1" t="s">
        <v>60</v>
      </c>
      <c r="M16" s="1">
        <v>888</v>
      </c>
      <c r="N16" s="1">
        <f>0.666*M16</f>
        <v>591.408</v>
      </c>
      <c r="O16" s="1">
        <f>F17+F16+J16+J17+N16+N17</f>
        <v>3445.35451856829</v>
      </c>
      <c r="P16" s="1">
        <f>B16-O16</f>
        <v>154.645481431712</v>
      </c>
      <c r="Q16">
        <f>O10+O16</f>
        <v>5747.06553094715</v>
      </c>
    </row>
    <row r="17" spans="2:16">
      <c r="B17" s="1"/>
      <c r="C17" s="1"/>
      <c r="D17" s="1" t="s">
        <v>60</v>
      </c>
      <c r="E17" s="1">
        <v>666</v>
      </c>
      <c r="F17" s="1">
        <f>0.66*E17/2</f>
        <v>219.78</v>
      </c>
      <c r="G17" s="1"/>
      <c r="H17" s="1" t="s">
        <v>57</v>
      </c>
      <c r="I17" s="1">
        <v>188</v>
      </c>
      <c r="J17" s="1">
        <f>3.7*I17</f>
        <v>695.6</v>
      </c>
      <c r="K17" s="1"/>
      <c r="L17" s="1" t="s">
        <v>61</v>
      </c>
      <c r="M17" s="1">
        <v>88</v>
      </c>
      <c r="N17" s="1">
        <f>15*M17</f>
        <v>1320</v>
      </c>
      <c r="O17" s="1"/>
      <c r="P17" s="1"/>
    </row>
    <row r="18" spans="2:16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>
      <c r="B20" s="1">
        <v>98</v>
      </c>
      <c r="C20" s="1"/>
      <c r="D20" s="1" t="s">
        <v>48</v>
      </c>
      <c r="E20" s="1"/>
      <c r="F20" s="1"/>
      <c r="G20" s="1"/>
      <c r="H20" s="1" t="s">
        <v>51</v>
      </c>
      <c r="I20" s="1"/>
      <c r="J20" s="1"/>
      <c r="K20" s="1"/>
      <c r="L20" s="1" t="s">
        <v>52</v>
      </c>
      <c r="M20" s="1"/>
      <c r="N20" s="1"/>
      <c r="O20" s="1"/>
      <c r="P20" s="1"/>
    </row>
    <row r="21" spans="2:16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7">
      <c r="A22">
        <f>A16+B22</f>
        <v>15500</v>
      </c>
      <c r="B22" s="3">
        <v>9800</v>
      </c>
      <c r="C22" s="3"/>
      <c r="D22" s="3" t="s">
        <v>62</v>
      </c>
      <c r="E22" s="3">
        <v>1</v>
      </c>
      <c r="F22" s="3">
        <v>3150</v>
      </c>
      <c r="G22" s="3"/>
      <c r="H22" s="3" t="s">
        <v>63</v>
      </c>
      <c r="I22" s="3">
        <v>1000</v>
      </c>
      <c r="J22" s="3">
        <f>0.33*I22</f>
        <v>330</v>
      </c>
      <c r="K22" s="3"/>
      <c r="L22" s="3" t="s">
        <v>64</v>
      </c>
      <c r="M22" s="3">
        <v>50</v>
      </c>
      <c r="N22" s="3">
        <f>32*M22</f>
        <v>1600</v>
      </c>
      <c r="O22" s="3">
        <f>F22+F23+J22+J23+N22+N23</f>
        <v>9730</v>
      </c>
      <c r="P22" s="3">
        <f>B22-O22</f>
        <v>70</v>
      </c>
      <c r="Q22">
        <f>Q16+O22</f>
        <v>15477.0655309471</v>
      </c>
    </row>
    <row r="23" spans="2:16">
      <c r="B23" s="3"/>
      <c r="C23" s="3"/>
      <c r="D23" s="3" t="s">
        <v>65</v>
      </c>
      <c r="E23" s="3">
        <v>20</v>
      </c>
      <c r="F23" s="3">
        <v>4000</v>
      </c>
      <c r="G23" s="3"/>
      <c r="H23" s="3" t="s">
        <v>66</v>
      </c>
      <c r="I23" s="3">
        <v>1000</v>
      </c>
      <c r="J23" s="3">
        <f>0.35*I23</f>
        <v>350</v>
      </c>
      <c r="K23" s="3"/>
      <c r="L23" s="2" t="s">
        <v>67</v>
      </c>
      <c r="M23" s="2">
        <v>1</v>
      </c>
      <c r="N23" s="2">
        <v>300</v>
      </c>
      <c r="O23" s="3"/>
      <c r="P23" s="3"/>
    </row>
    <row r="24" spans="2:16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@首冲活动配置</vt:lpstr>
      <vt:lpstr>@首冲活动奖励配置</vt:lpstr>
      <vt:lpstr>代对表</vt:lpstr>
      <vt:lpstr>引用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陈青桥</cp:lastModifiedBy>
  <dcterms:created xsi:type="dcterms:W3CDTF">2020-12-08T11:03:00Z</dcterms:created>
  <dcterms:modified xsi:type="dcterms:W3CDTF">2024-08-26T03:48:19Z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B3839D38291E4D158B8B960CE63559CD</vt:lpwstr>
  </property>
  <property fmtid="{D5CDD505-2E9C-101B-9397-08002B2CF9AE}" pid="4" name="commondata">
    <vt:lpwstr>eyJoZGlkIjoiYTA3NjQwODA3Y2QwMzhjMDJhYjM3MmIxOTY4NzJjYTgifQ==</vt:lpwstr>
  </property>
</Properties>
</file>