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925" tabRatio="542" activeTab="1"/>
  </bookViews>
  <sheets>
    <sheet name="@挂机科技配置" sheetId="8" r:id="rId1"/>
    <sheet name="@挂机科技等级配置" sheetId="10" r:id="rId2"/>
    <sheet name="@挂机科技常量配置" sheetId="6" r:id="rId3"/>
    <sheet name="代对表" sheetId="2" r:id="rId4"/>
    <sheet name="数值计算" sheetId="11" r:id="rId5"/>
  </sheets>
  <externalReferences>
    <externalReference r:id="rId6"/>
  </externalReferences>
  <definedNames>
    <definedName name="_xlnm._FilterDatabase" localSheetId="4" hidden="1">数值计算!#REF!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chenliang</author>
  </authors>
  <commentList>
    <comment ref="D2" authorId="0">
      <text>
        <r>
          <rPr>
            <sz val="9"/>
            <rFont val="宋体"/>
            <charset val="134"/>
          </rPr>
          <t xml:space="preserve">
类型，ID，数量</t>
        </r>
      </text>
    </comment>
  </commentList>
</comments>
</file>

<file path=xl/comments2.xml><?xml version="1.0" encoding="utf-8"?>
<comments xmlns="http://schemas.openxmlformats.org/spreadsheetml/2006/main">
  <authors>
    <author>chenliang</author>
  </authors>
  <commentList>
    <comment ref="AJ1" authorId="0">
      <text>
        <r>
          <rPr>
            <sz val="9"/>
            <rFont val="宋体"/>
            <charset val="134"/>
          </rPr>
          <t xml:space="preserve">
类型，ID，数量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<sst xmlns="http://schemas.openxmlformats.org/spreadsheetml/2006/main" count="505" uniqueCount="174">
  <si>
    <t>i_id</t>
  </si>
  <si>
    <t>s_name</t>
  </si>
  <si>
    <t>il_fatherId</t>
  </si>
  <si>
    <t>$i_techEffectType</t>
  </si>
  <si>
    <t>s_icon</t>
  </si>
  <si>
    <t>s_techName</t>
  </si>
  <si>
    <t>ID</t>
  </si>
  <si>
    <t>名称</t>
  </si>
  <si>
    <t>父节点ID</t>
  </si>
  <si>
    <t>科技效果类型</t>
  </si>
  <si>
    <t>图标</t>
  </si>
  <si>
    <t>科技效果文字描述</t>
  </si>
  <si>
    <t>类型</t>
  </si>
  <si>
    <t>&lt;color=#299DFF&gt;稀有&lt;/color&gt;装备掉落概率提升</t>
  </si>
  <si>
    <t>&lt;color=#8817FF&gt;史诗&lt;/color&gt;装备掉落概率提升</t>
  </si>
  <si>
    <t>108|109|110</t>
  </si>
  <si>
    <t>&lt;color=#F4D82A&gt;传说&lt;/color&gt;装备掉落概率提升</t>
  </si>
  <si>
    <t>&lt;color=#F53838&gt;神话&lt;/color&gt;装备掉落概率提升</t>
  </si>
  <si>
    <t>i_techId</t>
  </si>
  <si>
    <t>i_level</t>
  </si>
  <si>
    <t>il_needItem</t>
  </si>
  <si>
    <t>i_levelCoolTime</t>
  </si>
  <si>
    <t>$inll_techEffectParam</t>
  </si>
  <si>
    <t>s_techNum</t>
  </si>
  <si>
    <t>科技ID</t>
  </si>
  <si>
    <t>等级</t>
  </si>
  <si>
    <t>升级需要道具</t>
  </si>
  <si>
    <t>冷却时间秒</t>
  </si>
  <si>
    <t>效果参数</t>
  </si>
  <si>
    <t>科技效果数值描述</t>
  </si>
  <si>
    <t>科技效果类型索引</t>
  </si>
  <si>
    <t>il_hookTechSpeedNeedItem</t>
  </si>
  <si>
    <t>i_hookTechLevelAdvertSpeedTime</t>
  </si>
  <si>
    <t>id</t>
  </si>
  <si>
    <t>挂机科技加速需要道具
每分钟</t>
  </si>
  <si>
    <t>挂机科技广告加速时间分钟</t>
  </si>
  <si>
    <t>1|1|3</t>
  </si>
  <si>
    <t>CS:挂机科技配置:HookTechConfig</t>
  </si>
  <si>
    <t>CS:挂机科技等级配置:HookTechLevelConfig</t>
  </si>
  <si>
    <t>CS:挂机科技常量配置:HookTechConst</t>
  </si>
  <si>
    <t>E:科技效果类型-无:TechEffectType:None:0</t>
  </si>
  <si>
    <t>E:科技效果类型-英雄属性:TechEffectType:HeroProp:1</t>
  </si>
  <si>
    <t>E:科技效果类型-挂机英雄属性:TechEffectType:HookHeroProp:2</t>
  </si>
  <si>
    <t>E:科技效果类型-装备品质权重增加:TechEffectType:AddEquipQualityRate:3</t>
  </si>
  <si>
    <t>E:科技效果类型-挂机装备品质增加最大值:TechEffectType:AddHookEquipMaxQuality:4</t>
  </si>
  <si>
    <t>E:科技效果类型-挂机装备阶级增加最大值:TechEffectType:AddHookEquipMaxStar:5</t>
  </si>
  <si>
    <t>E:科技效果类型-金币宝箱产出提升:TechEffectType:AddBoxGoldRate:6</t>
  </si>
  <si>
    <t>每关天赋层数</t>
  </si>
  <si>
    <t>天数</t>
  </si>
  <si>
    <t>关卡</t>
  </si>
  <si>
    <t>大关</t>
  </si>
  <si>
    <t>小关</t>
  </si>
  <si>
    <t>装备品质解锁</t>
  </si>
  <si>
    <t>金币增加比例</t>
  </si>
  <si>
    <t>装备品阶</t>
  </si>
  <si>
    <t>装备品阶差</t>
  </si>
  <si>
    <t>白装概率</t>
  </si>
  <si>
    <t>绿装概率</t>
  </si>
  <si>
    <t>蓝装概率</t>
  </si>
  <si>
    <t>紫装概率</t>
  </si>
  <si>
    <t>橙装概率</t>
  </si>
  <si>
    <t>红装概率</t>
  </si>
  <si>
    <t>白装变化概率</t>
  </si>
  <si>
    <t>绿装变化概率</t>
  </si>
  <si>
    <t>蓝装变化概率</t>
  </si>
  <si>
    <t>紫装变化概率</t>
  </si>
  <si>
    <t>橙装变化概率</t>
  </si>
  <si>
    <t>红装变化概率</t>
  </si>
  <si>
    <t>层1科技总层数</t>
  </si>
  <si>
    <t>层ID</t>
  </si>
  <si>
    <t>树ID</t>
  </si>
  <si>
    <t>科技类型</t>
  </si>
  <si>
    <t>消耗类型</t>
  </si>
  <si>
    <t>需要道具数量</t>
  </si>
  <si>
    <t>效果数值</t>
  </si>
  <si>
    <t>效果数值2</t>
  </si>
  <si>
    <t>单技能等级</t>
  </si>
  <si>
    <t>宝箱金币产出</t>
  </si>
  <si>
    <t>层1钥匙总层数</t>
  </si>
  <si>
    <t>单层单属性技能点数量</t>
  </si>
  <si>
    <t>单层属性数量</t>
  </si>
  <si>
    <t>单层宝箱提升技能点数量</t>
  </si>
  <si>
    <t>单层装备概率提升技能点数量</t>
  </si>
  <si>
    <t>生命值-挂机</t>
  </si>
  <si>
    <t>基础装备品质掉率</t>
  </si>
  <si>
    <t>每日产出科技点</t>
  </si>
  <si>
    <t>生命值-全局</t>
  </si>
  <si>
    <t>每5关产出钥匙</t>
  </si>
  <si>
    <t>天赋挂机属性：等级属性</t>
  </si>
  <si>
    <t>天赋全局属性：等级属性</t>
  </si>
  <si>
    <t>装备概率改变</t>
  </si>
  <si>
    <t>100%</t>
  </si>
  <si>
    <t>属性等差系数</t>
  </si>
  <si>
    <t>200%</t>
  </si>
  <si>
    <t>宝箱基础金币产出</t>
  </si>
  <si>
    <t>装备品阶增加</t>
  </si>
  <si>
    <t>防御力-挂机</t>
  </si>
  <si>
    <t>攻击力-挂机</t>
  </si>
  <si>
    <t>科技效果类型-挂机英雄属性</t>
  </si>
  <si>
    <t>伐木巨斧</t>
  </si>
  <si>
    <t>icon_yxkj_hx1_1</t>
  </si>
  <si>
    <t>英雄攻击力(守卫战生效)增加</t>
  </si>
  <si>
    <t>矿石钢盾</t>
  </si>
  <si>
    <t>icon_yxkj_hx1_2</t>
  </si>
  <si>
    <t>英雄防御力(守卫战生效)增加</t>
  </si>
  <si>
    <t>能量核心</t>
  </si>
  <si>
    <t>icon_yxkj_hx1_3</t>
  </si>
  <si>
    <t>英雄生命值(守卫战生效)增加</t>
  </si>
  <si>
    <t>攻击力-全局</t>
  </si>
  <si>
    <t>科技效果类型-英雄属性</t>
  </si>
  <si>
    <t>动能巨斧</t>
  </si>
  <si>
    <t>icon_yxkj_hx1_4</t>
  </si>
  <si>
    <t>英雄攻击力(全局生效）增加</t>
  </si>
  <si>
    <t>防御力-全局</t>
  </si>
  <si>
    <t>生化盾牌</t>
  </si>
  <si>
    <t>icon_yxkj_hx1_5</t>
  </si>
  <si>
    <t>英雄防御力(全局生效）增加</t>
  </si>
  <si>
    <t>改造基因</t>
  </si>
  <si>
    <t>icon_yxkj_hx1_6</t>
  </si>
  <si>
    <t>英雄生命值(全局生效）增加</t>
  </si>
  <si>
    <t>科技效果类型-金币宝箱产出提升</t>
  </si>
  <si>
    <t>金币补给</t>
  </si>
  <si>
    <t>icon_yxkj_hx1_7</t>
  </si>
  <si>
    <t>金币补给箱金币产出增加</t>
  </si>
  <si>
    <t>天赋层数</t>
  </si>
  <si>
    <t>关卡数量</t>
  </si>
  <si>
    <t>总天数</t>
  </si>
  <si>
    <t>宝箱1</t>
  </si>
  <si>
    <t>宝箱2</t>
  </si>
  <si>
    <t>装备品阶1</t>
  </si>
  <si>
    <t>装备品阶2</t>
  </si>
  <si>
    <t>装备概率1</t>
  </si>
  <si>
    <t>装备概率2</t>
  </si>
  <si>
    <t>科技点产出（膨胀1.5倍）</t>
  </si>
  <si>
    <t>钥匙产出</t>
  </si>
  <si>
    <t>全局攻击</t>
  </si>
  <si>
    <t>全局防御</t>
  </si>
  <si>
    <t>全局生命</t>
  </si>
  <si>
    <t>挂机攻击</t>
  </si>
  <si>
    <t>挂机防御</t>
  </si>
  <si>
    <t>挂机生命</t>
  </si>
  <si>
    <t>实际时间消耗(天）</t>
  </si>
  <si>
    <t>科技效果类型-装备品质权重增加</t>
  </si>
  <si>
    <t>全能装甲</t>
  </si>
  <si>
    <t>icon_yxkj_hx1_8</t>
  </si>
  <si>
    <t>品质装备掉落概率提升</t>
  </si>
  <si>
    <t>科技效果类型-挂机装备阶级增加最大值</t>
  </si>
  <si>
    <t>钛合金甲</t>
  </si>
  <si>
    <t>icon_yxkj_hx1_9</t>
  </si>
  <si>
    <t>掉落装备品阶提升</t>
  </si>
  <si>
    <t>层1科技消耗</t>
  </si>
  <si>
    <t>层1钥匙消耗</t>
  </si>
  <si>
    <t>层2科技消耗</t>
  </si>
  <si>
    <t>层2钥匙消耗</t>
  </si>
  <si>
    <t>层3科技消耗</t>
  </si>
  <si>
    <t>层3钥匙消耗</t>
  </si>
  <si>
    <t>层4科技消耗</t>
  </si>
  <si>
    <t>层4钥匙消耗</t>
  </si>
  <si>
    <t>层5科技消耗</t>
  </si>
  <si>
    <t>层5钥匙消耗</t>
  </si>
  <si>
    <t>时间消耗（分钟）</t>
  </si>
  <si>
    <t>300%</t>
  </si>
  <si>
    <t>品质变化</t>
  </si>
  <si>
    <t>层2科技总层数</t>
  </si>
  <si>
    <t>层2钥匙总层数</t>
  </si>
  <si>
    <t>400%</t>
  </si>
  <si>
    <t>500%</t>
  </si>
  <si>
    <t>累计值：</t>
  </si>
  <si>
    <t>层3科技总层数</t>
  </si>
  <si>
    <t>层3钥匙总层数</t>
  </si>
  <si>
    <t>层4科技总层数</t>
  </si>
  <si>
    <t>层4钥匙总层数</t>
  </si>
  <si>
    <t>层5科技总层数</t>
  </si>
  <si>
    <t>层5钥匙总层数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</si>
</sst>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indexed="8"/>
      <name val="等线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indexed="8"/>
      <name val="等线"/>
      <charset val="134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  <font>
      <sz val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8">
    <dxf>
      <numFmt numFmtId="176" formatCode="0.00_ "/>
      <fill>
        <patternFill patternType="solid">
          <bgColor rgb="FF00B0F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561975</xdr:colOff>
      <xdr:row>69</xdr:row>
      <xdr:rowOff>163195</xdr:rowOff>
    </xdr:from>
    <xdr:to>
      <xdr:col>1</xdr:col>
      <xdr:colOff>1858645</xdr:colOff>
      <xdr:row>99</xdr:row>
      <xdr:rowOff>125730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1975" y="13964920"/>
          <a:ext cx="3535045" cy="5963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363220</xdr:colOff>
      <xdr:row>31</xdr:row>
      <xdr:rowOff>62865</xdr:rowOff>
    </xdr:from>
    <xdr:to>
      <xdr:col>4</xdr:col>
      <xdr:colOff>291465</xdr:colOff>
      <xdr:row>69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3220" y="6263640"/>
          <a:ext cx="6067425" cy="7547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局内-无畏者"/>
      <sheetName val="局内-独行侠"/>
      <sheetName val="局内-爆破师"/>
      <sheetName val="局内-吟游者"/>
      <sheetName val="局内-枪械师"/>
      <sheetName val="角色全属性模型 (测试)"/>
      <sheetName val="角色全属性模型 (晶核+装备)"/>
    </sheetNames>
    <sheetDataSet>
      <sheetData sheetId="0"/>
      <sheetData sheetId="1">
        <row r="39">
          <cell r="B39">
            <v>1</v>
          </cell>
          <cell r="C39">
            <v>50</v>
          </cell>
          <cell r="D39">
            <v>50</v>
          </cell>
        </row>
        <row r="40">
          <cell r="B40">
            <v>2</v>
          </cell>
          <cell r="C40">
            <v>150</v>
          </cell>
          <cell r="D40">
            <v>200</v>
          </cell>
        </row>
        <row r="41">
          <cell r="B41">
            <v>3</v>
          </cell>
          <cell r="C41">
            <v>250</v>
          </cell>
          <cell r="D41">
            <v>450</v>
          </cell>
        </row>
        <row r="42">
          <cell r="B42">
            <v>4</v>
          </cell>
          <cell r="C42">
            <v>300</v>
          </cell>
          <cell r="D42">
            <v>750</v>
          </cell>
        </row>
        <row r="43">
          <cell r="B43">
            <v>5</v>
          </cell>
          <cell r="C43">
            <v>350</v>
          </cell>
          <cell r="D43">
            <v>1100</v>
          </cell>
        </row>
        <row r="47">
          <cell r="D47">
            <v>50</v>
          </cell>
        </row>
        <row r="51">
          <cell r="B51">
            <v>1</v>
          </cell>
          <cell r="C51">
            <v>0.0454545454545455</v>
          </cell>
          <cell r="D51">
            <v>50</v>
          </cell>
          <cell r="E51">
            <v>50</v>
          </cell>
          <cell r="F51">
            <v>50</v>
          </cell>
          <cell r="G51">
            <v>50</v>
          </cell>
          <cell r="H51">
            <v>0.72</v>
          </cell>
          <cell r="I51">
            <v>0.19</v>
          </cell>
          <cell r="J51">
            <v>0.06</v>
          </cell>
          <cell r="K51">
            <v>0.03</v>
          </cell>
        </row>
        <row r="52">
          <cell r="B52">
            <v>2</v>
          </cell>
          <cell r="C52">
            <v>0.0454545454545455</v>
          </cell>
          <cell r="D52">
            <v>50</v>
          </cell>
          <cell r="E52">
            <v>100</v>
          </cell>
          <cell r="F52">
            <v>100</v>
          </cell>
          <cell r="G52">
            <v>50</v>
          </cell>
          <cell r="H52">
            <v>0.67</v>
          </cell>
          <cell r="I52">
            <v>0.204</v>
          </cell>
          <cell r="J52">
            <v>0.08</v>
          </cell>
          <cell r="K52">
            <v>0.04</v>
          </cell>
          <cell r="L52">
            <v>0.006</v>
          </cell>
        </row>
        <row r="53">
          <cell r="B53">
            <v>3</v>
          </cell>
          <cell r="C53">
            <v>0.0454545454545455</v>
          </cell>
          <cell r="D53">
            <v>50</v>
          </cell>
          <cell r="E53">
            <v>150</v>
          </cell>
          <cell r="F53">
            <v>150</v>
          </cell>
          <cell r="G53">
            <v>50</v>
          </cell>
          <cell r="H53">
            <v>0.62</v>
          </cell>
          <cell r="I53">
            <v>0.2152</v>
          </cell>
          <cell r="J53">
            <v>0.1</v>
          </cell>
          <cell r="K53">
            <v>0.05</v>
          </cell>
          <cell r="L53">
            <v>0.012</v>
          </cell>
          <cell r="M53">
            <v>0.0028</v>
          </cell>
        </row>
        <row r="54">
          <cell r="B54">
            <v>4</v>
          </cell>
          <cell r="C54">
            <v>0.0454545454545455</v>
          </cell>
          <cell r="D54">
            <v>50</v>
          </cell>
          <cell r="E54">
            <v>200</v>
          </cell>
          <cell r="F54">
            <v>200</v>
          </cell>
          <cell r="G54">
            <v>50</v>
          </cell>
          <cell r="H54">
            <v>0.57</v>
          </cell>
          <cell r="I54">
            <v>0.2264</v>
          </cell>
          <cell r="J54">
            <v>0.12</v>
          </cell>
          <cell r="K54">
            <v>0.06</v>
          </cell>
          <cell r="L54">
            <v>0.018</v>
          </cell>
          <cell r="M54">
            <v>0.0056</v>
          </cell>
        </row>
        <row r="55">
          <cell r="B55">
            <v>5</v>
          </cell>
          <cell r="C55">
            <v>0.0454545454545455</v>
          </cell>
          <cell r="D55">
            <v>50</v>
          </cell>
          <cell r="E55">
            <v>250</v>
          </cell>
          <cell r="F55">
            <v>250</v>
          </cell>
          <cell r="G55">
            <v>50</v>
          </cell>
          <cell r="H55">
            <v>0.52</v>
          </cell>
          <cell r="I55">
            <v>0.2376</v>
          </cell>
          <cell r="J55">
            <v>0.14</v>
          </cell>
          <cell r="K55">
            <v>0.07</v>
          </cell>
          <cell r="L55">
            <v>0.024</v>
          </cell>
          <cell r="M55">
            <v>0.0084</v>
          </cell>
        </row>
        <row r="56">
          <cell r="B56">
            <v>6</v>
          </cell>
          <cell r="C56">
            <v>0.0454545454545455</v>
          </cell>
          <cell r="D56">
            <v>50</v>
          </cell>
          <cell r="E56">
            <v>300</v>
          </cell>
          <cell r="F56">
            <v>300</v>
          </cell>
          <cell r="G56">
            <v>50</v>
          </cell>
          <cell r="H56">
            <v>0.47</v>
          </cell>
          <cell r="I56">
            <v>0.2488</v>
          </cell>
          <cell r="J56">
            <v>0.16</v>
          </cell>
          <cell r="K56">
            <v>0.08</v>
          </cell>
          <cell r="L56">
            <v>0.03</v>
          </cell>
          <cell r="M56">
            <v>0.0112</v>
          </cell>
        </row>
        <row r="57">
          <cell r="B57">
            <v>7</v>
          </cell>
          <cell r="C57">
            <v>0.0454545454545455</v>
          </cell>
          <cell r="D57">
            <v>50</v>
          </cell>
          <cell r="E57">
            <v>350</v>
          </cell>
          <cell r="F57">
            <v>350</v>
          </cell>
          <cell r="G57">
            <v>50</v>
          </cell>
          <cell r="H57">
            <v>0.42</v>
          </cell>
          <cell r="I57">
            <v>0.26</v>
          </cell>
          <cell r="J57">
            <v>0.18</v>
          </cell>
          <cell r="K57">
            <v>0.09</v>
          </cell>
          <cell r="L57">
            <v>0.036</v>
          </cell>
          <cell r="M57">
            <v>0.014</v>
          </cell>
        </row>
        <row r="58">
          <cell r="B58">
            <v>8</v>
          </cell>
          <cell r="C58">
            <v>0.0454545454545455</v>
          </cell>
          <cell r="D58">
            <v>50</v>
          </cell>
          <cell r="E58">
            <v>400</v>
          </cell>
          <cell r="F58">
            <v>400</v>
          </cell>
          <cell r="G58">
            <v>50</v>
          </cell>
          <cell r="H58">
            <v>0.37</v>
          </cell>
          <cell r="I58">
            <v>0.2712</v>
          </cell>
          <cell r="J58">
            <v>0.2</v>
          </cell>
          <cell r="K58">
            <v>0.1</v>
          </cell>
          <cell r="L58">
            <v>0.042</v>
          </cell>
          <cell r="M58">
            <v>0.0168</v>
          </cell>
        </row>
        <row r="59">
          <cell r="B59">
            <v>9</v>
          </cell>
          <cell r="C59">
            <v>0.0454545454545455</v>
          </cell>
          <cell r="D59">
            <v>50</v>
          </cell>
          <cell r="E59">
            <v>450</v>
          </cell>
          <cell r="F59">
            <v>450</v>
          </cell>
          <cell r="G59">
            <v>50</v>
          </cell>
          <cell r="H59">
            <v>0.32</v>
          </cell>
          <cell r="I59">
            <v>0.2824</v>
          </cell>
          <cell r="J59">
            <v>0.22</v>
          </cell>
          <cell r="K59">
            <v>0.11</v>
          </cell>
          <cell r="L59">
            <v>0.048</v>
          </cell>
          <cell r="M59">
            <v>0.0196</v>
          </cell>
        </row>
        <row r="60">
          <cell r="B60">
            <v>10</v>
          </cell>
          <cell r="C60">
            <v>0.0454545454545455</v>
          </cell>
          <cell r="D60">
            <v>50</v>
          </cell>
          <cell r="E60">
            <v>500.000000000001</v>
          </cell>
          <cell r="F60">
            <v>500</v>
          </cell>
          <cell r="G60">
            <v>50</v>
          </cell>
          <cell r="H60">
            <v>0.27</v>
          </cell>
          <cell r="I60">
            <v>0.2936</v>
          </cell>
          <cell r="J60">
            <v>0.24</v>
          </cell>
          <cell r="K60">
            <v>0.12</v>
          </cell>
          <cell r="L60">
            <v>0.054</v>
          </cell>
          <cell r="M60">
            <v>0.0224</v>
          </cell>
        </row>
        <row r="61">
          <cell r="B61">
            <v>11</v>
          </cell>
          <cell r="C61">
            <v>0.0454545454545455</v>
          </cell>
          <cell r="D61">
            <v>50</v>
          </cell>
          <cell r="E61">
            <v>550.000000000001</v>
          </cell>
          <cell r="F61">
            <v>550</v>
          </cell>
          <cell r="G61">
            <v>50</v>
          </cell>
          <cell r="H61">
            <v>0.22</v>
          </cell>
          <cell r="I61">
            <v>0.3048</v>
          </cell>
          <cell r="J61">
            <v>0.26</v>
          </cell>
          <cell r="K61">
            <v>0.13</v>
          </cell>
          <cell r="L61">
            <v>0.06</v>
          </cell>
          <cell r="M61">
            <v>0.0252</v>
          </cell>
        </row>
        <row r="62">
          <cell r="B62">
            <v>12</v>
          </cell>
          <cell r="C62">
            <v>0.0454545454545455</v>
          </cell>
          <cell r="D62">
            <v>50</v>
          </cell>
          <cell r="E62">
            <v>600.000000000001</v>
          </cell>
          <cell r="F62">
            <v>600</v>
          </cell>
          <cell r="G62">
            <v>50</v>
          </cell>
          <cell r="H62">
            <v>0.17</v>
          </cell>
          <cell r="I62">
            <v>0.316</v>
          </cell>
          <cell r="J62">
            <v>0.28</v>
          </cell>
          <cell r="K62">
            <v>0.14</v>
          </cell>
          <cell r="L62">
            <v>0.066</v>
          </cell>
          <cell r="M62">
            <v>0.028</v>
          </cell>
        </row>
        <row r="63">
          <cell r="B63">
            <v>13</v>
          </cell>
          <cell r="C63">
            <v>0.0454545454545455</v>
          </cell>
          <cell r="D63">
            <v>50</v>
          </cell>
          <cell r="E63">
            <v>650.000000000001</v>
          </cell>
          <cell r="F63">
            <v>650</v>
          </cell>
          <cell r="G63">
            <v>50</v>
          </cell>
          <cell r="H63">
            <v>0.12</v>
          </cell>
          <cell r="I63">
            <v>0.3272</v>
          </cell>
          <cell r="J63">
            <v>0.3</v>
          </cell>
          <cell r="K63">
            <v>0.15</v>
          </cell>
          <cell r="L63">
            <v>0.072</v>
          </cell>
          <cell r="M63">
            <v>0.0308</v>
          </cell>
        </row>
        <row r="64">
          <cell r="B64">
            <v>14</v>
          </cell>
          <cell r="C64">
            <v>0.0454545454545455</v>
          </cell>
          <cell r="D64">
            <v>50</v>
          </cell>
          <cell r="E64">
            <v>700.000000000001</v>
          </cell>
          <cell r="F64">
            <v>700</v>
          </cell>
          <cell r="G64">
            <v>50</v>
          </cell>
          <cell r="H64">
            <v>0.0699999999999999</v>
          </cell>
          <cell r="I64">
            <v>0.3384</v>
          </cell>
          <cell r="J64">
            <v>0.32</v>
          </cell>
          <cell r="K64">
            <v>0.16</v>
          </cell>
          <cell r="L64">
            <v>0.078</v>
          </cell>
          <cell r="M64">
            <v>0.0336</v>
          </cell>
        </row>
        <row r="65">
          <cell r="B65">
            <v>15</v>
          </cell>
          <cell r="C65">
            <v>0.0454545454545455</v>
          </cell>
          <cell r="D65">
            <v>50</v>
          </cell>
          <cell r="E65">
            <v>750.000000000001</v>
          </cell>
          <cell r="F65">
            <v>750</v>
          </cell>
          <cell r="G65">
            <v>50</v>
          </cell>
          <cell r="H65">
            <v>0.0199999999999999</v>
          </cell>
          <cell r="I65">
            <v>0.3496</v>
          </cell>
          <cell r="J65">
            <v>0.34</v>
          </cell>
          <cell r="K65">
            <v>0.17</v>
          </cell>
          <cell r="L65">
            <v>0.084</v>
          </cell>
          <cell r="M65">
            <v>0.0364</v>
          </cell>
        </row>
        <row r="66">
          <cell r="B66">
            <v>16</v>
          </cell>
          <cell r="C66">
            <v>0.0454545454545455</v>
          </cell>
          <cell r="D66">
            <v>50</v>
          </cell>
          <cell r="E66">
            <v>800.000000000001</v>
          </cell>
          <cell r="F66">
            <v>800</v>
          </cell>
          <cell r="G66">
            <v>50</v>
          </cell>
        </row>
        <row r="66">
          <cell r="I66">
            <v>0.3308</v>
          </cell>
          <cell r="J66">
            <v>0.36</v>
          </cell>
          <cell r="K66">
            <v>0.18</v>
          </cell>
          <cell r="L66">
            <v>0.09</v>
          </cell>
          <cell r="M66">
            <v>0.0392</v>
          </cell>
        </row>
        <row r="67">
          <cell r="B67">
            <v>17</v>
          </cell>
          <cell r="C67">
            <v>0.0454545454545455</v>
          </cell>
          <cell r="D67">
            <v>50</v>
          </cell>
          <cell r="E67">
            <v>850.000000000001</v>
          </cell>
          <cell r="F67">
            <v>850</v>
          </cell>
          <cell r="G67">
            <v>50</v>
          </cell>
        </row>
        <row r="67">
          <cell r="I67">
            <v>0.292</v>
          </cell>
          <cell r="J67">
            <v>0.38</v>
          </cell>
          <cell r="K67">
            <v>0.19</v>
          </cell>
          <cell r="L67">
            <v>0.096</v>
          </cell>
          <cell r="M67">
            <v>0.042</v>
          </cell>
        </row>
        <row r="68">
          <cell r="B68">
            <v>18</v>
          </cell>
          <cell r="C68">
            <v>0.0454545454545455</v>
          </cell>
          <cell r="D68">
            <v>50</v>
          </cell>
          <cell r="E68">
            <v>900.000000000001</v>
          </cell>
          <cell r="F68">
            <v>900</v>
          </cell>
          <cell r="G68">
            <v>50</v>
          </cell>
        </row>
        <row r="68">
          <cell r="I68">
            <v>0.2532</v>
          </cell>
          <cell r="J68">
            <v>0.4</v>
          </cell>
          <cell r="K68">
            <v>0.2</v>
          </cell>
          <cell r="L68">
            <v>0.102</v>
          </cell>
          <cell r="M68">
            <v>0.0448</v>
          </cell>
        </row>
        <row r="69">
          <cell r="B69">
            <v>19</v>
          </cell>
          <cell r="C69">
            <v>0.0454545454545455</v>
          </cell>
          <cell r="D69">
            <v>50</v>
          </cell>
          <cell r="E69">
            <v>950.000000000001</v>
          </cell>
          <cell r="F69">
            <v>950</v>
          </cell>
          <cell r="G69">
            <v>50</v>
          </cell>
        </row>
        <row r="69">
          <cell r="I69">
            <v>0.2144</v>
          </cell>
          <cell r="J69">
            <v>0.42</v>
          </cell>
          <cell r="K69">
            <v>0.21</v>
          </cell>
          <cell r="L69">
            <v>0.108</v>
          </cell>
          <cell r="M69">
            <v>0.0476</v>
          </cell>
        </row>
        <row r="70">
          <cell r="B70">
            <v>20</v>
          </cell>
          <cell r="C70">
            <v>0.0454545454545455</v>
          </cell>
          <cell r="D70">
            <v>50</v>
          </cell>
          <cell r="E70">
            <v>1000</v>
          </cell>
          <cell r="F70">
            <v>1000</v>
          </cell>
          <cell r="G70">
            <v>50</v>
          </cell>
        </row>
        <row r="70">
          <cell r="I70">
            <v>0.1756</v>
          </cell>
          <cell r="J70">
            <v>0.44</v>
          </cell>
          <cell r="K70">
            <v>0.22</v>
          </cell>
          <cell r="L70">
            <v>0.114</v>
          </cell>
          <cell r="M70">
            <v>0.0504</v>
          </cell>
        </row>
        <row r="71">
          <cell r="B71">
            <v>21</v>
          </cell>
          <cell r="C71">
            <v>0.0454545454545455</v>
          </cell>
          <cell r="D71">
            <v>50</v>
          </cell>
          <cell r="E71">
            <v>1050</v>
          </cell>
          <cell r="F71">
            <v>1050</v>
          </cell>
          <cell r="G71">
            <v>50</v>
          </cell>
        </row>
        <row r="71">
          <cell r="I71">
            <v>0.1368</v>
          </cell>
          <cell r="J71">
            <v>0.46</v>
          </cell>
          <cell r="K71">
            <v>0.23</v>
          </cell>
          <cell r="L71">
            <v>0.12</v>
          </cell>
          <cell r="M71">
            <v>0.0532</v>
          </cell>
        </row>
        <row r="72">
          <cell r="B72">
            <v>22</v>
          </cell>
          <cell r="C72">
            <v>0.0454545454545455</v>
          </cell>
          <cell r="D72">
            <v>50</v>
          </cell>
          <cell r="E72">
            <v>1100</v>
          </cell>
          <cell r="F72">
            <v>1100</v>
          </cell>
          <cell r="G72">
            <v>50</v>
          </cell>
        </row>
        <row r="72">
          <cell r="I72">
            <v>0.0969999999999999</v>
          </cell>
          <cell r="J72">
            <v>0.48</v>
          </cell>
          <cell r="K72">
            <v>0.24</v>
          </cell>
          <cell r="L72">
            <v>0.126</v>
          </cell>
          <cell r="M72">
            <v>0.056</v>
          </cell>
          <cell r="N72">
            <v>0.001</v>
          </cell>
        </row>
        <row r="73">
          <cell r="B73">
            <v>23</v>
          </cell>
        </row>
        <row r="73">
          <cell r="E73">
            <v>50</v>
          </cell>
        </row>
        <row r="73">
          <cell r="G73">
            <v>50</v>
          </cell>
        </row>
        <row r="73">
          <cell r="J73">
            <v>0.5572</v>
          </cell>
          <cell r="K73">
            <v>0.25</v>
          </cell>
          <cell r="L73">
            <v>0.132</v>
          </cell>
          <cell r="M73">
            <v>0.0588</v>
          </cell>
          <cell r="N73">
            <v>0.002</v>
          </cell>
        </row>
        <row r="74">
          <cell r="B74">
            <v>100</v>
          </cell>
        </row>
        <row r="74">
          <cell r="E74">
            <v>40</v>
          </cell>
        </row>
        <row r="74">
          <cell r="G74">
            <v>40</v>
          </cell>
        </row>
        <row r="74">
          <cell r="J74">
            <v>0.5374</v>
          </cell>
          <cell r="K74">
            <v>0.26</v>
          </cell>
          <cell r="L74">
            <v>0.138</v>
          </cell>
          <cell r="M74">
            <v>0.0616</v>
          </cell>
          <cell r="N74">
            <v>0.003</v>
          </cell>
        </row>
        <row r="75">
          <cell r="B75">
            <v>200</v>
          </cell>
        </row>
        <row r="75">
          <cell r="E75">
            <v>30</v>
          </cell>
        </row>
        <row r="75">
          <cell r="G75">
            <v>30</v>
          </cell>
        </row>
        <row r="75">
          <cell r="J75">
            <v>0.5176</v>
          </cell>
          <cell r="K75">
            <v>0.27</v>
          </cell>
          <cell r="L75">
            <v>0.144</v>
          </cell>
          <cell r="M75">
            <v>0.0644</v>
          </cell>
          <cell r="N75">
            <v>0.004</v>
          </cell>
        </row>
        <row r="76">
          <cell r="B76">
            <v>300</v>
          </cell>
        </row>
        <row r="76">
          <cell r="E76">
            <v>20</v>
          </cell>
        </row>
        <row r="76">
          <cell r="G76">
            <v>20</v>
          </cell>
        </row>
        <row r="76">
          <cell r="J76">
            <v>0.4978</v>
          </cell>
          <cell r="K76">
            <v>0.28</v>
          </cell>
          <cell r="L76">
            <v>0.15</v>
          </cell>
          <cell r="M76">
            <v>0.0672</v>
          </cell>
          <cell r="N76">
            <v>0.005</v>
          </cell>
        </row>
        <row r="77">
          <cell r="B77">
            <v>400</v>
          </cell>
        </row>
        <row r="77">
          <cell r="E77">
            <v>10</v>
          </cell>
        </row>
        <row r="77">
          <cell r="G77">
            <v>10</v>
          </cell>
        </row>
        <row r="77">
          <cell r="J77">
            <v>0.478</v>
          </cell>
          <cell r="K77">
            <v>0.29</v>
          </cell>
          <cell r="L77">
            <v>0.156</v>
          </cell>
          <cell r="M77">
            <v>0.07</v>
          </cell>
          <cell r="N77">
            <v>0.006</v>
          </cell>
        </row>
        <row r="78">
          <cell r="B78">
            <v>500</v>
          </cell>
        </row>
        <row r="78">
          <cell r="E78">
            <v>5</v>
          </cell>
        </row>
        <row r="78">
          <cell r="G78">
            <v>5</v>
          </cell>
        </row>
        <row r="78">
          <cell r="J78">
            <v>0.4582</v>
          </cell>
          <cell r="K78">
            <v>0.3</v>
          </cell>
          <cell r="L78">
            <v>0.162</v>
          </cell>
          <cell r="M78">
            <v>0.0728</v>
          </cell>
          <cell r="N78">
            <v>0.007</v>
          </cell>
        </row>
        <row r="79">
          <cell r="B79">
            <v>600</v>
          </cell>
        </row>
        <row r="79">
          <cell r="E79">
            <v>3</v>
          </cell>
        </row>
        <row r="79">
          <cell r="G79">
            <v>3</v>
          </cell>
        </row>
        <row r="79">
          <cell r="J79">
            <v>0.4384</v>
          </cell>
          <cell r="K79">
            <v>0.31</v>
          </cell>
          <cell r="L79">
            <v>0.168</v>
          </cell>
          <cell r="M79">
            <v>0.0756</v>
          </cell>
          <cell r="N79">
            <v>0.008</v>
          </cell>
        </row>
        <row r="80">
          <cell r="B80">
            <v>700</v>
          </cell>
        </row>
        <row r="80">
          <cell r="E80">
            <v>2</v>
          </cell>
        </row>
        <row r="80">
          <cell r="G80">
            <v>2</v>
          </cell>
        </row>
        <row r="80">
          <cell r="J80">
            <v>0.3886</v>
          </cell>
          <cell r="K80">
            <v>0.35</v>
          </cell>
          <cell r="L80">
            <v>0.174</v>
          </cell>
          <cell r="M80">
            <v>0.0784</v>
          </cell>
          <cell r="N80">
            <v>0.009</v>
          </cell>
        </row>
        <row r="81">
          <cell r="B81">
            <v>800</v>
          </cell>
        </row>
        <row r="81">
          <cell r="E81">
            <v>1</v>
          </cell>
        </row>
        <row r="81">
          <cell r="G81">
            <v>1</v>
          </cell>
        </row>
        <row r="81">
          <cell r="J81">
            <v>0.3088</v>
          </cell>
          <cell r="K81">
            <v>0.4</v>
          </cell>
          <cell r="L81">
            <v>0.2</v>
          </cell>
          <cell r="M81">
            <v>0.0812</v>
          </cell>
          <cell r="N81">
            <v>0.01</v>
          </cell>
        </row>
        <row r="84">
          <cell r="H84">
            <v>200</v>
          </cell>
        </row>
        <row r="84">
          <cell r="J84">
            <v>10</v>
          </cell>
        </row>
        <row r="84">
          <cell r="M84">
            <v>1000</v>
          </cell>
        </row>
        <row r="85">
          <cell r="H85">
            <v>200</v>
          </cell>
        </row>
        <row r="85">
          <cell r="J85">
            <v>10</v>
          </cell>
        </row>
        <row r="86">
          <cell r="H86">
            <v>200</v>
          </cell>
        </row>
        <row r="86">
          <cell r="J86">
            <v>10</v>
          </cell>
        </row>
        <row r="87">
          <cell r="H87">
            <v>200</v>
          </cell>
        </row>
        <row r="87">
          <cell r="J87">
            <v>10</v>
          </cell>
        </row>
        <row r="88">
          <cell r="H88">
            <v>200</v>
          </cell>
        </row>
        <row r="88">
          <cell r="J88">
            <v>10</v>
          </cell>
        </row>
      </sheetData>
      <sheetData sheetId="2"/>
      <sheetData sheetId="3">
        <row r="1">
          <cell r="A1" t="str">
            <v>天数</v>
          </cell>
        </row>
        <row r="1">
          <cell r="AL1" t="str">
            <v>英雄模块</v>
          </cell>
        </row>
        <row r="1">
          <cell r="AX1" t="str">
            <v>英雄模块</v>
          </cell>
        </row>
        <row r="1">
          <cell r="BJ1" t="str">
            <v>英雄模块</v>
          </cell>
        </row>
        <row r="2">
          <cell r="A2">
            <v>1</v>
          </cell>
        </row>
        <row r="2">
          <cell r="AL2">
            <v>1755.26184623833</v>
          </cell>
        </row>
        <row r="2">
          <cell r="AX2">
            <v>351.052369247665</v>
          </cell>
        </row>
        <row r="2">
          <cell r="BJ2">
            <v>17552.6184623833</v>
          </cell>
        </row>
        <row r="3">
          <cell r="A3">
            <v>2</v>
          </cell>
        </row>
        <row r="3">
          <cell r="AL3">
            <v>3803.47566528595</v>
          </cell>
        </row>
        <row r="3">
          <cell r="AX3">
            <v>760.69513305719</v>
          </cell>
        </row>
        <row r="3">
          <cell r="BJ3">
            <v>38034.7566528595</v>
          </cell>
        </row>
        <row r="4">
          <cell r="A4">
            <v>3</v>
          </cell>
        </row>
        <row r="4">
          <cell r="AL4">
            <v>6963.17621991699</v>
          </cell>
        </row>
        <row r="4">
          <cell r="AX4">
            <v>1392.6352439834</v>
          </cell>
        </row>
        <row r="4">
          <cell r="BJ4">
            <v>69631.7621991699</v>
          </cell>
        </row>
        <row r="5">
          <cell r="A5">
            <v>4</v>
          </cell>
        </row>
        <row r="5">
          <cell r="AL5">
            <v>9435.29108779166</v>
          </cell>
        </row>
        <row r="5">
          <cell r="AX5">
            <v>1887.05821755833</v>
          </cell>
        </row>
        <row r="5">
          <cell r="BJ5">
            <v>94352.9108779166</v>
          </cell>
        </row>
        <row r="6">
          <cell r="A6">
            <v>5</v>
          </cell>
        </row>
        <row r="6">
          <cell r="AL6">
            <v>12204.8545287753</v>
          </cell>
        </row>
        <row r="6">
          <cell r="AX6">
            <v>2440.97090575506</v>
          </cell>
        </row>
        <row r="6">
          <cell r="BJ6">
            <v>122048.545287753</v>
          </cell>
        </row>
        <row r="7">
          <cell r="A7">
            <v>6</v>
          </cell>
        </row>
        <row r="7">
          <cell r="AL7">
            <v>14760.0436891575</v>
          </cell>
        </row>
        <row r="7">
          <cell r="AX7">
            <v>2952.0087378315</v>
          </cell>
        </row>
        <row r="7">
          <cell r="BJ7">
            <v>147600.436891575</v>
          </cell>
        </row>
        <row r="8">
          <cell r="A8">
            <v>7</v>
          </cell>
        </row>
        <row r="8">
          <cell r="AL8">
            <v>18113.2108871281</v>
          </cell>
        </row>
        <row r="8">
          <cell r="AX8">
            <v>3622.64217742562</v>
          </cell>
        </row>
        <row r="8">
          <cell r="BJ8">
            <v>181132.108871281</v>
          </cell>
        </row>
        <row r="9">
          <cell r="A9">
            <v>8</v>
          </cell>
        </row>
        <row r="9">
          <cell r="AL9">
            <v>21586.2658125101</v>
          </cell>
        </row>
        <row r="9">
          <cell r="AX9">
            <v>4317.25316250203</v>
          </cell>
        </row>
        <row r="9">
          <cell r="BJ9">
            <v>215862.658125101</v>
          </cell>
        </row>
        <row r="10">
          <cell r="A10">
            <v>9</v>
          </cell>
        </row>
        <row r="10">
          <cell r="AL10">
            <v>25357.1122165787</v>
          </cell>
        </row>
        <row r="10">
          <cell r="AX10">
            <v>5071.42244331573</v>
          </cell>
        </row>
        <row r="10">
          <cell r="BJ10">
            <v>253571.122165787</v>
          </cell>
        </row>
        <row r="11">
          <cell r="A11">
            <v>10</v>
          </cell>
        </row>
        <row r="11">
          <cell r="AL11">
            <v>33019.2654178481</v>
          </cell>
        </row>
        <row r="11">
          <cell r="AX11">
            <v>6603.85308356962</v>
          </cell>
        </row>
        <row r="11">
          <cell r="BJ11">
            <v>330192.654178481</v>
          </cell>
        </row>
        <row r="12">
          <cell r="A12">
            <v>11</v>
          </cell>
        </row>
        <row r="12">
          <cell r="AL12">
            <v>36843.8518844202</v>
          </cell>
        </row>
        <row r="12">
          <cell r="AX12">
            <v>7368.77037688404</v>
          </cell>
        </row>
        <row r="12">
          <cell r="BJ12">
            <v>368438.518844202</v>
          </cell>
        </row>
        <row r="13">
          <cell r="A13">
            <v>12</v>
          </cell>
        </row>
        <row r="13">
          <cell r="AL13">
            <v>40809.2411709504</v>
          </cell>
        </row>
        <row r="13">
          <cell r="AX13">
            <v>8161.84823419007</v>
          </cell>
        </row>
        <row r="13">
          <cell r="BJ13">
            <v>408092.411709504</v>
          </cell>
        </row>
        <row r="14">
          <cell r="A14">
            <v>13</v>
          </cell>
        </row>
        <row r="14">
          <cell r="AL14">
            <v>44876.0367751395</v>
          </cell>
        </row>
        <row r="14">
          <cell r="AX14">
            <v>8975.20735502789</v>
          </cell>
        </row>
        <row r="14">
          <cell r="BJ14">
            <v>448760.367751395</v>
          </cell>
        </row>
        <row r="15">
          <cell r="A15">
            <v>14</v>
          </cell>
        </row>
        <row r="15">
          <cell r="AL15">
            <v>49091.9172748998</v>
          </cell>
        </row>
        <row r="15">
          <cell r="AX15">
            <v>9818.38345497995</v>
          </cell>
        </row>
        <row r="15">
          <cell r="BJ15">
            <v>490919.172748998</v>
          </cell>
        </row>
        <row r="16">
          <cell r="A16">
            <v>15</v>
          </cell>
        </row>
        <row r="16">
          <cell r="AL16">
            <v>53435.5048377428</v>
          </cell>
        </row>
        <row r="16">
          <cell r="AX16">
            <v>10687.1009675486</v>
          </cell>
        </row>
        <row r="16">
          <cell r="BJ16">
            <v>534355.048377428</v>
          </cell>
        </row>
        <row r="17">
          <cell r="A17">
            <v>16</v>
          </cell>
        </row>
        <row r="17">
          <cell r="AL17">
            <v>57899.7501102864</v>
          </cell>
        </row>
        <row r="17">
          <cell r="AX17">
            <v>11579.9500220573</v>
          </cell>
        </row>
        <row r="17">
          <cell r="BJ17">
            <v>578997.501102863</v>
          </cell>
        </row>
        <row r="18">
          <cell r="A18">
            <v>17</v>
          </cell>
        </row>
        <row r="18">
          <cell r="AL18">
            <v>72293.0188682619</v>
          </cell>
        </row>
        <row r="18">
          <cell r="AX18">
            <v>14458.6037736524</v>
          </cell>
        </row>
        <row r="18">
          <cell r="BJ18">
            <v>722930.188682619</v>
          </cell>
        </row>
        <row r="19">
          <cell r="A19">
            <v>18</v>
          </cell>
        </row>
        <row r="19">
          <cell r="AL19">
            <v>76194.356986699</v>
          </cell>
        </row>
        <row r="19">
          <cell r="AX19">
            <v>15238.8713973398</v>
          </cell>
        </row>
        <row r="19">
          <cell r="BJ19">
            <v>761943.56986699</v>
          </cell>
        </row>
        <row r="20">
          <cell r="A20">
            <v>19</v>
          </cell>
        </row>
        <row r="20">
          <cell r="AL20">
            <v>78463.6654539507</v>
          </cell>
        </row>
        <row r="20">
          <cell r="AX20">
            <v>15692.7330907901</v>
          </cell>
        </row>
        <row r="20">
          <cell r="BJ20">
            <v>784636.654539507</v>
          </cell>
        </row>
        <row r="21">
          <cell r="A21">
            <v>20</v>
          </cell>
        </row>
        <row r="21">
          <cell r="AL21">
            <v>82463.0881022365</v>
          </cell>
        </row>
        <row r="21">
          <cell r="AX21">
            <v>16492.6176204473</v>
          </cell>
        </row>
        <row r="21">
          <cell r="BJ21">
            <v>824630.881022365</v>
          </cell>
        </row>
        <row r="22">
          <cell r="A22">
            <v>21</v>
          </cell>
        </row>
        <row r="22">
          <cell r="AL22">
            <v>86547.5213310854</v>
          </cell>
        </row>
        <row r="22">
          <cell r="AX22">
            <v>17309.5042662171</v>
          </cell>
        </row>
        <row r="22">
          <cell r="BJ22">
            <v>865475.213310854</v>
          </cell>
        </row>
        <row r="23">
          <cell r="A23">
            <v>22</v>
          </cell>
        </row>
        <row r="23">
          <cell r="AL23">
            <v>88850.547042494</v>
          </cell>
        </row>
        <row r="23">
          <cell r="AX23">
            <v>17770.1094084988</v>
          </cell>
        </row>
        <row r="23">
          <cell r="BJ23">
            <v>888505.47042494</v>
          </cell>
        </row>
        <row r="24">
          <cell r="A24">
            <v>23</v>
          </cell>
        </row>
        <row r="24">
          <cell r="AL24">
            <v>91838.4318077865</v>
          </cell>
        </row>
        <row r="24">
          <cell r="AX24">
            <v>18367.6863615573</v>
          </cell>
        </row>
        <row r="24">
          <cell r="BJ24">
            <v>918384.318077865</v>
          </cell>
        </row>
        <row r="25">
          <cell r="A25">
            <v>24</v>
          </cell>
        </row>
        <row r="25">
          <cell r="AL25">
            <v>92936.382044124</v>
          </cell>
        </row>
        <row r="25">
          <cell r="AX25">
            <v>18587.2764088248</v>
          </cell>
        </row>
        <row r="25">
          <cell r="BJ25">
            <v>929363.82044124</v>
          </cell>
        </row>
        <row r="26">
          <cell r="A26">
            <v>25</v>
          </cell>
        </row>
        <row r="26">
          <cell r="AL26">
            <v>94587.5958783877</v>
          </cell>
        </row>
        <row r="26">
          <cell r="AX26">
            <v>18917.5191756775</v>
          </cell>
        </row>
        <row r="26">
          <cell r="BJ26">
            <v>945875.958783877</v>
          </cell>
        </row>
        <row r="27">
          <cell r="A27">
            <v>26</v>
          </cell>
        </row>
        <row r="27">
          <cell r="AL27">
            <v>95685.5461147252</v>
          </cell>
        </row>
        <row r="27">
          <cell r="AX27">
            <v>19137.109222945</v>
          </cell>
        </row>
        <row r="27">
          <cell r="BJ27">
            <v>956855.461147252</v>
          </cell>
        </row>
        <row r="28">
          <cell r="A28">
            <v>27</v>
          </cell>
        </row>
        <row r="28">
          <cell r="AL28">
            <v>97336.7599489889</v>
          </cell>
        </row>
        <row r="28">
          <cell r="AX28">
            <v>19467.3519897978</v>
          </cell>
        </row>
        <row r="28">
          <cell r="BJ28">
            <v>973367.599489889</v>
          </cell>
        </row>
        <row r="29">
          <cell r="A29">
            <v>28</v>
          </cell>
        </row>
        <row r="29">
          <cell r="AL29">
            <v>98434.7101853263</v>
          </cell>
        </row>
        <row r="29">
          <cell r="AX29">
            <v>19686.9420370653</v>
          </cell>
        </row>
        <row r="29">
          <cell r="BJ29">
            <v>984347.101853263</v>
          </cell>
        </row>
        <row r="30">
          <cell r="A30">
            <v>29</v>
          </cell>
        </row>
        <row r="30">
          <cell r="AL30">
            <v>99532.660421664</v>
          </cell>
        </row>
        <row r="30">
          <cell r="AX30">
            <v>19906.5320843328</v>
          </cell>
        </row>
        <row r="30">
          <cell r="BJ30">
            <v>995326.60421664</v>
          </cell>
        </row>
        <row r="31">
          <cell r="A31">
            <v>30</v>
          </cell>
        </row>
        <row r="31">
          <cell r="AL31">
            <v>108594.411595298</v>
          </cell>
        </row>
        <row r="31">
          <cell r="AX31">
            <v>21718.8823190595</v>
          </cell>
        </row>
        <row r="31">
          <cell r="BJ31">
            <v>1085944.11595298</v>
          </cell>
        </row>
        <row r="32">
          <cell r="A32">
            <v>31</v>
          </cell>
        </row>
        <row r="32">
          <cell r="AL32">
            <v>109964.705150841</v>
          </cell>
        </row>
        <row r="32">
          <cell r="AX32">
            <v>21992.9410301681</v>
          </cell>
        </row>
        <row r="32">
          <cell r="BJ32">
            <v>1099647.05150841</v>
          </cell>
        </row>
        <row r="33">
          <cell r="A33">
            <v>32</v>
          </cell>
        </row>
        <row r="33">
          <cell r="AL33">
            <v>111888.26230431</v>
          </cell>
        </row>
        <row r="33">
          <cell r="AX33">
            <v>22377.652460862</v>
          </cell>
        </row>
        <row r="33">
          <cell r="BJ33">
            <v>1118882.6230431</v>
          </cell>
        </row>
        <row r="34">
          <cell r="A34">
            <v>33</v>
          </cell>
        </row>
        <row r="34">
          <cell r="AL34">
            <v>113258.555859853</v>
          </cell>
        </row>
        <row r="34">
          <cell r="AX34">
            <v>22651.7111719707</v>
          </cell>
        </row>
        <row r="34">
          <cell r="BJ34">
            <v>1132585.55859853</v>
          </cell>
        </row>
        <row r="35">
          <cell r="A35">
            <v>34</v>
          </cell>
        </row>
        <row r="35">
          <cell r="AL35">
            <v>114628.849415396</v>
          </cell>
        </row>
        <row r="35">
          <cell r="AX35">
            <v>22925.7698830793</v>
          </cell>
        </row>
        <row r="35">
          <cell r="BJ35">
            <v>1146288.49415396</v>
          </cell>
        </row>
        <row r="36">
          <cell r="A36">
            <v>35</v>
          </cell>
        </row>
        <row r="36">
          <cell r="AL36">
            <v>116552.406568866</v>
          </cell>
        </row>
        <row r="36">
          <cell r="AX36">
            <v>23310.4813137732</v>
          </cell>
        </row>
        <row r="36">
          <cell r="BJ36">
            <v>1165524.06568866</v>
          </cell>
        </row>
        <row r="37">
          <cell r="A37">
            <v>36</v>
          </cell>
        </row>
        <row r="37">
          <cell r="AL37">
            <v>117922.700124409</v>
          </cell>
        </row>
        <row r="37">
          <cell r="AX37">
            <v>23584.5400248818</v>
          </cell>
        </row>
        <row r="37">
          <cell r="BJ37">
            <v>1179227.00124409</v>
          </cell>
        </row>
        <row r="38">
          <cell r="A38">
            <v>37</v>
          </cell>
        </row>
        <row r="38">
          <cell r="AL38">
            <v>119846.257277878</v>
          </cell>
        </row>
        <row r="38">
          <cell r="AX38">
            <v>23969.2514555757</v>
          </cell>
        </row>
        <row r="38">
          <cell r="BJ38">
            <v>1198462.57277878</v>
          </cell>
        </row>
        <row r="39">
          <cell r="A39">
            <v>38</v>
          </cell>
        </row>
        <row r="39">
          <cell r="AL39">
            <v>121216.550833422</v>
          </cell>
        </row>
        <row r="39">
          <cell r="AX39">
            <v>24243.3101666843</v>
          </cell>
        </row>
        <row r="39">
          <cell r="BJ39">
            <v>1212165.50833422</v>
          </cell>
        </row>
        <row r="40">
          <cell r="A40">
            <v>39</v>
          </cell>
        </row>
        <row r="40">
          <cell r="AL40">
            <v>122586.844388965</v>
          </cell>
        </row>
        <row r="40">
          <cell r="AX40">
            <v>24517.368877793</v>
          </cell>
        </row>
        <row r="40">
          <cell r="BJ40">
            <v>1225868.44388965</v>
          </cell>
        </row>
        <row r="41">
          <cell r="A41">
            <v>40</v>
          </cell>
        </row>
        <row r="41">
          <cell r="AL41">
            <v>124510.401542434</v>
          </cell>
        </row>
        <row r="41">
          <cell r="AX41">
            <v>24902.0803084868</v>
          </cell>
        </row>
        <row r="41">
          <cell r="BJ41">
            <v>1245104.01542434</v>
          </cell>
        </row>
        <row r="42">
          <cell r="A42">
            <v>41</v>
          </cell>
        </row>
        <row r="42">
          <cell r="AL42">
            <v>125880.695097977</v>
          </cell>
        </row>
        <row r="42">
          <cell r="AX42">
            <v>25176.1390195955</v>
          </cell>
        </row>
        <row r="42">
          <cell r="BJ42">
            <v>1258806.95097978</v>
          </cell>
        </row>
        <row r="43">
          <cell r="A43">
            <v>42</v>
          </cell>
        </row>
        <row r="43">
          <cell r="AL43">
            <v>127804.252251447</v>
          </cell>
        </row>
        <row r="43">
          <cell r="AX43">
            <v>25560.8504502894</v>
          </cell>
        </row>
        <row r="43">
          <cell r="BJ43">
            <v>1278042.52251447</v>
          </cell>
        </row>
        <row r="44">
          <cell r="A44">
            <v>43</v>
          </cell>
        </row>
        <row r="44">
          <cell r="AL44">
            <v>129174.54580699</v>
          </cell>
        </row>
        <row r="44">
          <cell r="AX44">
            <v>25834.909161398</v>
          </cell>
        </row>
        <row r="44">
          <cell r="BJ44">
            <v>1291745.4580699</v>
          </cell>
        </row>
        <row r="45">
          <cell r="A45">
            <v>44</v>
          </cell>
        </row>
        <row r="45">
          <cell r="AL45">
            <v>131098.102960459</v>
          </cell>
        </row>
        <row r="45">
          <cell r="AX45">
            <v>26219.6205920919</v>
          </cell>
        </row>
        <row r="45">
          <cell r="BJ45">
            <v>1310981.02960459</v>
          </cell>
        </row>
        <row r="46">
          <cell r="A46">
            <v>45</v>
          </cell>
        </row>
        <row r="46">
          <cell r="AL46">
            <v>132468.396516003</v>
          </cell>
        </row>
        <row r="46">
          <cell r="AX46">
            <v>26493.6793032005</v>
          </cell>
        </row>
        <row r="46">
          <cell r="BJ46">
            <v>1324683.96516003</v>
          </cell>
        </row>
        <row r="47">
          <cell r="A47">
            <v>46</v>
          </cell>
        </row>
        <row r="47">
          <cell r="AL47">
            <v>133838.690071546</v>
          </cell>
        </row>
        <row r="47">
          <cell r="AX47">
            <v>26767.7380143091</v>
          </cell>
        </row>
        <row r="47">
          <cell r="BJ47">
            <v>1338386.90071546</v>
          </cell>
        </row>
        <row r="48">
          <cell r="A48">
            <v>47</v>
          </cell>
        </row>
        <row r="48">
          <cell r="AL48">
            <v>135762.247225015</v>
          </cell>
        </row>
        <row r="48">
          <cell r="AX48">
            <v>27152.449445003</v>
          </cell>
        </row>
        <row r="48">
          <cell r="BJ48">
            <v>1357622.47225015</v>
          </cell>
        </row>
        <row r="49">
          <cell r="A49">
            <v>48</v>
          </cell>
        </row>
        <row r="49">
          <cell r="AL49">
            <v>137132.540780558</v>
          </cell>
        </row>
        <row r="49">
          <cell r="AX49">
            <v>27426.5081561117</v>
          </cell>
        </row>
        <row r="49">
          <cell r="BJ49">
            <v>1371325.40780558</v>
          </cell>
        </row>
        <row r="50">
          <cell r="A50">
            <v>49</v>
          </cell>
        </row>
        <row r="50">
          <cell r="AL50">
            <v>139056.097934028</v>
          </cell>
        </row>
        <row r="50">
          <cell r="AX50">
            <v>27811.2195868055</v>
          </cell>
        </row>
        <row r="50">
          <cell r="BJ50">
            <v>1390560.97934028</v>
          </cell>
        </row>
        <row r="51">
          <cell r="A51">
            <v>50</v>
          </cell>
        </row>
        <row r="51">
          <cell r="AL51">
            <v>140426.391489571</v>
          </cell>
        </row>
        <row r="51">
          <cell r="AX51">
            <v>28085.2782979142</v>
          </cell>
        </row>
        <row r="51">
          <cell r="BJ51">
            <v>1404263.91489571</v>
          </cell>
        </row>
        <row r="52">
          <cell r="A52">
            <v>51</v>
          </cell>
        </row>
        <row r="52">
          <cell r="AL52">
            <v>141796.685045114</v>
          </cell>
        </row>
        <row r="52">
          <cell r="AX52">
            <v>28359.3370090228</v>
          </cell>
        </row>
        <row r="52">
          <cell r="BJ52">
            <v>1417966.85045114</v>
          </cell>
        </row>
        <row r="53">
          <cell r="A53">
            <v>52</v>
          </cell>
        </row>
        <row r="53">
          <cell r="AL53">
            <v>143720.242198583</v>
          </cell>
        </row>
        <row r="53">
          <cell r="AX53">
            <v>28744.0484397167</v>
          </cell>
        </row>
        <row r="53">
          <cell r="BJ53">
            <v>1437202.42198583</v>
          </cell>
        </row>
        <row r="54">
          <cell r="A54">
            <v>53</v>
          </cell>
        </row>
        <row r="54">
          <cell r="AL54">
            <v>145090.535754127</v>
          </cell>
        </row>
        <row r="54">
          <cell r="AX54">
            <v>29018.1071508253</v>
          </cell>
        </row>
        <row r="54">
          <cell r="BJ54">
            <v>1450905.35754127</v>
          </cell>
        </row>
        <row r="55">
          <cell r="A55">
            <v>54</v>
          </cell>
        </row>
        <row r="55">
          <cell r="AL55">
            <v>147014.092907596</v>
          </cell>
        </row>
        <row r="55">
          <cell r="AX55">
            <v>29402.8185815192</v>
          </cell>
        </row>
        <row r="55">
          <cell r="BJ55">
            <v>1470140.92907596</v>
          </cell>
        </row>
        <row r="56">
          <cell r="A56">
            <v>55</v>
          </cell>
        </row>
        <row r="56">
          <cell r="AL56">
            <v>148384.386463139</v>
          </cell>
        </row>
        <row r="56">
          <cell r="AX56">
            <v>29676.8772926278</v>
          </cell>
        </row>
        <row r="56">
          <cell r="BJ56">
            <v>1483843.86463139</v>
          </cell>
        </row>
        <row r="57">
          <cell r="A57">
            <v>56</v>
          </cell>
        </row>
        <row r="57">
          <cell r="AL57">
            <v>149754.680018682</v>
          </cell>
        </row>
        <row r="57">
          <cell r="AX57">
            <v>29950.9360037365</v>
          </cell>
        </row>
        <row r="57">
          <cell r="BJ57">
            <v>1497546.80018682</v>
          </cell>
        </row>
        <row r="58">
          <cell r="A58">
            <v>57</v>
          </cell>
        </row>
        <row r="58">
          <cell r="AL58">
            <v>173235.923256305</v>
          </cell>
        </row>
        <row r="58">
          <cell r="AX58">
            <v>34647.184651261</v>
          </cell>
        </row>
        <row r="58">
          <cell r="BJ58">
            <v>1732359.23256305</v>
          </cell>
        </row>
        <row r="59">
          <cell r="A59">
            <v>58</v>
          </cell>
        </row>
        <row r="59">
          <cell r="AL59">
            <v>174061.530173437</v>
          </cell>
        </row>
        <row r="59">
          <cell r="AX59">
            <v>34812.3060346874</v>
          </cell>
        </row>
        <row r="59">
          <cell r="BJ59">
            <v>1740615.30173437</v>
          </cell>
        </row>
        <row r="60">
          <cell r="A60">
            <v>59</v>
          </cell>
        </row>
        <row r="60">
          <cell r="AL60">
            <v>175440.400688495</v>
          </cell>
        </row>
        <row r="60">
          <cell r="AX60">
            <v>35088.0801376989</v>
          </cell>
        </row>
        <row r="60">
          <cell r="BJ60">
            <v>1754404.00688495</v>
          </cell>
        </row>
        <row r="61">
          <cell r="A61">
            <v>60</v>
          </cell>
        </row>
        <row r="61">
          <cell r="AL61">
            <v>176266.007605627</v>
          </cell>
        </row>
        <row r="61">
          <cell r="AX61">
            <v>35253.2015211253</v>
          </cell>
        </row>
        <row r="61">
          <cell r="BJ61">
            <v>1762660.07605627</v>
          </cell>
        </row>
        <row r="62">
          <cell r="A62">
            <v>61</v>
          </cell>
        </row>
        <row r="62">
          <cell r="AL62">
            <v>177644.878120685</v>
          </cell>
        </row>
        <row r="62">
          <cell r="AX62">
            <v>35528.9756241369</v>
          </cell>
        </row>
        <row r="62">
          <cell r="BJ62">
            <v>1776448.78120685</v>
          </cell>
        </row>
        <row r="63">
          <cell r="A63">
            <v>62</v>
          </cell>
        </row>
        <row r="63">
          <cell r="AL63">
            <v>178470.485037816</v>
          </cell>
        </row>
        <row r="63">
          <cell r="AX63">
            <v>35694.0970075633</v>
          </cell>
        </row>
        <row r="63">
          <cell r="BJ63">
            <v>1784704.85037816</v>
          </cell>
        </row>
        <row r="64">
          <cell r="A64">
            <v>63</v>
          </cell>
        </row>
        <row r="64">
          <cell r="AL64">
            <v>179296.091954948</v>
          </cell>
        </row>
        <row r="64">
          <cell r="AX64">
            <v>35859.2183909896</v>
          </cell>
        </row>
        <row r="64">
          <cell r="BJ64">
            <v>1792960.91954948</v>
          </cell>
        </row>
        <row r="65">
          <cell r="A65">
            <v>64</v>
          </cell>
        </row>
        <row r="65">
          <cell r="AL65">
            <v>180674.962470006</v>
          </cell>
        </row>
        <row r="65">
          <cell r="AX65">
            <v>36134.9924940012</v>
          </cell>
        </row>
        <row r="65">
          <cell r="BJ65">
            <v>1806749.62470006</v>
          </cell>
        </row>
        <row r="66">
          <cell r="A66">
            <v>65</v>
          </cell>
        </row>
        <row r="66">
          <cell r="AL66">
            <v>181500.569387138</v>
          </cell>
        </row>
        <row r="66">
          <cell r="AX66">
            <v>36300.1138774276</v>
          </cell>
        </row>
        <row r="66">
          <cell r="BJ66">
            <v>1815005.69387138</v>
          </cell>
        </row>
        <row r="67">
          <cell r="A67">
            <v>66</v>
          </cell>
        </row>
        <row r="67">
          <cell r="AL67">
            <v>182879.439902196</v>
          </cell>
        </row>
        <row r="67">
          <cell r="AX67">
            <v>36575.8879804392</v>
          </cell>
        </row>
        <row r="67">
          <cell r="BJ67">
            <v>1828794.39902196</v>
          </cell>
        </row>
        <row r="68">
          <cell r="A68">
            <v>67</v>
          </cell>
        </row>
        <row r="68">
          <cell r="AL68">
            <v>183705.046819328</v>
          </cell>
        </row>
        <row r="68">
          <cell r="AX68">
            <v>36741.0093638656</v>
          </cell>
        </row>
        <row r="68">
          <cell r="BJ68">
            <v>1837050.46819328</v>
          </cell>
        </row>
        <row r="69">
          <cell r="A69">
            <v>68</v>
          </cell>
        </row>
        <row r="69">
          <cell r="AL69">
            <v>184530.65373646</v>
          </cell>
        </row>
        <row r="69">
          <cell r="AX69">
            <v>36906.1307472919</v>
          </cell>
        </row>
        <row r="69">
          <cell r="BJ69">
            <v>1845306.5373646</v>
          </cell>
        </row>
        <row r="70">
          <cell r="A70">
            <v>69</v>
          </cell>
        </row>
        <row r="70">
          <cell r="AL70">
            <v>185909.524251518</v>
          </cell>
        </row>
        <row r="70">
          <cell r="AX70">
            <v>37181.9048503035</v>
          </cell>
        </row>
        <row r="70">
          <cell r="BJ70">
            <v>1859095.24251518</v>
          </cell>
        </row>
        <row r="71">
          <cell r="A71">
            <v>70</v>
          </cell>
        </row>
        <row r="71">
          <cell r="AL71">
            <v>186735.13116865</v>
          </cell>
        </row>
        <row r="71">
          <cell r="AX71">
            <v>37347.0262337299</v>
          </cell>
        </row>
        <row r="71">
          <cell r="BJ71">
            <v>1867351.3116865</v>
          </cell>
        </row>
        <row r="72">
          <cell r="A72">
            <v>71</v>
          </cell>
        </row>
        <row r="72">
          <cell r="AL72">
            <v>188114.001683707</v>
          </cell>
        </row>
        <row r="72">
          <cell r="AX72">
            <v>37622.8003367415</v>
          </cell>
        </row>
        <row r="72">
          <cell r="BJ72">
            <v>1881140.01683708</v>
          </cell>
        </row>
        <row r="73">
          <cell r="A73">
            <v>72</v>
          </cell>
        </row>
        <row r="73">
          <cell r="AL73">
            <v>188939.608600839</v>
          </cell>
        </row>
        <row r="73">
          <cell r="AX73">
            <v>37787.9217201679</v>
          </cell>
        </row>
        <row r="73">
          <cell r="BJ73">
            <v>1889396.08600839</v>
          </cell>
        </row>
        <row r="74">
          <cell r="A74">
            <v>73</v>
          </cell>
        </row>
        <row r="74">
          <cell r="AL74">
            <v>189765.215517971</v>
          </cell>
        </row>
        <row r="74">
          <cell r="AX74">
            <v>37953.0431035942</v>
          </cell>
        </row>
        <row r="74">
          <cell r="BJ74">
            <v>1897652.15517971</v>
          </cell>
        </row>
        <row r="75">
          <cell r="A75">
            <v>74</v>
          </cell>
        </row>
        <row r="75">
          <cell r="AL75">
            <v>191144.086033029</v>
          </cell>
        </row>
        <row r="75">
          <cell r="AX75">
            <v>38228.8172066058</v>
          </cell>
        </row>
        <row r="75">
          <cell r="BJ75">
            <v>1911440.86033029</v>
          </cell>
        </row>
        <row r="76">
          <cell r="A76">
            <v>75</v>
          </cell>
        </row>
        <row r="76">
          <cell r="AL76">
            <v>191969.692950161</v>
          </cell>
        </row>
        <row r="76">
          <cell r="AX76">
            <v>38393.9385900322</v>
          </cell>
        </row>
        <row r="76">
          <cell r="BJ76">
            <v>1919696.92950161</v>
          </cell>
        </row>
        <row r="77">
          <cell r="A77">
            <v>76</v>
          </cell>
        </row>
        <row r="77">
          <cell r="AL77">
            <v>193348.563465219</v>
          </cell>
        </row>
        <row r="77">
          <cell r="AX77">
            <v>38669.7126930438</v>
          </cell>
        </row>
        <row r="77">
          <cell r="BJ77">
            <v>1933485.63465219</v>
          </cell>
        </row>
        <row r="78">
          <cell r="A78">
            <v>77</v>
          </cell>
        </row>
        <row r="78">
          <cell r="AL78">
            <v>194174.170382351</v>
          </cell>
        </row>
        <row r="78">
          <cell r="AX78">
            <v>38834.8340764702</v>
          </cell>
        </row>
        <row r="78">
          <cell r="BJ78">
            <v>1941741.70382351</v>
          </cell>
        </row>
        <row r="79">
          <cell r="A79">
            <v>78</v>
          </cell>
        </row>
        <row r="79">
          <cell r="AL79">
            <v>195553.040897409</v>
          </cell>
        </row>
        <row r="79">
          <cell r="AX79">
            <v>39110.6081794818</v>
          </cell>
        </row>
        <row r="79">
          <cell r="BJ79">
            <v>1955530.40897409</v>
          </cell>
        </row>
        <row r="80">
          <cell r="A80">
            <v>79</v>
          </cell>
        </row>
        <row r="80">
          <cell r="AL80">
            <v>196378.647814541</v>
          </cell>
        </row>
        <row r="80">
          <cell r="AX80">
            <v>39275.7295629081</v>
          </cell>
        </row>
        <row r="80">
          <cell r="BJ80">
            <v>1963786.47814541</v>
          </cell>
        </row>
        <row r="81">
          <cell r="A81">
            <v>80</v>
          </cell>
        </row>
        <row r="81">
          <cell r="AL81">
            <v>197204.254731672</v>
          </cell>
        </row>
        <row r="81">
          <cell r="AX81">
            <v>39440.8509463345</v>
          </cell>
        </row>
        <row r="81">
          <cell r="BJ81">
            <v>1972042.54731672</v>
          </cell>
        </row>
        <row r="82">
          <cell r="A82">
            <v>81</v>
          </cell>
        </row>
        <row r="82">
          <cell r="AL82">
            <v>198583.125246731</v>
          </cell>
        </row>
        <row r="82">
          <cell r="AX82">
            <v>39716.6250493461</v>
          </cell>
        </row>
        <row r="82">
          <cell r="BJ82">
            <v>1985831.25246731</v>
          </cell>
        </row>
        <row r="83">
          <cell r="A83">
            <v>82</v>
          </cell>
        </row>
        <row r="83">
          <cell r="AL83">
            <v>199408.732163862</v>
          </cell>
        </row>
        <row r="83">
          <cell r="AX83">
            <v>39881.7464327725</v>
          </cell>
        </row>
        <row r="83">
          <cell r="BJ83">
            <v>1994087.32163862</v>
          </cell>
        </row>
        <row r="84">
          <cell r="A84">
            <v>83</v>
          </cell>
        </row>
        <row r="84">
          <cell r="AL84">
            <v>200787.60267892</v>
          </cell>
        </row>
        <row r="84">
          <cell r="AX84">
            <v>40157.5205357841</v>
          </cell>
        </row>
        <row r="84">
          <cell r="BJ84">
            <v>2007876.0267892</v>
          </cell>
        </row>
        <row r="85">
          <cell r="A85">
            <v>84</v>
          </cell>
        </row>
        <row r="85">
          <cell r="AL85">
            <v>201613.209596052</v>
          </cell>
        </row>
        <row r="85">
          <cell r="AX85">
            <v>40322.6419192104</v>
          </cell>
        </row>
        <row r="85">
          <cell r="BJ85">
            <v>2016132.09596052</v>
          </cell>
        </row>
        <row r="86">
          <cell r="A86">
            <v>85</v>
          </cell>
        </row>
        <row r="86">
          <cell r="AL86">
            <v>202438.816513184</v>
          </cell>
        </row>
        <row r="86">
          <cell r="AX86">
            <v>40487.7633026368</v>
          </cell>
        </row>
        <row r="86">
          <cell r="BJ86">
            <v>2024388.16513184</v>
          </cell>
        </row>
        <row r="87">
          <cell r="A87">
            <v>86</v>
          </cell>
        </row>
        <row r="87">
          <cell r="AL87">
            <v>203817.687028242</v>
          </cell>
        </row>
        <row r="87">
          <cell r="AX87">
            <v>40763.5374056484</v>
          </cell>
        </row>
        <row r="87">
          <cell r="BJ87">
            <v>2038176.87028242</v>
          </cell>
        </row>
        <row r="88">
          <cell r="A88">
            <v>87</v>
          </cell>
        </row>
        <row r="88">
          <cell r="AL88">
            <v>204643.293945374</v>
          </cell>
        </row>
        <row r="88">
          <cell r="AX88">
            <v>40928.6587890748</v>
          </cell>
        </row>
        <row r="88">
          <cell r="BJ88">
            <v>2046432.93945374</v>
          </cell>
        </row>
        <row r="89">
          <cell r="A89">
            <v>88</v>
          </cell>
        </row>
        <row r="89">
          <cell r="AL89">
            <v>206022.164460432</v>
          </cell>
        </row>
        <row r="89">
          <cell r="AX89">
            <v>41204.4328920864</v>
          </cell>
        </row>
        <row r="89">
          <cell r="BJ89">
            <v>2060221.64460432</v>
          </cell>
        </row>
        <row r="90">
          <cell r="A90">
            <v>89</v>
          </cell>
        </row>
        <row r="90">
          <cell r="AL90">
            <v>206847.771377564</v>
          </cell>
        </row>
        <row r="90">
          <cell r="AX90">
            <v>41369.5542755127</v>
          </cell>
        </row>
        <row r="90">
          <cell r="BJ90">
            <v>2068477.71377564</v>
          </cell>
        </row>
        <row r="91">
          <cell r="A91">
            <v>90</v>
          </cell>
        </row>
        <row r="91">
          <cell r="AL91">
            <v>207673.378294695</v>
          </cell>
        </row>
        <row r="91">
          <cell r="AX91">
            <v>41534.6756589391</v>
          </cell>
        </row>
        <row r="91">
          <cell r="BJ91">
            <v>2076733.78294695</v>
          </cell>
        </row>
        <row r="92">
          <cell r="A92">
            <v>91</v>
          </cell>
        </row>
        <row r="92">
          <cell r="AL92">
            <v>209052.248809753</v>
          </cell>
        </row>
        <row r="92">
          <cell r="AX92">
            <v>41810.4497619507</v>
          </cell>
        </row>
        <row r="92">
          <cell r="BJ92">
            <v>2090522.48809753</v>
          </cell>
        </row>
        <row r="93">
          <cell r="A93">
            <v>92</v>
          </cell>
        </row>
        <row r="93">
          <cell r="AL93">
            <v>209877.855726885</v>
          </cell>
        </row>
        <row r="93">
          <cell r="AX93">
            <v>41975.5711453771</v>
          </cell>
        </row>
        <row r="93">
          <cell r="BJ93">
            <v>2098778.55726885</v>
          </cell>
        </row>
        <row r="94">
          <cell r="A94">
            <v>93</v>
          </cell>
        </row>
        <row r="94">
          <cell r="AL94">
            <v>211256.726241943</v>
          </cell>
        </row>
        <row r="94">
          <cell r="AX94">
            <v>42251.3452483887</v>
          </cell>
        </row>
        <row r="94">
          <cell r="BJ94">
            <v>2112567.26241943</v>
          </cell>
        </row>
        <row r="95">
          <cell r="A95">
            <v>94</v>
          </cell>
        </row>
        <row r="95">
          <cell r="AL95">
            <v>212082.333159075</v>
          </cell>
        </row>
        <row r="95">
          <cell r="AX95">
            <v>42416.466631815</v>
          </cell>
        </row>
        <row r="95">
          <cell r="BJ95">
            <v>2120823.33159075</v>
          </cell>
        </row>
        <row r="96">
          <cell r="A96">
            <v>95</v>
          </cell>
        </row>
        <row r="96">
          <cell r="AL96">
            <v>213461.203674133</v>
          </cell>
        </row>
        <row r="96">
          <cell r="AX96">
            <v>42692.2407348266</v>
          </cell>
        </row>
        <row r="96">
          <cell r="BJ96">
            <v>2134612.03674133</v>
          </cell>
        </row>
        <row r="97">
          <cell r="A97">
            <v>96</v>
          </cell>
        </row>
        <row r="97">
          <cell r="AL97">
            <v>214286.810591265</v>
          </cell>
        </row>
        <row r="97">
          <cell r="AX97">
            <v>42857.362118253</v>
          </cell>
        </row>
        <row r="97">
          <cell r="BJ97">
            <v>2142868.10591265</v>
          </cell>
        </row>
        <row r="98">
          <cell r="A98">
            <v>97</v>
          </cell>
        </row>
        <row r="98">
          <cell r="AL98">
            <v>215112.417508397</v>
          </cell>
        </row>
        <row r="98">
          <cell r="AX98">
            <v>43022.4835016794</v>
          </cell>
        </row>
        <row r="98">
          <cell r="BJ98">
            <v>2151124.17508397</v>
          </cell>
        </row>
        <row r="99">
          <cell r="A99">
            <v>98</v>
          </cell>
        </row>
        <row r="99">
          <cell r="AL99">
            <v>216491.288023455</v>
          </cell>
        </row>
        <row r="99">
          <cell r="AX99">
            <v>43298.257604691</v>
          </cell>
        </row>
        <row r="99">
          <cell r="BJ99">
            <v>2164912.88023455</v>
          </cell>
        </row>
        <row r="100">
          <cell r="A100">
            <v>99</v>
          </cell>
        </row>
        <row r="100">
          <cell r="AL100">
            <v>217316.894940587</v>
          </cell>
        </row>
        <row r="100">
          <cell r="AX100">
            <v>43463.3789881173</v>
          </cell>
        </row>
        <row r="100">
          <cell r="BJ100">
            <v>2173168.94940587</v>
          </cell>
        </row>
        <row r="101">
          <cell r="A101">
            <v>100</v>
          </cell>
        </row>
        <row r="101">
          <cell r="AL101">
            <v>218696.291139194</v>
          </cell>
        </row>
        <row r="101">
          <cell r="AX101">
            <v>43739.2582278388</v>
          </cell>
        </row>
        <row r="101">
          <cell r="BJ101">
            <v>2186962.91139194</v>
          </cell>
        </row>
        <row r="102">
          <cell r="A102">
            <v>101</v>
          </cell>
        </row>
        <row r="102">
          <cell r="AL102">
            <v>219522.423739875</v>
          </cell>
        </row>
        <row r="102">
          <cell r="AX102">
            <v>43904.4847479749</v>
          </cell>
        </row>
        <row r="102">
          <cell r="BJ102">
            <v>2195224.23739875</v>
          </cell>
        </row>
        <row r="103">
          <cell r="A103">
            <v>102</v>
          </cell>
        </row>
        <row r="103">
          <cell r="AL103">
            <v>220348.556340556</v>
          </cell>
        </row>
        <row r="103">
          <cell r="AX103">
            <v>44069.7112681111</v>
          </cell>
        </row>
        <row r="103">
          <cell r="BJ103">
            <v>2203485.56340556</v>
          </cell>
        </row>
        <row r="104">
          <cell r="A104">
            <v>103</v>
          </cell>
        </row>
        <row r="104">
          <cell r="AL104">
            <v>221727.952539163</v>
          </cell>
        </row>
        <row r="104">
          <cell r="AX104">
            <v>44345.5905078326</v>
          </cell>
        </row>
        <row r="104">
          <cell r="BJ104">
            <v>2217279.52539163</v>
          </cell>
        </row>
        <row r="105">
          <cell r="A105">
            <v>104</v>
          </cell>
        </row>
        <row r="105">
          <cell r="AL105">
            <v>222554.085139844</v>
          </cell>
        </row>
        <row r="105">
          <cell r="AX105">
            <v>44510.8170279687</v>
          </cell>
        </row>
        <row r="105">
          <cell r="BJ105">
            <v>2225540.85139844</v>
          </cell>
        </row>
        <row r="106">
          <cell r="A106">
            <v>105</v>
          </cell>
        </row>
        <row r="106">
          <cell r="AL106">
            <v>223933.481338451</v>
          </cell>
        </row>
        <row r="106">
          <cell r="AX106">
            <v>44786.6962676902</v>
          </cell>
        </row>
        <row r="106">
          <cell r="BJ106">
            <v>2239334.81338451</v>
          </cell>
        </row>
        <row r="107">
          <cell r="A107">
            <v>106</v>
          </cell>
        </row>
        <row r="107">
          <cell r="AL107">
            <v>224759.613939132</v>
          </cell>
        </row>
        <row r="107">
          <cell r="AX107">
            <v>44951.9227878264</v>
          </cell>
        </row>
        <row r="107">
          <cell r="BJ107">
            <v>2247596.13939132</v>
          </cell>
        </row>
        <row r="108">
          <cell r="A108">
            <v>107</v>
          </cell>
        </row>
        <row r="108">
          <cell r="AL108">
            <v>225585.746539813</v>
          </cell>
        </row>
        <row r="108">
          <cell r="AX108">
            <v>45117.1493079625</v>
          </cell>
        </row>
        <row r="108">
          <cell r="BJ108">
            <v>2255857.46539813</v>
          </cell>
        </row>
        <row r="109">
          <cell r="A109">
            <v>108</v>
          </cell>
        </row>
        <row r="109">
          <cell r="AL109">
            <v>226965.14273842</v>
          </cell>
        </row>
        <row r="109">
          <cell r="AX109">
            <v>45393.028547684</v>
          </cell>
        </row>
        <row r="109">
          <cell r="BJ109">
            <v>2269651.4273842</v>
          </cell>
        </row>
        <row r="110">
          <cell r="A110">
            <v>109</v>
          </cell>
        </row>
        <row r="110">
          <cell r="AL110">
            <v>227791.275339101</v>
          </cell>
        </row>
        <row r="110">
          <cell r="AX110">
            <v>45558.2550678202</v>
          </cell>
        </row>
        <row r="110">
          <cell r="BJ110">
            <v>2277912.75339101</v>
          </cell>
        </row>
        <row r="111">
          <cell r="A111">
            <v>110</v>
          </cell>
        </row>
        <row r="111">
          <cell r="AL111">
            <v>243762.206713087</v>
          </cell>
        </row>
        <row r="111">
          <cell r="AX111">
            <v>48752.4413426173</v>
          </cell>
        </row>
        <row r="111">
          <cell r="BJ111">
            <v>2437622.06713087</v>
          </cell>
        </row>
        <row r="112">
          <cell r="A112">
            <v>111</v>
          </cell>
        </row>
        <row r="112">
          <cell r="AL112">
            <v>244492.869893482</v>
          </cell>
        </row>
        <row r="112">
          <cell r="AX112">
            <v>48898.5739786964</v>
          </cell>
        </row>
        <row r="112">
          <cell r="BJ112">
            <v>2444928.69893482</v>
          </cell>
        </row>
        <row r="113">
          <cell r="A113">
            <v>112</v>
          </cell>
        </row>
        <row r="113">
          <cell r="AL113">
            <v>245776.860438</v>
          </cell>
        </row>
        <row r="113">
          <cell r="AX113">
            <v>49155.3720876001</v>
          </cell>
        </row>
        <row r="113">
          <cell r="BJ113">
            <v>2457768.60438</v>
          </cell>
        </row>
        <row r="114">
          <cell r="A114">
            <v>113</v>
          </cell>
        </row>
        <row r="114">
          <cell r="AL114">
            <v>246507.651150789</v>
          </cell>
        </row>
        <row r="114">
          <cell r="AX114">
            <v>49301.5302301579</v>
          </cell>
        </row>
        <row r="114">
          <cell r="BJ114">
            <v>2465076.51150789</v>
          </cell>
        </row>
        <row r="115">
          <cell r="A115">
            <v>114</v>
          </cell>
        </row>
        <row r="115">
          <cell r="AL115">
            <v>247238.505629776</v>
          </cell>
        </row>
        <row r="115">
          <cell r="AX115">
            <v>49447.7011259551</v>
          </cell>
        </row>
        <row r="115">
          <cell r="BJ115">
            <v>2472385.05629776</v>
          </cell>
        </row>
        <row r="116">
          <cell r="A116">
            <v>115</v>
          </cell>
        </row>
        <row r="116">
          <cell r="AL116">
            <v>248522.687472885</v>
          </cell>
        </row>
        <row r="116">
          <cell r="AX116">
            <v>49704.537494577</v>
          </cell>
        </row>
        <row r="116">
          <cell r="BJ116">
            <v>2485226.87472885</v>
          </cell>
        </row>
        <row r="117">
          <cell r="A117">
            <v>116</v>
          </cell>
        </row>
        <row r="117">
          <cell r="AL117">
            <v>249253.669484265</v>
          </cell>
        </row>
        <row r="117">
          <cell r="AX117">
            <v>49850.7338968531</v>
          </cell>
        </row>
        <row r="117">
          <cell r="BJ117">
            <v>2492536.69484265</v>
          </cell>
        </row>
        <row r="118">
          <cell r="A118">
            <v>117</v>
          </cell>
        </row>
        <row r="118">
          <cell r="AL118">
            <v>250537.978859769</v>
          </cell>
        </row>
        <row r="118">
          <cell r="AX118">
            <v>50107.5957719537</v>
          </cell>
        </row>
        <row r="118">
          <cell r="BJ118">
            <v>2505379.78859769</v>
          </cell>
        </row>
        <row r="119">
          <cell r="A119">
            <v>118</v>
          </cell>
        </row>
        <row r="119">
          <cell r="AL119">
            <v>251269.088403543</v>
          </cell>
        </row>
        <row r="119">
          <cell r="AX119">
            <v>50253.8176807086</v>
          </cell>
        </row>
        <row r="119">
          <cell r="BJ119">
            <v>2512690.88403543</v>
          </cell>
        </row>
        <row r="120">
          <cell r="A120">
            <v>119</v>
          </cell>
        </row>
        <row r="120">
          <cell r="AL120">
            <v>252000.261713514</v>
          </cell>
        </row>
        <row r="120">
          <cell r="AX120">
            <v>50400.0523427028</v>
          </cell>
        </row>
        <row r="120">
          <cell r="BJ120">
            <v>2520002.61713514</v>
          </cell>
        </row>
        <row r="121">
          <cell r="A121">
            <v>120</v>
          </cell>
        </row>
        <row r="121">
          <cell r="AL121">
            <v>253284.762387609</v>
          </cell>
        </row>
        <row r="121">
          <cell r="AX121">
            <v>50656.9524775217</v>
          </cell>
        </row>
        <row r="121">
          <cell r="BJ121">
            <v>2532847.62387609</v>
          </cell>
        </row>
        <row r="122">
          <cell r="A122">
            <v>121</v>
          </cell>
        </row>
        <row r="122">
          <cell r="AL122">
            <v>254016.063229974</v>
          </cell>
        </row>
        <row r="122">
          <cell r="AX122">
            <v>50803.2126459948</v>
          </cell>
        </row>
        <row r="122">
          <cell r="BJ122">
            <v>2540160.63229974</v>
          </cell>
        </row>
        <row r="123">
          <cell r="A123">
            <v>122</v>
          </cell>
        </row>
        <row r="123">
          <cell r="AL123">
            <v>255300.691436462</v>
          </cell>
        </row>
        <row r="123">
          <cell r="AX123">
            <v>51060.1382872925</v>
          </cell>
        </row>
        <row r="123">
          <cell r="BJ123">
            <v>2553006.91436462</v>
          </cell>
        </row>
        <row r="124">
          <cell r="A124">
            <v>123</v>
          </cell>
        </row>
        <row r="124">
          <cell r="AL124">
            <v>256032.119811221</v>
          </cell>
        </row>
        <row r="124">
          <cell r="AX124">
            <v>51206.4239622443</v>
          </cell>
        </row>
        <row r="124">
          <cell r="BJ124">
            <v>2560321.19811221</v>
          </cell>
        </row>
        <row r="125">
          <cell r="A125">
            <v>124</v>
          </cell>
        </row>
        <row r="125">
          <cell r="AL125">
            <v>256763.611952178</v>
          </cell>
        </row>
        <row r="125">
          <cell r="AX125">
            <v>51352.7223904356</v>
          </cell>
        </row>
        <row r="125">
          <cell r="BJ125">
            <v>2567636.11952178</v>
          </cell>
        </row>
        <row r="126">
          <cell r="A126">
            <v>125</v>
          </cell>
        </row>
        <row r="126">
          <cell r="AL126">
            <v>258048.431457257</v>
          </cell>
        </row>
        <row r="126">
          <cell r="AX126">
            <v>51609.6862914515</v>
          </cell>
        </row>
        <row r="126">
          <cell r="BJ126">
            <v>2580484.31457257</v>
          </cell>
        </row>
        <row r="127">
          <cell r="A127">
            <v>126</v>
          </cell>
        </row>
        <row r="127">
          <cell r="AL127">
            <v>258780.051130608</v>
          </cell>
        </row>
        <row r="127">
          <cell r="AX127">
            <v>51756.0102261215</v>
          </cell>
        </row>
        <row r="127">
          <cell r="BJ127">
            <v>2587800.51130608</v>
          </cell>
        </row>
        <row r="128">
          <cell r="A128">
            <v>127</v>
          </cell>
        </row>
        <row r="128">
          <cell r="AL128">
            <v>260064.998168081</v>
          </cell>
        </row>
        <row r="128">
          <cell r="AX128">
            <v>52012.9996336162</v>
          </cell>
        </row>
        <row r="128">
          <cell r="BJ128">
            <v>2600649.98168081</v>
          </cell>
        </row>
        <row r="129">
          <cell r="A129">
            <v>128</v>
          </cell>
        </row>
        <row r="129">
          <cell r="AL129">
            <v>260796.745373825</v>
          </cell>
        </row>
        <row r="129">
          <cell r="AX129">
            <v>52159.3490747651</v>
          </cell>
        </row>
        <row r="129">
          <cell r="BJ129">
            <v>2607967.45373825</v>
          </cell>
        </row>
        <row r="130">
          <cell r="A130">
            <v>129</v>
          </cell>
        </row>
        <row r="130">
          <cell r="AL130">
            <v>262081.819943693</v>
          </cell>
        </row>
        <row r="130">
          <cell r="AX130">
            <v>52416.3639887386</v>
          </cell>
        </row>
        <row r="130">
          <cell r="BJ130">
            <v>2620818.19943693</v>
          </cell>
        </row>
        <row r="131">
          <cell r="A131">
            <v>130</v>
          </cell>
        </row>
        <row r="131">
          <cell r="AL131">
            <v>262813.694681831</v>
          </cell>
        </row>
        <row r="131">
          <cell r="AX131">
            <v>52562.7389363663</v>
          </cell>
        </row>
        <row r="131">
          <cell r="BJ131">
            <v>2628136.94681831</v>
          </cell>
        </row>
        <row r="132">
          <cell r="A132">
            <v>131</v>
          </cell>
        </row>
        <row r="132">
          <cell r="AL132">
            <v>263545.633186167</v>
          </cell>
        </row>
        <row r="132">
          <cell r="AX132">
            <v>52709.1266372333</v>
          </cell>
        </row>
        <row r="132">
          <cell r="BJ132">
            <v>2635456.33186167</v>
          </cell>
        </row>
        <row r="133">
          <cell r="A133">
            <v>132</v>
          </cell>
        </row>
        <row r="133">
          <cell r="AL133">
            <v>264830.899054625</v>
          </cell>
        </row>
        <row r="133">
          <cell r="AX133">
            <v>52966.179810925</v>
          </cell>
        </row>
        <row r="133">
          <cell r="BJ133">
            <v>2648308.99054625</v>
          </cell>
        </row>
        <row r="134">
          <cell r="A134">
            <v>133</v>
          </cell>
        </row>
        <row r="134">
          <cell r="AL134">
            <v>265562.965091355</v>
          </cell>
        </row>
        <row r="134">
          <cell r="AX134">
            <v>53112.5930182709</v>
          </cell>
        </row>
        <row r="134">
          <cell r="BJ134">
            <v>2655629.65091355</v>
          </cell>
        </row>
        <row r="135">
          <cell r="A135">
            <v>134</v>
          </cell>
        </row>
        <row r="135">
          <cell r="AL135">
            <v>266848.358492207</v>
          </cell>
        </row>
        <row r="135">
          <cell r="AX135">
            <v>53369.6716984414</v>
          </cell>
        </row>
        <row r="135">
          <cell r="BJ135">
            <v>2668483.58492207</v>
          </cell>
        </row>
        <row r="136">
          <cell r="A136">
            <v>135</v>
          </cell>
        </row>
        <row r="136">
          <cell r="AL136">
            <v>267580.552061331</v>
          </cell>
        </row>
        <row r="136">
          <cell r="AX136">
            <v>53516.1104122661</v>
          </cell>
        </row>
        <row r="136">
          <cell r="BJ136">
            <v>2675805.52061331</v>
          </cell>
        </row>
        <row r="137">
          <cell r="A137">
            <v>136</v>
          </cell>
        </row>
        <row r="137">
          <cell r="AL137">
            <v>268312.809396651</v>
          </cell>
        </row>
        <row r="137">
          <cell r="AX137">
            <v>53662.5618793302</v>
          </cell>
        </row>
        <row r="137">
          <cell r="BJ137">
            <v>2683128.09396651</v>
          </cell>
        </row>
        <row r="138">
          <cell r="A138">
            <v>137</v>
          </cell>
        </row>
        <row r="138">
          <cell r="AL138">
            <v>269598.394096095</v>
          </cell>
        </row>
        <row r="138">
          <cell r="AX138">
            <v>53919.6788192189</v>
          </cell>
        </row>
        <row r="138">
          <cell r="BJ138">
            <v>2695983.94096095</v>
          </cell>
        </row>
        <row r="139">
          <cell r="A139">
            <v>138</v>
          </cell>
        </row>
        <row r="139">
          <cell r="AL139">
            <v>270330.778963809</v>
          </cell>
        </row>
        <row r="139">
          <cell r="AX139">
            <v>54066.1557927618</v>
          </cell>
        </row>
        <row r="139">
          <cell r="BJ139">
            <v>2703307.78963809</v>
          </cell>
        </row>
        <row r="140">
          <cell r="A140">
            <v>139</v>
          </cell>
        </row>
        <row r="140">
          <cell r="AL140">
            <v>271616.491195647</v>
          </cell>
        </row>
        <row r="140">
          <cell r="AX140">
            <v>54323.2982391293</v>
          </cell>
        </row>
        <row r="140">
          <cell r="BJ140">
            <v>2716164.91195647</v>
          </cell>
        </row>
        <row r="141">
          <cell r="A141">
            <v>140</v>
          </cell>
        </row>
        <row r="141">
          <cell r="AL141">
            <v>272349.003595755</v>
          </cell>
        </row>
        <row r="141">
          <cell r="AX141">
            <v>54469.800719151</v>
          </cell>
        </row>
        <row r="141">
          <cell r="BJ141">
            <v>2723490.03595755</v>
          </cell>
        </row>
        <row r="142">
          <cell r="A142">
            <v>141</v>
          </cell>
        </row>
        <row r="142">
          <cell r="AL142">
            <v>273081.57976206</v>
          </cell>
        </row>
        <row r="142">
          <cell r="AX142">
            <v>54616.3159524121</v>
          </cell>
        </row>
        <row r="142">
          <cell r="BJ142">
            <v>2730815.7976206</v>
          </cell>
        </row>
        <row r="143">
          <cell r="A143">
            <v>142</v>
          </cell>
        </row>
        <row r="143">
          <cell r="AL143">
            <v>274367.483292489</v>
          </cell>
        </row>
        <row r="143">
          <cell r="AX143">
            <v>54873.4966584978</v>
          </cell>
        </row>
        <row r="143">
          <cell r="BJ143">
            <v>2743674.83292489</v>
          </cell>
        </row>
        <row r="144">
          <cell r="A144">
            <v>143</v>
          </cell>
        </row>
        <row r="144">
          <cell r="AL144">
            <v>275100.186991189</v>
          </cell>
        </row>
        <row r="144">
          <cell r="AX144">
            <v>55020.0373982377</v>
          </cell>
        </row>
        <row r="144">
          <cell r="BJ144">
            <v>2751001.86991189</v>
          </cell>
        </row>
        <row r="145">
          <cell r="A145">
            <v>144</v>
          </cell>
        </row>
        <row r="145">
          <cell r="AL145">
            <v>276386.218054011</v>
          </cell>
        </row>
        <row r="145">
          <cell r="AX145">
            <v>55277.2436108022</v>
          </cell>
        </row>
        <row r="145">
          <cell r="BJ145">
            <v>2763862.18054011</v>
          </cell>
        </row>
        <row r="146">
          <cell r="A146">
            <v>145</v>
          </cell>
        </row>
        <row r="146">
          <cell r="AL146">
            <v>277119.049285105</v>
          </cell>
        </row>
        <row r="146">
          <cell r="AX146">
            <v>55423.8098570209</v>
          </cell>
        </row>
        <row r="146">
          <cell r="BJ146">
            <v>2771190.49285105</v>
          </cell>
        </row>
        <row r="147">
          <cell r="A147">
            <v>146</v>
          </cell>
        </row>
        <row r="147">
          <cell r="AL147">
            <v>278405.207880321</v>
          </cell>
        </row>
        <row r="147">
          <cell r="AX147">
            <v>55681.0415760643</v>
          </cell>
        </row>
        <row r="147">
          <cell r="BJ147">
            <v>2784052.07880321</v>
          </cell>
        </row>
        <row r="148">
          <cell r="A148">
            <v>147</v>
          </cell>
        </row>
        <row r="148">
          <cell r="AL148">
            <v>279138.166643809</v>
          </cell>
        </row>
        <row r="148">
          <cell r="AX148">
            <v>55827.6333287617</v>
          </cell>
        </row>
        <row r="148">
          <cell r="BJ148">
            <v>2791381.66643809</v>
          </cell>
        </row>
        <row r="149">
          <cell r="A149">
            <v>148</v>
          </cell>
        </row>
        <row r="149">
          <cell r="AL149">
            <v>279871.189173493</v>
          </cell>
        </row>
        <row r="149">
          <cell r="AX149">
            <v>55974.2378346987</v>
          </cell>
        </row>
        <row r="149">
          <cell r="BJ149">
            <v>2798711.89173493</v>
          </cell>
        </row>
        <row r="150">
          <cell r="A150">
            <v>149</v>
          </cell>
        </row>
        <row r="150">
          <cell r="AL150">
            <v>281157.539067301</v>
          </cell>
        </row>
        <row r="150">
          <cell r="AX150">
            <v>56231.5078134602</v>
          </cell>
        </row>
        <row r="150">
          <cell r="BJ150">
            <v>2811575.39067301</v>
          </cell>
        </row>
        <row r="151">
          <cell r="A151">
            <v>150</v>
          </cell>
        </row>
        <row r="151">
          <cell r="AL151">
            <v>281890.68912938</v>
          </cell>
        </row>
        <row r="151">
          <cell r="AX151">
            <v>56378.1378258759</v>
          </cell>
        </row>
        <row r="151">
          <cell r="BJ151">
            <v>2818906.8912938</v>
          </cell>
        </row>
        <row r="152">
          <cell r="A152">
            <v>151</v>
          </cell>
        </row>
        <row r="152">
          <cell r="AL152">
            <v>283177.166555581</v>
          </cell>
        </row>
        <row r="152">
          <cell r="AX152">
            <v>56635.4333111162</v>
          </cell>
        </row>
        <row r="152">
          <cell r="BJ152">
            <v>2831771.66555581</v>
          </cell>
        </row>
        <row r="153">
          <cell r="A153">
            <v>152</v>
          </cell>
        </row>
        <row r="153">
          <cell r="AL153">
            <v>283910.444150054</v>
          </cell>
        </row>
        <row r="153">
          <cell r="AX153">
            <v>56782.0888300108</v>
          </cell>
        </row>
        <row r="153">
          <cell r="BJ153">
            <v>2839104.44150054</v>
          </cell>
        </row>
        <row r="154">
          <cell r="A154">
            <v>153</v>
          </cell>
        </row>
        <row r="154">
          <cell r="AL154">
            <v>284643.785510723</v>
          </cell>
        </row>
        <row r="154">
          <cell r="AX154">
            <v>56928.7571021447</v>
          </cell>
        </row>
        <row r="154">
          <cell r="BJ154">
            <v>2846437.85510723</v>
          </cell>
        </row>
        <row r="155">
          <cell r="A155">
            <v>154</v>
          </cell>
        </row>
        <row r="155">
          <cell r="AL155">
            <v>285930.454235516</v>
          </cell>
        </row>
        <row r="155">
          <cell r="AX155">
            <v>57186.0908471032</v>
          </cell>
        </row>
        <row r="155">
          <cell r="BJ155">
            <v>2859304.54235516</v>
          </cell>
        </row>
        <row r="156">
          <cell r="A156">
            <v>155</v>
          </cell>
        </row>
        <row r="156">
          <cell r="AL156">
            <v>286663.92312858</v>
          </cell>
        </row>
        <row r="156">
          <cell r="AX156">
            <v>57332.7846257159</v>
          </cell>
        </row>
        <row r="156">
          <cell r="BJ156">
            <v>2866639.2312858</v>
          </cell>
        </row>
        <row r="157">
          <cell r="A157">
            <v>156</v>
          </cell>
        </row>
        <row r="157">
          <cell r="AL157">
            <v>287950.719385766</v>
          </cell>
        </row>
        <row r="157">
          <cell r="AX157">
            <v>57590.1438771533</v>
          </cell>
        </row>
        <row r="157">
          <cell r="BJ157">
            <v>2879507.19385766</v>
          </cell>
        </row>
        <row r="158">
          <cell r="A158">
            <v>157</v>
          </cell>
        </row>
        <row r="158">
          <cell r="AL158">
            <v>288684.315811224</v>
          </cell>
        </row>
        <row r="158">
          <cell r="AX158">
            <v>57736.8631622448</v>
          </cell>
        </row>
        <row r="158">
          <cell r="BJ158">
            <v>2886843.15811224</v>
          </cell>
        </row>
        <row r="159">
          <cell r="A159">
            <v>158</v>
          </cell>
        </row>
        <row r="159">
          <cell r="AL159">
            <v>289417.976002879</v>
          </cell>
        </row>
        <row r="159">
          <cell r="AX159">
            <v>57883.5952005757</v>
          </cell>
        </row>
        <row r="159">
          <cell r="BJ159">
            <v>2894179.76002879</v>
          </cell>
        </row>
        <row r="160">
          <cell r="A160">
            <v>159</v>
          </cell>
        </row>
        <row r="160">
          <cell r="AL160">
            <v>290704.963558656</v>
          </cell>
        </row>
        <row r="160">
          <cell r="AX160">
            <v>58140.9927117313</v>
          </cell>
        </row>
        <row r="160">
          <cell r="BJ160">
            <v>2907049.63558656</v>
          </cell>
        </row>
        <row r="161">
          <cell r="A161">
            <v>160</v>
          </cell>
        </row>
        <row r="161">
          <cell r="AL161">
            <v>291438.751282705</v>
          </cell>
        </row>
        <row r="161">
          <cell r="AX161">
            <v>58287.750256541</v>
          </cell>
        </row>
        <row r="161">
          <cell r="BJ161">
            <v>2914387.51282705</v>
          </cell>
        </row>
        <row r="162">
          <cell r="A162">
            <v>161</v>
          </cell>
        </row>
        <row r="162">
          <cell r="AL162">
            <v>292725.866370877</v>
          </cell>
        </row>
        <row r="162">
          <cell r="AX162">
            <v>58545.1732741754</v>
          </cell>
        </row>
        <row r="162">
          <cell r="BJ162">
            <v>2927258.66370877</v>
          </cell>
        </row>
        <row r="163">
          <cell r="A163">
            <v>162</v>
          </cell>
        </row>
        <row r="163">
          <cell r="AL163">
            <v>293459.781627319</v>
          </cell>
        </row>
        <row r="163">
          <cell r="AX163">
            <v>58691.9563254639</v>
          </cell>
        </row>
        <row r="163">
          <cell r="BJ163">
            <v>2934597.81627319</v>
          </cell>
        </row>
        <row r="164">
          <cell r="A164">
            <v>163</v>
          </cell>
        </row>
        <row r="164">
          <cell r="AL164">
            <v>294747.024247885</v>
          </cell>
        </row>
        <row r="164">
          <cell r="AX164">
            <v>58949.4048495771</v>
          </cell>
        </row>
        <row r="164">
          <cell r="BJ164">
            <v>2947470.24247885</v>
          </cell>
        </row>
        <row r="165">
          <cell r="A165">
            <v>164</v>
          </cell>
        </row>
        <row r="165">
          <cell r="AL165">
            <v>295481.067036722</v>
          </cell>
        </row>
        <row r="165">
          <cell r="AX165">
            <v>59096.2134073444</v>
          </cell>
        </row>
        <row r="165">
          <cell r="BJ165">
            <v>2954810.67036722</v>
          </cell>
        </row>
        <row r="166">
          <cell r="A166">
            <v>165</v>
          </cell>
        </row>
        <row r="166">
          <cell r="AL166">
            <v>296215.173591756</v>
          </cell>
        </row>
        <row r="166">
          <cell r="AX166">
            <v>59243.0347183511</v>
          </cell>
        </row>
        <row r="166">
          <cell r="BJ166">
            <v>2962151.73591756</v>
          </cell>
        </row>
        <row r="167">
          <cell r="A167">
            <v>166</v>
          </cell>
        </row>
        <row r="167">
          <cell r="AL167">
            <v>297502.607510912</v>
          </cell>
        </row>
        <row r="167">
          <cell r="AX167">
            <v>59500.5215021825</v>
          </cell>
        </row>
        <row r="167">
          <cell r="BJ167">
            <v>2975026.07510912</v>
          </cell>
        </row>
        <row r="168">
          <cell r="A168">
            <v>167</v>
          </cell>
        </row>
        <row r="168">
          <cell r="AL168">
            <v>298236.84159834</v>
          </cell>
        </row>
        <row r="168">
          <cell r="AX168">
            <v>59647.368319668</v>
          </cell>
        </row>
        <row r="168">
          <cell r="BJ168">
            <v>2982368.4159834</v>
          </cell>
        </row>
        <row r="169">
          <cell r="A169">
            <v>168</v>
          </cell>
        </row>
        <row r="169">
          <cell r="AL169">
            <v>299524.403049891</v>
          </cell>
        </row>
        <row r="169">
          <cell r="AX169">
            <v>59904.8806099782</v>
          </cell>
        </row>
        <row r="169">
          <cell r="BJ169">
            <v>2995244.03049891</v>
          </cell>
        </row>
        <row r="170">
          <cell r="A170">
            <v>169</v>
          </cell>
        </row>
        <row r="170">
          <cell r="AL170">
            <v>300258.764669713</v>
          </cell>
        </row>
        <row r="170">
          <cell r="AX170">
            <v>60051.7529339425</v>
          </cell>
        </row>
        <row r="170">
          <cell r="BJ170">
            <v>3002587.64669713</v>
          </cell>
        </row>
        <row r="171">
          <cell r="A171">
            <v>170</v>
          </cell>
        </row>
        <row r="171">
          <cell r="AL171">
            <v>300993.190055731</v>
          </cell>
        </row>
        <row r="171">
          <cell r="AX171">
            <v>60198.6380111463</v>
          </cell>
        </row>
        <row r="171">
          <cell r="BJ171">
            <v>3009931.90055731</v>
          </cell>
        </row>
        <row r="172">
          <cell r="A172">
            <v>171</v>
          </cell>
        </row>
        <row r="172">
          <cell r="AL172">
            <v>302280.942805873</v>
          </cell>
        </row>
        <row r="172">
          <cell r="AX172">
            <v>60456.1885611747</v>
          </cell>
        </row>
        <row r="172">
          <cell r="BJ172">
            <v>3022809.42805873</v>
          </cell>
        </row>
        <row r="173">
          <cell r="A173">
            <v>172</v>
          </cell>
        </row>
        <row r="173">
          <cell r="AL173">
            <v>303015.495724286</v>
          </cell>
        </row>
        <row r="173">
          <cell r="AX173">
            <v>60603.0991448572</v>
          </cell>
        </row>
        <row r="173">
          <cell r="BJ173">
            <v>3030154.95724286</v>
          </cell>
        </row>
        <row r="174">
          <cell r="A174">
            <v>173</v>
          </cell>
        </row>
        <row r="174">
          <cell r="AL174">
            <v>304303.376006822</v>
          </cell>
        </row>
        <row r="174">
          <cell r="AX174">
            <v>60860.6752013644</v>
          </cell>
        </row>
        <row r="174">
          <cell r="BJ174">
            <v>3043033.76006822</v>
          </cell>
        </row>
        <row r="175">
          <cell r="A175">
            <v>174</v>
          </cell>
        </row>
        <row r="175">
          <cell r="AL175">
            <v>305038.056457629</v>
          </cell>
        </row>
        <row r="175">
          <cell r="AX175">
            <v>61007.6112915257</v>
          </cell>
        </row>
        <row r="175">
          <cell r="BJ175">
            <v>3050380.56457629</v>
          </cell>
        </row>
        <row r="176">
          <cell r="A176">
            <v>175</v>
          </cell>
        </row>
        <row r="176">
          <cell r="AL176">
            <v>305772.800674632</v>
          </cell>
        </row>
        <row r="176">
          <cell r="AX176">
            <v>61154.5601349265</v>
          </cell>
        </row>
        <row r="176">
          <cell r="BJ176">
            <v>3057728.00674632</v>
          </cell>
        </row>
        <row r="177">
          <cell r="A177">
            <v>176</v>
          </cell>
        </row>
        <row r="177">
          <cell r="AL177">
            <v>307060.872255759</v>
          </cell>
        </row>
        <row r="177">
          <cell r="AX177">
            <v>61412.1744511519</v>
          </cell>
        </row>
        <row r="177">
          <cell r="BJ177">
            <v>3070608.72255759</v>
          </cell>
        </row>
        <row r="178">
          <cell r="A178">
            <v>177</v>
          </cell>
        </row>
        <row r="178">
          <cell r="AL178">
            <v>307795.744005157</v>
          </cell>
        </row>
        <row r="178">
          <cell r="AX178">
            <v>61559.1488010314</v>
          </cell>
        </row>
        <row r="178">
          <cell r="BJ178">
            <v>3077957.44005157</v>
          </cell>
        </row>
        <row r="179">
          <cell r="A179">
            <v>178</v>
          </cell>
        </row>
        <row r="179">
          <cell r="AL179">
            <v>309083.943118678</v>
          </cell>
        </row>
        <row r="179">
          <cell r="AX179">
            <v>61816.7886237356</v>
          </cell>
        </row>
        <row r="179">
          <cell r="BJ179">
            <v>3090839.43118678</v>
          </cell>
        </row>
        <row r="180">
          <cell r="A180">
            <v>179</v>
          </cell>
        </row>
        <row r="180">
          <cell r="AL180">
            <v>309818.94240047</v>
          </cell>
        </row>
        <row r="180">
          <cell r="AX180">
            <v>61963.788480094</v>
          </cell>
        </row>
        <row r="180">
          <cell r="BJ180">
            <v>3098189.4240047</v>
          </cell>
        </row>
        <row r="181">
          <cell r="A181">
            <v>180</v>
          </cell>
        </row>
        <row r="181">
          <cell r="AL181">
            <v>311107.269046385</v>
          </cell>
        </row>
        <row r="181">
          <cell r="AX181">
            <v>62221.453809277</v>
          </cell>
        </row>
        <row r="181">
          <cell r="BJ181">
            <v>3111072.69046385</v>
          </cell>
        </row>
        <row r="182">
          <cell r="A182">
            <v>181</v>
          </cell>
        </row>
        <row r="182">
          <cell r="AL182">
            <v>311842.395860571</v>
          </cell>
        </row>
        <row r="182">
          <cell r="AX182">
            <v>62368.4791721141</v>
          </cell>
        </row>
        <row r="182">
          <cell r="BJ182">
            <v>3118423.95860571</v>
          </cell>
        </row>
        <row r="183">
          <cell r="A183">
            <v>182</v>
          </cell>
        </row>
        <row r="183">
          <cell r="AL183">
            <v>312577.586440953</v>
          </cell>
        </row>
        <row r="183">
          <cell r="AX183">
            <v>62515.5172881907</v>
          </cell>
        </row>
        <row r="183">
          <cell r="BJ183">
            <v>3125775.86440954</v>
          </cell>
        </row>
        <row r="184">
          <cell r="A184">
            <v>183</v>
          </cell>
        </row>
        <row r="184">
          <cell r="AL184">
            <v>313866.10438546</v>
          </cell>
        </row>
        <row r="184">
          <cell r="AX184">
            <v>62773.2208770919</v>
          </cell>
        </row>
        <row r="184">
          <cell r="BJ184">
            <v>3138661.0438546</v>
          </cell>
        </row>
        <row r="185">
          <cell r="A185">
            <v>184</v>
          </cell>
        </row>
        <row r="185">
          <cell r="AL185">
            <v>314601.422498236</v>
          </cell>
        </row>
        <row r="185">
          <cell r="AX185">
            <v>62920.2844996473</v>
          </cell>
        </row>
        <row r="185">
          <cell r="BJ185">
            <v>3146014.22498236</v>
          </cell>
        </row>
        <row r="186">
          <cell r="A186">
            <v>185</v>
          </cell>
        </row>
        <row r="186">
          <cell r="AL186">
            <v>315890.067975136</v>
          </cell>
        </row>
        <row r="186">
          <cell r="AX186">
            <v>63178.0135950273</v>
          </cell>
        </row>
        <row r="186">
          <cell r="BJ186">
            <v>3158900.67975136</v>
          </cell>
        </row>
        <row r="187">
          <cell r="A187">
            <v>186</v>
          </cell>
        </row>
        <row r="187">
          <cell r="AL187">
            <v>316625.513620307</v>
          </cell>
        </row>
        <row r="187">
          <cell r="AX187">
            <v>63325.1027240614</v>
          </cell>
        </row>
        <row r="187">
          <cell r="BJ187">
            <v>3166255.13620307</v>
          </cell>
        </row>
        <row r="188">
          <cell r="A188">
            <v>187</v>
          </cell>
        </row>
        <row r="188">
          <cell r="AL188">
            <v>317361.023031675</v>
          </cell>
        </row>
        <row r="188">
          <cell r="AX188">
            <v>63472.204606335</v>
          </cell>
        </row>
        <row r="188">
          <cell r="BJ188">
            <v>3173610.23031675</v>
          </cell>
        </row>
        <row r="189">
          <cell r="A189">
            <v>188</v>
          </cell>
        </row>
        <row r="189">
          <cell r="AL189">
            <v>318649.859807166</v>
          </cell>
        </row>
        <row r="189">
          <cell r="AX189">
            <v>63729.9719614332</v>
          </cell>
        </row>
        <row r="189">
          <cell r="BJ189">
            <v>3186498.59807166</v>
          </cell>
        </row>
        <row r="190">
          <cell r="A190">
            <v>189</v>
          </cell>
        </row>
        <row r="190">
          <cell r="AL190">
            <v>319385.496750928</v>
          </cell>
        </row>
        <row r="190">
          <cell r="AX190">
            <v>63877.0993501856</v>
          </cell>
        </row>
        <row r="190">
          <cell r="BJ190">
            <v>3193854.96750928</v>
          </cell>
        </row>
        <row r="191">
          <cell r="A191">
            <v>190</v>
          </cell>
        </row>
        <row r="191">
          <cell r="AL191">
            <v>320674.461058813</v>
          </cell>
        </row>
        <row r="191">
          <cell r="AX191">
            <v>64134.8922117626</v>
          </cell>
        </row>
        <row r="191">
          <cell r="BJ191">
            <v>3206744.61058813</v>
          </cell>
        </row>
        <row r="192">
          <cell r="A192">
            <v>191</v>
          </cell>
        </row>
        <row r="192">
          <cell r="AL192">
            <v>321410.225534969</v>
          </cell>
        </row>
        <row r="192">
          <cell r="AX192">
            <v>64282.0451069938</v>
          </cell>
        </row>
        <row r="192">
          <cell r="BJ192">
            <v>3214102.25534969</v>
          </cell>
        </row>
        <row r="193">
          <cell r="A193">
            <v>192</v>
          </cell>
        </row>
        <row r="193">
          <cell r="AL193">
            <v>322146.053777322</v>
          </cell>
        </row>
        <row r="193">
          <cell r="AX193">
            <v>64429.2107554644</v>
          </cell>
        </row>
        <row r="193">
          <cell r="BJ193">
            <v>3221460.53777322</v>
          </cell>
        </row>
        <row r="194">
          <cell r="A194">
            <v>193</v>
          </cell>
        </row>
        <row r="194">
          <cell r="AL194">
            <v>323435.209383798</v>
          </cell>
        </row>
        <row r="194">
          <cell r="AX194">
            <v>64687.0418767596</v>
          </cell>
        </row>
        <row r="194">
          <cell r="BJ194">
            <v>3234352.09383798</v>
          </cell>
        </row>
        <row r="195">
          <cell r="A195">
            <v>194</v>
          </cell>
        </row>
        <row r="195">
          <cell r="AL195">
            <v>324171.165158545</v>
          </cell>
        </row>
        <row r="195">
          <cell r="AX195">
            <v>64834.233031709</v>
          </cell>
        </row>
        <row r="195">
          <cell r="BJ195">
            <v>3241711.65158545</v>
          </cell>
        </row>
        <row r="196">
          <cell r="A196">
            <v>195</v>
          </cell>
        </row>
        <row r="196">
          <cell r="AL196">
            <v>325460.448297415</v>
          </cell>
        </row>
        <row r="196">
          <cell r="AX196">
            <v>65092.089659483</v>
          </cell>
        </row>
        <row r="196">
          <cell r="BJ196">
            <v>3254604.48297415</v>
          </cell>
        </row>
        <row r="197">
          <cell r="A197">
            <v>196</v>
          </cell>
        </row>
        <row r="197">
          <cell r="AL197">
            <v>326196.531604556</v>
          </cell>
        </row>
        <row r="197">
          <cell r="AX197">
            <v>65239.3063209112</v>
          </cell>
        </row>
        <row r="197">
          <cell r="BJ197">
            <v>3261965.31604556</v>
          </cell>
        </row>
        <row r="198">
          <cell r="A198">
            <v>197</v>
          </cell>
        </row>
        <row r="198">
          <cell r="AL198">
            <v>327485.94227582</v>
          </cell>
        </row>
        <row r="198">
          <cell r="AX198">
            <v>65497.188455164</v>
          </cell>
        </row>
        <row r="198">
          <cell r="BJ198">
            <v>3274859.4227582</v>
          </cell>
        </row>
        <row r="199">
          <cell r="A199">
            <v>198</v>
          </cell>
        </row>
        <row r="199">
          <cell r="AL199">
            <v>328222.153115355</v>
          </cell>
        </row>
        <row r="199">
          <cell r="AX199">
            <v>65644.430623071</v>
          </cell>
        </row>
        <row r="199">
          <cell r="BJ199">
            <v>3282221.53115355</v>
          </cell>
        </row>
        <row r="200">
          <cell r="A200">
            <v>199</v>
          </cell>
        </row>
        <row r="200">
          <cell r="AL200">
            <v>328958.427721087</v>
          </cell>
        </row>
        <row r="200">
          <cell r="AX200">
            <v>65791.6855442174</v>
          </cell>
        </row>
        <row r="200">
          <cell r="BJ200">
            <v>3289584.27721087</v>
          </cell>
        </row>
        <row r="201">
          <cell r="A201">
            <v>200</v>
          </cell>
        </row>
        <row r="201">
          <cell r="AL201">
            <v>330248.382446985</v>
          </cell>
        </row>
        <row r="201">
          <cell r="AX201">
            <v>66049.676489397</v>
          </cell>
        </row>
        <row r="201">
          <cell r="BJ201">
            <v>3302483.82446985</v>
          </cell>
        </row>
        <row r="202">
          <cell r="A202">
            <v>201</v>
          </cell>
        </row>
        <row r="202">
          <cell r="AL202">
            <v>330985.137587083</v>
          </cell>
        </row>
        <row r="202">
          <cell r="AX202">
            <v>66197.0275174165</v>
          </cell>
        </row>
        <row r="202">
          <cell r="BJ202">
            <v>3309851.37587083</v>
          </cell>
        </row>
        <row r="203">
          <cell r="A203">
            <v>202</v>
          </cell>
        </row>
        <row r="203">
          <cell r="AL203">
            <v>332275.220337232</v>
          </cell>
        </row>
        <row r="203">
          <cell r="AX203">
            <v>66455.0440674463</v>
          </cell>
        </row>
        <row r="203">
          <cell r="BJ203">
            <v>3322752.20337232</v>
          </cell>
        </row>
        <row r="204">
          <cell r="A204">
            <v>203</v>
          </cell>
        </row>
        <row r="204">
          <cell r="AL204">
            <v>333012.10350158</v>
          </cell>
        </row>
        <row r="204">
          <cell r="AX204">
            <v>66602.420700316</v>
          </cell>
        </row>
        <row r="204">
          <cell r="BJ204">
            <v>3330121.0350158</v>
          </cell>
        </row>
        <row r="205">
          <cell r="A205">
            <v>204</v>
          </cell>
        </row>
        <row r="205">
          <cell r="AL205">
            <v>333749.050678054</v>
          </cell>
        </row>
        <row r="205">
          <cell r="AX205">
            <v>66749.8101356108</v>
          </cell>
        </row>
        <row r="205">
          <cell r="BJ205">
            <v>3337490.50678054</v>
          </cell>
        </row>
        <row r="206">
          <cell r="A206">
            <v>205</v>
          </cell>
        </row>
        <row r="206">
          <cell r="AL206">
            <v>335039.32546458</v>
          </cell>
        </row>
        <row r="206">
          <cell r="AX206">
            <v>67007.8650929159</v>
          </cell>
        </row>
        <row r="206">
          <cell r="BJ206">
            <v>3350393.2546458</v>
          </cell>
        </row>
        <row r="207">
          <cell r="A207">
            <v>206</v>
          </cell>
        </row>
        <row r="207">
          <cell r="AL207">
            <v>335776.400665305</v>
          </cell>
        </row>
        <row r="207">
          <cell r="AX207">
            <v>67155.2801330609</v>
          </cell>
        </row>
        <row r="207">
          <cell r="BJ207">
            <v>3357764.00665305</v>
          </cell>
        </row>
        <row r="208">
          <cell r="A208">
            <v>207</v>
          </cell>
        </row>
        <row r="208">
          <cell r="AL208">
            <v>337066.803476081</v>
          </cell>
        </row>
        <row r="208">
          <cell r="AX208">
            <v>67413.3606952162</v>
          </cell>
        </row>
        <row r="208">
          <cell r="BJ208">
            <v>3370668.03476081</v>
          </cell>
        </row>
        <row r="209">
          <cell r="A209">
            <v>208</v>
          </cell>
        </row>
        <row r="209">
          <cell r="AL209">
            <v>337804.006701057</v>
          </cell>
        </row>
        <row r="209">
          <cell r="AX209">
            <v>67560.8013402114</v>
          </cell>
        </row>
        <row r="209">
          <cell r="BJ209">
            <v>3378040.06701057</v>
          </cell>
        </row>
        <row r="210">
          <cell r="A210">
            <v>209</v>
          </cell>
        </row>
        <row r="210">
          <cell r="AL210">
            <v>338541.273938158</v>
          </cell>
        </row>
        <row r="210">
          <cell r="AX210">
            <v>67708.2547876317</v>
          </cell>
        </row>
        <row r="210">
          <cell r="BJ210">
            <v>3385412.73938158</v>
          </cell>
        </row>
        <row r="211">
          <cell r="A211">
            <v>210</v>
          </cell>
        </row>
        <row r="211">
          <cell r="AL211">
            <v>339831.868785311</v>
          </cell>
        </row>
        <row r="211">
          <cell r="AX211">
            <v>67966.3737570623</v>
          </cell>
        </row>
        <row r="211">
          <cell r="BJ211">
            <v>3398318.68785311</v>
          </cell>
        </row>
        <row r="212">
          <cell r="A212">
            <v>211</v>
          </cell>
        </row>
        <row r="212">
          <cell r="AL212">
            <v>340569.264046664</v>
          </cell>
        </row>
        <row r="212">
          <cell r="AX212">
            <v>68113.8528093327</v>
          </cell>
        </row>
        <row r="212">
          <cell r="BJ212">
            <v>3405692.64046664</v>
          </cell>
        </row>
        <row r="213">
          <cell r="A213">
            <v>212</v>
          </cell>
        </row>
        <row r="213">
          <cell r="AL213">
            <v>341859.986918068</v>
          </cell>
        </row>
        <row r="213">
          <cell r="AX213">
            <v>68371.9973836135</v>
          </cell>
        </row>
        <row r="213">
          <cell r="BJ213">
            <v>3418599.86918068</v>
          </cell>
        </row>
        <row r="214">
          <cell r="A214">
            <v>213</v>
          </cell>
        </row>
        <row r="214">
          <cell r="AL214">
            <v>342597.510203671</v>
          </cell>
        </row>
        <row r="214">
          <cell r="AX214">
            <v>68519.5020407342</v>
          </cell>
        </row>
        <row r="214">
          <cell r="BJ214">
            <v>3425975.10203671</v>
          </cell>
        </row>
        <row r="215">
          <cell r="A215">
            <v>214</v>
          </cell>
        </row>
        <row r="215">
          <cell r="AL215">
            <v>343888.361099326</v>
          </cell>
        </row>
        <row r="215">
          <cell r="AX215">
            <v>68777.6722198652</v>
          </cell>
        </row>
        <row r="215">
          <cell r="BJ215">
            <v>3438883.61099326</v>
          </cell>
        </row>
        <row r="216">
          <cell r="A216">
            <v>215</v>
          </cell>
        </row>
        <row r="216">
          <cell r="AL216">
            <v>344626.01240918</v>
          </cell>
        </row>
        <row r="216">
          <cell r="AX216">
            <v>68925.2024818361</v>
          </cell>
        </row>
        <row r="216">
          <cell r="BJ216">
            <v>3446260.1240918</v>
          </cell>
        </row>
        <row r="217">
          <cell r="A217">
            <v>216</v>
          </cell>
        </row>
        <row r="217">
          <cell r="AL217">
            <v>345363.72773116</v>
          </cell>
        </row>
        <row r="217">
          <cell r="AX217">
            <v>69072.745546232</v>
          </cell>
        </row>
        <row r="217">
          <cell r="BJ217">
            <v>3453637.2773116</v>
          </cell>
        </row>
        <row r="218">
          <cell r="A218">
            <v>217</v>
          </cell>
        </row>
        <row r="218">
          <cell r="AL218">
            <v>366715.210277421</v>
          </cell>
        </row>
        <row r="218">
          <cell r="AX218">
            <v>73343.0420554842</v>
          </cell>
        </row>
        <row r="218">
          <cell r="BJ218">
            <v>3667152.10277421</v>
          </cell>
        </row>
        <row r="219">
          <cell r="A219">
            <v>218</v>
          </cell>
        </row>
        <row r="219">
          <cell r="AL219">
            <v>367364.162015554</v>
          </cell>
        </row>
        <row r="219">
          <cell r="AX219">
            <v>73472.8324031107</v>
          </cell>
        </row>
        <row r="219">
          <cell r="BJ219">
            <v>3673641.62015554</v>
          </cell>
        </row>
        <row r="220">
          <cell r="A220">
            <v>219</v>
          </cell>
        </row>
        <row r="220">
          <cell r="AL220">
            <v>368566.377351612</v>
          </cell>
        </row>
        <row r="220">
          <cell r="AX220">
            <v>73713.2754703225</v>
          </cell>
        </row>
        <row r="220">
          <cell r="BJ220">
            <v>3685663.77351612</v>
          </cell>
        </row>
        <row r="221">
          <cell r="A221">
            <v>220</v>
          </cell>
        </row>
        <row r="221">
          <cell r="AL221">
            <v>369215.329089745</v>
          </cell>
        </row>
        <row r="221">
          <cell r="AX221">
            <v>73843.065817949</v>
          </cell>
        </row>
        <row r="221">
          <cell r="BJ221">
            <v>3692153.29089745</v>
          </cell>
        </row>
        <row r="222">
          <cell r="A222">
            <v>221</v>
          </cell>
        </row>
        <row r="222">
          <cell r="AL222">
            <v>369864.280827877</v>
          </cell>
        </row>
        <row r="222">
          <cell r="AX222">
            <v>73972.8561655755</v>
          </cell>
        </row>
        <row r="222">
          <cell r="BJ222">
            <v>3698642.80827877</v>
          </cell>
        </row>
        <row r="223">
          <cell r="A223">
            <v>222</v>
          </cell>
        </row>
        <row r="223">
          <cell r="AL223">
            <v>371066.496163936</v>
          </cell>
        </row>
        <row r="223">
          <cell r="AX223">
            <v>74213.2992327872</v>
          </cell>
        </row>
        <row r="223">
          <cell r="BJ223">
            <v>3710664.96163936</v>
          </cell>
        </row>
        <row r="224">
          <cell r="A224">
            <v>223</v>
          </cell>
        </row>
        <row r="224">
          <cell r="AL224">
            <v>371715.447902069</v>
          </cell>
        </row>
        <row r="224">
          <cell r="AX224">
            <v>74343.0895804137</v>
          </cell>
        </row>
        <row r="224">
          <cell r="BJ224">
            <v>3717154.47902069</v>
          </cell>
        </row>
        <row r="225">
          <cell r="A225">
            <v>224</v>
          </cell>
        </row>
        <row r="225">
          <cell r="AL225">
            <v>372917.663238127</v>
          </cell>
        </row>
        <row r="225">
          <cell r="AX225">
            <v>74583.5326476255</v>
          </cell>
        </row>
        <row r="225">
          <cell r="BJ225">
            <v>3729176.63238127</v>
          </cell>
        </row>
        <row r="226">
          <cell r="A226">
            <v>225</v>
          </cell>
        </row>
        <row r="226">
          <cell r="AL226">
            <v>373566.61497626</v>
          </cell>
        </row>
        <row r="226">
          <cell r="AX226">
            <v>74713.322995252</v>
          </cell>
        </row>
        <row r="226">
          <cell r="BJ226">
            <v>3735666.1497626</v>
          </cell>
        </row>
        <row r="227">
          <cell r="A227">
            <v>226</v>
          </cell>
        </row>
        <row r="227">
          <cell r="AL227">
            <v>374215.566714392</v>
          </cell>
        </row>
        <row r="227">
          <cell r="AX227">
            <v>74843.1133428785</v>
          </cell>
        </row>
        <row r="227">
          <cell r="BJ227">
            <v>3742155.66714392</v>
          </cell>
        </row>
        <row r="228">
          <cell r="A228">
            <v>227</v>
          </cell>
        </row>
        <row r="228">
          <cell r="AL228">
            <v>375417.782050451</v>
          </cell>
        </row>
        <row r="228">
          <cell r="AX228">
            <v>75083.5564100902</v>
          </cell>
        </row>
        <row r="228">
          <cell r="BJ228">
            <v>3754177.82050451</v>
          </cell>
        </row>
        <row r="229">
          <cell r="A229">
            <v>228</v>
          </cell>
        </row>
        <row r="229">
          <cell r="AL229">
            <v>376066.733788584</v>
          </cell>
        </row>
        <row r="229">
          <cell r="AX229">
            <v>75213.3467577167</v>
          </cell>
        </row>
        <row r="229">
          <cell r="BJ229">
            <v>3760667.33788584</v>
          </cell>
        </row>
        <row r="230">
          <cell r="A230">
            <v>229</v>
          </cell>
        </row>
        <row r="230">
          <cell r="AL230">
            <v>377268.949124642</v>
          </cell>
        </row>
        <row r="230">
          <cell r="AX230">
            <v>75453.7898249284</v>
          </cell>
        </row>
        <row r="230">
          <cell r="BJ230">
            <v>3772689.49124642</v>
          </cell>
        </row>
        <row r="231">
          <cell r="A231">
            <v>230</v>
          </cell>
        </row>
        <row r="231">
          <cell r="AL231">
            <v>377917.900862775</v>
          </cell>
        </row>
        <row r="231">
          <cell r="AX231">
            <v>75583.5801725549</v>
          </cell>
        </row>
        <row r="231">
          <cell r="BJ231">
            <v>3779179.00862775</v>
          </cell>
        </row>
        <row r="232">
          <cell r="A232">
            <v>231</v>
          </cell>
        </row>
        <row r="232">
          <cell r="AL232">
            <v>379120.116198833</v>
          </cell>
        </row>
        <row r="232">
          <cell r="AX232">
            <v>75824.0232397667</v>
          </cell>
        </row>
        <row r="232">
          <cell r="BJ232">
            <v>3791201.16198833</v>
          </cell>
        </row>
        <row r="233">
          <cell r="A233">
            <v>232</v>
          </cell>
        </row>
        <row r="233">
          <cell r="AL233">
            <v>379769.067936966</v>
          </cell>
        </row>
        <row r="233">
          <cell r="AX233">
            <v>75953.8135873932</v>
          </cell>
        </row>
        <row r="233">
          <cell r="BJ233">
            <v>3797690.67936966</v>
          </cell>
        </row>
        <row r="234">
          <cell r="A234">
            <v>233</v>
          </cell>
        </row>
        <row r="234">
          <cell r="AL234">
            <v>380418.019675098</v>
          </cell>
        </row>
        <row r="234">
          <cell r="AX234">
            <v>76083.6039350197</v>
          </cell>
        </row>
        <row r="234">
          <cell r="BJ234">
            <v>3804180.19675098</v>
          </cell>
        </row>
        <row r="235">
          <cell r="A235">
            <v>234</v>
          </cell>
        </row>
        <row r="235">
          <cell r="AL235">
            <v>381620.235011157</v>
          </cell>
        </row>
        <row r="235">
          <cell r="AX235">
            <v>76324.0470022314</v>
          </cell>
        </row>
        <row r="235">
          <cell r="BJ235">
            <v>3816202.35011157</v>
          </cell>
        </row>
        <row r="236">
          <cell r="A236">
            <v>235</v>
          </cell>
        </row>
        <row r="236">
          <cell r="AL236">
            <v>382269.18674929</v>
          </cell>
        </row>
        <row r="236">
          <cell r="AX236">
            <v>76453.8373498579</v>
          </cell>
        </row>
        <row r="236">
          <cell r="BJ236">
            <v>3822691.8674929</v>
          </cell>
        </row>
        <row r="237">
          <cell r="A237">
            <v>236</v>
          </cell>
        </row>
        <row r="237">
          <cell r="AL237">
            <v>383471.402085348</v>
          </cell>
        </row>
        <row r="237">
          <cell r="AX237">
            <v>76694.2804170697</v>
          </cell>
        </row>
        <row r="237">
          <cell r="BJ237">
            <v>3834714.02085348</v>
          </cell>
        </row>
        <row r="238">
          <cell r="A238">
            <v>237</v>
          </cell>
        </row>
        <row r="238">
          <cell r="AL238">
            <v>384120.353823481</v>
          </cell>
        </row>
        <row r="238">
          <cell r="AX238">
            <v>76824.0707646962</v>
          </cell>
        </row>
        <row r="238">
          <cell r="BJ238">
            <v>3841203.53823481</v>
          </cell>
        </row>
        <row r="239">
          <cell r="A239">
            <v>238</v>
          </cell>
        </row>
        <row r="239">
          <cell r="AL239">
            <v>384769.305561613</v>
          </cell>
        </row>
        <row r="239">
          <cell r="AX239">
            <v>76953.8611123227</v>
          </cell>
        </row>
        <row r="239">
          <cell r="BJ239">
            <v>3847693.05561613</v>
          </cell>
        </row>
        <row r="240">
          <cell r="A240">
            <v>239</v>
          </cell>
        </row>
        <row r="240">
          <cell r="AL240">
            <v>385971.520897672</v>
          </cell>
        </row>
        <row r="240">
          <cell r="AX240">
            <v>77194.3041795344</v>
          </cell>
        </row>
        <row r="240">
          <cell r="BJ240">
            <v>3859715.20897672</v>
          </cell>
        </row>
        <row r="241">
          <cell r="A241">
            <v>240</v>
          </cell>
        </row>
        <row r="241">
          <cell r="AL241">
            <v>386620.472635805</v>
          </cell>
        </row>
        <row r="241">
          <cell r="AX241">
            <v>77324.0945271609</v>
          </cell>
        </row>
        <row r="241">
          <cell r="BJ241">
            <v>3866204.72635805</v>
          </cell>
        </row>
        <row r="242">
          <cell r="A242">
            <v>241</v>
          </cell>
        </row>
        <row r="242">
          <cell r="AL242">
            <v>387822.687971863</v>
          </cell>
        </row>
        <row r="242">
          <cell r="AX242">
            <v>77564.5375943727</v>
          </cell>
        </row>
        <row r="242">
          <cell r="BJ242">
            <v>3878226.87971863</v>
          </cell>
        </row>
        <row r="243">
          <cell r="A243">
            <v>242</v>
          </cell>
        </row>
        <row r="243">
          <cell r="AL243">
            <v>388471.639709996</v>
          </cell>
        </row>
        <row r="243">
          <cell r="AX243">
            <v>77694.3279419992</v>
          </cell>
        </row>
        <row r="243">
          <cell r="BJ243">
            <v>3884716.39709996</v>
          </cell>
        </row>
        <row r="244">
          <cell r="A244">
            <v>243</v>
          </cell>
        </row>
        <row r="244">
          <cell r="AL244">
            <v>389120.591448128</v>
          </cell>
        </row>
        <row r="244">
          <cell r="AX244">
            <v>77824.1182896257</v>
          </cell>
        </row>
        <row r="244">
          <cell r="BJ244">
            <v>3891205.91448128</v>
          </cell>
        </row>
        <row r="245">
          <cell r="A245">
            <v>244</v>
          </cell>
        </row>
        <row r="245">
          <cell r="AL245">
            <v>390322.806784187</v>
          </cell>
        </row>
        <row r="245">
          <cell r="AX245">
            <v>78064.5613568374</v>
          </cell>
        </row>
        <row r="245">
          <cell r="BJ245">
            <v>3903228.06784187</v>
          </cell>
        </row>
        <row r="246">
          <cell r="A246">
            <v>245</v>
          </cell>
        </row>
        <row r="246">
          <cell r="AL246">
            <v>390971.758522319</v>
          </cell>
        </row>
        <row r="246">
          <cell r="AX246">
            <v>78194.3517044639</v>
          </cell>
        </row>
        <row r="246">
          <cell r="BJ246">
            <v>3909717.58522319</v>
          </cell>
        </row>
        <row r="247">
          <cell r="A247">
            <v>246</v>
          </cell>
        </row>
        <row r="247">
          <cell r="AL247">
            <v>392173.973858378</v>
          </cell>
        </row>
        <row r="247">
          <cell r="AX247">
            <v>78434.7947716756</v>
          </cell>
        </row>
        <row r="247">
          <cell r="BJ247">
            <v>3921739.73858378</v>
          </cell>
        </row>
        <row r="248">
          <cell r="A248">
            <v>247</v>
          </cell>
        </row>
        <row r="248">
          <cell r="AL248">
            <v>392822.925596511</v>
          </cell>
        </row>
        <row r="248">
          <cell r="AX248">
            <v>78564.5851193022</v>
          </cell>
        </row>
        <row r="248">
          <cell r="BJ248">
            <v>3928229.25596511</v>
          </cell>
        </row>
        <row r="249">
          <cell r="A249">
            <v>248</v>
          </cell>
        </row>
        <row r="249">
          <cell r="AL249">
            <v>394025.140932569</v>
          </cell>
        </row>
        <row r="249">
          <cell r="AX249">
            <v>78805.0281865139</v>
          </cell>
        </row>
        <row r="249">
          <cell r="BJ249">
            <v>3940251.40932569</v>
          </cell>
        </row>
        <row r="250">
          <cell r="A250">
            <v>249</v>
          </cell>
        </row>
        <row r="250">
          <cell r="AL250">
            <v>394674.092670702</v>
          </cell>
        </row>
        <row r="250">
          <cell r="AX250">
            <v>78934.8185341404</v>
          </cell>
        </row>
        <row r="250">
          <cell r="BJ250">
            <v>3946740.92670702</v>
          </cell>
        </row>
        <row r="251">
          <cell r="A251">
            <v>250</v>
          </cell>
        </row>
        <row r="251">
          <cell r="AL251">
            <v>395323.044408834</v>
          </cell>
        </row>
        <row r="251">
          <cell r="AX251">
            <v>79064.6088817669</v>
          </cell>
        </row>
        <row r="251">
          <cell r="BJ251">
            <v>3953230.44408834</v>
          </cell>
        </row>
        <row r="252">
          <cell r="A252">
            <v>251</v>
          </cell>
        </row>
        <row r="252">
          <cell r="AL252">
            <v>396525.259744893</v>
          </cell>
        </row>
        <row r="252">
          <cell r="AX252">
            <v>79305.0519489786</v>
          </cell>
        </row>
        <row r="252">
          <cell r="BJ252">
            <v>3965252.59744893</v>
          </cell>
        </row>
        <row r="253">
          <cell r="A253">
            <v>252</v>
          </cell>
        </row>
        <row r="253">
          <cell r="AL253">
            <v>397174.211483026</v>
          </cell>
        </row>
        <row r="253">
          <cell r="AX253">
            <v>79434.8422966051</v>
          </cell>
        </row>
        <row r="253">
          <cell r="BJ253">
            <v>3971742.11483026</v>
          </cell>
        </row>
        <row r="254">
          <cell r="A254">
            <v>253</v>
          </cell>
        </row>
        <row r="254">
          <cell r="AL254">
            <v>398376.426819084</v>
          </cell>
        </row>
        <row r="254">
          <cell r="AX254">
            <v>79675.2853638169</v>
          </cell>
        </row>
        <row r="254">
          <cell r="BJ254">
            <v>3983764.26819084</v>
          </cell>
        </row>
        <row r="255">
          <cell r="A255">
            <v>254</v>
          </cell>
        </row>
        <row r="255">
          <cell r="AL255">
            <v>399025.378557217</v>
          </cell>
        </row>
        <row r="255">
          <cell r="AX255">
            <v>79805.0757114434</v>
          </cell>
        </row>
        <row r="255">
          <cell r="BJ255">
            <v>3990253.78557217</v>
          </cell>
        </row>
        <row r="256">
          <cell r="A256">
            <v>255</v>
          </cell>
        </row>
        <row r="256">
          <cell r="AL256">
            <v>399674.330295349</v>
          </cell>
        </row>
        <row r="256">
          <cell r="AX256">
            <v>79934.8660590699</v>
          </cell>
        </row>
        <row r="256">
          <cell r="BJ256">
            <v>3996743.30295349</v>
          </cell>
        </row>
        <row r="257">
          <cell r="A257">
            <v>256</v>
          </cell>
        </row>
        <row r="257">
          <cell r="AL257">
            <v>400876.545631408</v>
          </cell>
        </row>
        <row r="257">
          <cell r="AX257">
            <v>80175.3091262816</v>
          </cell>
        </row>
        <row r="257">
          <cell r="BJ257">
            <v>4008765.45631408</v>
          </cell>
        </row>
        <row r="258">
          <cell r="A258">
            <v>257</v>
          </cell>
        </row>
        <row r="258">
          <cell r="AL258">
            <v>401525.497369541</v>
          </cell>
        </row>
        <row r="258">
          <cell r="AX258">
            <v>80305.0994739081</v>
          </cell>
        </row>
        <row r="258">
          <cell r="BJ258">
            <v>4015254.97369541</v>
          </cell>
        </row>
        <row r="259">
          <cell r="A259">
            <v>258</v>
          </cell>
        </row>
        <row r="259">
          <cell r="AL259">
            <v>402727.712705599</v>
          </cell>
        </row>
        <row r="259">
          <cell r="AX259">
            <v>80545.5425411198</v>
          </cell>
        </row>
        <row r="259">
          <cell r="BJ259">
            <v>4027277.12705599</v>
          </cell>
        </row>
        <row r="260">
          <cell r="A260">
            <v>259</v>
          </cell>
        </row>
        <row r="260">
          <cell r="AL260">
            <v>403376.664443732</v>
          </cell>
        </row>
        <row r="260">
          <cell r="AX260">
            <v>80675.3328887464</v>
          </cell>
        </row>
        <row r="260">
          <cell r="BJ260">
            <v>4033766.64443732</v>
          </cell>
        </row>
        <row r="261">
          <cell r="A261">
            <v>260</v>
          </cell>
        </row>
        <row r="261">
          <cell r="AL261">
            <v>404025.616181864</v>
          </cell>
        </row>
        <row r="261">
          <cell r="AX261">
            <v>80805.1232363729</v>
          </cell>
        </row>
        <row r="261">
          <cell r="BJ261">
            <v>4040256.16181864</v>
          </cell>
        </row>
        <row r="262">
          <cell r="A262">
            <v>261</v>
          </cell>
        </row>
        <row r="262">
          <cell r="AL262">
            <v>405227.831517923</v>
          </cell>
        </row>
        <row r="262">
          <cell r="AX262">
            <v>81045.5663035846</v>
          </cell>
        </row>
        <row r="262">
          <cell r="BJ262">
            <v>4052278.31517923</v>
          </cell>
        </row>
        <row r="263">
          <cell r="A263">
            <v>262</v>
          </cell>
        </row>
        <row r="263">
          <cell r="AL263">
            <v>405876.783256056</v>
          </cell>
        </row>
        <row r="263">
          <cell r="AX263">
            <v>81175.3566512111</v>
          </cell>
        </row>
        <row r="263">
          <cell r="BJ263">
            <v>4058767.83256056</v>
          </cell>
        </row>
        <row r="264">
          <cell r="A264">
            <v>263</v>
          </cell>
        </row>
        <row r="264">
          <cell r="AL264">
            <v>407078.998592114</v>
          </cell>
        </row>
        <row r="264">
          <cell r="AX264">
            <v>81415.7997184228</v>
          </cell>
        </row>
        <row r="264">
          <cell r="BJ264">
            <v>4070789.98592114</v>
          </cell>
        </row>
        <row r="265">
          <cell r="A265">
            <v>264</v>
          </cell>
        </row>
        <row r="265">
          <cell r="AL265">
            <v>407727.950330247</v>
          </cell>
        </row>
        <row r="265">
          <cell r="AX265">
            <v>81545.5900660493</v>
          </cell>
        </row>
        <row r="265">
          <cell r="BJ265">
            <v>4077279.50330247</v>
          </cell>
        </row>
        <row r="266">
          <cell r="A266">
            <v>265</v>
          </cell>
        </row>
        <row r="266">
          <cell r="AL266">
            <v>408930.165666305</v>
          </cell>
        </row>
        <row r="266">
          <cell r="AX266">
            <v>81786.0331332611</v>
          </cell>
        </row>
        <row r="266">
          <cell r="BJ266">
            <v>4089301.65666305</v>
          </cell>
        </row>
        <row r="267">
          <cell r="A267">
            <v>266</v>
          </cell>
        </row>
        <row r="267">
          <cell r="AL267">
            <v>409579.117404438</v>
          </cell>
        </row>
        <row r="267">
          <cell r="AX267">
            <v>81915.8234808876</v>
          </cell>
        </row>
        <row r="267">
          <cell r="BJ267">
            <v>4095791.17404438</v>
          </cell>
        </row>
        <row r="268">
          <cell r="A268">
            <v>267</v>
          </cell>
        </row>
        <row r="268">
          <cell r="AL268">
            <v>410228.06914257</v>
          </cell>
        </row>
        <row r="268">
          <cell r="AX268">
            <v>82045.6138285141</v>
          </cell>
        </row>
        <row r="268">
          <cell r="BJ268">
            <v>4102280.6914257</v>
          </cell>
        </row>
        <row r="269">
          <cell r="A269">
            <v>268</v>
          </cell>
        </row>
        <row r="269">
          <cell r="AL269">
            <v>411430.284478629</v>
          </cell>
        </row>
        <row r="269">
          <cell r="AX269">
            <v>82286.0568957258</v>
          </cell>
        </row>
        <row r="269">
          <cell r="BJ269">
            <v>4114302.84478629</v>
          </cell>
        </row>
        <row r="270">
          <cell r="A270">
            <v>269</v>
          </cell>
        </row>
        <row r="270">
          <cell r="AL270">
            <v>412079.236216762</v>
          </cell>
        </row>
        <row r="270">
          <cell r="AX270">
            <v>82415.8472433523</v>
          </cell>
        </row>
        <row r="270">
          <cell r="BJ270">
            <v>4120792.36216762</v>
          </cell>
        </row>
        <row r="271">
          <cell r="A271">
            <v>270</v>
          </cell>
        </row>
        <row r="271">
          <cell r="AL271">
            <v>413281.45155282</v>
          </cell>
        </row>
        <row r="271">
          <cell r="AX271">
            <v>82656.290310564</v>
          </cell>
        </row>
        <row r="271">
          <cell r="BJ271">
            <v>4132814.5155282</v>
          </cell>
        </row>
        <row r="272">
          <cell r="A272">
            <v>271</v>
          </cell>
        </row>
        <row r="272">
          <cell r="AL272">
            <v>413930.403290953</v>
          </cell>
        </row>
        <row r="272">
          <cell r="AX272">
            <v>82786.0806581906</v>
          </cell>
        </row>
        <row r="272">
          <cell r="BJ272">
            <v>4139304.03290953</v>
          </cell>
        </row>
        <row r="273">
          <cell r="A273">
            <v>272</v>
          </cell>
        </row>
        <row r="273">
          <cell r="AL273">
            <v>414579.355029085</v>
          </cell>
        </row>
        <row r="273">
          <cell r="AX273">
            <v>82915.8710058171</v>
          </cell>
        </row>
        <row r="273">
          <cell r="BJ273">
            <v>4145793.55029085</v>
          </cell>
        </row>
        <row r="274">
          <cell r="A274">
            <v>273</v>
          </cell>
        </row>
        <row r="274">
          <cell r="AL274">
            <v>415781.570365144</v>
          </cell>
        </row>
        <row r="274">
          <cell r="AX274">
            <v>83156.3140730288</v>
          </cell>
        </row>
        <row r="274">
          <cell r="BJ274">
            <v>4157815.70365144</v>
          </cell>
        </row>
        <row r="275">
          <cell r="A275">
            <v>274</v>
          </cell>
        </row>
        <row r="275">
          <cell r="AL275">
            <v>416430.522103277</v>
          </cell>
        </row>
        <row r="275">
          <cell r="AX275">
            <v>83286.1044206553</v>
          </cell>
        </row>
        <row r="275">
          <cell r="BJ275">
            <v>4164305.22103277</v>
          </cell>
        </row>
        <row r="276">
          <cell r="A276">
            <v>275</v>
          </cell>
        </row>
        <row r="276">
          <cell r="AL276">
            <v>417632.737439335</v>
          </cell>
        </row>
        <row r="276">
          <cell r="AX276">
            <v>83526.547487867</v>
          </cell>
        </row>
        <row r="276">
          <cell r="BJ276">
            <v>4176327.37439335</v>
          </cell>
        </row>
        <row r="277">
          <cell r="A277">
            <v>276</v>
          </cell>
        </row>
        <row r="277">
          <cell r="AL277">
            <v>418281.689177468</v>
          </cell>
        </row>
        <row r="277">
          <cell r="AX277">
            <v>83656.3378354935</v>
          </cell>
        </row>
        <row r="277">
          <cell r="BJ277">
            <v>4182816.89177468</v>
          </cell>
        </row>
        <row r="278">
          <cell r="A278">
            <v>277</v>
          </cell>
        </row>
        <row r="278">
          <cell r="AL278">
            <v>418930.6409156</v>
          </cell>
        </row>
        <row r="278">
          <cell r="AX278">
            <v>83786.1281831201</v>
          </cell>
        </row>
        <row r="278">
          <cell r="BJ278">
            <v>4189306.409156</v>
          </cell>
        </row>
        <row r="279">
          <cell r="A279">
            <v>278</v>
          </cell>
        </row>
        <row r="279">
          <cell r="AL279">
            <v>420132.856251659</v>
          </cell>
        </row>
        <row r="279">
          <cell r="AX279">
            <v>84026.5712503318</v>
          </cell>
        </row>
        <row r="279">
          <cell r="BJ279">
            <v>4201328.56251659</v>
          </cell>
        </row>
        <row r="280">
          <cell r="A280">
            <v>279</v>
          </cell>
        </row>
        <row r="280">
          <cell r="AL280">
            <v>420781.807989791</v>
          </cell>
        </row>
        <row r="280">
          <cell r="AX280">
            <v>84156.3615979583</v>
          </cell>
        </row>
        <row r="280">
          <cell r="BJ280">
            <v>4207818.07989791</v>
          </cell>
        </row>
        <row r="281">
          <cell r="A281">
            <v>280</v>
          </cell>
        </row>
        <row r="281">
          <cell r="AL281">
            <v>421984.02332585</v>
          </cell>
        </row>
        <row r="281">
          <cell r="AX281">
            <v>84396.80466517</v>
          </cell>
        </row>
        <row r="281">
          <cell r="BJ281">
            <v>4219840.2332585</v>
          </cell>
        </row>
        <row r="282">
          <cell r="A282">
            <v>281</v>
          </cell>
        </row>
        <row r="282">
          <cell r="AL282">
            <v>422632.975063983</v>
          </cell>
        </row>
        <row r="282">
          <cell r="AX282">
            <v>84526.5950127965</v>
          </cell>
        </row>
        <row r="282">
          <cell r="BJ282">
            <v>4226329.75063983</v>
          </cell>
        </row>
        <row r="283">
          <cell r="A283">
            <v>282</v>
          </cell>
        </row>
        <row r="283">
          <cell r="AL283">
            <v>423835.190400041</v>
          </cell>
        </row>
        <row r="283">
          <cell r="AX283">
            <v>84767.0380800082</v>
          </cell>
        </row>
        <row r="283">
          <cell r="BJ283">
            <v>4238351.90400041</v>
          </cell>
        </row>
        <row r="284">
          <cell r="A284">
            <v>283</v>
          </cell>
        </row>
        <row r="284">
          <cell r="AL284">
            <v>424484.142138174</v>
          </cell>
        </row>
        <row r="284">
          <cell r="AX284">
            <v>84896.8284276348</v>
          </cell>
        </row>
        <row r="284">
          <cell r="BJ284">
            <v>4244841.42138174</v>
          </cell>
        </row>
        <row r="285">
          <cell r="A285">
            <v>284</v>
          </cell>
        </row>
        <row r="285">
          <cell r="AL285">
            <v>425133.093876306</v>
          </cell>
        </row>
        <row r="285">
          <cell r="AX285">
            <v>85026.6187752613</v>
          </cell>
        </row>
        <row r="285">
          <cell r="BJ285">
            <v>4251330.93876306</v>
          </cell>
        </row>
        <row r="286">
          <cell r="A286">
            <v>285</v>
          </cell>
        </row>
        <row r="286">
          <cell r="AL286">
            <v>426335.309212365</v>
          </cell>
        </row>
        <row r="286">
          <cell r="AX286">
            <v>85267.061842473</v>
          </cell>
        </row>
        <row r="286">
          <cell r="BJ286">
            <v>4263353.09212365</v>
          </cell>
        </row>
        <row r="287">
          <cell r="A287">
            <v>286</v>
          </cell>
        </row>
        <row r="287">
          <cell r="AL287">
            <v>426984.260950498</v>
          </cell>
        </row>
        <row r="287">
          <cell r="AX287">
            <v>85396.8521900995</v>
          </cell>
        </row>
        <row r="287">
          <cell r="BJ287">
            <v>4269842.60950498</v>
          </cell>
        </row>
        <row r="288">
          <cell r="A288">
            <v>287</v>
          </cell>
        </row>
        <row r="288">
          <cell r="AL288">
            <v>428186.476286556</v>
          </cell>
        </row>
        <row r="288">
          <cell r="AX288">
            <v>85637.2952573112</v>
          </cell>
        </row>
        <row r="288">
          <cell r="BJ288">
            <v>4281864.76286556</v>
          </cell>
        </row>
        <row r="289">
          <cell r="A289">
            <v>288</v>
          </cell>
        </row>
        <row r="289">
          <cell r="AL289">
            <v>428835.428024689</v>
          </cell>
        </row>
        <row r="289">
          <cell r="AX289">
            <v>85767.0856049377</v>
          </cell>
        </row>
        <row r="289">
          <cell r="BJ289">
            <v>4288354.28024689</v>
          </cell>
        </row>
        <row r="290">
          <cell r="A290">
            <v>289</v>
          </cell>
        </row>
        <row r="290">
          <cell r="AL290">
            <v>429484.379762821</v>
          </cell>
        </row>
        <row r="290">
          <cell r="AX290">
            <v>85896.8759525643</v>
          </cell>
        </row>
        <row r="290">
          <cell r="BJ290">
            <v>4294843.79762821</v>
          </cell>
        </row>
        <row r="291">
          <cell r="A291">
            <v>290</v>
          </cell>
        </row>
        <row r="291">
          <cell r="AL291">
            <v>430686.59509888</v>
          </cell>
        </row>
        <row r="291">
          <cell r="AX291">
            <v>86137.319019776</v>
          </cell>
        </row>
        <row r="291">
          <cell r="BJ291">
            <v>4306865.9509888</v>
          </cell>
        </row>
        <row r="292">
          <cell r="A292">
            <v>291</v>
          </cell>
        </row>
        <row r="292">
          <cell r="AL292">
            <v>431335.546837012</v>
          </cell>
        </row>
        <row r="292">
          <cell r="AX292">
            <v>86267.1093674025</v>
          </cell>
        </row>
        <row r="292">
          <cell r="BJ292">
            <v>4313355.46837012</v>
          </cell>
        </row>
        <row r="293">
          <cell r="A293">
            <v>292</v>
          </cell>
        </row>
        <row r="293">
          <cell r="AL293">
            <v>432537.762173071</v>
          </cell>
        </row>
        <row r="293">
          <cell r="AX293">
            <v>86507.5524346142</v>
          </cell>
        </row>
        <row r="293">
          <cell r="BJ293">
            <v>4325377.62173071</v>
          </cell>
        </row>
        <row r="294">
          <cell r="A294">
            <v>293</v>
          </cell>
        </row>
        <row r="294">
          <cell r="AL294">
            <v>433186.713911204</v>
          </cell>
        </row>
        <row r="294">
          <cell r="AX294">
            <v>86637.3427822407</v>
          </cell>
        </row>
        <row r="294">
          <cell r="BJ294">
            <v>4331867.13911204</v>
          </cell>
        </row>
        <row r="295">
          <cell r="A295">
            <v>294</v>
          </cell>
        </row>
        <row r="295">
          <cell r="AL295">
            <v>433835.665649336</v>
          </cell>
        </row>
        <row r="295">
          <cell r="AX295">
            <v>86767.1331298672</v>
          </cell>
        </row>
        <row r="295">
          <cell r="BJ295">
            <v>4338356.65649336</v>
          </cell>
        </row>
        <row r="296">
          <cell r="A296">
            <v>295</v>
          </cell>
        </row>
        <row r="296">
          <cell r="AL296">
            <v>435037.880985395</v>
          </cell>
        </row>
        <row r="296">
          <cell r="AX296">
            <v>87007.576197079</v>
          </cell>
        </row>
        <row r="296">
          <cell r="BJ296">
            <v>4350378.80985395</v>
          </cell>
        </row>
        <row r="297">
          <cell r="A297">
            <v>296</v>
          </cell>
        </row>
        <row r="297">
          <cell r="AL297">
            <v>435686.832723527</v>
          </cell>
        </row>
        <row r="297">
          <cell r="AX297">
            <v>87137.3665447055</v>
          </cell>
        </row>
        <row r="297">
          <cell r="BJ297">
            <v>4356868.32723527</v>
          </cell>
        </row>
        <row r="298">
          <cell r="A298">
            <v>297</v>
          </cell>
        </row>
        <row r="298">
          <cell r="AL298">
            <v>436889.048059586</v>
          </cell>
        </row>
        <row r="298">
          <cell r="AX298">
            <v>87377.8096119172</v>
          </cell>
        </row>
        <row r="298">
          <cell r="BJ298">
            <v>4368890.48059586</v>
          </cell>
        </row>
        <row r="299">
          <cell r="A299">
            <v>298</v>
          </cell>
        </row>
        <row r="299">
          <cell r="AL299">
            <v>437537.999797719</v>
          </cell>
        </row>
        <row r="299">
          <cell r="AX299">
            <v>87507.5999595437</v>
          </cell>
        </row>
        <row r="299">
          <cell r="BJ299">
            <v>4375379.99797719</v>
          </cell>
        </row>
        <row r="300">
          <cell r="A300">
            <v>299</v>
          </cell>
        </row>
        <row r="300">
          <cell r="AL300">
            <v>438740.215133777</v>
          </cell>
        </row>
        <row r="300">
          <cell r="AX300">
            <v>87748.0430267554</v>
          </cell>
        </row>
        <row r="300">
          <cell r="BJ300">
            <v>4387402.15133777</v>
          </cell>
        </row>
        <row r="301">
          <cell r="A301">
            <v>300</v>
          </cell>
        </row>
        <row r="301">
          <cell r="AL301">
            <v>439389.350861152</v>
          </cell>
        </row>
        <row r="301">
          <cell r="AX301">
            <v>87877.8701722304</v>
          </cell>
        </row>
        <row r="301">
          <cell r="BJ301">
            <v>4393893.50861152</v>
          </cell>
        </row>
        <row r="302">
          <cell r="A302">
            <v>301</v>
          </cell>
        </row>
        <row r="302">
          <cell r="AL302">
            <v>440038.486588527</v>
          </cell>
        </row>
        <row r="302">
          <cell r="AX302">
            <v>88007.6973177053</v>
          </cell>
        </row>
        <row r="302">
          <cell r="BJ302">
            <v>4400384.86588527</v>
          </cell>
        </row>
        <row r="303">
          <cell r="A303">
            <v>302</v>
          </cell>
        </row>
        <row r="303">
          <cell r="AL303">
            <v>441240.885913828</v>
          </cell>
        </row>
        <row r="303">
          <cell r="AX303">
            <v>88248.1771827655</v>
          </cell>
        </row>
        <row r="303">
          <cell r="BJ303">
            <v>4412408.85913827</v>
          </cell>
        </row>
        <row r="304">
          <cell r="A304">
            <v>303</v>
          </cell>
        </row>
        <row r="304">
          <cell r="AL304">
            <v>441890.021641202</v>
          </cell>
        </row>
        <row r="304">
          <cell r="AX304">
            <v>88378.0043282404</v>
          </cell>
        </row>
        <row r="304">
          <cell r="BJ304">
            <v>4418900.21641202</v>
          </cell>
        </row>
        <row r="305">
          <cell r="A305">
            <v>304</v>
          </cell>
        </row>
        <row r="305">
          <cell r="AL305">
            <v>443092.420966503</v>
          </cell>
        </row>
        <row r="305">
          <cell r="AX305">
            <v>88618.4841933007</v>
          </cell>
        </row>
        <row r="305">
          <cell r="BJ305">
            <v>4430924.20966503</v>
          </cell>
        </row>
        <row r="306">
          <cell r="A306">
            <v>305</v>
          </cell>
        </row>
        <row r="306">
          <cell r="AL306">
            <v>443741.556693878</v>
          </cell>
        </row>
        <row r="306">
          <cell r="AX306">
            <v>88748.3113387756</v>
          </cell>
        </row>
        <row r="306">
          <cell r="BJ306">
            <v>4437415.56693878</v>
          </cell>
        </row>
        <row r="307">
          <cell r="A307">
            <v>306</v>
          </cell>
        </row>
        <row r="307">
          <cell r="AL307">
            <v>444390.692421252</v>
          </cell>
        </row>
        <row r="307">
          <cell r="AX307">
            <v>88878.1384842505</v>
          </cell>
        </row>
        <row r="307">
          <cell r="BJ307">
            <v>4443906.92421252</v>
          </cell>
        </row>
        <row r="308">
          <cell r="A308">
            <v>307</v>
          </cell>
        </row>
        <row r="308">
          <cell r="AL308">
            <v>445593.091746553</v>
          </cell>
        </row>
        <row r="308">
          <cell r="AX308">
            <v>89118.6183493107</v>
          </cell>
        </row>
        <row r="308">
          <cell r="BJ308">
            <v>4455930.91746553</v>
          </cell>
        </row>
        <row r="309">
          <cell r="A309">
            <v>308</v>
          </cell>
        </row>
        <row r="309">
          <cell r="AL309">
            <v>446242.227473928</v>
          </cell>
        </row>
        <row r="309">
          <cell r="AX309">
            <v>89248.4454947856</v>
          </cell>
        </row>
        <row r="309">
          <cell r="BJ309">
            <v>4462422.27473928</v>
          </cell>
        </row>
        <row r="310">
          <cell r="A310">
            <v>309</v>
          </cell>
        </row>
        <row r="310">
          <cell r="AL310">
            <v>447444.626799229</v>
          </cell>
        </row>
        <row r="310">
          <cell r="AX310">
            <v>89488.9253598458</v>
          </cell>
        </row>
        <row r="310">
          <cell r="BJ310">
            <v>4474446.26799229</v>
          </cell>
        </row>
        <row r="311">
          <cell r="A311">
            <v>310</v>
          </cell>
        </row>
        <row r="311">
          <cell r="AL311">
            <v>448093.762526604</v>
          </cell>
        </row>
        <row r="311">
          <cell r="AX311">
            <v>89618.7525053208</v>
          </cell>
        </row>
        <row r="311">
          <cell r="BJ311">
            <v>4480937.62526604</v>
          </cell>
        </row>
        <row r="312">
          <cell r="A312">
            <v>311</v>
          </cell>
        </row>
        <row r="312">
          <cell r="AL312">
            <v>448742.898253978</v>
          </cell>
        </row>
        <row r="312">
          <cell r="AX312">
            <v>89748.5796507957</v>
          </cell>
        </row>
        <row r="312">
          <cell r="BJ312">
            <v>4487428.98253978</v>
          </cell>
        </row>
        <row r="313">
          <cell r="A313">
            <v>312</v>
          </cell>
        </row>
        <row r="313">
          <cell r="AL313">
            <v>449945.297579279</v>
          </cell>
        </row>
        <row r="313">
          <cell r="AX313">
            <v>89989.0595158558</v>
          </cell>
        </row>
        <row r="313">
          <cell r="BJ313">
            <v>4499452.97579279</v>
          </cell>
        </row>
        <row r="314">
          <cell r="A314">
            <v>313</v>
          </cell>
        </row>
        <row r="314">
          <cell r="AL314">
            <v>450594.433306654</v>
          </cell>
        </row>
        <row r="314">
          <cell r="AX314">
            <v>90118.8866613308</v>
          </cell>
        </row>
        <row r="314">
          <cell r="BJ314">
            <v>4505944.33306654</v>
          </cell>
        </row>
        <row r="315">
          <cell r="A315">
            <v>314</v>
          </cell>
        </row>
        <row r="315">
          <cell r="AL315">
            <v>451796.832631955</v>
          </cell>
        </row>
        <row r="315">
          <cell r="AX315">
            <v>90359.366526391</v>
          </cell>
        </row>
        <row r="315">
          <cell r="BJ315">
            <v>4517968.32631955</v>
          </cell>
        </row>
        <row r="316">
          <cell r="A316">
            <v>315</v>
          </cell>
        </row>
        <row r="316">
          <cell r="AL316">
            <v>452445.96835933</v>
          </cell>
        </row>
        <row r="316">
          <cell r="AX316">
            <v>90489.1936718659</v>
          </cell>
        </row>
        <row r="316">
          <cell r="BJ316">
            <v>4524459.6835933</v>
          </cell>
        </row>
        <row r="317">
          <cell r="A317">
            <v>316</v>
          </cell>
        </row>
        <row r="317">
          <cell r="AL317">
            <v>453648.367684631</v>
          </cell>
        </row>
        <row r="317">
          <cell r="AX317">
            <v>90729.6735369261</v>
          </cell>
        </row>
        <row r="317">
          <cell r="BJ317">
            <v>4536483.6768463</v>
          </cell>
        </row>
        <row r="318">
          <cell r="A318">
            <v>317</v>
          </cell>
        </row>
        <row r="318">
          <cell r="AL318">
            <v>454297.503412005</v>
          </cell>
        </row>
        <row r="318">
          <cell r="AX318">
            <v>90859.500682401</v>
          </cell>
        </row>
        <row r="318">
          <cell r="BJ318">
            <v>4542975.03412005</v>
          </cell>
        </row>
        <row r="319">
          <cell r="A319">
            <v>318</v>
          </cell>
        </row>
        <row r="319">
          <cell r="AL319">
            <v>454946.63913938</v>
          </cell>
        </row>
        <row r="319">
          <cell r="AX319">
            <v>90989.327827876</v>
          </cell>
        </row>
        <row r="319">
          <cell r="BJ319">
            <v>4549466.3913938</v>
          </cell>
        </row>
        <row r="320">
          <cell r="A320">
            <v>319</v>
          </cell>
        </row>
        <row r="320">
          <cell r="AL320">
            <v>456149.038464681</v>
          </cell>
        </row>
        <row r="320">
          <cell r="AX320">
            <v>91229.8076929362</v>
          </cell>
        </row>
        <row r="320">
          <cell r="BJ320">
            <v>4561490.38464681</v>
          </cell>
        </row>
        <row r="321">
          <cell r="A321">
            <v>320</v>
          </cell>
        </row>
        <row r="321">
          <cell r="AL321">
            <v>456798.174192055</v>
          </cell>
        </row>
        <row r="321">
          <cell r="AX321">
            <v>91359.6348384111</v>
          </cell>
        </row>
        <row r="321">
          <cell r="BJ321">
            <v>4567981.74192056</v>
          </cell>
        </row>
        <row r="322">
          <cell r="A322">
            <v>321</v>
          </cell>
        </row>
        <row r="322">
          <cell r="AL322">
            <v>458000.573517356</v>
          </cell>
        </row>
        <row r="322">
          <cell r="AX322">
            <v>91600.1147034712</v>
          </cell>
        </row>
        <row r="322">
          <cell r="BJ322">
            <v>4580005.73517356</v>
          </cell>
        </row>
        <row r="323">
          <cell r="A323">
            <v>322</v>
          </cell>
        </row>
        <row r="323">
          <cell r="AL323">
            <v>458649.709244731</v>
          </cell>
        </row>
        <row r="323">
          <cell r="AX323">
            <v>91729.9418489462</v>
          </cell>
        </row>
        <row r="323">
          <cell r="BJ323">
            <v>4586497.09244731</v>
          </cell>
        </row>
        <row r="324">
          <cell r="A324">
            <v>323</v>
          </cell>
        </row>
        <row r="324">
          <cell r="AL324">
            <v>459298.844972106</v>
          </cell>
        </row>
        <row r="324">
          <cell r="AX324">
            <v>91859.7689944211</v>
          </cell>
        </row>
        <row r="324">
          <cell r="BJ324">
            <v>4592988.44972106</v>
          </cell>
        </row>
        <row r="325">
          <cell r="A325">
            <v>324</v>
          </cell>
        </row>
        <row r="325">
          <cell r="AL325">
            <v>480950.036124822</v>
          </cell>
        </row>
        <row r="325">
          <cell r="AX325">
            <v>96190.0072249644</v>
          </cell>
        </row>
        <row r="325">
          <cell r="BJ325">
            <v>4809500.36124822</v>
          </cell>
        </row>
        <row r="326">
          <cell r="A326">
            <v>325</v>
          </cell>
        </row>
        <row r="326">
          <cell r="AL326">
            <v>481638.648611382</v>
          </cell>
        </row>
        <row r="326">
          <cell r="AX326">
            <v>96327.7297222763</v>
          </cell>
        </row>
        <row r="326">
          <cell r="BJ326">
            <v>4816386.48611382</v>
          </cell>
        </row>
        <row r="327">
          <cell r="A327">
            <v>326</v>
          </cell>
        </row>
        <row r="327">
          <cell r="AL327">
            <v>482880.524695867</v>
          </cell>
        </row>
        <row r="327">
          <cell r="AX327">
            <v>96576.1049391734</v>
          </cell>
        </row>
        <row r="327">
          <cell r="BJ327">
            <v>4828805.24695867</v>
          </cell>
        </row>
        <row r="328">
          <cell r="A328">
            <v>327</v>
          </cell>
        </row>
        <row r="328">
          <cell r="AL328">
            <v>483569.137182426</v>
          </cell>
        </row>
        <row r="328">
          <cell r="AX328">
            <v>96713.8274364853</v>
          </cell>
        </row>
        <row r="328">
          <cell r="BJ328">
            <v>4835691.37182426</v>
          </cell>
        </row>
        <row r="329">
          <cell r="A329">
            <v>328</v>
          </cell>
        </row>
        <row r="329">
          <cell r="AL329">
            <v>484257.749668986</v>
          </cell>
        </row>
        <row r="329">
          <cell r="AX329">
            <v>96851.5499337972</v>
          </cell>
        </row>
        <row r="329">
          <cell r="BJ329">
            <v>4842577.49668986</v>
          </cell>
        </row>
        <row r="330">
          <cell r="A330">
            <v>329</v>
          </cell>
        </row>
        <row r="330">
          <cell r="AL330">
            <v>485499.625753471</v>
          </cell>
        </row>
        <row r="330">
          <cell r="AX330">
            <v>97099.9251506943</v>
          </cell>
        </row>
        <row r="330">
          <cell r="BJ330">
            <v>4854996.25753471</v>
          </cell>
        </row>
        <row r="331">
          <cell r="A331">
            <v>330</v>
          </cell>
        </row>
        <row r="331">
          <cell r="AL331">
            <v>486188.238240031</v>
          </cell>
        </row>
        <row r="331">
          <cell r="AX331">
            <v>97237.6476480061</v>
          </cell>
        </row>
        <row r="331">
          <cell r="BJ331">
            <v>4861882.38240031</v>
          </cell>
        </row>
        <row r="332">
          <cell r="A332">
            <v>331</v>
          </cell>
        </row>
        <row r="332">
          <cell r="AL332">
            <v>487430.114324517</v>
          </cell>
        </row>
        <row r="332">
          <cell r="AX332">
            <v>97486.0228649033</v>
          </cell>
        </row>
        <row r="332">
          <cell r="BJ332">
            <v>4874301.14324517</v>
          </cell>
        </row>
        <row r="333">
          <cell r="A333">
            <v>332</v>
          </cell>
        </row>
        <row r="333">
          <cell r="AL333">
            <v>488118.726811076</v>
          </cell>
        </row>
        <row r="333">
          <cell r="AX333">
            <v>97623.7453622152</v>
          </cell>
        </row>
        <row r="333">
          <cell r="BJ333">
            <v>4881187.26811076</v>
          </cell>
        </row>
        <row r="334">
          <cell r="A334">
            <v>333</v>
          </cell>
        </row>
        <row r="334">
          <cell r="AL334">
            <v>489360.602895561</v>
          </cell>
        </row>
        <row r="334">
          <cell r="AX334">
            <v>97872.1205791123</v>
          </cell>
        </row>
        <row r="334">
          <cell r="BJ334">
            <v>4893606.02895561</v>
          </cell>
        </row>
        <row r="335">
          <cell r="A335">
            <v>334</v>
          </cell>
        </row>
        <row r="335">
          <cell r="AL335">
            <v>490049.215382121</v>
          </cell>
        </row>
        <row r="335">
          <cell r="AX335">
            <v>98009.8430764242</v>
          </cell>
        </row>
        <row r="335">
          <cell r="BJ335">
            <v>4900492.15382121</v>
          </cell>
        </row>
        <row r="336">
          <cell r="A336">
            <v>335</v>
          </cell>
        </row>
        <row r="336">
          <cell r="AL336">
            <v>490737.82786868</v>
          </cell>
        </row>
        <row r="336">
          <cell r="AX336">
            <v>98147.565573736</v>
          </cell>
        </row>
        <row r="336">
          <cell r="BJ336">
            <v>4907378.2786868</v>
          </cell>
        </row>
        <row r="337">
          <cell r="A337">
            <v>336</v>
          </cell>
        </row>
        <row r="337">
          <cell r="AL337">
            <v>491979.703953166</v>
          </cell>
        </row>
        <row r="337">
          <cell r="AX337">
            <v>98395.9407906331</v>
          </cell>
        </row>
        <row r="337">
          <cell r="BJ337">
            <v>4919797.03953166</v>
          </cell>
        </row>
        <row r="338">
          <cell r="A338">
            <v>337</v>
          </cell>
        </row>
        <row r="338">
          <cell r="AL338">
            <v>492668.316439725</v>
          </cell>
        </row>
        <row r="338">
          <cell r="AX338">
            <v>98533.6632879451</v>
          </cell>
        </row>
        <row r="338">
          <cell r="BJ338">
            <v>4926683.16439725</v>
          </cell>
        </row>
        <row r="339">
          <cell r="A339">
            <v>338</v>
          </cell>
        </row>
        <row r="339">
          <cell r="AL339">
            <v>493910.192524211</v>
          </cell>
        </row>
        <row r="339">
          <cell r="AX339">
            <v>98782.0385048422</v>
          </cell>
        </row>
        <row r="339">
          <cell r="BJ339">
            <v>4939101.92524211</v>
          </cell>
        </row>
        <row r="340">
          <cell r="A340">
            <v>339</v>
          </cell>
        </row>
        <row r="340">
          <cell r="AL340">
            <v>494598.80501077</v>
          </cell>
        </row>
        <row r="340">
          <cell r="AX340">
            <v>98919.761002154</v>
          </cell>
        </row>
        <row r="340">
          <cell r="BJ340">
            <v>4945988.0501077</v>
          </cell>
        </row>
        <row r="341">
          <cell r="A341">
            <v>340</v>
          </cell>
        </row>
        <row r="341">
          <cell r="AL341">
            <v>495287.41749733</v>
          </cell>
        </row>
        <row r="341">
          <cell r="AX341">
            <v>99057.4834994659</v>
          </cell>
        </row>
        <row r="341">
          <cell r="BJ341">
            <v>4952874.1749733</v>
          </cell>
        </row>
        <row r="342">
          <cell r="A342">
            <v>341</v>
          </cell>
        </row>
        <row r="342">
          <cell r="AL342">
            <v>496529.293581815</v>
          </cell>
        </row>
        <row r="342">
          <cell r="AX342">
            <v>99305.858716363</v>
          </cell>
        </row>
        <row r="342">
          <cell r="BJ342">
            <v>4965292.93581815</v>
          </cell>
        </row>
        <row r="343">
          <cell r="A343">
            <v>342</v>
          </cell>
        </row>
        <row r="343">
          <cell r="AL343">
            <v>497217.906068374</v>
          </cell>
        </row>
        <row r="343">
          <cell r="AX343">
            <v>99443.5812136749</v>
          </cell>
        </row>
        <row r="343">
          <cell r="BJ343">
            <v>4972179.06068374</v>
          </cell>
        </row>
        <row r="344">
          <cell r="A344">
            <v>343</v>
          </cell>
        </row>
        <row r="344">
          <cell r="AL344">
            <v>498459.78215286</v>
          </cell>
        </row>
        <row r="344">
          <cell r="AX344">
            <v>99691.9564305721</v>
          </cell>
        </row>
        <row r="344">
          <cell r="BJ344">
            <v>4984597.8215286</v>
          </cell>
        </row>
        <row r="345">
          <cell r="A345">
            <v>344</v>
          </cell>
        </row>
        <row r="345">
          <cell r="AL345">
            <v>499148.39463942</v>
          </cell>
        </row>
        <row r="345">
          <cell r="AX345">
            <v>99829.6789278839</v>
          </cell>
        </row>
        <row r="345">
          <cell r="BJ345">
            <v>4991483.9463942</v>
          </cell>
        </row>
        <row r="346">
          <cell r="A346">
            <v>345</v>
          </cell>
        </row>
        <row r="346">
          <cell r="AL346">
            <v>499837.007125979</v>
          </cell>
        </row>
        <row r="346">
          <cell r="AX346">
            <v>99967.4014251958</v>
          </cell>
        </row>
        <row r="346">
          <cell r="BJ346">
            <v>4998370.07125979</v>
          </cell>
        </row>
        <row r="347">
          <cell r="A347">
            <v>346</v>
          </cell>
        </row>
        <row r="347">
          <cell r="AL347">
            <v>501078.883210465</v>
          </cell>
        </row>
        <row r="347">
          <cell r="AX347">
            <v>100215.776642093</v>
          </cell>
        </row>
        <row r="347">
          <cell r="BJ347">
            <v>5010788.83210465</v>
          </cell>
        </row>
        <row r="348">
          <cell r="A348">
            <v>347</v>
          </cell>
        </row>
        <row r="348">
          <cell r="AL348">
            <v>501767.495697024</v>
          </cell>
        </row>
        <row r="348">
          <cell r="AX348">
            <v>100353.499139405</v>
          </cell>
        </row>
        <row r="348">
          <cell r="BJ348">
            <v>5017674.95697024</v>
          </cell>
        </row>
        <row r="349">
          <cell r="A349">
            <v>348</v>
          </cell>
        </row>
        <row r="349">
          <cell r="AL349">
            <v>503009.371781509</v>
          </cell>
        </row>
        <row r="349">
          <cell r="AX349">
            <v>100601.874356302</v>
          </cell>
        </row>
        <row r="349">
          <cell r="BJ349">
            <v>5030093.71781509</v>
          </cell>
        </row>
        <row r="350">
          <cell r="A350">
            <v>349</v>
          </cell>
        </row>
        <row r="350">
          <cell r="AL350">
            <v>503697.984268069</v>
          </cell>
        </row>
        <row r="350">
          <cell r="AX350">
            <v>100739.596853614</v>
          </cell>
        </row>
        <row r="350">
          <cell r="BJ350">
            <v>5036979.84268069</v>
          </cell>
        </row>
        <row r="351">
          <cell r="A351">
            <v>350</v>
          </cell>
        </row>
        <row r="351">
          <cell r="AL351">
            <v>504939.860352554</v>
          </cell>
        </row>
        <row r="351">
          <cell r="AX351">
            <v>100987.972070511</v>
          </cell>
        </row>
        <row r="351">
          <cell r="BJ351">
            <v>5049398.60352555</v>
          </cell>
        </row>
        <row r="352">
          <cell r="A352">
            <v>351</v>
          </cell>
        </row>
        <row r="352">
          <cell r="AL352">
            <v>505628.472839114</v>
          </cell>
        </row>
        <row r="352">
          <cell r="AX352">
            <v>101125.694567823</v>
          </cell>
        </row>
        <row r="352">
          <cell r="BJ352">
            <v>5056284.72839114</v>
          </cell>
        </row>
        <row r="353">
          <cell r="A353">
            <v>352</v>
          </cell>
        </row>
        <row r="353">
          <cell r="AL353">
            <v>506317.085325673</v>
          </cell>
        </row>
        <row r="353">
          <cell r="AX353">
            <v>101263.417065135</v>
          </cell>
        </row>
        <row r="353">
          <cell r="BJ353">
            <v>5063170.85325673</v>
          </cell>
        </row>
        <row r="354">
          <cell r="A354">
            <v>353</v>
          </cell>
        </row>
        <row r="354">
          <cell r="AL354">
            <v>507558.961410159</v>
          </cell>
        </row>
        <row r="354">
          <cell r="AX354">
            <v>101511.792282032</v>
          </cell>
        </row>
        <row r="354">
          <cell r="BJ354">
            <v>5075589.61410159</v>
          </cell>
        </row>
        <row r="355">
          <cell r="A355">
            <v>354</v>
          </cell>
        </row>
        <row r="355">
          <cell r="AL355">
            <v>508247.573896718</v>
          </cell>
        </row>
        <row r="355">
          <cell r="AX355">
            <v>101649.514779344</v>
          </cell>
        </row>
        <row r="355">
          <cell r="BJ355">
            <v>5082475.73896718</v>
          </cell>
        </row>
        <row r="356">
          <cell r="A356">
            <v>355</v>
          </cell>
        </row>
        <row r="356">
          <cell r="AL356">
            <v>509489.449981204</v>
          </cell>
        </row>
        <row r="356">
          <cell r="AX356">
            <v>101897.889996241</v>
          </cell>
        </row>
        <row r="356">
          <cell r="BJ356">
            <v>5094894.49981204</v>
          </cell>
        </row>
        <row r="357">
          <cell r="A357">
            <v>356</v>
          </cell>
        </row>
        <row r="357">
          <cell r="AL357">
            <v>510178.062467763</v>
          </cell>
        </row>
        <row r="357">
          <cell r="AX357">
            <v>102035.612493553</v>
          </cell>
        </row>
        <row r="357">
          <cell r="BJ357">
            <v>5101780.62467763</v>
          </cell>
        </row>
        <row r="358">
          <cell r="A358">
            <v>357</v>
          </cell>
        </row>
        <row r="358">
          <cell r="AL358">
            <v>510866.674954323</v>
          </cell>
        </row>
        <row r="358">
          <cell r="AX358">
            <v>102173.334990865</v>
          </cell>
        </row>
        <row r="358">
          <cell r="BJ358">
            <v>5108666.74954323</v>
          </cell>
        </row>
        <row r="359">
          <cell r="A359">
            <v>358</v>
          </cell>
        </row>
        <row r="359">
          <cell r="AL359">
            <v>512108.551038808</v>
          </cell>
        </row>
        <row r="359">
          <cell r="AX359">
            <v>102421.710207762</v>
          </cell>
        </row>
        <row r="359">
          <cell r="BJ359">
            <v>5121085.51038808</v>
          </cell>
        </row>
        <row r="360">
          <cell r="A360">
            <v>359</v>
          </cell>
        </row>
        <row r="360">
          <cell r="AL360">
            <v>512797.163525368</v>
          </cell>
        </row>
        <row r="360">
          <cell r="AX360">
            <v>102559.432705074</v>
          </cell>
        </row>
        <row r="360">
          <cell r="BJ360">
            <v>5127971.63525368</v>
          </cell>
        </row>
        <row r="361">
          <cell r="A361">
            <v>360</v>
          </cell>
        </row>
        <row r="361">
          <cell r="AL361">
            <v>514039.039609853</v>
          </cell>
        </row>
        <row r="361">
          <cell r="AX361">
            <v>102807.807921971</v>
          </cell>
        </row>
        <row r="361">
          <cell r="BJ361">
            <v>5140390.39609853</v>
          </cell>
        </row>
        <row r="362">
          <cell r="A362">
            <v>361</v>
          </cell>
        </row>
        <row r="362">
          <cell r="AL362">
            <v>514727.652096413</v>
          </cell>
        </row>
        <row r="362">
          <cell r="AX362">
            <v>102945.530419283</v>
          </cell>
        </row>
        <row r="362">
          <cell r="BJ362">
            <v>5147276.52096413</v>
          </cell>
        </row>
        <row r="363">
          <cell r="A363">
            <v>362</v>
          </cell>
        </row>
        <row r="363">
          <cell r="AL363">
            <v>515416.264582972</v>
          </cell>
        </row>
        <row r="363">
          <cell r="AX363">
            <v>103083.252916594</v>
          </cell>
        </row>
        <row r="363">
          <cell r="BJ363">
            <v>5154162.64582972</v>
          </cell>
        </row>
        <row r="364">
          <cell r="A364">
            <v>363</v>
          </cell>
        </row>
        <row r="364">
          <cell r="AL364">
            <v>516658.140667458</v>
          </cell>
        </row>
        <row r="364">
          <cell r="AX364">
            <v>103331.628133492</v>
          </cell>
        </row>
        <row r="364">
          <cell r="BJ364">
            <v>5166581.40667458</v>
          </cell>
        </row>
        <row r="365">
          <cell r="A365">
            <v>364</v>
          </cell>
        </row>
        <row r="365">
          <cell r="AL365">
            <v>517346.753154017</v>
          </cell>
        </row>
        <row r="365">
          <cell r="AX365">
            <v>103469.350630803</v>
          </cell>
        </row>
        <row r="365">
          <cell r="BJ365">
            <v>5173467.53154017</v>
          </cell>
        </row>
        <row r="366">
          <cell r="A366">
            <v>365</v>
          </cell>
        </row>
        <row r="366">
          <cell r="AL366">
            <v>518588.629238503</v>
          </cell>
        </row>
        <row r="366">
          <cell r="AX366">
            <v>103717.725847701</v>
          </cell>
        </row>
        <row r="366">
          <cell r="BJ366">
            <v>5185886.29238503</v>
          </cell>
        </row>
        <row r="367">
          <cell r="A367">
            <v>366</v>
          </cell>
        </row>
        <row r="367">
          <cell r="AL367">
            <v>519277.241725062</v>
          </cell>
        </row>
        <row r="367">
          <cell r="AX367">
            <v>103855.448345012</v>
          </cell>
        </row>
        <row r="367">
          <cell r="BJ367">
            <v>5192772.41725062</v>
          </cell>
        </row>
        <row r="368">
          <cell r="A368">
            <v>367</v>
          </cell>
        </row>
        <row r="368">
          <cell r="AL368">
            <v>520519.117809548</v>
          </cell>
        </row>
        <row r="368">
          <cell r="AX368">
            <v>104103.82356191</v>
          </cell>
        </row>
        <row r="368">
          <cell r="BJ368">
            <v>5205191.17809548</v>
          </cell>
        </row>
        <row r="369">
          <cell r="A369">
            <v>368</v>
          </cell>
        </row>
        <row r="369">
          <cell r="AL369">
            <v>521207.730296107</v>
          </cell>
        </row>
        <row r="369">
          <cell r="AX369">
            <v>104241.546059221</v>
          </cell>
        </row>
        <row r="369">
          <cell r="BJ369">
            <v>5212077.30296107</v>
          </cell>
        </row>
        <row r="370">
          <cell r="A370">
            <v>369</v>
          </cell>
        </row>
        <row r="370">
          <cell r="AL370">
            <v>521896.342782666</v>
          </cell>
        </row>
        <row r="370">
          <cell r="AX370">
            <v>104379.268556533</v>
          </cell>
        </row>
        <row r="370">
          <cell r="BJ370">
            <v>5218963.42782666</v>
          </cell>
        </row>
        <row r="371">
          <cell r="A371">
            <v>370</v>
          </cell>
        </row>
        <row r="371">
          <cell r="AL371">
            <v>523138.218867152</v>
          </cell>
        </row>
        <row r="371">
          <cell r="AX371">
            <v>104627.64377343</v>
          </cell>
        </row>
        <row r="371">
          <cell r="BJ371">
            <v>5231382.18867152</v>
          </cell>
        </row>
        <row r="372">
          <cell r="A372">
            <v>371</v>
          </cell>
        </row>
        <row r="372">
          <cell r="AL372">
            <v>523826.831353711</v>
          </cell>
        </row>
        <row r="372">
          <cell r="AX372">
            <v>104765.366270742</v>
          </cell>
        </row>
        <row r="372">
          <cell r="BJ372">
            <v>5238268.31353711</v>
          </cell>
        </row>
        <row r="373">
          <cell r="A373">
            <v>372</v>
          </cell>
        </row>
        <row r="373">
          <cell r="AL373">
            <v>525068.707438197</v>
          </cell>
        </row>
        <row r="373">
          <cell r="AX373">
            <v>105013.741487639</v>
          </cell>
        </row>
        <row r="373">
          <cell r="BJ373">
            <v>5250687.07438197</v>
          </cell>
        </row>
        <row r="374">
          <cell r="A374">
            <v>373</v>
          </cell>
        </row>
        <row r="374">
          <cell r="AL374">
            <v>525757.319924757</v>
          </cell>
        </row>
        <row r="374">
          <cell r="AX374">
            <v>105151.463984951</v>
          </cell>
        </row>
        <row r="374">
          <cell r="BJ374">
            <v>5257573.19924757</v>
          </cell>
        </row>
        <row r="375">
          <cell r="A375">
            <v>374</v>
          </cell>
        </row>
        <row r="375">
          <cell r="AL375">
            <v>526445.932411316</v>
          </cell>
        </row>
        <row r="375">
          <cell r="AX375">
            <v>105289.186482263</v>
          </cell>
        </row>
        <row r="375">
          <cell r="BJ375">
            <v>5264459.32411316</v>
          </cell>
        </row>
        <row r="376">
          <cell r="A376">
            <v>375</v>
          </cell>
        </row>
        <row r="376">
          <cell r="AL376">
            <v>527687.808495801</v>
          </cell>
        </row>
        <row r="376">
          <cell r="AX376">
            <v>105537.56169916</v>
          </cell>
        </row>
        <row r="376">
          <cell r="BJ376">
            <v>5276878.08495801</v>
          </cell>
        </row>
        <row r="377">
          <cell r="A377">
            <v>376</v>
          </cell>
        </row>
        <row r="377">
          <cell r="AL377">
            <v>528376.420982361</v>
          </cell>
        </row>
        <row r="377">
          <cell r="AX377">
            <v>105675.284196472</v>
          </cell>
        </row>
        <row r="377">
          <cell r="BJ377">
            <v>5283764.20982361</v>
          </cell>
        </row>
        <row r="378">
          <cell r="A378">
            <v>377</v>
          </cell>
        </row>
        <row r="378">
          <cell r="AL378">
            <v>529618.297066846</v>
          </cell>
        </row>
        <row r="378">
          <cell r="AX378">
            <v>105923.659413369</v>
          </cell>
        </row>
        <row r="378">
          <cell r="BJ378">
            <v>5296182.97066846</v>
          </cell>
        </row>
        <row r="379">
          <cell r="A379">
            <v>378</v>
          </cell>
        </row>
        <row r="379">
          <cell r="AL379">
            <v>530306.909553406</v>
          </cell>
        </row>
        <row r="379">
          <cell r="AX379">
            <v>106061.381910681</v>
          </cell>
        </row>
        <row r="379">
          <cell r="BJ379">
            <v>5303069.09553406</v>
          </cell>
        </row>
        <row r="380">
          <cell r="A380">
            <v>379</v>
          </cell>
        </row>
        <row r="380">
          <cell r="AL380">
            <v>530995.522039965</v>
          </cell>
        </row>
        <row r="380">
          <cell r="AX380">
            <v>106199.104407993</v>
          </cell>
        </row>
        <row r="380">
          <cell r="BJ380">
            <v>5309955.22039965</v>
          </cell>
        </row>
        <row r="381">
          <cell r="A381">
            <v>380</v>
          </cell>
        </row>
        <row r="381">
          <cell r="AL381">
            <v>532237.398124451</v>
          </cell>
        </row>
        <row r="381">
          <cell r="AX381">
            <v>106447.47962489</v>
          </cell>
        </row>
        <row r="381">
          <cell r="BJ381">
            <v>5322373.98124451</v>
          </cell>
        </row>
        <row r="382">
          <cell r="A382">
            <v>381</v>
          </cell>
        </row>
        <row r="382">
          <cell r="AL382">
            <v>532926.01061101</v>
          </cell>
        </row>
        <row r="382">
          <cell r="AX382">
            <v>106585.202122202</v>
          </cell>
        </row>
        <row r="382">
          <cell r="BJ382">
            <v>5329260.1061101</v>
          </cell>
        </row>
        <row r="383">
          <cell r="A383">
            <v>382</v>
          </cell>
        </row>
        <row r="383">
          <cell r="AL383">
            <v>534167.886695496</v>
          </cell>
        </row>
        <row r="383">
          <cell r="AX383">
            <v>106833.577339099</v>
          </cell>
        </row>
        <row r="383">
          <cell r="BJ383">
            <v>5341678.86695496</v>
          </cell>
        </row>
        <row r="384">
          <cell r="A384">
            <v>383</v>
          </cell>
        </row>
        <row r="384">
          <cell r="AL384">
            <v>534856.499182055</v>
          </cell>
        </row>
        <row r="384">
          <cell r="AX384">
            <v>106971.299836411</v>
          </cell>
        </row>
        <row r="384">
          <cell r="BJ384">
            <v>5348564.99182055</v>
          </cell>
        </row>
        <row r="385">
          <cell r="A385">
            <v>384</v>
          </cell>
        </row>
        <row r="385">
          <cell r="AL385">
            <v>536098.375266541</v>
          </cell>
        </row>
        <row r="385">
          <cell r="AX385">
            <v>107219.675053308</v>
          </cell>
        </row>
        <row r="385">
          <cell r="BJ385">
            <v>5360983.75266541</v>
          </cell>
        </row>
        <row r="386">
          <cell r="A386">
            <v>385</v>
          </cell>
        </row>
        <row r="386">
          <cell r="AL386">
            <v>536786.9877531</v>
          </cell>
        </row>
        <row r="386">
          <cell r="AX386">
            <v>107357.39755062</v>
          </cell>
        </row>
        <row r="386">
          <cell r="BJ386">
            <v>5367869.877531</v>
          </cell>
        </row>
        <row r="387">
          <cell r="A387">
            <v>386</v>
          </cell>
        </row>
        <row r="387">
          <cell r="AL387">
            <v>537475.60023966</v>
          </cell>
        </row>
        <row r="387">
          <cell r="AX387">
            <v>107495.120047932</v>
          </cell>
        </row>
        <row r="387">
          <cell r="BJ387">
            <v>5374756.0023966</v>
          </cell>
        </row>
        <row r="388">
          <cell r="A388">
            <v>387</v>
          </cell>
        </row>
        <row r="388">
          <cell r="AL388">
            <v>538717.476324145</v>
          </cell>
        </row>
        <row r="388">
          <cell r="AX388">
            <v>107743.495264829</v>
          </cell>
        </row>
        <row r="388">
          <cell r="BJ388">
            <v>5387174.76324145</v>
          </cell>
        </row>
        <row r="389">
          <cell r="A389">
            <v>388</v>
          </cell>
        </row>
        <row r="389">
          <cell r="AL389">
            <v>539406.088810705</v>
          </cell>
        </row>
        <row r="389">
          <cell r="AX389">
            <v>107881.217762141</v>
          </cell>
        </row>
        <row r="389">
          <cell r="BJ389">
            <v>5394060.88810705</v>
          </cell>
        </row>
        <row r="390">
          <cell r="A390">
            <v>389</v>
          </cell>
        </row>
        <row r="390">
          <cell r="AL390">
            <v>540647.96489519</v>
          </cell>
        </row>
        <row r="390">
          <cell r="AX390">
            <v>108129.592979038</v>
          </cell>
        </row>
        <row r="390">
          <cell r="BJ390">
            <v>5406479.6489519</v>
          </cell>
        </row>
        <row r="391">
          <cell r="A391">
            <v>390</v>
          </cell>
        </row>
        <row r="391">
          <cell r="AL391">
            <v>541336.57738175</v>
          </cell>
        </row>
        <row r="391">
          <cell r="AX391">
            <v>108267.31547635</v>
          </cell>
        </row>
        <row r="391">
          <cell r="BJ391">
            <v>5413365.7738175</v>
          </cell>
        </row>
        <row r="392">
          <cell r="A392">
            <v>391</v>
          </cell>
        </row>
        <row r="392">
          <cell r="AL392">
            <v>542025.189868309</v>
          </cell>
        </row>
        <row r="392">
          <cell r="AX392">
            <v>108405.037973662</v>
          </cell>
        </row>
        <row r="392">
          <cell r="BJ392">
            <v>5420251.89868309</v>
          </cell>
        </row>
        <row r="393">
          <cell r="A393">
            <v>392</v>
          </cell>
        </row>
        <row r="393">
          <cell r="AL393">
            <v>543267.065952795</v>
          </cell>
        </row>
        <row r="393">
          <cell r="AX393">
            <v>108653.413190559</v>
          </cell>
        </row>
        <row r="393">
          <cell r="BJ393">
            <v>5432670.65952795</v>
          </cell>
        </row>
        <row r="394">
          <cell r="A394">
            <v>393</v>
          </cell>
        </row>
        <row r="394">
          <cell r="AL394">
            <v>543955.678439354</v>
          </cell>
        </row>
        <row r="394">
          <cell r="AX394">
            <v>108791.135687871</v>
          </cell>
        </row>
        <row r="394">
          <cell r="BJ394">
            <v>5439556.78439354</v>
          </cell>
        </row>
        <row r="395">
          <cell r="A395">
            <v>394</v>
          </cell>
        </row>
        <row r="395">
          <cell r="AL395">
            <v>545197.55452384</v>
          </cell>
        </row>
        <row r="395">
          <cell r="AX395">
            <v>109039.510904768</v>
          </cell>
        </row>
        <row r="395">
          <cell r="BJ395">
            <v>5451975.5452384</v>
          </cell>
        </row>
        <row r="396">
          <cell r="A396">
            <v>395</v>
          </cell>
        </row>
        <row r="396">
          <cell r="AL396">
            <v>545886.167010399</v>
          </cell>
        </row>
        <row r="396">
          <cell r="AX396">
            <v>109177.23340208</v>
          </cell>
        </row>
        <row r="396">
          <cell r="BJ396">
            <v>5458861.67010399</v>
          </cell>
        </row>
        <row r="397">
          <cell r="A397">
            <v>396</v>
          </cell>
        </row>
        <row r="397">
          <cell r="AL397">
            <v>546574.779496959</v>
          </cell>
        </row>
        <row r="397">
          <cell r="AX397">
            <v>109314.955899392</v>
          </cell>
        </row>
        <row r="397">
          <cell r="BJ397">
            <v>5465747.79496959</v>
          </cell>
        </row>
        <row r="398">
          <cell r="A398">
            <v>397</v>
          </cell>
        </row>
        <row r="398">
          <cell r="AL398">
            <v>547816.655581444</v>
          </cell>
        </row>
        <row r="398">
          <cell r="AX398">
            <v>109563.331116289</v>
          </cell>
        </row>
        <row r="398">
          <cell r="BJ398">
            <v>5478166.55581444</v>
          </cell>
        </row>
        <row r="399">
          <cell r="A399">
            <v>398</v>
          </cell>
        </row>
        <row r="399">
          <cell r="AL399">
            <v>548505.268068003</v>
          </cell>
        </row>
        <row r="399">
          <cell r="AX399">
            <v>109701.053613601</v>
          </cell>
        </row>
        <row r="399">
          <cell r="BJ399">
            <v>5485052.68068003</v>
          </cell>
        </row>
        <row r="400">
          <cell r="A400">
            <v>399</v>
          </cell>
        </row>
        <row r="400">
          <cell r="AL400">
            <v>549747.144152489</v>
          </cell>
        </row>
        <row r="400">
          <cell r="AX400">
            <v>109949.428830498</v>
          </cell>
        </row>
        <row r="400">
          <cell r="BJ400">
            <v>5497471.44152489</v>
          </cell>
        </row>
        <row r="401">
          <cell r="A401">
            <v>400</v>
          </cell>
        </row>
        <row r="401">
          <cell r="AL401">
            <v>550436.016388567</v>
          </cell>
        </row>
        <row r="401">
          <cell r="AX401">
            <v>110087.203277713</v>
          </cell>
        </row>
        <row r="401">
          <cell r="BJ401">
            <v>5504360.16388567</v>
          </cell>
        </row>
        <row r="402">
          <cell r="A402">
            <v>401</v>
          </cell>
        </row>
        <row r="402">
          <cell r="AL402">
            <v>551678.152222571</v>
          </cell>
        </row>
        <row r="402">
          <cell r="AX402">
            <v>110335.630444514</v>
          </cell>
        </row>
        <row r="402">
          <cell r="BJ402">
            <v>5516781.52222571</v>
          </cell>
        </row>
        <row r="403">
          <cell r="A403">
            <v>402</v>
          </cell>
        </row>
        <row r="403">
          <cell r="AL403">
            <v>552367.024458649</v>
          </cell>
        </row>
        <row r="403">
          <cell r="AX403">
            <v>110473.40489173</v>
          </cell>
        </row>
        <row r="403">
          <cell r="BJ403">
            <v>5523670.24458649</v>
          </cell>
        </row>
        <row r="404">
          <cell r="A404">
            <v>403</v>
          </cell>
        </row>
        <row r="404">
          <cell r="AL404">
            <v>553055.896694726</v>
          </cell>
        </row>
        <row r="404">
          <cell r="AX404">
            <v>110611.179338945</v>
          </cell>
        </row>
        <row r="404">
          <cell r="BJ404">
            <v>5530558.96694726</v>
          </cell>
        </row>
        <row r="405">
          <cell r="A405">
            <v>404</v>
          </cell>
        </row>
        <row r="405">
          <cell r="AL405">
            <v>554298.03252873</v>
          </cell>
        </row>
        <row r="405">
          <cell r="AX405">
            <v>110859.606505746</v>
          </cell>
        </row>
        <row r="405">
          <cell r="BJ405">
            <v>5542980.3252873</v>
          </cell>
        </row>
        <row r="406">
          <cell r="A406">
            <v>405</v>
          </cell>
        </row>
        <row r="406">
          <cell r="AL406">
            <v>554986.904764808</v>
          </cell>
        </row>
        <row r="406">
          <cell r="AX406">
            <v>110997.380952962</v>
          </cell>
        </row>
        <row r="406">
          <cell r="BJ406">
            <v>5549869.04764808</v>
          </cell>
        </row>
        <row r="407">
          <cell r="A407">
            <v>406</v>
          </cell>
        </row>
        <row r="407">
          <cell r="AL407">
            <v>556229.040598812</v>
          </cell>
        </row>
        <row r="407">
          <cell r="AX407">
            <v>111245.808119762</v>
          </cell>
        </row>
        <row r="407">
          <cell r="BJ407">
            <v>5562290.40598812</v>
          </cell>
        </row>
        <row r="408">
          <cell r="A408">
            <v>407</v>
          </cell>
        </row>
        <row r="408">
          <cell r="AL408">
            <v>556917.91283489</v>
          </cell>
        </row>
        <row r="408">
          <cell r="AX408">
            <v>111383.582566978</v>
          </cell>
        </row>
        <row r="408">
          <cell r="BJ408">
            <v>5569179.1283489</v>
          </cell>
        </row>
        <row r="409">
          <cell r="A409">
            <v>408</v>
          </cell>
        </row>
        <row r="409">
          <cell r="AL409">
            <v>557606.785070968</v>
          </cell>
        </row>
        <row r="409">
          <cell r="AX409">
            <v>111521.357014194</v>
          </cell>
        </row>
        <row r="409">
          <cell r="BJ409">
            <v>5576067.85070968</v>
          </cell>
        </row>
        <row r="410">
          <cell r="A410">
            <v>409</v>
          </cell>
        </row>
        <row r="410">
          <cell r="AL410">
            <v>558848.920904972</v>
          </cell>
        </row>
        <row r="410">
          <cell r="AX410">
            <v>111769.784180994</v>
          </cell>
        </row>
        <row r="410">
          <cell r="BJ410">
            <v>5588489.20904972</v>
          </cell>
        </row>
        <row r="411">
          <cell r="A411">
            <v>410</v>
          </cell>
        </row>
        <row r="411">
          <cell r="AL411">
            <v>559537.793141049</v>
          </cell>
        </row>
        <row r="411">
          <cell r="AX411">
            <v>111907.55862821</v>
          </cell>
        </row>
        <row r="411">
          <cell r="BJ411">
            <v>5595377.93141049</v>
          </cell>
        </row>
        <row r="412">
          <cell r="A412">
            <v>411</v>
          </cell>
        </row>
        <row r="412">
          <cell r="AL412">
            <v>560779.928975053</v>
          </cell>
        </row>
        <row r="412">
          <cell r="AX412">
            <v>112155.985795011</v>
          </cell>
        </row>
        <row r="412">
          <cell r="BJ412">
            <v>5607799.28975054</v>
          </cell>
        </row>
        <row r="413">
          <cell r="A413">
            <v>412</v>
          </cell>
        </row>
        <row r="413">
          <cell r="AL413">
            <v>561468.801211131</v>
          </cell>
        </row>
        <row r="413">
          <cell r="AX413">
            <v>112293.760242226</v>
          </cell>
        </row>
        <row r="413">
          <cell r="BJ413">
            <v>5614688.01211131</v>
          </cell>
        </row>
        <row r="414">
          <cell r="A414">
            <v>413</v>
          </cell>
        </row>
        <row r="414">
          <cell r="AL414">
            <v>562157.673447209</v>
          </cell>
        </row>
        <row r="414">
          <cell r="AX414">
            <v>112431.534689442</v>
          </cell>
        </row>
        <row r="414">
          <cell r="BJ414">
            <v>5621576.73447209</v>
          </cell>
        </row>
        <row r="415">
          <cell r="A415">
            <v>414</v>
          </cell>
        </row>
        <row r="415">
          <cell r="AL415">
            <v>563399.809281213</v>
          </cell>
        </row>
        <row r="415">
          <cell r="AX415">
            <v>112679.961856243</v>
          </cell>
        </row>
        <row r="415">
          <cell r="BJ415">
            <v>5633998.09281213</v>
          </cell>
        </row>
        <row r="416">
          <cell r="A416">
            <v>415</v>
          </cell>
        </row>
        <row r="416">
          <cell r="AL416">
            <v>564088.681517291</v>
          </cell>
        </row>
        <row r="416">
          <cell r="AX416">
            <v>112817.736303458</v>
          </cell>
        </row>
        <row r="416">
          <cell r="BJ416">
            <v>5640886.81517291</v>
          </cell>
        </row>
        <row r="417">
          <cell r="A417">
            <v>416</v>
          </cell>
        </row>
        <row r="417">
          <cell r="AL417">
            <v>565330.817351295</v>
          </cell>
        </row>
        <row r="417">
          <cell r="AX417">
            <v>113066.163470259</v>
          </cell>
        </row>
        <row r="417">
          <cell r="BJ417">
            <v>5653308.17351295</v>
          </cell>
        </row>
        <row r="418">
          <cell r="A418">
            <v>417</v>
          </cell>
        </row>
        <row r="418">
          <cell r="AL418">
            <v>566019.689587373</v>
          </cell>
        </row>
        <row r="418">
          <cell r="AX418">
            <v>113203.937917475</v>
          </cell>
        </row>
        <row r="418">
          <cell r="BJ418">
            <v>5660196.89587373</v>
          </cell>
        </row>
        <row r="419">
          <cell r="A419">
            <v>418</v>
          </cell>
        </row>
        <row r="419">
          <cell r="AL419">
            <v>567261.825421376</v>
          </cell>
        </row>
        <row r="419">
          <cell r="AX419">
            <v>113452.365084275</v>
          </cell>
        </row>
        <row r="419">
          <cell r="BJ419">
            <v>5672618.25421377</v>
          </cell>
        </row>
        <row r="420">
          <cell r="A420">
            <v>419</v>
          </cell>
        </row>
        <row r="420">
          <cell r="AL420">
            <v>567950.697657454</v>
          </cell>
        </row>
        <row r="420">
          <cell r="AX420">
            <v>113590.139531491</v>
          </cell>
        </row>
        <row r="420">
          <cell r="BJ420">
            <v>5679506.97657454</v>
          </cell>
        </row>
        <row r="421">
          <cell r="A421">
            <v>420</v>
          </cell>
        </row>
        <row r="421">
          <cell r="AL421">
            <v>568639.569893532</v>
          </cell>
        </row>
        <row r="421">
          <cell r="AX421">
            <v>113727.913978706</v>
          </cell>
        </row>
        <row r="421">
          <cell r="BJ421">
            <v>5686395.69893532</v>
          </cell>
        </row>
        <row r="422">
          <cell r="A422">
            <v>421</v>
          </cell>
        </row>
        <row r="422">
          <cell r="AL422">
            <v>569881.705727536</v>
          </cell>
        </row>
        <row r="422">
          <cell r="AX422">
            <v>113976.341145507</v>
          </cell>
        </row>
        <row r="422">
          <cell r="BJ422">
            <v>5698817.05727536</v>
          </cell>
        </row>
        <row r="423">
          <cell r="A423">
            <v>422</v>
          </cell>
        </row>
        <row r="423">
          <cell r="AL423">
            <v>570570.577963614</v>
          </cell>
        </row>
        <row r="423">
          <cell r="AX423">
            <v>114114.115592723</v>
          </cell>
        </row>
        <row r="423">
          <cell r="BJ423">
            <v>5705705.77963614</v>
          </cell>
        </row>
        <row r="424">
          <cell r="A424">
            <v>423</v>
          </cell>
        </row>
        <row r="424">
          <cell r="AL424">
            <v>571812.713797618</v>
          </cell>
        </row>
        <row r="424">
          <cell r="AX424">
            <v>114362.542759524</v>
          </cell>
        </row>
        <row r="424">
          <cell r="BJ424">
            <v>5718127.13797618</v>
          </cell>
        </row>
        <row r="425">
          <cell r="A425">
            <v>424</v>
          </cell>
        </row>
        <row r="425">
          <cell r="AL425">
            <v>572501.586033696</v>
          </cell>
        </row>
        <row r="425">
          <cell r="AX425">
            <v>114500.317206739</v>
          </cell>
        </row>
        <row r="425">
          <cell r="BJ425">
            <v>5725015.86033696</v>
          </cell>
        </row>
        <row r="426">
          <cell r="A426">
            <v>425</v>
          </cell>
        </row>
        <row r="426">
          <cell r="AL426">
            <v>573190.458269773</v>
          </cell>
        </row>
        <row r="426">
          <cell r="AX426">
            <v>114638.091653955</v>
          </cell>
        </row>
        <row r="426">
          <cell r="BJ426">
            <v>5731904.58269773</v>
          </cell>
        </row>
        <row r="427">
          <cell r="A427">
            <v>426</v>
          </cell>
        </row>
        <row r="427">
          <cell r="AL427">
            <v>574432.594103777</v>
          </cell>
        </row>
        <row r="427">
          <cell r="AX427">
            <v>114886.518820755</v>
          </cell>
        </row>
        <row r="427">
          <cell r="BJ427">
            <v>5744325.94103777</v>
          </cell>
        </row>
        <row r="428">
          <cell r="A428">
            <v>427</v>
          </cell>
        </row>
        <row r="428">
          <cell r="AL428">
            <v>575121.466339855</v>
          </cell>
        </row>
        <row r="428">
          <cell r="AX428">
            <v>115024.293267971</v>
          </cell>
        </row>
        <row r="428">
          <cell r="BJ428">
            <v>5751214.66339855</v>
          </cell>
        </row>
        <row r="429">
          <cell r="A429">
            <v>428</v>
          </cell>
        </row>
        <row r="429">
          <cell r="AL429">
            <v>576363.602173859</v>
          </cell>
        </row>
        <row r="429">
          <cell r="AX429">
            <v>115272.720434772</v>
          </cell>
        </row>
        <row r="429">
          <cell r="BJ429">
            <v>5763636.02173859</v>
          </cell>
        </row>
        <row r="430">
          <cell r="A430">
            <v>429</v>
          </cell>
        </row>
        <row r="430">
          <cell r="AL430">
            <v>577052.474409937</v>
          </cell>
        </row>
        <row r="430">
          <cell r="AX430">
            <v>115410.494881987</v>
          </cell>
        </row>
        <row r="430">
          <cell r="BJ430">
            <v>5770524.74409937</v>
          </cell>
        </row>
        <row r="431">
          <cell r="A431">
            <v>430</v>
          </cell>
        </row>
        <row r="431">
          <cell r="AL431">
            <v>577741.346646015</v>
          </cell>
        </row>
        <row r="431">
          <cell r="AX431">
            <v>115548.269329203</v>
          </cell>
        </row>
        <row r="431">
          <cell r="BJ431">
            <v>5777413.46646015</v>
          </cell>
        </row>
        <row r="432">
          <cell r="A432">
            <v>431</v>
          </cell>
        </row>
        <row r="432">
          <cell r="AL432">
            <v>578983.482480019</v>
          </cell>
        </row>
        <row r="432">
          <cell r="AX432">
            <v>115796.696496004</v>
          </cell>
        </row>
        <row r="432">
          <cell r="BJ432">
            <v>5789834.82480019</v>
          </cell>
        </row>
        <row r="433">
          <cell r="A433">
            <v>432</v>
          </cell>
        </row>
        <row r="433">
          <cell r="AL433">
            <v>579672.354716097</v>
          </cell>
        </row>
        <row r="433">
          <cell r="AX433">
            <v>115934.470943219</v>
          </cell>
        </row>
        <row r="433">
          <cell r="BJ433">
            <v>5796723.54716097</v>
          </cell>
        </row>
        <row r="434">
          <cell r="A434">
            <v>433</v>
          </cell>
        </row>
        <row r="434">
          <cell r="AL434">
            <v>580914.4905501</v>
          </cell>
        </row>
        <row r="434">
          <cell r="AX434">
            <v>116182.89811002</v>
          </cell>
        </row>
        <row r="434">
          <cell r="BJ434">
            <v>5809144.905501</v>
          </cell>
        </row>
        <row r="435">
          <cell r="A435">
            <v>434</v>
          </cell>
        </row>
        <row r="435">
          <cell r="AL435">
            <v>581603.362786178</v>
          </cell>
        </row>
        <row r="435">
          <cell r="AX435">
            <v>116320.672557236</v>
          </cell>
        </row>
        <row r="435">
          <cell r="BJ435">
            <v>5816033.62786178</v>
          </cell>
        </row>
        <row r="436">
          <cell r="A436">
            <v>435</v>
          </cell>
        </row>
        <row r="436">
          <cell r="AL436">
            <v>582845.498620182</v>
          </cell>
        </row>
        <row r="436">
          <cell r="AX436">
            <v>116569.099724036</v>
          </cell>
        </row>
        <row r="436">
          <cell r="BJ436">
            <v>5828454.98620182</v>
          </cell>
        </row>
        <row r="437">
          <cell r="A437">
            <v>436</v>
          </cell>
        </row>
        <row r="437">
          <cell r="AL437">
            <v>583534.37085626</v>
          </cell>
        </row>
        <row r="437">
          <cell r="AX437">
            <v>116706.874171252</v>
          </cell>
        </row>
        <row r="437">
          <cell r="BJ437">
            <v>5835343.7085626</v>
          </cell>
        </row>
        <row r="438">
          <cell r="A438">
            <v>437</v>
          </cell>
        </row>
        <row r="438">
          <cell r="AL438">
            <v>584223.243092338</v>
          </cell>
        </row>
        <row r="438">
          <cell r="AX438">
            <v>116844.648618468</v>
          </cell>
        </row>
        <row r="438">
          <cell r="BJ438">
            <v>5842232.43092338</v>
          </cell>
        </row>
        <row r="439">
          <cell r="A439">
            <v>438</v>
          </cell>
        </row>
        <row r="439">
          <cell r="AL439">
            <v>585465.378926342</v>
          </cell>
        </row>
        <row r="439">
          <cell r="AX439">
            <v>117093.075785268</v>
          </cell>
        </row>
        <row r="439">
          <cell r="BJ439">
            <v>5854653.78926342</v>
          </cell>
        </row>
        <row r="440">
          <cell r="A440">
            <v>439</v>
          </cell>
        </row>
        <row r="440">
          <cell r="AL440">
            <v>586154.25116242</v>
          </cell>
        </row>
        <row r="440">
          <cell r="AX440">
            <v>117230.850232484</v>
          </cell>
        </row>
        <row r="440">
          <cell r="BJ440">
            <v>5861542.5116242</v>
          </cell>
        </row>
        <row r="441">
          <cell r="A441">
            <v>440</v>
          </cell>
        </row>
        <row r="441">
          <cell r="AL441">
            <v>587396.386996423</v>
          </cell>
        </row>
        <row r="441">
          <cell r="AX441">
            <v>117479.277399285</v>
          </cell>
        </row>
        <row r="441">
          <cell r="BJ441">
            <v>5873963.86996423</v>
          </cell>
        </row>
        <row r="442">
          <cell r="A442">
            <v>441</v>
          </cell>
        </row>
        <row r="442">
          <cell r="AL442">
            <v>588085.259232501</v>
          </cell>
        </row>
        <row r="442">
          <cell r="AX442">
            <v>117617.0518465</v>
          </cell>
        </row>
        <row r="442">
          <cell r="BJ442">
            <v>5880852.59232501</v>
          </cell>
        </row>
        <row r="443">
          <cell r="A443">
            <v>442</v>
          </cell>
        </row>
        <row r="443">
          <cell r="AL443">
            <v>588774.131468579</v>
          </cell>
        </row>
        <row r="443">
          <cell r="AX443">
            <v>117754.826293716</v>
          </cell>
        </row>
        <row r="443">
          <cell r="BJ443">
            <v>5887741.31468579</v>
          </cell>
        </row>
        <row r="444">
          <cell r="A444">
            <v>443</v>
          </cell>
        </row>
        <row r="444">
          <cell r="AL444">
            <v>590016.267302583</v>
          </cell>
        </row>
        <row r="444">
          <cell r="AX444">
            <v>118003.253460517</v>
          </cell>
        </row>
        <row r="444">
          <cell r="BJ444">
            <v>5900162.67302583</v>
          </cell>
        </row>
        <row r="445">
          <cell r="A445">
            <v>444</v>
          </cell>
        </row>
        <row r="445">
          <cell r="AL445">
            <v>590705.139538661</v>
          </cell>
        </row>
        <row r="445">
          <cell r="AX445">
            <v>118141.027907732</v>
          </cell>
        </row>
        <row r="445">
          <cell r="BJ445">
            <v>5907051.39538661</v>
          </cell>
        </row>
        <row r="446">
          <cell r="A446">
            <v>445</v>
          </cell>
        </row>
        <row r="446">
          <cell r="AL446">
            <v>591947.275372665</v>
          </cell>
        </row>
        <row r="446">
          <cell r="AX446">
            <v>118389.455074533</v>
          </cell>
        </row>
        <row r="446">
          <cell r="BJ446">
            <v>5919472.75372665</v>
          </cell>
        </row>
        <row r="447">
          <cell r="A447">
            <v>446</v>
          </cell>
        </row>
        <row r="447">
          <cell r="AL447">
            <v>592636.147608742</v>
          </cell>
        </row>
        <row r="447">
          <cell r="AX447">
            <v>118527.229521748</v>
          </cell>
        </row>
        <row r="447">
          <cell r="BJ447">
            <v>5926361.47608742</v>
          </cell>
        </row>
        <row r="448">
          <cell r="A448">
            <v>447</v>
          </cell>
        </row>
        <row r="448">
          <cell r="AL448">
            <v>593325.01984482</v>
          </cell>
        </row>
        <row r="448">
          <cell r="AX448">
            <v>118665.003968964</v>
          </cell>
        </row>
        <row r="448">
          <cell r="BJ448">
            <v>5933250.19844821</v>
          </cell>
        </row>
        <row r="449">
          <cell r="A449">
            <v>448</v>
          </cell>
        </row>
        <row r="449">
          <cell r="AL449">
            <v>594567.155678824</v>
          </cell>
        </row>
        <row r="449">
          <cell r="AX449">
            <v>118913.431135765</v>
          </cell>
        </row>
        <row r="449">
          <cell r="BJ449">
            <v>5945671.55678824</v>
          </cell>
        </row>
        <row r="450">
          <cell r="A450">
            <v>449</v>
          </cell>
        </row>
        <row r="450">
          <cell r="AL450">
            <v>595256.027914902</v>
          </cell>
        </row>
        <row r="450">
          <cell r="AX450">
            <v>119051.20558298</v>
          </cell>
        </row>
        <row r="450">
          <cell r="BJ450">
            <v>5952560.27914902</v>
          </cell>
        </row>
        <row r="451">
          <cell r="A451">
            <v>450</v>
          </cell>
        </row>
        <row r="451">
          <cell r="AL451">
            <v>596498.163748906</v>
          </cell>
        </row>
        <row r="451">
          <cell r="AX451">
            <v>119299.632749781</v>
          </cell>
        </row>
        <row r="451">
          <cell r="BJ451">
            <v>5964981.63748906</v>
          </cell>
        </row>
        <row r="452">
          <cell r="A452">
            <v>451</v>
          </cell>
        </row>
        <row r="452">
          <cell r="AL452">
            <v>597187.035984984</v>
          </cell>
        </row>
        <row r="452">
          <cell r="AX452">
            <v>119437.407196997</v>
          </cell>
        </row>
        <row r="452">
          <cell r="BJ452">
            <v>5971870.35984984</v>
          </cell>
        </row>
        <row r="453">
          <cell r="A453">
            <v>452</v>
          </cell>
        </row>
        <row r="453">
          <cell r="AL453">
            <v>598429.171818988</v>
          </cell>
        </row>
        <row r="453">
          <cell r="AX453">
            <v>119685.834363798</v>
          </cell>
        </row>
        <row r="453">
          <cell r="BJ453">
            <v>5984291.71818988</v>
          </cell>
        </row>
        <row r="454">
          <cell r="A454">
            <v>453</v>
          </cell>
        </row>
        <row r="454">
          <cell r="AL454">
            <v>599118.044055066</v>
          </cell>
        </row>
        <row r="454">
          <cell r="AX454">
            <v>119823.608811013</v>
          </cell>
        </row>
        <row r="454">
          <cell r="BJ454">
            <v>5991180.44055066</v>
          </cell>
        </row>
        <row r="455">
          <cell r="A455">
            <v>454</v>
          </cell>
        </row>
        <row r="455">
          <cell r="AL455">
            <v>599806.916291144</v>
          </cell>
        </row>
        <row r="455">
          <cell r="AX455">
            <v>119961.383258229</v>
          </cell>
        </row>
        <row r="455">
          <cell r="BJ455">
            <v>5998069.16291143</v>
          </cell>
        </row>
        <row r="456">
          <cell r="A456">
            <v>455</v>
          </cell>
        </row>
        <row r="456">
          <cell r="AL456">
            <v>601049.052125147</v>
          </cell>
        </row>
        <row r="456">
          <cell r="AX456">
            <v>120209.810425029</v>
          </cell>
        </row>
        <row r="456">
          <cell r="BJ456">
            <v>6010490.52125147</v>
          </cell>
        </row>
        <row r="457">
          <cell r="A457">
            <v>456</v>
          </cell>
        </row>
        <row r="457">
          <cell r="AL457">
            <v>601737.924361225</v>
          </cell>
        </row>
        <row r="457">
          <cell r="AX457">
            <v>120347.584872245</v>
          </cell>
        </row>
        <row r="457">
          <cell r="BJ457">
            <v>6017379.24361225</v>
          </cell>
        </row>
        <row r="458">
          <cell r="A458">
            <v>457</v>
          </cell>
        </row>
        <row r="458">
          <cell r="AL458">
            <v>646236.935019838</v>
          </cell>
        </row>
        <row r="458">
          <cell r="AX458">
            <v>129247.387003968</v>
          </cell>
        </row>
        <row r="458">
          <cell r="BJ458">
            <v>6462369.35019839</v>
          </cell>
        </row>
        <row r="459">
          <cell r="A459">
            <v>458</v>
          </cell>
        </row>
        <row r="459">
          <cell r="AL459">
            <v>646868.931788928</v>
          </cell>
        </row>
        <row r="459">
          <cell r="AX459">
            <v>129373.786357786</v>
          </cell>
        </row>
        <row r="459">
          <cell r="BJ459">
            <v>6468689.31788929</v>
          </cell>
        </row>
        <row r="460">
          <cell r="A460">
            <v>459</v>
          </cell>
        </row>
        <row r="460">
          <cell r="AL460">
            <v>647500.937806749</v>
          </cell>
        </row>
        <row r="460">
          <cell r="AX460">
            <v>129500.18756135</v>
          </cell>
        </row>
        <row r="460">
          <cell r="BJ460">
            <v>6475009.37806749</v>
          </cell>
        </row>
        <row r="461">
          <cell r="A461">
            <v>460</v>
          </cell>
        </row>
        <row r="461">
          <cell r="AL461">
            <v>648686.216671226</v>
          </cell>
        </row>
        <row r="461">
          <cell r="AX461">
            <v>129737.243334245</v>
          </cell>
        </row>
        <row r="461">
          <cell r="BJ461">
            <v>6486862.16671226</v>
          </cell>
        </row>
        <row r="462">
          <cell r="A462">
            <v>461</v>
          </cell>
        </row>
        <row r="462">
          <cell r="AL462">
            <v>649318.241186507</v>
          </cell>
        </row>
        <row r="462">
          <cell r="AX462">
            <v>129863.648237301</v>
          </cell>
        </row>
        <row r="462">
          <cell r="BJ462">
            <v>6493182.41186507</v>
          </cell>
        </row>
        <row r="463">
          <cell r="A463">
            <v>462</v>
          </cell>
        </row>
        <row r="463">
          <cell r="AL463">
            <v>650503.538548445</v>
          </cell>
        </row>
        <row r="463">
          <cell r="AX463">
            <v>130100.707709689</v>
          </cell>
        </row>
        <row r="463">
          <cell r="BJ463">
            <v>6505035.38548445</v>
          </cell>
        </row>
        <row r="464">
          <cell r="A464">
            <v>463</v>
          </cell>
        </row>
        <row r="464">
          <cell r="AL464">
            <v>651135.581561187</v>
          </cell>
        </row>
        <row r="464">
          <cell r="AX464">
            <v>130227.116312238</v>
          </cell>
        </row>
        <row r="464">
          <cell r="BJ464">
            <v>6511355.81561187</v>
          </cell>
        </row>
        <row r="465">
          <cell r="A465">
            <v>464</v>
          </cell>
        </row>
        <row r="465">
          <cell r="AL465">
            <v>651767.63382266</v>
          </cell>
        </row>
        <row r="465">
          <cell r="AX465">
            <v>130353.526764532</v>
          </cell>
        </row>
        <row r="465">
          <cell r="BJ465">
            <v>6517676.33822661</v>
          </cell>
        </row>
        <row r="466">
          <cell r="A466">
            <v>465</v>
          </cell>
        </row>
        <row r="466">
          <cell r="AL466">
            <v>652952.95893079</v>
          </cell>
        </row>
        <row r="466">
          <cell r="AX466">
            <v>130590.591786158</v>
          </cell>
        </row>
        <row r="466">
          <cell r="BJ466">
            <v>6529529.5893079</v>
          </cell>
        </row>
        <row r="467">
          <cell r="A467">
            <v>466</v>
          </cell>
        </row>
        <row r="467">
          <cell r="AL467">
            <v>653585.029689724</v>
          </cell>
        </row>
        <row r="467">
          <cell r="AX467">
            <v>130717.005937945</v>
          </cell>
        </row>
        <row r="467">
          <cell r="BJ467">
            <v>6535850.29689724</v>
          </cell>
        </row>
        <row r="468">
          <cell r="A468">
            <v>467</v>
          </cell>
        </row>
        <row r="468">
          <cell r="AL468">
            <v>654770.373295314</v>
          </cell>
        </row>
        <row r="468">
          <cell r="AX468">
            <v>130954.074659063</v>
          </cell>
        </row>
        <row r="468">
          <cell r="BJ468">
            <v>6547703.73295315</v>
          </cell>
        </row>
        <row r="469">
          <cell r="A469">
            <v>468</v>
          </cell>
        </row>
        <row r="469">
          <cell r="AL469">
            <v>655402.462551709</v>
          </cell>
        </row>
        <row r="469">
          <cell r="AX469">
            <v>131080.492510342</v>
          </cell>
        </row>
        <row r="469">
          <cell r="BJ469">
            <v>6554024.62551709</v>
          </cell>
        </row>
        <row r="470">
          <cell r="A470">
            <v>469</v>
          </cell>
        </row>
        <row r="470">
          <cell r="AL470">
            <v>656587.824654761</v>
          </cell>
        </row>
        <row r="470">
          <cell r="AX470">
            <v>131317.564930952</v>
          </cell>
        </row>
        <row r="470">
          <cell r="BJ470">
            <v>6565878.24654761</v>
          </cell>
        </row>
        <row r="471">
          <cell r="A471">
            <v>470</v>
          </cell>
        </row>
        <row r="471">
          <cell r="AL471">
            <v>657219.932408617</v>
          </cell>
        </row>
        <row r="471">
          <cell r="AX471">
            <v>131443.986481723</v>
          </cell>
        </row>
        <row r="471">
          <cell r="BJ471">
            <v>6572199.32408617</v>
          </cell>
        </row>
        <row r="472">
          <cell r="A472">
            <v>471</v>
          </cell>
        </row>
        <row r="472">
          <cell r="AL472">
            <v>657852.049411203</v>
          </cell>
        </row>
        <row r="472">
          <cell r="AX472">
            <v>131570.409882241</v>
          </cell>
        </row>
        <row r="472">
          <cell r="BJ472">
            <v>6578520.49411203</v>
          </cell>
        </row>
        <row r="473">
          <cell r="A473">
            <v>472</v>
          </cell>
        </row>
        <row r="473">
          <cell r="AL473">
            <v>659037.439260446</v>
          </cell>
        </row>
        <row r="473">
          <cell r="AX473">
            <v>131807.487852089</v>
          </cell>
        </row>
        <row r="473">
          <cell r="BJ473">
            <v>6590374.39260446</v>
          </cell>
        </row>
        <row r="474">
          <cell r="A474">
            <v>473</v>
          </cell>
        </row>
        <row r="474">
          <cell r="AL474">
            <v>659669.574760494</v>
          </cell>
        </row>
        <row r="474">
          <cell r="AX474">
            <v>131933.914952099</v>
          </cell>
        </row>
        <row r="474">
          <cell r="BJ474">
            <v>6596695.74760494</v>
          </cell>
        </row>
        <row r="475">
          <cell r="A475">
            <v>474</v>
          </cell>
        </row>
        <row r="475">
          <cell r="AL475">
            <v>660854.983107198</v>
          </cell>
        </row>
        <row r="475">
          <cell r="AX475">
            <v>132170.99662144</v>
          </cell>
        </row>
        <row r="475">
          <cell r="BJ475">
            <v>6608549.83107198</v>
          </cell>
        </row>
        <row r="476">
          <cell r="A476">
            <v>475</v>
          </cell>
        </row>
        <row r="476">
          <cell r="AL476">
            <v>661487.137104706</v>
          </cell>
        </row>
        <row r="476">
          <cell r="AX476">
            <v>132297.427420941</v>
          </cell>
        </row>
        <row r="476">
          <cell r="BJ476">
            <v>6614871.37104706</v>
          </cell>
        </row>
        <row r="477">
          <cell r="A477">
            <v>476</v>
          </cell>
        </row>
        <row r="477">
          <cell r="AL477">
            <v>662119.300350945</v>
          </cell>
        </row>
        <row r="477">
          <cell r="AX477">
            <v>132423.860070189</v>
          </cell>
        </row>
        <row r="477">
          <cell r="BJ477">
            <v>6621193.00350945</v>
          </cell>
        </row>
        <row r="478">
          <cell r="A478">
            <v>477</v>
          </cell>
        </row>
        <row r="478">
          <cell r="AL478">
            <v>663304.736443841</v>
          </cell>
        </row>
        <row r="478">
          <cell r="AX478">
            <v>132660.947288768</v>
          </cell>
        </row>
        <row r="478">
          <cell r="BJ478">
            <v>6633047.36443841</v>
          </cell>
        </row>
        <row r="479">
          <cell r="A479">
            <v>478</v>
          </cell>
        </row>
        <row r="479">
          <cell r="AL479">
            <v>663936.918187541</v>
          </cell>
        </row>
        <row r="479">
          <cell r="AX479">
            <v>132787.383637508</v>
          </cell>
        </row>
        <row r="479">
          <cell r="BJ479">
            <v>6639369.18187541</v>
          </cell>
        </row>
        <row r="480">
          <cell r="A480">
            <v>479</v>
          </cell>
        </row>
        <row r="480">
          <cell r="AL480">
            <v>665122.372777898</v>
          </cell>
        </row>
        <row r="480">
          <cell r="AX480">
            <v>133024.47455558</v>
          </cell>
        </row>
        <row r="480">
          <cell r="BJ480">
            <v>6651223.72777898</v>
          </cell>
        </row>
        <row r="481">
          <cell r="A481">
            <v>480</v>
          </cell>
        </row>
        <row r="481">
          <cell r="AL481">
            <v>665754.573019059</v>
          </cell>
        </row>
        <row r="481">
          <cell r="AX481">
            <v>133150.914603812</v>
          </cell>
        </row>
        <row r="481">
          <cell r="BJ481">
            <v>6657545.73019059</v>
          </cell>
        </row>
        <row r="482">
          <cell r="A482">
            <v>481</v>
          </cell>
        </row>
        <row r="482">
          <cell r="AL482">
            <v>666386.78250895</v>
          </cell>
        </row>
        <row r="482">
          <cell r="AX482">
            <v>133277.35650179</v>
          </cell>
        </row>
        <row r="482">
          <cell r="BJ482">
            <v>6663867.8250895</v>
          </cell>
        </row>
        <row r="483">
          <cell r="A483">
            <v>482</v>
          </cell>
        </row>
        <row r="483">
          <cell r="AL483">
            <v>667572.264845498</v>
          </cell>
        </row>
        <row r="483">
          <cell r="AX483">
            <v>133514.4529691</v>
          </cell>
        </row>
        <row r="483">
          <cell r="BJ483">
            <v>6675722.64845498</v>
          </cell>
        </row>
        <row r="484">
          <cell r="A484">
            <v>483</v>
          </cell>
        </row>
        <row r="484">
          <cell r="AL484">
            <v>668204.492832851</v>
          </cell>
        </row>
        <row r="484">
          <cell r="AX484">
            <v>133640.89856657</v>
          </cell>
        </row>
        <row r="484">
          <cell r="BJ484">
            <v>6682044.92832851</v>
          </cell>
        </row>
        <row r="485">
          <cell r="A485">
            <v>484</v>
          </cell>
        </row>
        <row r="485">
          <cell r="AL485">
            <v>669389.99366686</v>
          </cell>
        </row>
        <row r="485">
          <cell r="AX485">
            <v>133877.998733372</v>
          </cell>
        </row>
        <row r="485">
          <cell r="BJ485">
            <v>6693899.9366686</v>
          </cell>
        </row>
        <row r="486">
          <cell r="A486">
            <v>485</v>
          </cell>
        </row>
        <row r="486">
          <cell r="AL486">
            <v>670022.240151674</v>
          </cell>
        </row>
        <row r="486">
          <cell r="AX486">
            <v>134004.448030335</v>
          </cell>
        </row>
        <row r="486">
          <cell r="BJ486">
            <v>6700222.40151674</v>
          </cell>
        </row>
        <row r="487">
          <cell r="A487">
            <v>486</v>
          </cell>
        </row>
        <row r="487">
          <cell r="AL487">
            <v>671207.759483144</v>
          </cell>
        </row>
        <row r="487">
          <cell r="AX487">
            <v>134241.551896629</v>
          </cell>
        </row>
        <row r="487">
          <cell r="BJ487">
            <v>6712077.59483144</v>
          </cell>
        </row>
        <row r="488">
          <cell r="A488">
            <v>487</v>
          </cell>
        </row>
        <row r="488">
          <cell r="AL488">
            <v>671840.024465418</v>
          </cell>
        </row>
        <row r="488">
          <cell r="AX488">
            <v>134368.004893084</v>
          </cell>
        </row>
        <row r="488">
          <cell r="BJ488">
            <v>6718400.24465418</v>
          </cell>
        </row>
        <row r="489">
          <cell r="A489">
            <v>488</v>
          </cell>
        </row>
        <row r="489">
          <cell r="AL489">
            <v>672472.298696423</v>
          </cell>
        </row>
        <row r="489">
          <cell r="AX489">
            <v>134494.459739285</v>
          </cell>
        </row>
        <row r="489">
          <cell r="BJ489">
            <v>6724722.98696424</v>
          </cell>
        </row>
        <row r="490">
          <cell r="A490">
            <v>489</v>
          </cell>
        </row>
        <row r="490">
          <cell r="AL490">
            <v>673657.845774085</v>
          </cell>
        </row>
        <row r="490">
          <cell r="AX490">
            <v>134731.569154817</v>
          </cell>
        </row>
        <row r="490">
          <cell r="BJ490">
            <v>6736578.45774085</v>
          </cell>
        </row>
        <row r="491">
          <cell r="A491">
            <v>490</v>
          </cell>
        </row>
        <row r="491">
          <cell r="AL491">
            <v>674290.138502551</v>
          </cell>
        </row>
        <row r="491">
          <cell r="AX491">
            <v>134858.02770051</v>
          </cell>
        </row>
        <row r="491">
          <cell r="BJ491">
            <v>6742901.38502551</v>
          </cell>
        </row>
        <row r="492">
          <cell r="A492">
            <v>491</v>
          </cell>
        </row>
        <row r="492">
          <cell r="AL492">
            <v>675475.704077674</v>
          </cell>
        </row>
        <row r="492">
          <cell r="AX492">
            <v>135095.140815535</v>
          </cell>
        </row>
        <row r="492">
          <cell r="BJ492">
            <v>6754757.04077674</v>
          </cell>
        </row>
        <row r="493">
          <cell r="A493">
            <v>492</v>
          </cell>
        </row>
        <row r="493">
          <cell r="AL493">
            <v>676108.015303601</v>
          </cell>
        </row>
        <row r="493">
          <cell r="AX493">
            <v>135221.60306072</v>
          </cell>
        </row>
        <row r="493">
          <cell r="BJ493">
            <v>6761080.15303601</v>
          </cell>
        </row>
        <row r="494">
          <cell r="A494">
            <v>493</v>
          </cell>
        </row>
        <row r="494">
          <cell r="AL494">
            <v>676740.335778258</v>
          </cell>
        </row>
        <row r="494">
          <cell r="AX494">
            <v>135348.067155652</v>
          </cell>
        </row>
        <row r="494">
          <cell r="BJ494">
            <v>6767403.35778259</v>
          </cell>
        </row>
        <row r="495">
          <cell r="A495">
            <v>494</v>
          </cell>
        </row>
        <row r="495">
          <cell r="AL495">
            <v>677925.929099573</v>
          </cell>
        </row>
        <row r="495">
          <cell r="AX495">
            <v>135585.185819915</v>
          </cell>
        </row>
        <row r="495">
          <cell r="BJ495">
            <v>6779259.29099573</v>
          </cell>
        </row>
        <row r="496">
          <cell r="A496">
            <v>495</v>
          </cell>
        </row>
        <row r="496">
          <cell r="AL496">
            <v>678558.268071691</v>
          </cell>
        </row>
        <row r="496">
          <cell r="AX496">
            <v>135711.653614338</v>
          </cell>
        </row>
        <row r="496">
          <cell r="BJ496">
            <v>6785582.68071691</v>
          </cell>
        </row>
        <row r="497">
          <cell r="A497">
            <v>496</v>
          </cell>
        </row>
        <row r="497">
          <cell r="AL497">
            <v>679743.879890467</v>
          </cell>
        </row>
        <row r="497">
          <cell r="AX497">
            <v>135948.775978093</v>
          </cell>
        </row>
        <row r="497">
          <cell r="BJ497">
            <v>6797438.79890467</v>
          </cell>
        </row>
        <row r="498">
          <cell r="A498">
            <v>497</v>
          </cell>
        </row>
        <row r="498">
          <cell r="AL498">
            <v>680376.237360046</v>
          </cell>
        </row>
        <row r="498">
          <cell r="AX498">
            <v>136075.247472009</v>
          </cell>
        </row>
        <row r="498">
          <cell r="BJ498">
            <v>6803762.37360046</v>
          </cell>
        </row>
        <row r="499">
          <cell r="A499">
            <v>498</v>
          </cell>
        </row>
        <row r="499">
          <cell r="AL499">
            <v>681008.604078356</v>
          </cell>
        </row>
        <row r="499">
          <cell r="AX499">
            <v>136201.720815671</v>
          </cell>
        </row>
        <row r="499">
          <cell r="BJ499">
            <v>6810086.04078356</v>
          </cell>
        </row>
        <row r="500">
          <cell r="A500">
            <v>499</v>
          </cell>
        </row>
        <row r="500">
          <cell r="AL500">
            <v>682194.243643323</v>
          </cell>
        </row>
        <row r="500">
          <cell r="AX500">
            <v>136438.848728665</v>
          </cell>
        </row>
        <row r="500">
          <cell r="BJ500">
            <v>6821942.43643323</v>
          </cell>
        </row>
        <row r="501">
          <cell r="A501">
            <v>500</v>
          </cell>
        </row>
        <row r="501">
          <cell r="AL501">
            <v>682826.780420277</v>
          </cell>
        </row>
        <row r="501">
          <cell r="AX501">
            <v>136565.356084055</v>
          </cell>
        </row>
        <row r="501">
          <cell r="BJ501">
            <v>6828267.80420277</v>
          </cell>
        </row>
        <row r="502">
          <cell r="A502">
            <v>501</v>
          </cell>
        </row>
        <row r="502">
          <cell r="AL502">
            <v>684012.590079352</v>
          </cell>
        </row>
        <row r="502">
          <cell r="AX502">
            <v>136802.51801587</v>
          </cell>
        </row>
        <row r="502">
          <cell r="BJ502">
            <v>6840125.90079352</v>
          </cell>
        </row>
        <row r="503">
          <cell r="A503">
            <v>502</v>
          </cell>
        </row>
        <row r="503">
          <cell r="AL503">
            <v>684645.145424697</v>
          </cell>
        </row>
        <row r="503">
          <cell r="AX503">
            <v>136929.029084939</v>
          </cell>
        </row>
        <row r="503">
          <cell r="BJ503">
            <v>6846451.45424697</v>
          </cell>
        </row>
        <row r="504">
          <cell r="A504">
            <v>503</v>
          </cell>
        </row>
        <row r="504">
          <cell r="AL504">
            <v>685830.973652162</v>
          </cell>
        </row>
        <row r="504">
          <cell r="AX504">
            <v>137166.194730432</v>
          </cell>
        </row>
        <row r="504">
          <cell r="BJ504">
            <v>6858309.73652162</v>
          </cell>
        </row>
        <row r="505">
          <cell r="A505">
            <v>504</v>
          </cell>
        </row>
        <row r="505">
          <cell r="AL505">
            <v>686463.547565897</v>
          </cell>
        </row>
        <row r="505">
          <cell r="AX505">
            <v>137292.709513179</v>
          </cell>
        </row>
        <row r="505">
          <cell r="BJ505">
            <v>6864635.47565897</v>
          </cell>
        </row>
        <row r="506">
          <cell r="A506">
            <v>505</v>
          </cell>
        </row>
        <row r="506">
          <cell r="AL506">
            <v>687096.130763826</v>
          </cell>
        </row>
        <row r="506">
          <cell r="AX506">
            <v>137419.226152765</v>
          </cell>
        </row>
        <row r="506">
          <cell r="BJ506">
            <v>6870961.30763826</v>
          </cell>
        </row>
        <row r="507">
          <cell r="A507">
            <v>506</v>
          </cell>
        </row>
        <row r="507">
          <cell r="AL507">
            <v>688281.986843877</v>
          </cell>
        </row>
        <row r="507">
          <cell r="AX507">
            <v>137656.397368775</v>
          </cell>
        </row>
        <row r="507">
          <cell r="BJ507">
            <v>6882819.86843877</v>
          </cell>
        </row>
        <row r="508">
          <cell r="A508">
            <v>507</v>
          </cell>
        </row>
        <row r="508">
          <cell r="AL508">
            <v>688914.588610197</v>
          </cell>
        </row>
        <row r="508">
          <cell r="AX508">
            <v>137782.917722039</v>
          </cell>
        </row>
        <row r="508">
          <cell r="BJ508">
            <v>6889145.88610197</v>
          </cell>
        </row>
        <row r="509">
          <cell r="A509">
            <v>508</v>
          </cell>
        </row>
        <row r="509">
          <cell r="AL509">
            <v>690100.463258638</v>
          </cell>
        </row>
        <row r="509">
          <cell r="AX509">
            <v>138020.092651728</v>
          </cell>
        </row>
        <row r="509">
          <cell r="BJ509">
            <v>6901004.63258638</v>
          </cell>
        </row>
        <row r="510">
          <cell r="A510">
            <v>509</v>
          </cell>
        </row>
        <row r="510">
          <cell r="AL510">
            <v>690733.083593349</v>
          </cell>
        </row>
        <row r="510">
          <cell r="AX510">
            <v>138146.61671867</v>
          </cell>
        </row>
        <row r="510">
          <cell r="BJ510">
            <v>6907330.83593349</v>
          </cell>
        </row>
        <row r="511">
          <cell r="A511">
            <v>510</v>
          </cell>
        </row>
        <row r="511">
          <cell r="AL511">
            <v>691365.713212254</v>
          </cell>
        </row>
        <row r="511">
          <cell r="AX511">
            <v>138273.142642451</v>
          </cell>
        </row>
        <row r="511">
          <cell r="BJ511">
            <v>6913657.13212254</v>
          </cell>
        </row>
        <row r="512">
          <cell r="A512">
            <v>511</v>
          </cell>
        </row>
        <row r="512">
          <cell r="AL512">
            <v>692551.61571328</v>
          </cell>
        </row>
        <row r="512">
          <cell r="AX512">
            <v>138510.323142656</v>
          </cell>
        </row>
        <row r="512">
          <cell r="BJ512">
            <v>6925516.1571328</v>
          </cell>
        </row>
        <row r="513">
          <cell r="A513">
            <v>512</v>
          </cell>
        </row>
        <row r="513">
          <cell r="AL513">
            <v>693184.263900576</v>
          </cell>
        </row>
        <row r="513">
          <cell r="AX513">
            <v>138636.852780115</v>
          </cell>
        </row>
        <row r="513">
          <cell r="BJ513">
            <v>6931842.63900576</v>
          </cell>
        </row>
        <row r="514">
          <cell r="A514">
            <v>513</v>
          </cell>
        </row>
        <row r="514">
          <cell r="AL514">
            <v>694370.184969992</v>
          </cell>
        </row>
        <row r="514">
          <cell r="AX514">
            <v>138874.036993998</v>
          </cell>
        </row>
        <row r="514">
          <cell r="BJ514">
            <v>6943701.84969992</v>
          </cell>
        </row>
        <row r="515">
          <cell r="A515">
            <v>514</v>
          </cell>
        </row>
        <row r="515">
          <cell r="AL515">
            <v>695002.851725678</v>
          </cell>
        </row>
        <row r="515">
          <cell r="AX515">
            <v>139000.570345136</v>
          </cell>
        </row>
        <row r="515">
          <cell r="BJ515">
            <v>6950028.51725678</v>
          </cell>
        </row>
        <row r="516">
          <cell r="A516">
            <v>515</v>
          </cell>
        </row>
        <row r="516">
          <cell r="AL516">
            <v>695635.527765559</v>
          </cell>
        </row>
        <row r="516">
          <cell r="AX516">
            <v>139127.105553112</v>
          </cell>
        </row>
        <row r="516">
          <cell r="BJ516">
            <v>6956355.27765559</v>
          </cell>
        </row>
        <row r="517">
          <cell r="A517">
            <v>516</v>
          </cell>
        </row>
        <row r="517">
          <cell r="AL517">
            <v>696821.476687561</v>
          </cell>
        </row>
        <row r="517">
          <cell r="AX517">
            <v>139364.295337512</v>
          </cell>
        </row>
        <row r="517">
          <cell r="BJ517">
            <v>6968214.76687561</v>
          </cell>
        </row>
        <row r="518">
          <cell r="A518">
            <v>517</v>
          </cell>
        </row>
        <row r="518">
          <cell r="AL518">
            <v>697454.171295832</v>
          </cell>
        </row>
        <row r="518">
          <cell r="AX518">
            <v>139490.834259166</v>
          </cell>
        </row>
        <row r="518">
          <cell r="BJ518">
            <v>6974541.71295832</v>
          </cell>
        </row>
        <row r="519">
          <cell r="A519">
            <v>518</v>
          </cell>
        </row>
        <row r="519">
          <cell r="AL519">
            <v>698640.138786224</v>
          </cell>
        </row>
        <row r="519">
          <cell r="AX519">
            <v>139728.027757245</v>
          </cell>
        </row>
        <row r="519">
          <cell r="BJ519">
            <v>6986401.38786224</v>
          </cell>
        </row>
        <row r="520">
          <cell r="A520">
            <v>519</v>
          </cell>
        </row>
        <row r="520">
          <cell r="AL520">
            <v>699272.851962886</v>
          </cell>
        </row>
        <row r="520">
          <cell r="AX520">
            <v>139854.570392577</v>
          </cell>
        </row>
        <row r="520">
          <cell r="BJ520">
            <v>6992728.51962886</v>
          </cell>
        </row>
        <row r="521">
          <cell r="A521">
            <v>520</v>
          </cell>
        </row>
        <row r="521">
          <cell r="AL521">
            <v>700458.838021668</v>
          </cell>
        </row>
        <row r="521">
          <cell r="AX521">
            <v>140091.767604334</v>
          </cell>
        </row>
        <row r="521">
          <cell r="BJ521">
            <v>7004588.38021669</v>
          </cell>
        </row>
        <row r="522">
          <cell r="A522">
            <v>521</v>
          </cell>
        </row>
        <row r="522">
          <cell r="AL522">
            <v>701091.56976672</v>
          </cell>
        </row>
        <row r="522">
          <cell r="AX522">
            <v>140218.313953344</v>
          </cell>
        </row>
        <row r="522">
          <cell r="BJ522">
            <v>7010915.6976672</v>
          </cell>
        </row>
        <row r="523">
          <cell r="A523">
            <v>522</v>
          </cell>
        </row>
        <row r="523">
          <cell r="AL523">
            <v>701724.310795967</v>
          </cell>
        </row>
        <row r="523">
          <cell r="AX523">
            <v>140344.862159193</v>
          </cell>
        </row>
        <row r="523">
          <cell r="BJ523">
            <v>7017243.10795967</v>
          </cell>
        </row>
        <row r="524">
          <cell r="A524">
            <v>523</v>
          </cell>
        </row>
        <row r="524">
          <cell r="AL524">
            <v>702910.324707335</v>
          </cell>
        </row>
        <row r="524">
          <cell r="AX524">
            <v>140582.064941467</v>
          </cell>
        </row>
        <row r="524">
          <cell r="BJ524">
            <v>7029103.24707335</v>
          </cell>
        </row>
        <row r="525">
          <cell r="A525">
            <v>524</v>
          </cell>
        </row>
        <row r="525">
          <cell r="AL525">
            <v>703543.084304972</v>
          </cell>
        </row>
        <row r="525">
          <cell r="AX525">
            <v>140708.616860994</v>
          </cell>
        </row>
        <row r="525">
          <cell r="BJ525">
            <v>7035430.84304972</v>
          </cell>
        </row>
        <row r="526">
          <cell r="A526">
            <v>525</v>
          </cell>
        </row>
        <row r="526">
          <cell r="AL526">
            <v>704729.11678473</v>
          </cell>
        </row>
        <row r="526">
          <cell r="AX526">
            <v>140945.823356946</v>
          </cell>
        </row>
        <row r="526">
          <cell r="BJ526">
            <v>7047291.1678473</v>
          </cell>
        </row>
        <row r="527">
          <cell r="A527">
            <v>526</v>
          </cell>
        </row>
        <row r="527">
          <cell r="AL527">
            <v>705361.894950757</v>
          </cell>
        </row>
        <row r="527">
          <cell r="AX527">
            <v>141072.378990151</v>
          </cell>
        </row>
        <row r="527">
          <cell r="BJ527">
            <v>7053618.94950757</v>
          </cell>
        </row>
        <row r="528">
          <cell r="A528">
            <v>527</v>
          </cell>
        </row>
        <row r="528">
          <cell r="AL528">
            <v>705994.682400979</v>
          </cell>
        </row>
        <row r="528">
          <cell r="AX528">
            <v>141198.936480196</v>
          </cell>
        </row>
        <row r="528">
          <cell r="BJ528">
            <v>7059946.82400979</v>
          </cell>
        </row>
        <row r="529">
          <cell r="A529">
            <v>528</v>
          </cell>
        </row>
        <row r="529">
          <cell r="AL529">
            <v>707180.742733323</v>
          </cell>
        </row>
        <row r="529">
          <cell r="AX529">
            <v>141436.148546665</v>
          </cell>
        </row>
        <row r="529">
          <cell r="BJ529">
            <v>7071807.42733323</v>
          </cell>
        </row>
        <row r="530">
          <cell r="A530">
            <v>529</v>
          </cell>
        </row>
        <row r="530">
          <cell r="AL530">
            <v>707813.548751935</v>
          </cell>
        </row>
        <row r="530">
          <cell r="AX530">
            <v>141562.709750387</v>
          </cell>
        </row>
        <row r="530">
          <cell r="BJ530">
            <v>7078135.48751936</v>
          </cell>
        </row>
        <row r="531">
          <cell r="A531">
            <v>530</v>
          </cell>
        </row>
        <row r="531">
          <cell r="AL531">
            <v>708999.627652669</v>
          </cell>
        </row>
        <row r="531">
          <cell r="AX531">
            <v>141799.925530534</v>
          </cell>
        </row>
        <row r="531">
          <cell r="BJ531">
            <v>7089996.27652669</v>
          </cell>
        </row>
        <row r="532">
          <cell r="A532">
            <v>531</v>
          </cell>
        </row>
        <row r="532">
          <cell r="AL532">
            <v>709632.452239672</v>
          </cell>
        </row>
        <row r="532">
          <cell r="AX532">
            <v>141926.490447934</v>
          </cell>
        </row>
        <row r="532">
          <cell r="BJ532">
            <v>7096324.52239672</v>
          </cell>
        </row>
        <row r="533">
          <cell r="A533">
            <v>532</v>
          </cell>
        </row>
        <row r="533">
          <cell r="AL533">
            <v>710265.28611087</v>
          </cell>
        </row>
        <row r="533">
          <cell r="AX533">
            <v>142053.057222174</v>
          </cell>
        </row>
        <row r="533">
          <cell r="BJ533">
            <v>7102652.8611087</v>
          </cell>
        </row>
        <row r="534">
          <cell r="A534">
            <v>533</v>
          </cell>
        </row>
        <row r="534">
          <cell r="AL534">
            <v>711451.392864189</v>
          </cell>
        </row>
        <row r="534">
          <cell r="AX534">
            <v>142290.278572838</v>
          </cell>
        </row>
        <row r="534">
          <cell r="BJ534">
            <v>7114513.92864189</v>
          </cell>
        </row>
        <row r="535">
          <cell r="A535">
            <v>534</v>
          </cell>
        </row>
        <row r="535">
          <cell r="AL535">
            <v>712084.245303778</v>
          </cell>
        </row>
        <row r="535">
          <cell r="AX535">
            <v>142416.849060756</v>
          </cell>
        </row>
        <row r="535">
          <cell r="BJ535">
            <v>7120842.45303778</v>
          </cell>
        </row>
        <row r="536">
          <cell r="A536">
            <v>535</v>
          </cell>
        </row>
        <row r="536">
          <cell r="AL536">
            <v>713270.370625487</v>
          </cell>
        </row>
        <row r="536">
          <cell r="AX536">
            <v>142654.074125097</v>
          </cell>
        </row>
        <row r="536">
          <cell r="BJ536">
            <v>7132703.70625487</v>
          </cell>
        </row>
        <row r="537">
          <cell r="A537">
            <v>536</v>
          </cell>
        </row>
        <row r="537">
          <cell r="AL537">
            <v>713903.241633465</v>
          </cell>
        </row>
        <row r="537">
          <cell r="AX537">
            <v>142780.648326693</v>
          </cell>
        </row>
        <row r="537">
          <cell r="BJ537">
            <v>7139032.41633465</v>
          </cell>
        </row>
        <row r="538">
          <cell r="A538">
            <v>537</v>
          </cell>
        </row>
        <row r="538">
          <cell r="AL538">
            <v>715089.385523565</v>
          </cell>
        </row>
        <row r="538">
          <cell r="AX538">
            <v>143017.877104713</v>
          </cell>
        </row>
        <row r="538">
          <cell r="BJ538">
            <v>7150893.85523565</v>
          </cell>
        </row>
        <row r="539">
          <cell r="A539">
            <v>538</v>
          </cell>
        </row>
        <row r="539">
          <cell r="AL539">
            <v>715722.275099933</v>
          </cell>
        </row>
        <row r="539">
          <cell r="AX539">
            <v>143144.455019987</v>
          </cell>
        </row>
        <row r="539">
          <cell r="BJ539">
            <v>7157222.75099934</v>
          </cell>
        </row>
        <row r="540">
          <cell r="A540">
            <v>539</v>
          </cell>
        </row>
        <row r="540">
          <cell r="AL540">
            <v>716355.173960497</v>
          </cell>
        </row>
        <row r="540">
          <cell r="AX540">
            <v>143271.034792099</v>
          </cell>
        </row>
        <row r="540">
          <cell r="BJ540">
            <v>7163551.73960497</v>
          </cell>
        </row>
        <row r="541">
          <cell r="A541">
            <v>540</v>
          </cell>
        </row>
        <row r="541">
          <cell r="AL541">
            <v>717541.345703183</v>
          </cell>
        </row>
        <row r="541">
          <cell r="AX541">
            <v>143508.269140636</v>
          </cell>
        </row>
        <row r="541">
          <cell r="BJ541">
            <v>7175413.45703183</v>
          </cell>
        </row>
        <row r="542">
          <cell r="A542">
            <v>541</v>
          </cell>
        </row>
        <row r="542">
          <cell r="AL542">
            <v>718174.263132136</v>
          </cell>
        </row>
        <row r="542">
          <cell r="AX542">
            <v>143634.852626427</v>
          </cell>
        </row>
        <row r="542">
          <cell r="BJ542">
            <v>7181742.63132137</v>
          </cell>
        </row>
        <row r="543">
          <cell r="A543">
            <v>542</v>
          </cell>
        </row>
        <row r="543">
          <cell r="AL543">
            <v>719360.453443212</v>
          </cell>
        </row>
        <row r="543">
          <cell r="AX543">
            <v>143872.090688642</v>
          </cell>
        </row>
        <row r="543">
          <cell r="BJ543">
            <v>7193604.53443212</v>
          </cell>
        </row>
        <row r="544">
          <cell r="A544">
            <v>543</v>
          </cell>
        </row>
        <row r="544">
          <cell r="AL544">
            <v>719993.389440556</v>
          </cell>
        </row>
        <row r="544">
          <cell r="AX544">
            <v>143998.677888111</v>
          </cell>
        </row>
        <row r="544">
          <cell r="BJ544">
            <v>7199933.89440556</v>
          </cell>
        </row>
        <row r="545">
          <cell r="A545">
            <v>544</v>
          </cell>
        </row>
        <row r="545">
          <cell r="AL545">
            <v>720626.334722095</v>
          </cell>
        </row>
        <row r="545">
          <cell r="AX545">
            <v>144125.266944419</v>
          </cell>
        </row>
        <row r="545">
          <cell r="BJ545">
            <v>7206263.34722095</v>
          </cell>
        </row>
        <row r="546">
          <cell r="A546">
            <v>545</v>
          </cell>
        </row>
        <row r="546">
          <cell r="AL546">
            <v>721812.552885756</v>
          </cell>
        </row>
        <row r="546">
          <cell r="AX546">
            <v>144362.510577151</v>
          </cell>
        </row>
        <row r="546">
          <cell r="BJ546">
            <v>7218125.52885756</v>
          </cell>
        </row>
        <row r="547">
          <cell r="A547">
            <v>546</v>
          </cell>
        </row>
        <row r="547">
          <cell r="AL547">
            <v>722445.516735686</v>
          </cell>
        </row>
        <row r="547">
          <cell r="AX547">
            <v>144489.103347137</v>
          </cell>
        </row>
        <row r="547">
          <cell r="BJ547">
            <v>7224455.16735686</v>
          </cell>
        </row>
        <row r="548">
          <cell r="A548">
            <v>547</v>
          </cell>
        </row>
        <row r="548">
          <cell r="AL548">
            <v>723631.753467737</v>
          </cell>
        </row>
        <row r="548">
          <cell r="AX548">
            <v>144726.350693547</v>
          </cell>
        </row>
        <row r="548">
          <cell r="BJ548">
            <v>7236317.53467737</v>
          </cell>
        </row>
        <row r="549">
          <cell r="A549">
            <v>548</v>
          </cell>
        </row>
        <row r="549">
          <cell r="AL549">
            <v>724264.735886056</v>
          </cell>
        </row>
        <row r="549">
          <cell r="AX549">
            <v>144852.947177211</v>
          </cell>
        </row>
        <row r="549">
          <cell r="BJ549">
            <v>7242647.35886056</v>
          </cell>
        </row>
        <row r="550">
          <cell r="A550">
            <v>549</v>
          </cell>
        </row>
        <row r="550">
          <cell r="AL550">
            <v>724897.727588571</v>
          </cell>
        </row>
        <row r="550">
          <cell r="AX550">
            <v>144979.545517714</v>
          </cell>
        </row>
        <row r="550">
          <cell r="BJ550">
            <v>7248977.27588571</v>
          </cell>
        </row>
        <row r="551">
          <cell r="A551">
            <v>550</v>
          </cell>
        </row>
        <row r="551">
          <cell r="AL551">
            <v>726083.992173208</v>
          </cell>
        </row>
        <row r="551">
          <cell r="AX551">
            <v>145216.798434642</v>
          </cell>
        </row>
        <row r="551">
          <cell r="BJ551">
            <v>7260839.92173208</v>
          </cell>
        </row>
        <row r="552">
          <cell r="A552">
            <v>551</v>
          </cell>
        </row>
        <row r="552">
          <cell r="AL552">
            <v>726717.002444113</v>
          </cell>
        </row>
        <row r="552">
          <cell r="AX552">
            <v>145343.400488823</v>
          </cell>
        </row>
        <row r="552">
          <cell r="BJ552">
            <v>7267170.02444113</v>
          </cell>
        </row>
        <row r="553">
          <cell r="A553">
            <v>552</v>
          </cell>
        </row>
        <row r="553">
          <cell r="AL553">
            <v>727903.285597139</v>
          </cell>
        </row>
        <row r="553">
          <cell r="AX553">
            <v>145580.657119428</v>
          </cell>
        </row>
        <row r="553">
          <cell r="BJ553">
            <v>7279032.85597139</v>
          </cell>
        </row>
        <row r="554">
          <cell r="A554">
            <v>553</v>
          </cell>
        </row>
        <row r="554">
          <cell r="AL554">
            <v>728536.314436435</v>
          </cell>
        </row>
        <row r="554">
          <cell r="AX554">
            <v>145707.262887287</v>
          </cell>
        </row>
        <row r="554">
          <cell r="BJ554">
            <v>7285363.14436435</v>
          </cell>
        </row>
        <row r="555">
          <cell r="A555">
            <v>554</v>
          </cell>
        </row>
        <row r="555">
          <cell r="AL555">
            <v>729722.616157852</v>
          </cell>
        </row>
        <row r="555">
          <cell r="AX555">
            <v>145944.52323157</v>
          </cell>
        </row>
        <row r="555">
          <cell r="BJ555">
            <v>7297226.16157852</v>
          </cell>
        </row>
        <row r="556">
          <cell r="A556">
            <v>555</v>
          </cell>
        </row>
        <row r="556">
          <cell r="AL556">
            <v>730355.663565537</v>
          </cell>
        </row>
        <row r="556">
          <cell r="AX556">
            <v>146071.132713107</v>
          </cell>
        </row>
        <row r="556">
          <cell r="BJ556">
            <v>7303556.63565537</v>
          </cell>
        </row>
        <row r="557">
          <cell r="A557">
            <v>556</v>
          </cell>
        </row>
        <row r="557">
          <cell r="AL557">
            <v>730988.720257418</v>
          </cell>
        </row>
        <row r="557">
          <cell r="AX557">
            <v>146197.744051484</v>
          </cell>
        </row>
        <row r="557">
          <cell r="BJ557">
            <v>7309887.20257418</v>
          </cell>
        </row>
        <row r="558">
          <cell r="A558">
            <v>557</v>
          </cell>
        </row>
        <row r="558">
          <cell r="AL558">
            <v>732175.04983142</v>
          </cell>
        </row>
        <row r="558">
          <cell r="AX558">
            <v>146435.009966284</v>
          </cell>
        </row>
        <row r="558">
          <cell r="BJ558">
            <v>7321750.4983142</v>
          </cell>
        </row>
        <row r="559">
          <cell r="A559">
            <v>558</v>
          </cell>
        </row>
        <row r="559">
          <cell r="AL559">
            <v>732808.125091691</v>
          </cell>
        </row>
        <row r="559">
          <cell r="AX559">
            <v>146561.625018338</v>
          </cell>
        </row>
        <row r="559">
          <cell r="BJ559">
            <v>7328081.25091691</v>
          </cell>
        </row>
        <row r="560">
          <cell r="A560">
            <v>559</v>
          </cell>
        </row>
        <row r="560">
          <cell r="AL560">
            <v>733994.473234084</v>
          </cell>
        </row>
        <row r="560">
          <cell r="AX560">
            <v>146798.894646817</v>
          </cell>
        </row>
        <row r="560">
          <cell r="BJ560">
            <v>7339944.73234084</v>
          </cell>
        </row>
        <row r="561">
          <cell r="A561">
            <v>560</v>
          </cell>
        </row>
        <row r="561">
          <cell r="AL561">
            <v>734627.567062745</v>
          </cell>
        </row>
        <row r="561">
          <cell r="AX561">
            <v>146925.513412549</v>
          </cell>
        </row>
        <row r="561">
          <cell r="BJ561">
            <v>7346275.67062745</v>
          </cell>
        </row>
        <row r="562">
          <cell r="A562">
            <v>561</v>
          </cell>
        </row>
        <row r="562">
          <cell r="AL562">
            <v>735260.670175601</v>
          </cell>
        </row>
        <row r="562">
          <cell r="AX562">
            <v>147052.13403512</v>
          </cell>
        </row>
        <row r="562">
          <cell r="BJ562">
            <v>7352606.70175602</v>
          </cell>
        </row>
        <row r="563">
          <cell r="A563">
            <v>562</v>
          </cell>
        </row>
        <row r="563">
          <cell r="AL563">
            <v>736447.046170579</v>
          </cell>
        </row>
        <row r="563">
          <cell r="AX563">
            <v>147289.409234116</v>
          </cell>
        </row>
        <row r="563">
          <cell r="BJ563">
            <v>7364470.46170579</v>
          </cell>
        </row>
        <row r="564">
          <cell r="A564">
            <v>563</v>
          </cell>
        </row>
        <row r="564">
          <cell r="AL564">
            <v>737080.167851826</v>
          </cell>
        </row>
        <row r="564">
          <cell r="AX564">
            <v>147416.033570365</v>
          </cell>
        </row>
        <row r="564">
          <cell r="BJ564">
            <v>7370801.67851826</v>
          </cell>
        </row>
        <row r="565">
          <cell r="A565">
            <v>564</v>
          </cell>
        </row>
        <row r="565">
          <cell r="AL565">
            <v>738266.562415194</v>
          </cell>
        </row>
        <row r="565">
          <cell r="AX565">
            <v>147653.312483039</v>
          </cell>
        </row>
        <row r="565">
          <cell r="BJ565">
            <v>7382665.62415194</v>
          </cell>
        </row>
        <row r="566">
          <cell r="A566">
            <v>565</v>
          </cell>
        </row>
        <row r="566">
          <cell r="AL566">
            <v>738899.702664831</v>
          </cell>
        </row>
        <row r="566">
          <cell r="AX566">
            <v>147779.940532966</v>
          </cell>
        </row>
        <row r="566">
          <cell r="BJ566">
            <v>7388997.02664831</v>
          </cell>
        </row>
        <row r="567">
          <cell r="A567">
            <v>566</v>
          </cell>
        </row>
        <row r="567">
          <cell r="AL567">
            <v>739532.852198663</v>
          </cell>
        </row>
        <row r="567">
          <cell r="AX567">
            <v>147906.570439733</v>
          </cell>
        </row>
        <row r="567">
          <cell r="BJ567">
            <v>7395328.52198663</v>
          </cell>
        </row>
        <row r="568">
          <cell r="A568">
            <v>567</v>
          </cell>
        </row>
        <row r="568">
          <cell r="AL568">
            <v>740719.274614616</v>
          </cell>
        </row>
        <row r="568">
          <cell r="AX568">
            <v>148143.854922923</v>
          </cell>
        </row>
        <row r="568">
          <cell r="BJ568">
            <v>7407192.74614616</v>
          </cell>
        </row>
        <row r="569">
          <cell r="A569">
            <v>568</v>
          </cell>
        </row>
        <row r="569">
          <cell r="AL569">
            <v>741352.442716839</v>
          </cell>
        </row>
        <row r="569">
          <cell r="AX569">
            <v>148270.488543368</v>
          </cell>
        </row>
        <row r="569">
          <cell r="BJ569">
            <v>7413524.42716839</v>
          </cell>
        </row>
        <row r="570">
          <cell r="A570">
            <v>569</v>
          </cell>
        </row>
        <row r="570">
          <cell r="AL570">
            <v>742538.883701182</v>
          </cell>
        </row>
        <row r="570">
          <cell r="AX570">
            <v>148507.776740236</v>
          </cell>
        </row>
        <row r="570">
          <cell r="BJ570">
            <v>7425388.83701182</v>
          </cell>
        </row>
        <row r="571">
          <cell r="A571">
            <v>570</v>
          </cell>
        </row>
        <row r="571">
          <cell r="AL571">
            <v>743172.070371795</v>
          </cell>
        </row>
        <row r="571">
          <cell r="AX571">
            <v>148634.414074359</v>
          </cell>
        </row>
        <row r="571">
          <cell r="BJ571">
            <v>7431720.70371795</v>
          </cell>
        </row>
        <row r="572">
          <cell r="A572">
            <v>571</v>
          </cell>
        </row>
        <row r="572">
          <cell r="AL572">
            <v>744358.529924529</v>
          </cell>
        </row>
        <row r="572">
          <cell r="AX572">
            <v>148871.705984906</v>
          </cell>
        </row>
        <row r="572">
          <cell r="BJ572">
            <v>7443585.29924529</v>
          </cell>
        </row>
        <row r="573">
          <cell r="A573">
            <v>572</v>
          </cell>
        </row>
        <row r="573">
          <cell r="AL573">
            <v>744991.735163531</v>
          </cell>
        </row>
        <row r="573">
          <cell r="AX573">
            <v>148998.347032706</v>
          </cell>
        </row>
        <row r="573">
          <cell r="BJ573">
            <v>7449917.35163531</v>
          </cell>
        </row>
        <row r="574">
          <cell r="A574">
            <v>573</v>
          </cell>
        </row>
        <row r="574">
          <cell r="AL574">
            <v>745624.949686729</v>
          </cell>
        </row>
        <row r="574">
          <cell r="AX574">
            <v>149124.989937346</v>
          </cell>
        </row>
        <row r="574">
          <cell r="BJ574">
            <v>7456249.49686729</v>
          </cell>
        </row>
        <row r="575">
          <cell r="A575">
            <v>574</v>
          </cell>
        </row>
        <row r="575">
          <cell r="AL575">
            <v>746811.437092049</v>
          </cell>
        </row>
        <row r="575">
          <cell r="AX575">
            <v>149362.28741841</v>
          </cell>
        </row>
        <row r="575">
          <cell r="BJ575">
            <v>7468114.37092049</v>
          </cell>
        </row>
        <row r="576">
          <cell r="A576">
            <v>575</v>
          </cell>
        </row>
        <row r="576">
          <cell r="AL576">
            <v>747444.670183637</v>
          </cell>
        </row>
        <row r="576">
          <cell r="AX576">
            <v>149488.934036727</v>
          </cell>
        </row>
        <row r="576">
          <cell r="BJ576">
            <v>7474446.70183637</v>
          </cell>
        </row>
        <row r="577">
          <cell r="A577">
            <v>576</v>
          </cell>
        </row>
        <row r="577">
          <cell r="AL577">
            <v>748631.176157346</v>
          </cell>
        </row>
        <row r="577">
          <cell r="AX577">
            <v>149726.235231469</v>
          </cell>
        </row>
        <row r="577">
          <cell r="BJ577">
            <v>7486311.76157346</v>
          </cell>
        </row>
        <row r="578">
          <cell r="A578">
            <v>577</v>
          </cell>
        </row>
        <row r="578">
          <cell r="AL578">
            <v>749264.427817324</v>
          </cell>
        </row>
        <row r="578">
          <cell r="AX578">
            <v>149852.885563465</v>
          </cell>
        </row>
        <row r="578">
          <cell r="BJ578">
            <v>7492644.27817325</v>
          </cell>
        </row>
        <row r="579">
          <cell r="A579">
            <v>578</v>
          </cell>
        </row>
        <row r="579">
          <cell r="AL579">
            <v>749897.688761498</v>
          </cell>
        </row>
        <row r="579">
          <cell r="AX579">
            <v>149979.5377523</v>
          </cell>
        </row>
        <row r="579">
          <cell r="BJ579">
            <v>7498976.88761498</v>
          </cell>
        </row>
        <row r="580">
          <cell r="A580">
            <v>579</v>
          </cell>
        </row>
        <row r="580">
          <cell r="AL580">
            <v>751084.222587793</v>
          </cell>
        </row>
        <row r="580">
          <cell r="AX580">
            <v>150216.844517559</v>
          </cell>
        </row>
        <row r="580">
          <cell r="BJ580">
            <v>7510842.22587793</v>
          </cell>
        </row>
        <row r="581">
          <cell r="A581">
            <v>580</v>
          </cell>
        </row>
        <row r="581">
          <cell r="AL581">
            <v>751717.502100357</v>
          </cell>
        </row>
        <row r="581">
          <cell r="AX581">
            <v>150343.500420071</v>
          </cell>
        </row>
        <row r="581">
          <cell r="BJ581">
            <v>7517175.02100356</v>
          </cell>
        </row>
        <row r="582">
          <cell r="A582">
            <v>581</v>
          </cell>
        </row>
        <row r="582">
          <cell r="AL582">
            <v>752904.054495042</v>
          </cell>
        </row>
        <row r="582">
          <cell r="AX582">
            <v>150580.810899008</v>
          </cell>
        </row>
        <row r="582">
          <cell r="BJ582">
            <v>7529040.54495042</v>
          </cell>
        </row>
        <row r="583">
          <cell r="A583">
            <v>582</v>
          </cell>
        </row>
        <row r="583">
          <cell r="AL583">
            <v>753537.352575996</v>
          </cell>
        </row>
        <row r="583">
          <cell r="AX583">
            <v>150707.470515199</v>
          </cell>
        </row>
        <row r="583">
          <cell r="BJ583">
            <v>7535373.52575996</v>
          </cell>
        </row>
        <row r="584">
          <cell r="A584">
            <v>583</v>
          </cell>
        </row>
        <row r="584">
          <cell r="AL584">
            <v>754170.659941145</v>
          </cell>
        </row>
        <row r="584">
          <cell r="AX584">
            <v>150834.131988229</v>
          </cell>
        </row>
        <row r="584">
          <cell r="BJ584">
            <v>7541706.59941145</v>
          </cell>
        </row>
        <row r="585">
          <cell r="A585">
            <v>584</v>
          </cell>
        </row>
        <row r="585">
          <cell r="AL585">
            <v>755357.240188415</v>
          </cell>
        </row>
        <row r="585">
          <cell r="AX585">
            <v>151071.448037683</v>
          </cell>
        </row>
        <row r="585">
          <cell r="BJ585">
            <v>7553572.40188415</v>
          </cell>
        </row>
        <row r="586">
          <cell r="A586">
            <v>585</v>
          </cell>
        </row>
        <row r="586">
          <cell r="AL586">
            <v>755990.566121955</v>
          </cell>
        </row>
        <row r="586">
          <cell r="AX586">
            <v>151198.113224391</v>
          </cell>
        </row>
        <row r="586">
          <cell r="BJ586">
            <v>7559905.66121955</v>
          </cell>
        </row>
        <row r="587">
          <cell r="A587">
            <v>586</v>
          </cell>
        </row>
        <row r="587">
          <cell r="AL587">
            <v>757177.164937615</v>
          </cell>
        </row>
        <row r="587">
          <cell r="AX587">
            <v>151435.432987523</v>
          </cell>
        </row>
        <row r="587">
          <cell r="BJ587">
            <v>7571771.64937615</v>
          </cell>
        </row>
        <row r="588">
          <cell r="A588">
            <v>587</v>
          </cell>
        </row>
        <row r="588">
          <cell r="AL588">
            <v>757810.509439545</v>
          </cell>
        </row>
        <row r="588">
          <cell r="AX588">
            <v>151562.101887909</v>
          </cell>
        </row>
        <row r="588">
          <cell r="BJ588">
            <v>7578105.09439545</v>
          </cell>
        </row>
        <row r="589">
          <cell r="A589">
            <v>588</v>
          </cell>
        </row>
        <row r="589">
          <cell r="AL589">
            <v>758997.126823596</v>
          </cell>
        </row>
        <row r="589">
          <cell r="AX589">
            <v>151799.425364719</v>
          </cell>
        </row>
        <row r="589">
          <cell r="BJ589">
            <v>7589971.26823596</v>
          </cell>
        </row>
        <row r="590">
          <cell r="A590">
            <v>589</v>
          </cell>
        </row>
        <row r="590">
          <cell r="AL590">
            <v>759630.489893916</v>
          </cell>
        </row>
        <row r="590">
          <cell r="AX590">
            <v>151926.097978783</v>
          </cell>
        </row>
        <row r="590">
          <cell r="BJ590">
            <v>7596304.89893916</v>
          </cell>
        </row>
        <row r="591">
          <cell r="A591">
            <v>590</v>
          </cell>
        </row>
        <row r="591">
          <cell r="AL591">
            <v>760263.862248431</v>
          </cell>
        </row>
        <row r="591">
          <cell r="AX591">
            <v>152052.772449686</v>
          </cell>
        </row>
        <row r="591">
          <cell r="BJ591">
            <v>7602638.62248431</v>
          </cell>
        </row>
        <row r="592">
          <cell r="A592">
            <v>591</v>
          </cell>
        </row>
        <row r="592">
          <cell r="AL592">
            <v>761450.507485067</v>
          </cell>
        </row>
        <row r="592">
          <cell r="AX592">
            <v>152290.101497013</v>
          </cell>
        </row>
        <row r="592">
          <cell r="BJ592">
            <v>7614505.07485067</v>
          </cell>
        </row>
        <row r="593">
          <cell r="A593">
            <v>592</v>
          </cell>
        </row>
        <row r="593">
          <cell r="AL593">
            <v>762083.898407972</v>
          </cell>
        </row>
        <row r="593">
          <cell r="AX593">
            <v>152416.779681594</v>
          </cell>
        </row>
        <row r="593">
          <cell r="BJ593">
            <v>7620838.98407972</v>
          </cell>
        </row>
        <row r="594">
          <cell r="A594">
            <v>593</v>
          </cell>
        </row>
        <row r="594">
          <cell r="AL594">
            <v>763270.562212999</v>
          </cell>
        </row>
        <row r="594">
          <cell r="AX594">
            <v>152654.1124426</v>
          </cell>
        </row>
        <row r="594">
          <cell r="BJ594">
            <v>7632705.62212999</v>
          </cell>
        </row>
        <row r="595">
          <cell r="A595">
            <v>594</v>
          </cell>
        </row>
        <row r="595">
          <cell r="AL595">
            <v>763903.971704294</v>
          </cell>
        </row>
        <row r="595">
          <cell r="AX595">
            <v>152780.794340859</v>
          </cell>
        </row>
        <row r="595">
          <cell r="BJ595">
            <v>7639039.71704294</v>
          </cell>
        </row>
        <row r="596">
          <cell r="A596">
            <v>595</v>
          </cell>
        </row>
        <row r="596">
          <cell r="AL596">
            <v>764537.390479785</v>
          </cell>
        </row>
        <row r="596">
          <cell r="AX596">
            <v>152907.478095957</v>
          </cell>
        </row>
        <row r="596">
          <cell r="BJ596">
            <v>7645373.90479785</v>
          </cell>
        </row>
        <row r="597">
          <cell r="A597">
            <v>596</v>
          </cell>
        </row>
        <row r="597">
          <cell r="AL597">
            <v>765724.082137397</v>
          </cell>
        </row>
        <row r="597">
          <cell r="AX597">
            <v>153144.816427479</v>
          </cell>
        </row>
        <row r="597">
          <cell r="BJ597">
            <v>7657240.82137397</v>
          </cell>
        </row>
        <row r="598">
          <cell r="A598">
            <v>597</v>
          </cell>
        </row>
        <row r="598">
          <cell r="AL598">
            <v>766357.519481278</v>
          </cell>
        </row>
        <row r="598">
          <cell r="AX598">
            <v>153271.503896256</v>
          </cell>
        </row>
        <row r="598">
          <cell r="BJ598">
            <v>7663575.19481278</v>
          </cell>
        </row>
        <row r="599">
          <cell r="A599">
            <v>598</v>
          </cell>
        </row>
        <row r="599">
          <cell r="AL599">
            <v>767544.22970728</v>
          </cell>
        </row>
        <row r="599">
          <cell r="AX599">
            <v>153508.845941456</v>
          </cell>
        </row>
        <row r="599">
          <cell r="BJ599">
            <v>7675442.2970728</v>
          </cell>
        </row>
        <row r="600">
          <cell r="A600">
            <v>599</v>
          </cell>
        </row>
        <row r="600">
          <cell r="AL600">
            <v>768177.685619551</v>
          </cell>
        </row>
        <row r="600">
          <cell r="AX600">
            <v>153635.53712391</v>
          </cell>
        </row>
        <row r="600">
          <cell r="BJ600">
            <v>7681776.85619551</v>
          </cell>
        </row>
        <row r="601">
          <cell r="A601">
            <v>600</v>
          </cell>
        </row>
        <row r="601">
          <cell r="AL601">
            <v>768811.304152161</v>
          </cell>
        </row>
        <row r="601">
          <cell r="AX601">
            <v>153762.260830432</v>
          </cell>
        </row>
        <row r="601">
          <cell r="BJ601">
            <v>7688113.04152161</v>
          </cell>
        </row>
        <row r="602">
          <cell r="A602">
            <v>601</v>
          </cell>
        </row>
        <row r="602">
          <cell r="AL602">
            <v>769998.195602425</v>
          </cell>
        </row>
        <row r="602">
          <cell r="AX602">
            <v>153999.639120485</v>
          </cell>
        </row>
        <row r="602">
          <cell r="BJ602">
            <v>7699981.95602425</v>
          </cell>
        </row>
        <row r="603">
          <cell r="A603">
            <v>602</v>
          </cell>
        </row>
        <row r="603">
          <cell r="AL603">
            <v>770631.832774491</v>
          </cell>
        </row>
        <row r="603">
          <cell r="AX603">
            <v>154126.366554898</v>
          </cell>
        </row>
        <row r="603">
          <cell r="BJ603">
            <v>7706318.32774491</v>
          </cell>
        </row>
        <row r="604">
          <cell r="A604">
            <v>603</v>
          </cell>
        </row>
        <row r="604">
          <cell r="AL604">
            <v>771818.74286421</v>
          </cell>
        </row>
        <row r="604">
          <cell r="AX604">
            <v>154363.748572842</v>
          </cell>
        </row>
        <row r="604">
          <cell r="BJ604">
            <v>7718187.42864211</v>
          </cell>
        </row>
        <row r="605">
          <cell r="A605">
            <v>604</v>
          </cell>
        </row>
        <row r="605">
          <cell r="AL605">
            <v>772452.398675731</v>
          </cell>
        </row>
        <row r="605">
          <cell r="AX605">
            <v>154490.479735146</v>
          </cell>
        </row>
        <row r="605">
          <cell r="BJ605">
            <v>7724523.98675731</v>
          </cell>
        </row>
        <row r="606">
          <cell r="A606">
            <v>605</v>
          </cell>
        </row>
        <row r="606">
          <cell r="AL606">
            <v>773639.327404906</v>
          </cell>
        </row>
        <row r="606">
          <cell r="AX606">
            <v>154727.865480981</v>
          </cell>
        </row>
        <row r="606">
          <cell r="BJ606">
            <v>7736393.27404906</v>
          </cell>
        </row>
        <row r="607">
          <cell r="A607">
            <v>606</v>
          </cell>
        </row>
        <row r="607">
          <cell r="AL607">
            <v>774273.001855882</v>
          </cell>
        </row>
        <row r="607">
          <cell r="AX607">
            <v>154854.600371176</v>
          </cell>
        </row>
        <row r="607">
          <cell r="BJ607">
            <v>7742730.01855882</v>
          </cell>
        </row>
        <row r="608">
          <cell r="A608">
            <v>607</v>
          </cell>
        </row>
        <row r="608">
          <cell r="AL608">
            <v>774906.685626585</v>
          </cell>
        </row>
        <row r="608">
          <cell r="AX608">
            <v>154981.337125317</v>
          </cell>
        </row>
        <row r="608">
          <cell r="BJ608">
            <v>7749066.85626585</v>
          </cell>
        </row>
        <row r="609">
          <cell r="A609">
            <v>608</v>
          </cell>
        </row>
        <row r="609">
          <cell r="AL609">
            <v>776093.642314943</v>
          </cell>
        </row>
        <row r="609">
          <cell r="AX609">
            <v>155218.728462989</v>
          </cell>
        </row>
        <row r="609">
          <cell r="BJ609">
            <v>7760936.42314943</v>
          </cell>
        </row>
        <row r="610">
          <cell r="A610">
            <v>609</v>
          </cell>
        </row>
        <row r="610">
          <cell r="AL610">
            <v>776727.344725101</v>
          </cell>
        </row>
        <row r="610">
          <cell r="AX610">
            <v>155345.46894502</v>
          </cell>
        </row>
        <row r="610">
          <cell r="BJ610">
            <v>7767273.44725102</v>
          </cell>
        </row>
        <row r="611">
          <cell r="A611">
            <v>610</v>
          </cell>
        </row>
        <row r="611">
          <cell r="AL611">
            <v>777914.320052914</v>
          </cell>
        </row>
        <row r="611">
          <cell r="AX611">
            <v>155582.864010583</v>
          </cell>
        </row>
        <row r="611">
          <cell r="BJ611">
            <v>7779143.20052914</v>
          </cell>
        </row>
        <row r="612">
          <cell r="A612">
            <v>611</v>
          </cell>
        </row>
        <row r="612">
          <cell r="AL612">
            <v>778548.041102528</v>
          </cell>
        </row>
        <row r="612">
          <cell r="AX612">
            <v>155709.608220506</v>
          </cell>
        </row>
        <row r="612">
          <cell r="BJ612">
            <v>7785480.41102528</v>
          </cell>
        </row>
        <row r="613">
          <cell r="A613">
            <v>612</v>
          </cell>
        </row>
        <row r="613">
          <cell r="AL613">
            <v>779181.77147187</v>
          </cell>
        </row>
        <row r="613">
          <cell r="AX613">
            <v>155836.354294374</v>
          </cell>
        </row>
        <row r="613">
          <cell r="BJ613">
            <v>7791817.7147187</v>
          </cell>
        </row>
        <row r="614">
          <cell r="A614">
            <v>613</v>
          </cell>
        </row>
        <row r="614">
          <cell r="AL614">
            <v>780368.774758865</v>
          </cell>
        </row>
        <row r="614">
          <cell r="AX614">
            <v>156073.754951773</v>
          </cell>
        </row>
        <row r="614">
          <cell r="BJ614">
            <v>7803687.74758865</v>
          </cell>
        </row>
        <row r="615">
          <cell r="A615">
            <v>614</v>
          </cell>
        </row>
        <row r="615">
          <cell r="AL615">
            <v>781002.523767662</v>
          </cell>
        </row>
        <row r="615">
          <cell r="AX615">
            <v>156200.504753532</v>
          </cell>
        </row>
        <row r="615">
          <cell r="BJ615">
            <v>7810025.23767662</v>
          </cell>
        </row>
        <row r="616">
          <cell r="A616">
            <v>615</v>
          </cell>
        </row>
        <row r="616">
          <cell r="AL616">
            <v>782189.545694113</v>
          </cell>
        </row>
        <row r="616">
          <cell r="AX616">
            <v>156437.909138823</v>
          </cell>
        </row>
        <row r="616">
          <cell r="BJ616">
            <v>7821895.45694113</v>
          </cell>
        </row>
        <row r="617">
          <cell r="A617">
            <v>616</v>
          </cell>
        </row>
        <row r="617">
          <cell r="AL617">
            <v>782823.313342365</v>
          </cell>
        </row>
        <row r="617">
          <cell r="AX617">
            <v>156564.662668473</v>
          </cell>
        </row>
        <row r="617">
          <cell r="BJ617">
            <v>7828233.13342365</v>
          </cell>
        </row>
        <row r="618">
          <cell r="A618">
            <v>617</v>
          </cell>
        </row>
        <row r="618">
          <cell r="AL618">
            <v>783457.090310344</v>
          </cell>
        </row>
        <row r="618">
          <cell r="AX618">
            <v>156691.418062069</v>
          </cell>
        </row>
        <row r="618">
          <cell r="BJ618">
            <v>7834570.90310344</v>
          </cell>
        </row>
        <row r="619">
          <cell r="A619">
            <v>618</v>
          </cell>
        </row>
        <row r="619">
          <cell r="AL619">
            <v>784644.140195978</v>
          </cell>
        </row>
        <row r="619">
          <cell r="AX619">
            <v>156928.828039196</v>
          </cell>
        </row>
        <row r="619">
          <cell r="BJ619">
            <v>7846441.40195978</v>
          </cell>
        </row>
        <row r="620">
          <cell r="A620">
            <v>619</v>
          </cell>
        </row>
        <row r="620">
          <cell r="AL620">
            <v>785277.935803412</v>
          </cell>
        </row>
        <row r="620">
          <cell r="AX620">
            <v>157055.587160683</v>
          </cell>
        </row>
        <row r="620">
          <cell r="BJ620">
            <v>7852779.35803413</v>
          </cell>
        </row>
        <row r="621">
          <cell r="A621">
            <v>620</v>
          </cell>
        </row>
        <row r="621">
          <cell r="AL621">
            <v>786465.004328501</v>
          </cell>
        </row>
        <row r="621">
          <cell r="AX621">
            <v>157293.0008657</v>
          </cell>
        </row>
        <row r="621">
          <cell r="BJ621">
            <v>7864650.04328501</v>
          </cell>
        </row>
        <row r="622">
          <cell r="A622">
            <v>621</v>
          </cell>
        </row>
        <row r="622">
          <cell r="AL622">
            <v>787098.818575391</v>
          </cell>
        </row>
        <row r="622">
          <cell r="AX622">
            <v>157419.763715078</v>
          </cell>
        </row>
        <row r="622">
          <cell r="BJ622">
            <v>7870988.18575391</v>
          </cell>
        </row>
        <row r="623">
          <cell r="A623">
            <v>622</v>
          </cell>
        </row>
        <row r="623">
          <cell r="AL623">
            <v>788285.905739935</v>
          </cell>
        </row>
        <row r="623">
          <cell r="AX623">
            <v>157657.181147987</v>
          </cell>
        </row>
        <row r="623">
          <cell r="BJ623">
            <v>7882859.05739935</v>
          </cell>
        </row>
        <row r="624">
          <cell r="A624">
            <v>623</v>
          </cell>
        </row>
        <row r="624">
          <cell r="AL624">
            <v>788919.73862628</v>
          </cell>
        </row>
        <row r="624">
          <cell r="AX624">
            <v>157783.947725256</v>
          </cell>
        </row>
        <row r="624">
          <cell r="BJ624">
            <v>7889197.3862628</v>
          </cell>
        </row>
        <row r="625">
          <cell r="A625">
            <v>624</v>
          </cell>
        </row>
        <row r="625">
          <cell r="AL625">
            <v>789553.580832353</v>
          </cell>
        </row>
        <row r="625">
          <cell r="AX625">
            <v>157910.716166471</v>
          </cell>
        </row>
        <row r="625">
          <cell r="BJ625">
            <v>7895535.80832353</v>
          </cell>
        </row>
        <row r="626">
          <cell r="A626">
            <v>625</v>
          </cell>
        </row>
        <row r="626">
          <cell r="AL626">
            <v>790740.69595608</v>
          </cell>
        </row>
        <row r="626">
          <cell r="AX626">
            <v>158148.139191216</v>
          </cell>
        </row>
        <row r="626">
          <cell r="BJ626">
            <v>7907406.9595608</v>
          </cell>
        </row>
        <row r="627">
          <cell r="A627">
            <v>626</v>
          </cell>
        </row>
        <row r="627">
          <cell r="AL627">
            <v>791374.556801608</v>
          </cell>
        </row>
        <row r="627">
          <cell r="AX627">
            <v>158274.911360322</v>
          </cell>
        </row>
        <row r="627">
          <cell r="BJ627">
            <v>7913745.56801608</v>
          </cell>
        </row>
        <row r="628">
          <cell r="A628">
            <v>627</v>
          </cell>
        </row>
        <row r="628">
          <cell r="AL628">
            <v>792561.69056479</v>
          </cell>
        </row>
        <row r="628">
          <cell r="AX628">
            <v>158512.338112958</v>
          </cell>
        </row>
        <row r="628">
          <cell r="BJ628">
            <v>7925616.9056479</v>
          </cell>
        </row>
        <row r="629">
          <cell r="A629">
            <v>628</v>
          </cell>
        </row>
        <row r="629">
          <cell r="AL629">
            <v>793195.570049773</v>
          </cell>
        </row>
        <row r="629">
          <cell r="AX629">
            <v>158639.114009955</v>
          </cell>
        </row>
        <row r="629">
          <cell r="BJ629">
            <v>7931955.70049773</v>
          </cell>
        </row>
        <row r="630">
          <cell r="A630">
            <v>629</v>
          </cell>
        </row>
        <row r="630">
          <cell r="AL630">
            <v>793829.458854484</v>
          </cell>
        </row>
        <row r="630">
          <cell r="AX630">
            <v>158765.891770897</v>
          </cell>
        </row>
        <row r="630">
          <cell r="BJ630">
            <v>7938294.58854484</v>
          </cell>
        </row>
        <row r="631">
          <cell r="A631">
            <v>630</v>
          </cell>
        </row>
        <row r="631">
          <cell r="AL631">
            <v>795016.620576848</v>
          </cell>
        </row>
        <row r="631">
          <cell r="AX631">
            <v>159003.32411537</v>
          </cell>
        </row>
        <row r="631">
          <cell r="BJ631">
            <v>7950166.20576848</v>
          </cell>
        </row>
        <row r="632">
          <cell r="A632">
            <v>631</v>
          </cell>
        </row>
        <row r="632">
          <cell r="AL632">
            <v>795650.528021014</v>
          </cell>
        </row>
        <row r="632">
          <cell r="AX632">
            <v>159130.105604203</v>
          </cell>
        </row>
        <row r="632">
          <cell r="BJ632">
            <v>7956505.28021014</v>
          </cell>
        </row>
        <row r="633">
          <cell r="A633">
            <v>632</v>
          </cell>
        </row>
        <row r="633">
          <cell r="AL633">
            <v>796837.708382834</v>
          </cell>
        </row>
        <row r="633">
          <cell r="AX633">
            <v>159367.541676567</v>
          </cell>
        </row>
        <row r="633">
          <cell r="BJ633">
            <v>7968377.08382834</v>
          </cell>
        </row>
        <row r="634">
          <cell r="A634">
            <v>633</v>
          </cell>
        </row>
        <row r="634">
          <cell r="AL634">
            <v>797471.634466456</v>
          </cell>
        </row>
        <row r="634">
          <cell r="AX634">
            <v>159494.326893291</v>
          </cell>
        </row>
        <row r="634">
          <cell r="BJ634">
            <v>7974716.34466456</v>
          </cell>
        </row>
        <row r="635">
          <cell r="A635">
            <v>634</v>
          </cell>
        </row>
        <row r="635">
          <cell r="AL635">
            <v>798105.569869805</v>
          </cell>
        </row>
        <row r="635">
          <cell r="AX635">
            <v>159621.113973961</v>
          </cell>
        </row>
        <row r="635">
          <cell r="BJ635">
            <v>7981055.69869805</v>
          </cell>
        </row>
        <row r="636">
          <cell r="A636">
            <v>635</v>
          </cell>
        </row>
        <row r="636">
          <cell r="AL636">
            <v>799292.778190807</v>
          </cell>
        </row>
        <row r="636">
          <cell r="AX636">
            <v>159858.555638161</v>
          </cell>
        </row>
        <row r="636">
          <cell r="BJ636">
            <v>7992927.78190807</v>
          </cell>
        </row>
        <row r="637">
          <cell r="A637">
            <v>636</v>
          </cell>
        </row>
        <row r="637">
          <cell r="AL637">
            <v>799926.732233611</v>
          </cell>
        </row>
        <row r="637">
          <cell r="AX637">
            <v>159985.346446722</v>
          </cell>
        </row>
        <row r="637">
          <cell r="BJ637">
            <v>7999267.32233611</v>
          </cell>
        </row>
        <row r="638">
          <cell r="A638">
            <v>637</v>
          </cell>
        </row>
        <row r="638">
          <cell r="AL638">
            <v>801113.959194069</v>
          </cell>
        </row>
        <row r="638">
          <cell r="AX638">
            <v>160222.791838814</v>
          </cell>
        </row>
        <row r="638">
          <cell r="BJ638">
            <v>8011139.59194069</v>
          </cell>
        </row>
        <row r="639">
          <cell r="A639">
            <v>638</v>
          </cell>
        </row>
        <row r="639">
          <cell r="AL639">
            <v>801747.931876328</v>
          </cell>
        </row>
        <row r="639">
          <cell r="AX639">
            <v>160349.586375266</v>
          </cell>
        </row>
        <row r="639">
          <cell r="BJ639">
            <v>8017479.31876328</v>
          </cell>
        </row>
        <row r="640">
          <cell r="A640">
            <v>639</v>
          </cell>
        </row>
        <row r="640">
          <cell r="AL640">
            <v>802935.177476241</v>
          </cell>
        </row>
        <row r="640">
          <cell r="AX640">
            <v>160587.035495248</v>
          </cell>
        </row>
        <row r="640">
          <cell r="BJ640">
            <v>8029351.77476241</v>
          </cell>
        </row>
        <row r="641">
          <cell r="A641">
            <v>640</v>
          </cell>
        </row>
        <row r="641">
          <cell r="AL641">
            <v>803569.168797956</v>
          </cell>
        </row>
        <row r="641">
          <cell r="AX641">
            <v>160713.833759591</v>
          </cell>
        </row>
        <row r="641">
          <cell r="BJ641">
            <v>8035691.68797956</v>
          </cell>
        </row>
        <row r="642">
          <cell r="A642">
            <v>641</v>
          </cell>
        </row>
        <row r="642">
          <cell r="AL642">
            <v>804203.169439398</v>
          </cell>
        </row>
        <row r="642">
          <cell r="AX642">
            <v>160840.63388788</v>
          </cell>
        </row>
        <row r="642">
          <cell r="BJ642">
            <v>8042031.69439398</v>
          </cell>
        </row>
        <row r="643">
          <cell r="A643">
            <v>642</v>
          </cell>
        </row>
        <row r="643">
          <cell r="AL643">
            <v>805390.442998494</v>
          </cell>
        </row>
        <row r="643">
          <cell r="AX643">
            <v>161078.088599699</v>
          </cell>
        </row>
        <row r="643">
          <cell r="BJ643">
            <v>8053904.42998494</v>
          </cell>
        </row>
        <row r="644">
          <cell r="A644">
            <v>643</v>
          </cell>
        </row>
        <row r="644">
          <cell r="AL644">
            <v>806024.462279391</v>
          </cell>
        </row>
        <row r="644">
          <cell r="AX644">
            <v>161204.892455878</v>
          </cell>
        </row>
        <row r="644">
          <cell r="BJ644">
            <v>8060244.62279391</v>
          </cell>
        </row>
        <row r="645">
          <cell r="A645">
            <v>644</v>
          </cell>
        </row>
        <row r="645">
          <cell r="AL645">
            <v>807211.754477942</v>
          </cell>
        </row>
        <row r="645">
          <cell r="AX645">
            <v>161442.350895588</v>
          </cell>
        </row>
        <row r="645">
          <cell r="BJ645">
            <v>8072117.54477942</v>
          </cell>
        </row>
        <row r="646">
          <cell r="A646">
            <v>645</v>
          </cell>
        </row>
        <row r="646">
          <cell r="AL646">
            <v>807845.792398295</v>
          </cell>
        </row>
        <row r="646">
          <cell r="AX646">
            <v>161569.158479659</v>
          </cell>
        </row>
        <row r="646">
          <cell r="BJ646">
            <v>8078457.92398295</v>
          </cell>
        </row>
        <row r="647">
          <cell r="A647">
            <v>646</v>
          </cell>
        </row>
        <row r="647">
          <cell r="AL647">
            <v>808479.839638375</v>
          </cell>
        </row>
        <row r="647">
          <cell r="AX647">
            <v>161695.967927675</v>
          </cell>
        </row>
        <row r="647">
          <cell r="BJ647">
            <v>8084798.39638375</v>
          </cell>
        </row>
        <row r="648">
          <cell r="A648">
            <v>647</v>
          </cell>
        </row>
        <row r="648">
          <cell r="AL648">
            <v>809667.159796109</v>
          </cell>
        </row>
        <row r="648">
          <cell r="AX648">
            <v>161933.431959222</v>
          </cell>
        </row>
        <row r="648">
          <cell r="BJ648">
            <v>8096671.59796109</v>
          </cell>
        </row>
        <row r="649">
          <cell r="A649">
            <v>648</v>
          </cell>
        </row>
        <row r="649">
          <cell r="AL649">
            <v>810301.225675644</v>
          </cell>
        </row>
        <row r="649">
          <cell r="AX649">
            <v>162060.245135129</v>
          </cell>
        </row>
        <row r="649">
          <cell r="BJ649">
            <v>8103012.25675644</v>
          </cell>
        </row>
        <row r="650">
          <cell r="A650">
            <v>649</v>
          </cell>
        </row>
        <row r="650">
          <cell r="AL650">
            <v>811488.564472833</v>
          </cell>
        </row>
        <row r="650">
          <cell r="AX650">
            <v>162297.712894567</v>
          </cell>
        </row>
        <row r="650">
          <cell r="BJ650">
            <v>8114885.64472833</v>
          </cell>
        </row>
        <row r="651">
          <cell r="A651">
            <v>650</v>
          </cell>
        </row>
        <row r="651">
          <cell r="AL651">
            <v>812122.648991823</v>
          </cell>
        </row>
        <row r="651">
          <cell r="AX651">
            <v>162424.529798365</v>
          </cell>
        </row>
        <row r="651">
          <cell r="BJ651">
            <v>8121226.48991824</v>
          </cell>
        </row>
        <row r="652">
          <cell r="A652">
            <v>651</v>
          </cell>
        </row>
        <row r="652">
          <cell r="AL652">
            <v>812756.742830542</v>
          </cell>
        </row>
        <row r="652">
          <cell r="AX652">
            <v>162551.348566108</v>
          </cell>
        </row>
        <row r="652">
          <cell r="BJ652">
            <v>8127567.42830542</v>
          </cell>
        </row>
        <row r="653">
          <cell r="A653">
            <v>652</v>
          </cell>
        </row>
        <row r="653">
          <cell r="AL653">
            <v>813944.109586914</v>
          </cell>
        </row>
        <row r="653">
          <cell r="AX653">
            <v>162788.821917383</v>
          </cell>
        </row>
        <row r="653">
          <cell r="BJ653">
            <v>8139441.09586914</v>
          </cell>
        </row>
        <row r="654">
          <cell r="A654">
            <v>653</v>
          </cell>
        </row>
        <row r="654">
          <cell r="AL654">
            <v>814578.222065087</v>
          </cell>
        </row>
        <row r="654">
          <cell r="AX654">
            <v>162915.644413017</v>
          </cell>
        </row>
        <row r="654">
          <cell r="BJ654">
            <v>8145782.22065087</v>
          </cell>
        </row>
        <row r="655">
          <cell r="A655">
            <v>654</v>
          </cell>
        </row>
        <row r="655">
          <cell r="AL655">
            <v>815765.607460914</v>
          </cell>
        </row>
        <row r="655">
          <cell r="AX655">
            <v>163153.121492183</v>
          </cell>
        </row>
        <row r="655">
          <cell r="BJ655">
            <v>8157656.07460914</v>
          </cell>
        </row>
        <row r="656">
          <cell r="A656">
            <v>655</v>
          </cell>
        </row>
        <row r="656">
          <cell r="AL656">
            <v>816399.738578542</v>
          </cell>
        </row>
        <row r="656">
          <cell r="AX656">
            <v>163279.947715709</v>
          </cell>
        </row>
        <row r="656">
          <cell r="BJ656">
            <v>8163997.38578543</v>
          </cell>
        </row>
        <row r="657">
          <cell r="A657">
            <v>656</v>
          </cell>
        </row>
        <row r="657">
          <cell r="AL657">
            <v>817587.142613825</v>
          </cell>
        </row>
        <row r="657">
          <cell r="AX657">
            <v>163517.428522765</v>
          </cell>
        </row>
        <row r="657">
          <cell r="BJ657">
            <v>8175871.42613825</v>
          </cell>
        </row>
        <row r="658">
          <cell r="A658">
            <v>657</v>
          </cell>
        </row>
        <row r="658">
          <cell r="AL658">
            <v>818221.292370908</v>
          </cell>
        </row>
        <row r="658">
          <cell r="AX658">
            <v>163644.258474182</v>
          </cell>
        </row>
        <row r="658">
          <cell r="BJ658">
            <v>8182212.92370909</v>
          </cell>
        </row>
        <row r="659">
          <cell r="A659">
            <v>658</v>
          </cell>
        </row>
        <row r="659">
          <cell r="AL659">
            <v>818855.45144772</v>
          </cell>
        </row>
        <row r="659">
          <cell r="AX659">
            <v>163771.090289544</v>
          </cell>
        </row>
        <row r="659">
          <cell r="BJ659">
            <v>8188554.5144772</v>
          </cell>
        </row>
        <row r="660">
          <cell r="A660">
            <v>659</v>
          </cell>
        </row>
        <row r="660">
          <cell r="AL660">
            <v>820042.883442185</v>
          </cell>
        </row>
        <row r="660">
          <cell r="AX660">
            <v>164008.576688437</v>
          </cell>
        </row>
        <row r="660">
          <cell r="BJ660">
            <v>8200428.83442185</v>
          </cell>
        </row>
        <row r="661">
          <cell r="A661">
            <v>660</v>
          </cell>
        </row>
        <row r="661">
          <cell r="AL661">
            <v>820677.061158451</v>
          </cell>
        </row>
        <row r="661">
          <cell r="AX661">
            <v>164135.41223169</v>
          </cell>
        </row>
        <row r="661">
          <cell r="BJ661">
            <v>8206770.61158451</v>
          </cell>
        </row>
        <row r="662">
          <cell r="A662">
            <v>661</v>
          </cell>
        </row>
        <row r="662">
          <cell r="AL662">
            <v>821864.511792372</v>
          </cell>
        </row>
        <row r="662">
          <cell r="AX662">
            <v>164372.902358474</v>
          </cell>
        </row>
        <row r="662">
          <cell r="BJ662">
            <v>8218645.11792372</v>
          </cell>
        </row>
        <row r="663">
          <cell r="A663">
            <v>662</v>
          </cell>
        </row>
        <row r="663">
          <cell r="AL663">
            <v>822498.708148093</v>
          </cell>
        </row>
        <row r="663">
          <cell r="AX663">
            <v>164499.741629619</v>
          </cell>
        </row>
        <row r="663">
          <cell r="BJ663">
            <v>8224987.08148093</v>
          </cell>
        </row>
        <row r="664">
          <cell r="A664">
            <v>663</v>
          </cell>
        </row>
        <row r="664">
          <cell r="AL664">
            <v>823132.913823543</v>
          </cell>
        </row>
        <row r="664">
          <cell r="AX664">
            <v>164626.582764709</v>
          </cell>
        </row>
        <row r="664">
          <cell r="BJ664">
            <v>8231329.13823543</v>
          </cell>
        </row>
        <row r="665">
          <cell r="A665">
            <v>664</v>
          </cell>
        </row>
        <row r="665">
          <cell r="AL665">
            <v>824320.392416646</v>
          </cell>
        </row>
        <row r="665">
          <cell r="AX665">
            <v>164864.078483329</v>
          </cell>
        </row>
        <row r="665">
          <cell r="BJ665">
            <v>8243203.92416646</v>
          </cell>
        </row>
        <row r="666">
          <cell r="A666">
            <v>665</v>
          </cell>
        </row>
        <row r="666">
          <cell r="AL666">
            <v>824954.616731551</v>
          </cell>
        </row>
        <row r="666">
          <cell r="AX666">
            <v>164990.92334631</v>
          </cell>
        </row>
        <row r="666">
          <cell r="BJ666">
            <v>8249546.16731551</v>
          </cell>
        </row>
        <row r="667">
          <cell r="A667">
            <v>666</v>
          </cell>
        </row>
        <row r="667">
          <cell r="AL667">
            <v>826142.113964109</v>
          </cell>
        </row>
        <row r="667">
          <cell r="AX667">
            <v>165228.422792822</v>
          </cell>
        </row>
        <row r="667">
          <cell r="BJ667">
            <v>8261421.13964109</v>
          </cell>
        </row>
        <row r="668">
          <cell r="A668">
            <v>667</v>
          </cell>
        </row>
        <row r="668">
          <cell r="AL668">
            <v>826776.356918469</v>
          </cell>
        </row>
        <row r="668">
          <cell r="AX668">
            <v>165355.271383694</v>
          </cell>
        </row>
        <row r="668">
          <cell r="BJ668">
            <v>8267763.56918469</v>
          </cell>
        </row>
        <row r="669">
          <cell r="A669">
            <v>668</v>
          </cell>
        </row>
        <row r="669">
          <cell r="AL669">
            <v>827410.609192556</v>
          </cell>
        </row>
        <row r="669">
          <cell r="AX669">
            <v>165482.121838511</v>
          </cell>
        </row>
        <row r="669">
          <cell r="BJ669">
            <v>8274106.09192556</v>
          </cell>
        </row>
        <row r="670">
          <cell r="A670">
            <v>669</v>
          </cell>
        </row>
        <row r="670">
          <cell r="AL670">
            <v>828598.134384297</v>
          </cell>
        </row>
        <row r="670">
          <cell r="AX670">
            <v>165719.626876859</v>
          </cell>
        </row>
        <row r="670">
          <cell r="BJ670">
            <v>8285981.34384297</v>
          </cell>
        </row>
        <row r="671">
          <cell r="A671">
            <v>670</v>
          </cell>
        </row>
        <row r="671">
          <cell r="AL671">
            <v>829232.40529784</v>
          </cell>
        </row>
        <row r="671">
          <cell r="AX671">
            <v>165846.481059568</v>
          </cell>
        </row>
        <row r="671">
          <cell r="BJ671">
            <v>8292324.0529784</v>
          </cell>
        </row>
        <row r="672">
          <cell r="A672">
            <v>671</v>
          </cell>
        </row>
        <row r="672">
          <cell r="AL672">
            <v>830419.949129036</v>
          </cell>
        </row>
        <row r="672">
          <cell r="AX672">
            <v>166083.989825807</v>
          </cell>
        </row>
        <row r="672">
          <cell r="BJ672">
            <v>8304199.49129036</v>
          </cell>
        </row>
        <row r="673">
          <cell r="A673">
            <v>672</v>
          </cell>
        </row>
        <row r="673">
          <cell r="AL673">
            <v>831054.238682033</v>
          </cell>
        </row>
        <row r="673">
          <cell r="AX673">
            <v>166210.847736407</v>
          </cell>
        </row>
        <row r="673">
          <cell r="BJ673">
            <v>8310542.38682033</v>
          </cell>
        </row>
        <row r="674">
          <cell r="A674">
            <v>673</v>
          </cell>
        </row>
        <row r="674">
          <cell r="AL674">
            <v>832241.801152685</v>
          </cell>
        </row>
        <row r="674">
          <cell r="AX674">
            <v>166448.360230537</v>
          </cell>
        </row>
        <row r="674">
          <cell r="BJ674">
            <v>8322418.01152685</v>
          </cell>
        </row>
        <row r="675">
          <cell r="A675">
            <v>674</v>
          </cell>
        </row>
        <row r="675">
          <cell r="AL675">
            <v>832876.109345138</v>
          </cell>
        </row>
        <row r="675">
          <cell r="AX675">
            <v>166575.221869028</v>
          </cell>
        </row>
        <row r="675">
          <cell r="BJ675">
            <v>8328761.09345138</v>
          </cell>
        </row>
        <row r="676">
          <cell r="A676">
            <v>675</v>
          </cell>
        </row>
        <row r="676">
          <cell r="AL676">
            <v>833510.426857319</v>
          </cell>
        </row>
        <row r="676">
          <cell r="AX676">
            <v>166702.085371464</v>
          </cell>
        </row>
        <row r="676">
          <cell r="BJ676">
            <v>8335104.26857319</v>
          </cell>
        </row>
        <row r="677">
          <cell r="A677">
            <v>676</v>
          </cell>
        </row>
        <row r="677">
          <cell r="AL677">
            <v>834698.017287153</v>
          </cell>
        </row>
        <row r="677">
          <cell r="AX677">
            <v>166939.603457431</v>
          </cell>
        </row>
        <row r="677">
          <cell r="BJ677">
            <v>8346980.17287153</v>
          </cell>
        </row>
        <row r="678">
          <cell r="A678">
            <v>677</v>
          </cell>
        </row>
        <row r="678">
          <cell r="AL678">
            <v>835332.353438789</v>
          </cell>
        </row>
        <row r="678">
          <cell r="AX678">
            <v>167066.470687758</v>
          </cell>
        </row>
        <row r="678">
          <cell r="BJ678">
            <v>8353323.53438789</v>
          </cell>
        </row>
        <row r="679">
          <cell r="A679">
            <v>678</v>
          </cell>
        </row>
        <row r="679">
          <cell r="AL679">
            <v>836519.962508078</v>
          </cell>
        </row>
        <row r="679">
          <cell r="AX679">
            <v>167303.992501616</v>
          </cell>
        </row>
        <row r="679">
          <cell r="BJ679">
            <v>8365199.62508078</v>
          </cell>
        </row>
        <row r="680">
          <cell r="A680">
            <v>679</v>
          </cell>
        </row>
        <row r="680">
          <cell r="AL680">
            <v>837154.317299169</v>
          </cell>
        </row>
        <row r="680">
          <cell r="AX680">
            <v>167430.863459834</v>
          </cell>
        </row>
        <row r="680">
          <cell r="BJ680">
            <v>8371543.17299169</v>
          </cell>
        </row>
        <row r="681">
          <cell r="A681">
            <v>680</v>
          </cell>
        </row>
        <row r="681">
          <cell r="AL681">
            <v>837788.681409988</v>
          </cell>
        </row>
        <row r="681">
          <cell r="AX681">
            <v>167557.736281998</v>
          </cell>
        </row>
        <row r="681">
          <cell r="BJ681">
            <v>8377886.81409988</v>
          </cell>
        </row>
        <row r="682">
          <cell r="A682">
            <v>681</v>
          </cell>
        </row>
        <row r="682">
          <cell r="AL682">
            <v>838976.31843846</v>
          </cell>
        </row>
        <row r="682">
          <cell r="AX682">
            <v>167795.263687692</v>
          </cell>
        </row>
        <row r="682">
          <cell r="BJ682">
            <v>8389763.1843846</v>
          </cell>
        </row>
        <row r="683">
          <cell r="A683">
            <v>682</v>
          </cell>
        </row>
        <row r="683">
          <cell r="AL683">
            <v>839610.701188734</v>
          </cell>
        </row>
        <row r="683">
          <cell r="AX683">
            <v>167922.140237747</v>
          </cell>
        </row>
        <row r="683">
          <cell r="BJ683">
            <v>8396107.01188734</v>
          </cell>
        </row>
        <row r="684">
          <cell r="A684">
            <v>683</v>
          </cell>
        </row>
        <row r="684">
          <cell r="AL684">
            <v>840798.356856661</v>
          </cell>
        </row>
        <row r="684">
          <cell r="AX684">
            <v>168159.671371332</v>
          </cell>
        </row>
        <row r="684">
          <cell r="BJ684">
            <v>8407983.56856662</v>
          </cell>
        </row>
        <row r="685">
          <cell r="A685">
            <v>684</v>
          </cell>
        </row>
        <row r="685">
          <cell r="AL685">
            <v>841432.758246391</v>
          </cell>
        </row>
        <row r="685">
          <cell r="AX685">
            <v>168286.551649278</v>
          </cell>
        </row>
        <row r="685">
          <cell r="BJ685">
            <v>8414327.58246391</v>
          </cell>
        </row>
        <row r="686">
          <cell r="A686">
            <v>685</v>
          </cell>
        </row>
        <row r="686">
          <cell r="AL686">
            <v>842067.168955847</v>
          </cell>
        </row>
        <row r="686">
          <cell r="AX686">
            <v>168413.433791169</v>
          </cell>
        </row>
        <row r="686">
          <cell r="BJ686">
            <v>8420671.68955847</v>
          </cell>
        </row>
        <row r="687">
          <cell r="A687">
            <v>686</v>
          </cell>
        </row>
        <row r="687">
          <cell r="AL687">
            <v>843254.852582957</v>
          </cell>
        </row>
        <row r="687">
          <cell r="AX687">
            <v>168650.970516591</v>
          </cell>
        </row>
        <row r="687">
          <cell r="BJ687">
            <v>8432548.52582957</v>
          </cell>
        </row>
        <row r="688">
          <cell r="A688">
            <v>687</v>
          </cell>
        </row>
        <row r="688">
          <cell r="AL688">
            <v>843889.281931869</v>
          </cell>
        </row>
        <row r="688">
          <cell r="AX688">
            <v>168777.856386374</v>
          </cell>
        </row>
        <row r="688">
          <cell r="BJ688">
            <v>8438892.81931869</v>
          </cell>
        </row>
        <row r="689">
          <cell r="A689">
            <v>688</v>
          </cell>
        </row>
        <row r="689">
          <cell r="AL689">
            <v>845076.984198435</v>
          </cell>
        </row>
        <row r="689">
          <cell r="AX689">
            <v>169015.396839687</v>
          </cell>
        </row>
        <row r="689">
          <cell r="BJ689">
            <v>8450769.84198435</v>
          </cell>
        </row>
        <row r="690">
          <cell r="A690">
            <v>689</v>
          </cell>
        </row>
        <row r="690">
          <cell r="AL690">
            <v>845711.432186802</v>
          </cell>
        </row>
        <row r="690">
          <cell r="AX690">
            <v>169142.28643736</v>
          </cell>
        </row>
        <row r="690">
          <cell r="BJ690">
            <v>8457114.32186802</v>
          </cell>
        </row>
        <row r="691">
          <cell r="A691">
            <v>690</v>
          </cell>
        </row>
        <row r="691">
          <cell r="AL691">
            <v>846899.153092823</v>
          </cell>
        </row>
        <row r="691">
          <cell r="AX691">
            <v>169379.830618565</v>
          </cell>
        </row>
        <row r="691">
          <cell r="BJ691">
            <v>8468991.53092823</v>
          </cell>
        </row>
        <row r="692">
          <cell r="A692">
            <v>691</v>
          </cell>
        </row>
        <row r="692">
          <cell r="AL692">
            <v>847533.619720645</v>
          </cell>
        </row>
        <row r="692">
          <cell r="AX692">
            <v>169506.723944129</v>
          </cell>
        </row>
        <row r="692">
          <cell r="BJ692">
            <v>8475336.19720645</v>
          </cell>
        </row>
        <row r="693">
          <cell r="A693">
            <v>692</v>
          </cell>
        </row>
        <row r="693">
          <cell r="AL693">
            <v>848168.095668195</v>
          </cell>
        </row>
        <row r="693">
          <cell r="AX693">
            <v>169633.619133639</v>
          </cell>
        </row>
        <row r="693">
          <cell r="BJ693">
            <v>8481680.95668194</v>
          </cell>
        </row>
        <row r="694">
          <cell r="A694">
            <v>693</v>
          </cell>
        </row>
        <row r="694">
          <cell r="AL694">
            <v>849355.844533398</v>
          </cell>
        </row>
        <row r="694">
          <cell r="AX694">
            <v>169871.16890668</v>
          </cell>
        </row>
        <row r="694">
          <cell r="BJ694">
            <v>8493558.44533398</v>
          </cell>
        </row>
        <row r="695">
          <cell r="A695">
            <v>694</v>
          </cell>
        </row>
        <row r="695">
          <cell r="AL695">
            <v>849990.339120403</v>
          </cell>
        </row>
        <row r="695">
          <cell r="AX695">
            <v>169998.067824081</v>
          </cell>
        </row>
        <row r="695">
          <cell r="BJ695">
            <v>8499903.39120403</v>
          </cell>
        </row>
        <row r="696">
          <cell r="A696">
            <v>695</v>
          </cell>
        </row>
        <row r="696">
          <cell r="AL696">
            <v>851178.106625062</v>
          </cell>
        </row>
        <row r="696">
          <cell r="AX696">
            <v>170235.621325012</v>
          </cell>
        </row>
        <row r="696">
          <cell r="BJ696">
            <v>8511781.06625062</v>
          </cell>
        </row>
        <row r="697">
          <cell r="A697">
            <v>696</v>
          </cell>
        </row>
        <row r="697">
          <cell r="AL697">
            <v>851812.619851522</v>
          </cell>
        </row>
        <row r="697">
          <cell r="AX697">
            <v>170362.523970304</v>
          </cell>
        </row>
        <row r="697">
          <cell r="BJ697">
            <v>8518126.19851522</v>
          </cell>
        </row>
        <row r="698">
          <cell r="A698">
            <v>697</v>
          </cell>
        </row>
        <row r="698">
          <cell r="AL698">
            <v>852447.14239771</v>
          </cell>
        </row>
        <row r="698">
          <cell r="AX698">
            <v>170489.428479542</v>
          </cell>
        </row>
        <row r="698">
          <cell r="BJ698">
            <v>8524471.4239771</v>
          </cell>
        </row>
        <row r="699">
          <cell r="A699">
            <v>698</v>
          </cell>
        </row>
        <row r="699">
          <cell r="AL699">
            <v>853634.937861551</v>
          </cell>
        </row>
        <row r="699">
          <cell r="AX699">
            <v>170726.98757231</v>
          </cell>
        </row>
        <row r="699">
          <cell r="BJ699">
            <v>8536349.37861551</v>
          </cell>
        </row>
        <row r="700">
          <cell r="A700">
            <v>699</v>
          </cell>
        </row>
        <row r="700">
          <cell r="AL700">
            <v>854269.479047195</v>
          </cell>
        </row>
        <row r="700">
          <cell r="AX700">
            <v>170853.895809439</v>
          </cell>
        </row>
        <row r="700">
          <cell r="BJ700">
            <v>8542694.79047195</v>
          </cell>
        </row>
        <row r="701">
          <cell r="A701">
            <v>700</v>
          </cell>
        </row>
        <row r="701">
          <cell r="AL701">
            <v>855457.58353929</v>
          </cell>
        </row>
        <row r="701">
          <cell r="AX701">
            <v>171091.516707858</v>
          </cell>
        </row>
        <row r="701">
          <cell r="BJ701">
            <v>8554575.8353929</v>
          </cell>
        </row>
        <row r="702">
          <cell r="A702">
            <v>701</v>
          </cell>
        </row>
        <row r="702">
          <cell r="AL702">
            <v>856092.433819889</v>
          </cell>
        </row>
        <row r="702">
          <cell r="AX702">
            <v>171218.486763978</v>
          </cell>
        </row>
        <row r="702">
          <cell r="BJ702">
            <v>8560924.33819889</v>
          </cell>
        </row>
        <row r="703">
          <cell r="A703">
            <v>702</v>
          </cell>
        </row>
        <row r="703">
          <cell r="AL703">
            <v>856727.293486919</v>
          </cell>
        </row>
        <row r="703">
          <cell r="AX703">
            <v>171345.458697384</v>
          </cell>
        </row>
        <row r="703">
          <cell r="BJ703">
            <v>8567272.93486919</v>
          </cell>
        </row>
        <row r="704">
          <cell r="A704">
            <v>703</v>
          </cell>
        </row>
        <row r="704">
          <cell r="AL704">
            <v>857915.426138305</v>
          </cell>
        </row>
        <row r="704">
          <cell r="AX704">
            <v>171583.085227661</v>
          </cell>
        </row>
        <row r="704">
          <cell r="BJ704">
            <v>8579154.26138305</v>
          </cell>
        </row>
        <row r="705">
          <cell r="A705">
            <v>704</v>
          </cell>
        </row>
        <row r="705">
          <cell r="AL705">
            <v>858550.304578195</v>
          </cell>
        </row>
        <row r="705">
          <cell r="AX705">
            <v>171710.060915639</v>
          </cell>
        </row>
        <row r="705">
          <cell r="BJ705">
            <v>8585503.04578195</v>
          </cell>
        </row>
        <row r="706">
          <cell r="A706">
            <v>705</v>
          </cell>
        </row>
        <row r="706">
          <cell r="AL706">
            <v>859738.456002441</v>
          </cell>
        </row>
        <row r="706">
          <cell r="AX706">
            <v>171947.691200488</v>
          </cell>
        </row>
        <row r="706">
          <cell r="BJ706">
            <v>8597384.56002441</v>
          </cell>
        </row>
        <row r="707">
          <cell r="A707">
            <v>706</v>
          </cell>
        </row>
        <row r="707">
          <cell r="AL707">
            <v>860373.353215191</v>
          </cell>
        </row>
        <row r="707">
          <cell r="AX707">
            <v>172074.670643038</v>
          </cell>
        </row>
        <row r="707">
          <cell r="BJ707">
            <v>8603733.53215191</v>
          </cell>
        </row>
        <row r="708">
          <cell r="A708">
            <v>707</v>
          </cell>
        </row>
        <row r="708">
          <cell r="AL708">
            <v>861561.523412298</v>
          </cell>
        </row>
        <row r="708">
          <cell r="AX708">
            <v>172312.30468246</v>
          </cell>
        </row>
        <row r="708">
          <cell r="BJ708">
            <v>8615615.23412298</v>
          </cell>
        </row>
        <row r="709">
          <cell r="A709">
            <v>708</v>
          </cell>
        </row>
        <row r="709">
          <cell r="AL709">
            <v>862196.439397908</v>
          </cell>
        </row>
        <row r="709">
          <cell r="AX709">
            <v>172439.287879582</v>
          </cell>
        </row>
        <row r="709">
          <cell r="BJ709">
            <v>8621964.39397908</v>
          </cell>
        </row>
        <row r="710">
          <cell r="A710">
            <v>709</v>
          </cell>
        </row>
        <row r="710">
          <cell r="AL710">
            <v>862831.364769949</v>
          </cell>
        </row>
        <row r="710">
          <cell r="AX710">
            <v>172566.27295399</v>
          </cell>
        </row>
        <row r="710">
          <cell r="BJ710">
            <v>8628313.64769949</v>
          </cell>
        </row>
        <row r="711">
          <cell r="A711">
            <v>710</v>
          </cell>
        </row>
        <row r="711">
          <cell r="AL711">
            <v>864019.563126346</v>
          </cell>
        </row>
        <row r="711">
          <cell r="AX711">
            <v>172803.912625269</v>
          </cell>
        </row>
        <row r="711">
          <cell r="BJ711">
            <v>8640195.63126346</v>
          </cell>
        </row>
        <row r="712">
          <cell r="A712">
            <v>711</v>
          </cell>
        </row>
        <row r="712">
          <cell r="AL712">
            <v>864654.507271247</v>
          </cell>
        </row>
        <row r="712">
          <cell r="AX712">
            <v>172930.901454249</v>
          </cell>
        </row>
        <row r="712">
          <cell r="BJ712">
            <v>8646545.07271247</v>
          </cell>
        </row>
        <row r="713">
          <cell r="A713">
            <v>712</v>
          </cell>
        </row>
        <row r="713">
          <cell r="AL713">
            <v>865842.724400504</v>
          </cell>
        </row>
        <row r="713">
          <cell r="AX713">
            <v>173168.544880101</v>
          </cell>
        </row>
        <row r="713">
          <cell r="BJ713">
            <v>8658427.24400504</v>
          </cell>
        </row>
        <row r="714">
          <cell r="A714">
            <v>713</v>
          </cell>
        </row>
        <row r="714">
          <cell r="AL714">
            <v>866477.687318266</v>
          </cell>
        </row>
        <row r="714">
          <cell r="AX714">
            <v>173295.537463653</v>
          </cell>
        </row>
        <row r="714">
          <cell r="BJ714">
            <v>8664776.87318266</v>
          </cell>
        </row>
        <row r="715">
          <cell r="A715">
            <v>714</v>
          </cell>
        </row>
        <row r="715">
          <cell r="AL715">
            <v>867112.659622457</v>
          </cell>
        </row>
        <row r="715">
          <cell r="AX715">
            <v>173422.531924491</v>
          </cell>
        </row>
        <row r="715">
          <cell r="BJ715">
            <v>8671126.59622457</v>
          </cell>
        </row>
        <row r="716">
          <cell r="A716">
            <v>715</v>
          </cell>
        </row>
        <row r="716">
          <cell r="AL716">
            <v>868300.904911005</v>
          </cell>
        </row>
        <row r="716">
          <cell r="AX716">
            <v>173660.180982201</v>
          </cell>
        </row>
        <row r="716">
          <cell r="BJ716">
            <v>8683009.04911005</v>
          </cell>
        </row>
        <row r="717">
          <cell r="A717">
            <v>716</v>
          </cell>
        </row>
        <row r="717">
          <cell r="AL717">
            <v>868935.895988057</v>
          </cell>
        </row>
        <row r="717">
          <cell r="AX717">
            <v>173787.179197611</v>
          </cell>
        </row>
        <row r="717">
          <cell r="BJ717">
            <v>8689358.95988057</v>
          </cell>
        </row>
        <row r="718">
          <cell r="A718">
            <v>717</v>
          </cell>
        </row>
        <row r="718">
          <cell r="AL718">
            <v>870124.160049465</v>
          </cell>
        </row>
        <row r="718">
          <cell r="AX718">
            <v>174024.832009893</v>
          </cell>
        </row>
        <row r="718">
          <cell r="BJ718">
            <v>8701241.60049465</v>
          </cell>
        </row>
        <row r="719">
          <cell r="A719">
            <v>718</v>
          </cell>
        </row>
        <row r="719">
          <cell r="AL719">
            <v>870759.169899377</v>
          </cell>
        </row>
        <row r="719">
          <cell r="AX719">
            <v>174151.833979875</v>
          </cell>
        </row>
        <row r="719">
          <cell r="BJ719">
            <v>8707591.69899377</v>
          </cell>
        </row>
        <row r="720">
          <cell r="A720">
            <v>719</v>
          </cell>
        </row>
        <row r="720">
          <cell r="AL720">
            <v>871394.189135719</v>
          </cell>
        </row>
        <row r="720">
          <cell r="AX720">
            <v>174278.837827144</v>
          </cell>
        </row>
        <row r="720">
          <cell r="BJ720">
            <v>8713941.89135719</v>
          </cell>
        </row>
        <row r="721">
          <cell r="A721">
            <v>720</v>
          </cell>
        </row>
        <row r="721">
          <cell r="AL721">
            <v>872582.481356418</v>
          </cell>
        </row>
        <row r="721">
          <cell r="AX721">
            <v>174516.496271284</v>
          </cell>
        </row>
        <row r="721">
          <cell r="BJ721">
            <v>8725824.81356418</v>
          </cell>
        </row>
        <row r="722">
          <cell r="A722">
            <v>721</v>
          </cell>
        </row>
        <row r="722">
          <cell r="AL722">
            <v>873217.519365621</v>
          </cell>
        </row>
        <row r="722">
          <cell r="AX722">
            <v>174643.503873124</v>
          </cell>
        </row>
        <row r="722">
          <cell r="BJ722">
            <v>8732175.19365621</v>
          </cell>
        </row>
        <row r="723">
          <cell r="A723">
            <v>722</v>
          </cell>
        </row>
        <row r="723">
          <cell r="AL723">
            <v>874405.83035918</v>
          </cell>
        </row>
        <row r="723">
          <cell r="AX723">
            <v>174881.166071836</v>
          </cell>
        </row>
        <row r="723">
          <cell r="BJ723">
            <v>8744058.3035918</v>
          </cell>
        </row>
        <row r="724">
          <cell r="A724">
            <v>723</v>
          </cell>
        </row>
        <row r="724">
          <cell r="AL724">
            <v>875040.887141242</v>
          </cell>
        </row>
        <row r="724">
          <cell r="AX724">
            <v>175008.177428248</v>
          </cell>
        </row>
        <row r="724">
          <cell r="BJ724">
            <v>8750408.87141242</v>
          </cell>
        </row>
        <row r="725">
          <cell r="A725">
            <v>724</v>
          </cell>
        </row>
        <row r="725">
          <cell r="AL725">
            <v>876229.216907662</v>
          </cell>
        </row>
        <row r="725">
          <cell r="AX725">
            <v>175245.843381532</v>
          </cell>
        </row>
        <row r="725">
          <cell r="BJ725">
            <v>8762292.16907662</v>
          </cell>
        </row>
        <row r="726">
          <cell r="A726">
            <v>725</v>
          </cell>
        </row>
        <row r="726">
          <cell r="AL726">
            <v>876864.292462585</v>
          </cell>
        </row>
        <row r="726">
          <cell r="AX726">
            <v>175372.858492517</v>
          </cell>
        </row>
        <row r="726">
          <cell r="BJ726">
            <v>8768642.92462585</v>
          </cell>
        </row>
        <row r="727">
          <cell r="A727">
            <v>726</v>
          </cell>
        </row>
        <row r="727">
          <cell r="AL727">
            <v>877499.377403938</v>
          </cell>
        </row>
        <row r="727">
          <cell r="AX727">
            <v>175499.875480788</v>
          </cell>
        </row>
        <row r="727">
          <cell r="BJ727">
            <v>8774993.77403938</v>
          </cell>
        </row>
        <row r="728">
          <cell r="A728">
            <v>727</v>
          </cell>
        </row>
        <row r="728">
          <cell r="AL728">
            <v>878687.735329648</v>
          </cell>
        </row>
        <row r="728">
          <cell r="AX728">
            <v>175737.54706593</v>
          </cell>
        </row>
        <row r="728">
          <cell r="BJ728">
            <v>8786877.35329648</v>
          </cell>
        </row>
        <row r="729">
          <cell r="A729">
            <v>728</v>
          </cell>
        </row>
        <row r="729">
          <cell r="AL729">
            <v>879322.839043862</v>
          </cell>
        </row>
        <row r="729">
          <cell r="AX729">
            <v>175864.567808772</v>
          </cell>
        </row>
        <row r="729">
          <cell r="BJ729">
            <v>8793228.39043862</v>
          </cell>
        </row>
        <row r="730">
          <cell r="A730">
            <v>729</v>
          </cell>
        </row>
        <row r="730">
          <cell r="AL730">
            <v>880511.215742432</v>
          </cell>
        </row>
        <row r="730">
          <cell r="AX730">
            <v>176102.243148486</v>
          </cell>
        </row>
        <row r="730">
          <cell r="BJ730">
            <v>8805112.15742432</v>
          </cell>
        </row>
        <row r="731">
          <cell r="A731">
            <v>730</v>
          </cell>
        </row>
        <row r="731">
          <cell r="AL731">
            <v>881146.338229506</v>
          </cell>
        </row>
        <row r="731">
          <cell r="AX731">
            <v>176229.267645901</v>
          </cell>
        </row>
        <row r="731">
          <cell r="BJ731">
            <v>8811463.38229506</v>
          </cell>
        </row>
      </sheetData>
      <sheetData sheetId="4"/>
      <sheetData sheetId="5"/>
      <sheetData sheetId="6">
        <row r="35">
          <cell r="T35">
            <v>1</v>
          </cell>
          <cell r="U35">
            <v>0.2</v>
          </cell>
        </row>
      </sheetData>
      <sheetData sheetId="7"/>
      <sheetData sheetId="8"/>
      <sheetData sheetId="9"/>
      <sheetData sheetId="10"/>
      <sheetData sheetId="11">
        <row r="1">
          <cell r="B1" t="str">
            <v>突破等级</v>
          </cell>
        </row>
        <row r="1">
          <cell r="AE1" t="str">
            <v>游戏天数</v>
          </cell>
        </row>
        <row r="2">
          <cell r="B2">
            <v>1</v>
          </cell>
        </row>
        <row r="2">
          <cell r="AE2">
            <v>1</v>
          </cell>
        </row>
        <row r="3">
          <cell r="B3">
            <v>1</v>
          </cell>
        </row>
        <row r="3">
          <cell r="AE3">
            <v>1</v>
          </cell>
        </row>
        <row r="4">
          <cell r="B4">
            <v>1</v>
          </cell>
        </row>
        <row r="4">
          <cell r="AE4">
            <v>1</v>
          </cell>
        </row>
        <row r="5">
          <cell r="B5">
            <v>1</v>
          </cell>
        </row>
        <row r="5">
          <cell r="AE5">
            <v>1</v>
          </cell>
        </row>
        <row r="6">
          <cell r="B6">
            <v>1</v>
          </cell>
        </row>
        <row r="6">
          <cell r="AE6">
            <v>1</v>
          </cell>
        </row>
        <row r="7">
          <cell r="B7">
            <v>1</v>
          </cell>
        </row>
        <row r="7">
          <cell r="AE7">
            <v>1</v>
          </cell>
        </row>
        <row r="8">
          <cell r="B8">
            <v>1</v>
          </cell>
        </row>
        <row r="8">
          <cell r="AE8">
            <v>1</v>
          </cell>
        </row>
        <row r="9">
          <cell r="B9">
            <v>1</v>
          </cell>
        </row>
        <row r="9">
          <cell r="AE9">
            <v>1</v>
          </cell>
        </row>
        <row r="10">
          <cell r="B10">
            <v>1</v>
          </cell>
        </row>
        <row r="10">
          <cell r="AE10">
            <v>1</v>
          </cell>
        </row>
        <row r="11">
          <cell r="B11">
            <v>1</v>
          </cell>
        </row>
        <row r="11">
          <cell r="AE11">
            <v>1</v>
          </cell>
        </row>
        <row r="12">
          <cell r="B12">
            <v>2</v>
          </cell>
        </row>
        <row r="12">
          <cell r="AE12">
            <v>1</v>
          </cell>
        </row>
        <row r="13">
          <cell r="B13">
            <v>2</v>
          </cell>
        </row>
        <row r="13">
          <cell r="AE13">
            <v>1</v>
          </cell>
        </row>
        <row r="14">
          <cell r="B14">
            <v>2</v>
          </cell>
        </row>
        <row r="14">
          <cell r="AE14">
            <v>1</v>
          </cell>
        </row>
        <row r="15">
          <cell r="B15">
            <v>2</v>
          </cell>
        </row>
        <row r="15">
          <cell r="AE15">
            <v>1</v>
          </cell>
        </row>
        <row r="16">
          <cell r="B16">
            <v>2</v>
          </cell>
        </row>
        <row r="16">
          <cell r="AE16">
            <v>1</v>
          </cell>
        </row>
        <row r="17">
          <cell r="B17">
            <v>2</v>
          </cell>
        </row>
        <row r="17">
          <cell r="AE17">
            <v>1</v>
          </cell>
        </row>
        <row r="18">
          <cell r="B18">
            <v>2</v>
          </cell>
        </row>
        <row r="18">
          <cell r="AE18">
            <v>1</v>
          </cell>
        </row>
        <row r="19">
          <cell r="B19">
            <v>2</v>
          </cell>
        </row>
        <row r="19">
          <cell r="AE19">
            <v>1</v>
          </cell>
        </row>
        <row r="20">
          <cell r="B20">
            <v>2</v>
          </cell>
        </row>
        <row r="20">
          <cell r="AE20">
            <v>1</v>
          </cell>
        </row>
        <row r="21">
          <cell r="B21">
            <v>2</v>
          </cell>
        </row>
        <row r="21">
          <cell r="AE21">
            <v>1</v>
          </cell>
        </row>
        <row r="22">
          <cell r="B22">
            <v>3</v>
          </cell>
        </row>
        <row r="22">
          <cell r="AE22">
            <v>1</v>
          </cell>
        </row>
        <row r="23">
          <cell r="B23">
            <v>3</v>
          </cell>
        </row>
        <row r="23">
          <cell r="AE23">
            <v>1</v>
          </cell>
        </row>
        <row r="24">
          <cell r="B24">
            <v>3</v>
          </cell>
        </row>
        <row r="24">
          <cell r="AE24">
            <v>1</v>
          </cell>
        </row>
        <row r="25">
          <cell r="B25">
            <v>3</v>
          </cell>
        </row>
        <row r="25">
          <cell r="AE25">
            <v>1</v>
          </cell>
        </row>
        <row r="26">
          <cell r="B26">
            <v>3</v>
          </cell>
        </row>
        <row r="26">
          <cell r="AE26">
            <v>1</v>
          </cell>
        </row>
        <row r="27">
          <cell r="B27">
            <v>3</v>
          </cell>
        </row>
        <row r="27">
          <cell r="AE27">
            <v>2</v>
          </cell>
        </row>
        <row r="28">
          <cell r="B28">
            <v>3</v>
          </cell>
        </row>
        <row r="28">
          <cell r="AE28">
            <v>2</v>
          </cell>
        </row>
        <row r="29">
          <cell r="B29">
            <v>3</v>
          </cell>
        </row>
        <row r="29">
          <cell r="AE29">
            <v>2</v>
          </cell>
        </row>
        <row r="30">
          <cell r="B30">
            <v>3</v>
          </cell>
        </row>
        <row r="30">
          <cell r="AE30">
            <v>2</v>
          </cell>
        </row>
        <row r="31">
          <cell r="B31">
            <v>3</v>
          </cell>
        </row>
        <row r="31">
          <cell r="AE31">
            <v>2</v>
          </cell>
        </row>
        <row r="32">
          <cell r="B32">
            <v>4</v>
          </cell>
        </row>
        <row r="32">
          <cell r="AE32">
            <v>2</v>
          </cell>
        </row>
        <row r="33">
          <cell r="B33">
            <v>4</v>
          </cell>
        </row>
        <row r="33">
          <cell r="AE33">
            <v>2</v>
          </cell>
        </row>
        <row r="34">
          <cell r="B34">
            <v>4</v>
          </cell>
        </row>
        <row r="34">
          <cell r="AE34">
            <v>2</v>
          </cell>
        </row>
        <row r="35">
          <cell r="B35">
            <v>4</v>
          </cell>
        </row>
        <row r="35">
          <cell r="AE35">
            <v>2</v>
          </cell>
        </row>
        <row r="36">
          <cell r="B36">
            <v>4</v>
          </cell>
        </row>
        <row r="36">
          <cell r="AE36">
            <v>2</v>
          </cell>
        </row>
        <row r="37">
          <cell r="B37">
            <v>4</v>
          </cell>
        </row>
        <row r="37">
          <cell r="AE37">
            <v>2</v>
          </cell>
        </row>
        <row r="38">
          <cell r="B38">
            <v>4</v>
          </cell>
        </row>
        <row r="38">
          <cell r="AE38">
            <v>2</v>
          </cell>
        </row>
        <row r="39">
          <cell r="B39">
            <v>4</v>
          </cell>
        </row>
        <row r="39">
          <cell r="AE39">
            <v>2</v>
          </cell>
        </row>
        <row r="40">
          <cell r="B40">
            <v>4</v>
          </cell>
        </row>
        <row r="40">
          <cell r="AE40">
            <v>2</v>
          </cell>
        </row>
        <row r="41">
          <cell r="B41">
            <v>4</v>
          </cell>
        </row>
        <row r="41">
          <cell r="AE41">
            <v>2</v>
          </cell>
        </row>
        <row r="42">
          <cell r="B42">
            <v>5</v>
          </cell>
        </row>
        <row r="42">
          <cell r="AE42">
            <v>2</v>
          </cell>
        </row>
        <row r="43">
          <cell r="B43">
            <v>5</v>
          </cell>
        </row>
        <row r="43">
          <cell r="AE43">
            <v>2</v>
          </cell>
        </row>
        <row r="44">
          <cell r="B44">
            <v>5</v>
          </cell>
        </row>
        <row r="44">
          <cell r="AE44">
            <v>2</v>
          </cell>
        </row>
        <row r="45">
          <cell r="B45">
            <v>5</v>
          </cell>
        </row>
        <row r="45">
          <cell r="AE45">
            <v>3</v>
          </cell>
        </row>
        <row r="46">
          <cell r="B46">
            <v>5</v>
          </cell>
        </row>
        <row r="46">
          <cell r="AE46">
            <v>3</v>
          </cell>
        </row>
        <row r="47">
          <cell r="B47">
            <v>5</v>
          </cell>
        </row>
        <row r="47">
          <cell r="AE47">
            <v>3</v>
          </cell>
        </row>
        <row r="48">
          <cell r="B48">
            <v>5</v>
          </cell>
        </row>
        <row r="48">
          <cell r="AE48">
            <v>3</v>
          </cell>
        </row>
        <row r="49">
          <cell r="B49">
            <v>5</v>
          </cell>
        </row>
        <row r="49">
          <cell r="AE49">
            <v>3</v>
          </cell>
        </row>
        <row r="50">
          <cell r="B50">
            <v>5</v>
          </cell>
        </row>
        <row r="50">
          <cell r="AE50">
            <v>3</v>
          </cell>
        </row>
        <row r="51">
          <cell r="B51">
            <v>5</v>
          </cell>
        </row>
        <row r="51">
          <cell r="AE51">
            <v>3</v>
          </cell>
        </row>
        <row r="52">
          <cell r="B52">
            <v>6</v>
          </cell>
        </row>
        <row r="52">
          <cell r="AE52">
            <v>3</v>
          </cell>
        </row>
        <row r="53">
          <cell r="B53">
            <v>6</v>
          </cell>
        </row>
        <row r="53">
          <cell r="AE53">
            <v>3</v>
          </cell>
        </row>
        <row r="54">
          <cell r="B54">
            <v>6</v>
          </cell>
        </row>
        <row r="54">
          <cell r="AE54">
            <v>3</v>
          </cell>
        </row>
        <row r="55">
          <cell r="B55">
            <v>6</v>
          </cell>
        </row>
        <row r="55">
          <cell r="AE55">
            <v>3</v>
          </cell>
        </row>
        <row r="56">
          <cell r="B56">
            <v>6</v>
          </cell>
        </row>
        <row r="56">
          <cell r="AE56">
            <v>3</v>
          </cell>
        </row>
        <row r="57">
          <cell r="B57">
            <v>6</v>
          </cell>
        </row>
        <row r="57">
          <cell r="AE57">
            <v>3</v>
          </cell>
        </row>
        <row r="58">
          <cell r="B58">
            <v>6</v>
          </cell>
        </row>
        <row r="58">
          <cell r="AE58">
            <v>3</v>
          </cell>
        </row>
        <row r="59">
          <cell r="B59">
            <v>6</v>
          </cell>
        </row>
        <row r="59">
          <cell r="AE59">
            <v>4</v>
          </cell>
        </row>
        <row r="60">
          <cell r="B60">
            <v>6</v>
          </cell>
        </row>
        <row r="60">
          <cell r="AE60">
            <v>4</v>
          </cell>
        </row>
        <row r="61">
          <cell r="B61">
            <v>6</v>
          </cell>
        </row>
        <row r="61">
          <cell r="AE61">
            <v>4</v>
          </cell>
        </row>
        <row r="62">
          <cell r="B62">
            <v>7</v>
          </cell>
        </row>
        <row r="62">
          <cell r="AE62">
            <v>4</v>
          </cell>
        </row>
        <row r="63">
          <cell r="B63">
            <v>7</v>
          </cell>
        </row>
        <row r="63">
          <cell r="AE63">
            <v>4</v>
          </cell>
        </row>
        <row r="64">
          <cell r="B64">
            <v>7</v>
          </cell>
        </row>
        <row r="64">
          <cell r="AE64">
            <v>4</v>
          </cell>
        </row>
        <row r="65">
          <cell r="B65">
            <v>7</v>
          </cell>
        </row>
        <row r="65">
          <cell r="AE65">
            <v>4</v>
          </cell>
        </row>
        <row r="66">
          <cell r="B66">
            <v>7</v>
          </cell>
        </row>
        <row r="66">
          <cell r="AE66">
            <v>4</v>
          </cell>
        </row>
        <row r="67">
          <cell r="B67">
            <v>7</v>
          </cell>
        </row>
        <row r="67">
          <cell r="AE67">
            <v>4</v>
          </cell>
        </row>
        <row r="68">
          <cell r="B68">
            <v>7</v>
          </cell>
        </row>
        <row r="68">
          <cell r="AE68">
            <v>4</v>
          </cell>
        </row>
        <row r="69">
          <cell r="B69">
            <v>7</v>
          </cell>
        </row>
        <row r="69">
          <cell r="AE69">
            <v>4</v>
          </cell>
        </row>
        <row r="70">
          <cell r="B70">
            <v>7</v>
          </cell>
        </row>
        <row r="70">
          <cell r="AE70">
            <v>5</v>
          </cell>
        </row>
        <row r="71">
          <cell r="B71">
            <v>7</v>
          </cell>
        </row>
        <row r="71">
          <cell r="AE71">
            <v>5</v>
          </cell>
        </row>
        <row r="72">
          <cell r="B72">
            <v>8</v>
          </cell>
        </row>
        <row r="72">
          <cell r="AE72">
            <v>5</v>
          </cell>
        </row>
        <row r="73">
          <cell r="B73">
            <v>8</v>
          </cell>
        </row>
        <row r="73">
          <cell r="AE73">
            <v>5</v>
          </cell>
        </row>
        <row r="74">
          <cell r="B74">
            <v>8</v>
          </cell>
        </row>
        <row r="74">
          <cell r="AE74">
            <v>5</v>
          </cell>
        </row>
        <row r="75">
          <cell r="B75">
            <v>8</v>
          </cell>
        </row>
        <row r="75">
          <cell r="AE75">
            <v>5</v>
          </cell>
        </row>
        <row r="76">
          <cell r="B76">
            <v>8</v>
          </cell>
        </row>
        <row r="76">
          <cell r="AE76">
            <v>5</v>
          </cell>
        </row>
        <row r="77">
          <cell r="B77">
            <v>8</v>
          </cell>
        </row>
        <row r="77">
          <cell r="AE77">
            <v>5</v>
          </cell>
        </row>
        <row r="78">
          <cell r="B78">
            <v>8</v>
          </cell>
        </row>
        <row r="78">
          <cell r="AE78">
            <v>5</v>
          </cell>
        </row>
        <row r="79">
          <cell r="B79">
            <v>8</v>
          </cell>
        </row>
        <row r="79">
          <cell r="AE79">
            <v>5</v>
          </cell>
        </row>
        <row r="80">
          <cell r="B80">
            <v>8</v>
          </cell>
        </row>
        <row r="80">
          <cell r="AE80">
            <v>5</v>
          </cell>
        </row>
        <row r="81">
          <cell r="B81">
            <v>8</v>
          </cell>
        </row>
        <row r="81">
          <cell r="AE81">
            <v>6</v>
          </cell>
        </row>
        <row r="82">
          <cell r="B82">
            <v>9</v>
          </cell>
        </row>
        <row r="82">
          <cell r="AE82">
            <v>6</v>
          </cell>
        </row>
        <row r="83">
          <cell r="B83">
            <v>9</v>
          </cell>
        </row>
        <row r="83">
          <cell r="AE83">
            <v>6</v>
          </cell>
        </row>
        <row r="84">
          <cell r="B84">
            <v>9</v>
          </cell>
        </row>
        <row r="84">
          <cell r="AE84">
            <v>6</v>
          </cell>
        </row>
        <row r="85">
          <cell r="B85">
            <v>9</v>
          </cell>
        </row>
        <row r="85">
          <cell r="AE85">
            <v>6</v>
          </cell>
        </row>
        <row r="86">
          <cell r="B86">
            <v>9</v>
          </cell>
        </row>
        <row r="86">
          <cell r="AE86">
            <v>6</v>
          </cell>
        </row>
        <row r="87">
          <cell r="B87">
            <v>9</v>
          </cell>
        </row>
        <row r="87">
          <cell r="AE87">
            <v>6</v>
          </cell>
        </row>
        <row r="88">
          <cell r="B88">
            <v>9</v>
          </cell>
        </row>
        <row r="88">
          <cell r="AE88">
            <v>6</v>
          </cell>
        </row>
        <row r="89">
          <cell r="B89">
            <v>9</v>
          </cell>
        </row>
        <row r="89">
          <cell r="AE89">
            <v>6</v>
          </cell>
        </row>
        <row r="90">
          <cell r="B90">
            <v>9</v>
          </cell>
        </row>
        <row r="90">
          <cell r="AE90">
            <v>7</v>
          </cell>
        </row>
        <row r="91">
          <cell r="B91">
            <v>9</v>
          </cell>
        </row>
        <row r="91">
          <cell r="AE91">
            <v>7</v>
          </cell>
        </row>
        <row r="92">
          <cell r="B92">
            <v>10</v>
          </cell>
        </row>
        <row r="92">
          <cell r="AE92">
            <v>7</v>
          </cell>
        </row>
        <row r="93">
          <cell r="B93">
            <v>10</v>
          </cell>
        </row>
        <row r="93">
          <cell r="AE93">
            <v>7</v>
          </cell>
        </row>
        <row r="94">
          <cell r="B94">
            <v>10</v>
          </cell>
        </row>
        <row r="94">
          <cell r="AE94">
            <v>7</v>
          </cell>
        </row>
        <row r="95">
          <cell r="B95">
            <v>10</v>
          </cell>
        </row>
        <row r="95">
          <cell r="AE95">
            <v>7</v>
          </cell>
        </row>
        <row r="96">
          <cell r="B96">
            <v>10</v>
          </cell>
        </row>
        <row r="96">
          <cell r="AE96">
            <v>7</v>
          </cell>
        </row>
        <row r="97">
          <cell r="B97">
            <v>10</v>
          </cell>
        </row>
        <row r="97">
          <cell r="AE97">
            <v>7</v>
          </cell>
        </row>
        <row r="98">
          <cell r="B98">
            <v>10</v>
          </cell>
        </row>
        <row r="98">
          <cell r="AE98">
            <v>8</v>
          </cell>
        </row>
        <row r="99">
          <cell r="B99">
            <v>10</v>
          </cell>
        </row>
        <row r="99">
          <cell r="AE99">
            <v>8</v>
          </cell>
        </row>
        <row r="100">
          <cell r="B100">
            <v>10</v>
          </cell>
        </row>
        <row r="100">
          <cell r="AE100">
            <v>8</v>
          </cell>
        </row>
        <row r="101">
          <cell r="B101">
            <v>10</v>
          </cell>
        </row>
        <row r="101">
          <cell r="AE101">
            <v>8</v>
          </cell>
        </row>
        <row r="102">
          <cell r="B102">
            <v>11</v>
          </cell>
        </row>
        <row r="102">
          <cell r="AE102">
            <v>8</v>
          </cell>
        </row>
        <row r="103">
          <cell r="B103">
            <v>11</v>
          </cell>
        </row>
        <row r="103">
          <cell r="AE103">
            <v>8</v>
          </cell>
        </row>
        <row r="104">
          <cell r="B104">
            <v>11</v>
          </cell>
        </row>
        <row r="104">
          <cell r="AE104">
            <v>8</v>
          </cell>
        </row>
        <row r="105">
          <cell r="B105">
            <v>11</v>
          </cell>
        </row>
        <row r="105">
          <cell r="AE105">
            <v>8</v>
          </cell>
        </row>
        <row r="106">
          <cell r="B106">
            <v>11</v>
          </cell>
        </row>
        <row r="106">
          <cell r="AE106">
            <v>9</v>
          </cell>
        </row>
        <row r="107">
          <cell r="B107">
            <v>11</v>
          </cell>
        </row>
        <row r="107">
          <cell r="AE107">
            <v>9</v>
          </cell>
        </row>
        <row r="108">
          <cell r="B108">
            <v>11</v>
          </cell>
        </row>
        <row r="108">
          <cell r="AE108">
            <v>9</v>
          </cell>
        </row>
        <row r="109">
          <cell r="B109">
            <v>11</v>
          </cell>
        </row>
        <row r="109">
          <cell r="AE109">
            <v>9</v>
          </cell>
        </row>
        <row r="110">
          <cell r="B110">
            <v>11</v>
          </cell>
        </row>
        <row r="110">
          <cell r="AE110">
            <v>9</v>
          </cell>
        </row>
        <row r="111">
          <cell r="B111">
            <v>11</v>
          </cell>
        </row>
        <row r="111">
          <cell r="AE111">
            <v>9</v>
          </cell>
        </row>
        <row r="112">
          <cell r="B112">
            <v>12</v>
          </cell>
        </row>
        <row r="112">
          <cell r="AE112">
            <v>9</v>
          </cell>
        </row>
        <row r="113">
          <cell r="B113">
            <v>12</v>
          </cell>
        </row>
        <row r="113">
          <cell r="AE113">
            <v>10</v>
          </cell>
        </row>
        <row r="114">
          <cell r="B114">
            <v>12</v>
          </cell>
        </row>
        <row r="114">
          <cell r="AE114">
            <v>10</v>
          </cell>
        </row>
        <row r="115">
          <cell r="B115">
            <v>12</v>
          </cell>
        </row>
        <row r="115">
          <cell r="AE115">
            <v>10</v>
          </cell>
        </row>
        <row r="116">
          <cell r="B116">
            <v>12</v>
          </cell>
        </row>
        <row r="116">
          <cell r="AE116">
            <v>10</v>
          </cell>
        </row>
        <row r="117">
          <cell r="B117">
            <v>12</v>
          </cell>
        </row>
        <row r="117">
          <cell r="AE117">
            <v>10</v>
          </cell>
        </row>
        <row r="118">
          <cell r="B118">
            <v>12</v>
          </cell>
        </row>
        <row r="118">
          <cell r="AE118">
            <v>10</v>
          </cell>
        </row>
        <row r="119">
          <cell r="B119">
            <v>12</v>
          </cell>
        </row>
        <row r="119">
          <cell r="AE119">
            <v>11</v>
          </cell>
        </row>
        <row r="120">
          <cell r="B120">
            <v>12</v>
          </cell>
        </row>
        <row r="120">
          <cell r="AE120">
            <v>11</v>
          </cell>
        </row>
        <row r="121">
          <cell r="B121">
            <v>12</v>
          </cell>
        </row>
        <row r="121">
          <cell r="AE121">
            <v>11</v>
          </cell>
        </row>
        <row r="122">
          <cell r="B122">
            <v>13</v>
          </cell>
        </row>
        <row r="122">
          <cell r="AE122">
            <v>11</v>
          </cell>
        </row>
        <row r="123">
          <cell r="B123">
            <v>13</v>
          </cell>
        </row>
        <row r="123">
          <cell r="AE123">
            <v>11</v>
          </cell>
        </row>
        <row r="124">
          <cell r="B124">
            <v>13</v>
          </cell>
        </row>
        <row r="124">
          <cell r="AE124">
            <v>11</v>
          </cell>
        </row>
        <row r="125">
          <cell r="B125">
            <v>13</v>
          </cell>
        </row>
        <row r="125">
          <cell r="AE125">
            <v>11</v>
          </cell>
        </row>
        <row r="126">
          <cell r="B126">
            <v>13</v>
          </cell>
        </row>
        <row r="126">
          <cell r="AE126">
            <v>12</v>
          </cell>
        </row>
        <row r="127">
          <cell r="B127">
            <v>13</v>
          </cell>
        </row>
        <row r="127">
          <cell r="AE127">
            <v>12</v>
          </cell>
        </row>
        <row r="128">
          <cell r="B128">
            <v>13</v>
          </cell>
        </row>
        <row r="128">
          <cell r="AE128">
            <v>12</v>
          </cell>
        </row>
        <row r="129">
          <cell r="B129">
            <v>13</v>
          </cell>
        </row>
        <row r="129">
          <cell r="AE129">
            <v>12</v>
          </cell>
        </row>
        <row r="130">
          <cell r="B130">
            <v>13</v>
          </cell>
        </row>
        <row r="130">
          <cell r="AE130">
            <v>12</v>
          </cell>
        </row>
        <row r="131">
          <cell r="B131">
            <v>13</v>
          </cell>
        </row>
        <row r="131">
          <cell r="AE131">
            <v>12</v>
          </cell>
        </row>
        <row r="132">
          <cell r="B132">
            <v>14</v>
          </cell>
        </row>
        <row r="132">
          <cell r="AE132">
            <v>13</v>
          </cell>
        </row>
        <row r="133">
          <cell r="B133">
            <v>14</v>
          </cell>
        </row>
        <row r="133">
          <cell r="AE133">
            <v>13</v>
          </cell>
        </row>
        <row r="134">
          <cell r="B134">
            <v>14</v>
          </cell>
        </row>
        <row r="134">
          <cell r="AE134">
            <v>13</v>
          </cell>
        </row>
        <row r="135">
          <cell r="B135">
            <v>14</v>
          </cell>
        </row>
        <row r="135">
          <cell r="AE135">
            <v>13</v>
          </cell>
        </row>
        <row r="136">
          <cell r="B136">
            <v>14</v>
          </cell>
        </row>
        <row r="136">
          <cell r="AE136">
            <v>13</v>
          </cell>
        </row>
        <row r="137">
          <cell r="B137">
            <v>14</v>
          </cell>
        </row>
        <row r="137">
          <cell r="AE137">
            <v>13</v>
          </cell>
        </row>
        <row r="138">
          <cell r="B138">
            <v>14</v>
          </cell>
        </row>
        <row r="138">
          <cell r="AE138">
            <v>14</v>
          </cell>
        </row>
        <row r="139">
          <cell r="B139">
            <v>14</v>
          </cell>
        </row>
        <row r="139">
          <cell r="AE139">
            <v>14</v>
          </cell>
        </row>
        <row r="140">
          <cell r="B140">
            <v>14</v>
          </cell>
        </row>
        <row r="140">
          <cell r="AE140">
            <v>14</v>
          </cell>
        </row>
        <row r="141">
          <cell r="B141">
            <v>14</v>
          </cell>
        </row>
        <row r="141">
          <cell r="AE141">
            <v>14</v>
          </cell>
        </row>
        <row r="142">
          <cell r="B142">
            <v>15</v>
          </cell>
        </row>
        <row r="142">
          <cell r="AE142">
            <v>14</v>
          </cell>
        </row>
        <row r="143">
          <cell r="B143">
            <v>15</v>
          </cell>
        </row>
        <row r="143">
          <cell r="AE143">
            <v>15</v>
          </cell>
        </row>
        <row r="144">
          <cell r="B144">
            <v>15</v>
          </cell>
        </row>
        <row r="144">
          <cell r="AE144">
            <v>15</v>
          </cell>
        </row>
        <row r="145">
          <cell r="B145">
            <v>15</v>
          </cell>
        </row>
        <row r="145">
          <cell r="AE145">
            <v>15</v>
          </cell>
        </row>
        <row r="146">
          <cell r="B146">
            <v>15</v>
          </cell>
        </row>
        <row r="146">
          <cell r="AE146">
            <v>15</v>
          </cell>
        </row>
        <row r="147">
          <cell r="B147">
            <v>15</v>
          </cell>
        </row>
        <row r="147">
          <cell r="AE147">
            <v>15</v>
          </cell>
        </row>
        <row r="148">
          <cell r="B148">
            <v>15</v>
          </cell>
        </row>
        <row r="148">
          <cell r="AE148">
            <v>16</v>
          </cell>
        </row>
        <row r="149">
          <cell r="B149">
            <v>15</v>
          </cell>
        </row>
        <row r="149">
          <cell r="AE149">
            <v>16</v>
          </cell>
        </row>
        <row r="150">
          <cell r="B150">
            <v>15</v>
          </cell>
        </row>
        <row r="150">
          <cell r="AE150">
            <v>16</v>
          </cell>
        </row>
        <row r="151">
          <cell r="B151">
            <v>15</v>
          </cell>
        </row>
        <row r="151">
          <cell r="AE151">
            <v>16</v>
          </cell>
        </row>
        <row r="152">
          <cell r="B152">
            <v>16</v>
          </cell>
        </row>
        <row r="152">
          <cell r="AE152">
            <v>16</v>
          </cell>
        </row>
        <row r="153">
          <cell r="B153">
            <v>16</v>
          </cell>
        </row>
        <row r="153">
          <cell r="AE153">
            <v>17</v>
          </cell>
        </row>
        <row r="154">
          <cell r="B154">
            <v>16</v>
          </cell>
        </row>
        <row r="154">
          <cell r="AE154">
            <v>17</v>
          </cell>
        </row>
        <row r="155">
          <cell r="B155">
            <v>16</v>
          </cell>
        </row>
        <row r="155">
          <cell r="AE155">
            <v>17</v>
          </cell>
        </row>
        <row r="156">
          <cell r="B156">
            <v>16</v>
          </cell>
        </row>
        <row r="156">
          <cell r="AE156">
            <v>17</v>
          </cell>
        </row>
        <row r="157">
          <cell r="B157">
            <v>16</v>
          </cell>
        </row>
        <row r="157">
          <cell r="AE157">
            <v>17</v>
          </cell>
        </row>
        <row r="158">
          <cell r="B158">
            <v>16</v>
          </cell>
        </row>
        <row r="158">
          <cell r="AE158">
            <v>18</v>
          </cell>
        </row>
        <row r="159">
          <cell r="B159">
            <v>16</v>
          </cell>
        </row>
        <row r="159">
          <cell r="AE159">
            <v>18</v>
          </cell>
        </row>
        <row r="160">
          <cell r="B160">
            <v>16</v>
          </cell>
        </row>
        <row r="160">
          <cell r="AE160">
            <v>18</v>
          </cell>
        </row>
        <row r="161">
          <cell r="B161">
            <v>16</v>
          </cell>
        </row>
        <row r="161">
          <cell r="AE161">
            <v>18</v>
          </cell>
        </row>
        <row r="162">
          <cell r="B162">
            <v>17</v>
          </cell>
        </row>
        <row r="162">
          <cell r="AE162">
            <v>18</v>
          </cell>
        </row>
        <row r="163">
          <cell r="B163">
            <v>17</v>
          </cell>
        </row>
        <row r="163">
          <cell r="AE163">
            <v>19</v>
          </cell>
        </row>
        <row r="164">
          <cell r="B164">
            <v>17</v>
          </cell>
        </row>
        <row r="164">
          <cell r="AE164">
            <v>19</v>
          </cell>
        </row>
        <row r="165">
          <cell r="B165">
            <v>17</v>
          </cell>
        </row>
        <row r="165">
          <cell r="AE165">
            <v>19</v>
          </cell>
        </row>
        <row r="166">
          <cell r="B166">
            <v>17</v>
          </cell>
        </row>
        <row r="166">
          <cell r="AE166">
            <v>19</v>
          </cell>
        </row>
        <row r="167">
          <cell r="B167">
            <v>17</v>
          </cell>
        </row>
        <row r="167">
          <cell r="AE167">
            <v>19</v>
          </cell>
        </row>
        <row r="168">
          <cell r="B168">
            <v>17</v>
          </cell>
        </row>
        <row r="168">
          <cell r="AE168">
            <v>20</v>
          </cell>
        </row>
        <row r="169">
          <cell r="B169">
            <v>17</v>
          </cell>
        </row>
        <row r="169">
          <cell r="AE169">
            <v>20</v>
          </cell>
        </row>
        <row r="170">
          <cell r="B170">
            <v>17</v>
          </cell>
        </row>
        <row r="170">
          <cell r="AE170">
            <v>20</v>
          </cell>
        </row>
        <row r="171">
          <cell r="B171">
            <v>17</v>
          </cell>
        </row>
        <row r="171">
          <cell r="AE171">
            <v>20</v>
          </cell>
        </row>
        <row r="172">
          <cell r="B172">
            <v>18</v>
          </cell>
        </row>
        <row r="172">
          <cell r="AE172">
            <v>21</v>
          </cell>
        </row>
        <row r="173">
          <cell r="B173">
            <v>18</v>
          </cell>
        </row>
        <row r="173">
          <cell r="AE173">
            <v>21</v>
          </cell>
        </row>
        <row r="174">
          <cell r="B174">
            <v>18</v>
          </cell>
        </row>
        <row r="174">
          <cell r="AE174">
            <v>21</v>
          </cell>
        </row>
        <row r="175">
          <cell r="B175">
            <v>18</v>
          </cell>
        </row>
        <row r="175">
          <cell r="AE175">
            <v>21</v>
          </cell>
        </row>
        <row r="176">
          <cell r="B176">
            <v>18</v>
          </cell>
        </row>
        <row r="176">
          <cell r="AE176">
            <v>22</v>
          </cell>
        </row>
        <row r="177">
          <cell r="B177">
            <v>18</v>
          </cell>
        </row>
        <row r="177">
          <cell r="AE177">
            <v>22</v>
          </cell>
        </row>
        <row r="178">
          <cell r="B178">
            <v>18</v>
          </cell>
        </row>
        <row r="178">
          <cell r="AE178">
            <v>22</v>
          </cell>
        </row>
        <row r="179">
          <cell r="B179">
            <v>18</v>
          </cell>
        </row>
        <row r="179">
          <cell r="AE179">
            <v>22</v>
          </cell>
        </row>
        <row r="180">
          <cell r="B180">
            <v>18</v>
          </cell>
        </row>
        <row r="180">
          <cell r="AE180">
            <v>22</v>
          </cell>
        </row>
        <row r="181">
          <cell r="B181">
            <v>18</v>
          </cell>
        </row>
        <row r="181">
          <cell r="AE181">
            <v>22</v>
          </cell>
        </row>
        <row r="182">
          <cell r="B182">
            <v>19</v>
          </cell>
        </row>
        <row r="182">
          <cell r="AE182">
            <v>22</v>
          </cell>
        </row>
        <row r="183">
          <cell r="B183">
            <v>19</v>
          </cell>
        </row>
        <row r="183">
          <cell r="AE183">
            <v>23</v>
          </cell>
        </row>
        <row r="184">
          <cell r="B184">
            <v>19</v>
          </cell>
        </row>
        <row r="184">
          <cell r="AE184">
            <v>23</v>
          </cell>
        </row>
        <row r="185">
          <cell r="B185">
            <v>19</v>
          </cell>
        </row>
        <row r="185">
          <cell r="AE185">
            <v>24</v>
          </cell>
        </row>
        <row r="186">
          <cell r="B186">
            <v>19</v>
          </cell>
        </row>
        <row r="186">
          <cell r="AE186">
            <v>25</v>
          </cell>
        </row>
        <row r="187">
          <cell r="B187">
            <v>19</v>
          </cell>
        </row>
        <row r="187">
          <cell r="AE187">
            <v>25</v>
          </cell>
        </row>
        <row r="188">
          <cell r="B188">
            <v>19</v>
          </cell>
        </row>
        <row r="188">
          <cell r="AE188">
            <v>26</v>
          </cell>
        </row>
        <row r="189">
          <cell r="B189">
            <v>19</v>
          </cell>
        </row>
        <row r="189">
          <cell r="AE189">
            <v>27</v>
          </cell>
        </row>
        <row r="190">
          <cell r="B190">
            <v>19</v>
          </cell>
        </row>
        <row r="190">
          <cell r="AE190">
            <v>27</v>
          </cell>
        </row>
        <row r="191">
          <cell r="B191">
            <v>19</v>
          </cell>
        </row>
        <row r="191">
          <cell r="AE191">
            <v>28</v>
          </cell>
        </row>
        <row r="192">
          <cell r="B192">
            <v>20</v>
          </cell>
        </row>
        <row r="192">
          <cell r="AE192">
            <v>28</v>
          </cell>
        </row>
        <row r="193">
          <cell r="B193">
            <v>20</v>
          </cell>
        </row>
        <row r="193">
          <cell r="AE193">
            <v>29</v>
          </cell>
        </row>
        <row r="194">
          <cell r="B194">
            <v>20</v>
          </cell>
        </row>
        <row r="194">
          <cell r="AE194">
            <v>30</v>
          </cell>
        </row>
        <row r="195">
          <cell r="B195">
            <v>20</v>
          </cell>
        </row>
        <row r="195">
          <cell r="AE195">
            <v>30</v>
          </cell>
        </row>
        <row r="196">
          <cell r="B196">
            <v>20</v>
          </cell>
        </row>
        <row r="196">
          <cell r="AE196">
            <v>31</v>
          </cell>
        </row>
        <row r="197">
          <cell r="B197">
            <v>20</v>
          </cell>
        </row>
        <row r="197">
          <cell r="AE197">
            <v>32</v>
          </cell>
        </row>
        <row r="198">
          <cell r="B198">
            <v>20</v>
          </cell>
        </row>
        <row r="198">
          <cell r="AE198">
            <v>32</v>
          </cell>
        </row>
        <row r="199">
          <cell r="B199">
            <v>20</v>
          </cell>
        </row>
        <row r="199">
          <cell r="AE199">
            <v>33</v>
          </cell>
        </row>
        <row r="200">
          <cell r="B200">
            <v>20</v>
          </cell>
        </row>
        <row r="200">
          <cell r="AE200">
            <v>34</v>
          </cell>
        </row>
        <row r="201">
          <cell r="B201">
            <v>20</v>
          </cell>
        </row>
        <row r="201">
          <cell r="AE201">
            <v>34</v>
          </cell>
        </row>
        <row r="202">
          <cell r="B202">
            <v>21</v>
          </cell>
        </row>
        <row r="202">
          <cell r="AE202">
            <v>35</v>
          </cell>
        </row>
        <row r="203">
          <cell r="B203">
            <v>21</v>
          </cell>
        </row>
        <row r="203">
          <cell r="AE203">
            <v>35</v>
          </cell>
        </row>
        <row r="204">
          <cell r="B204">
            <v>21</v>
          </cell>
        </row>
        <row r="204">
          <cell r="AE204">
            <v>36</v>
          </cell>
        </row>
        <row r="205">
          <cell r="B205">
            <v>21</v>
          </cell>
        </row>
        <row r="205">
          <cell r="AE205">
            <v>37</v>
          </cell>
        </row>
        <row r="206">
          <cell r="B206">
            <v>21</v>
          </cell>
        </row>
        <row r="206">
          <cell r="AE206">
            <v>37</v>
          </cell>
        </row>
        <row r="207">
          <cell r="B207">
            <v>21</v>
          </cell>
        </row>
        <row r="207">
          <cell r="AE207">
            <v>38</v>
          </cell>
        </row>
        <row r="208">
          <cell r="B208">
            <v>21</v>
          </cell>
        </row>
        <row r="208">
          <cell r="AE208">
            <v>39</v>
          </cell>
        </row>
        <row r="209">
          <cell r="B209">
            <v>21</v>
          </cell>
        </row>
        <row r="209">
          <cell r="AE209">
            <v>39</v>
          </cell>
        </row>
        <row r="210">
          <cell r="B210">
            <v>21</v>
          </cell>
        </row>
        <row r="210">
          <cell r="AE210">
            <v>40</v>
          </cell>
        </row>
        <row r="211">
          <cell r="B211">
            <v>21</v>
          </cell>
        </row>
        <row r="211">
          <cell r="AE211">
            <v>40</v>
          </cell>
        </row>
        <row r="212">
          <cell r="B212">
            <v>22</v>
          </cell>
        </row>
        <row r="212">
          <cell r="AE212">
            <v>41</v>
          </cell>
        </row>
        <row r="213">
          <cell r="B213">
            <v>22</v>
          </cell>
        </row>
        <row r="213">
          <cell r="AE213">
            <v>42</v>
          </cell>
        </row>
        <row r="214">
          <cell r="B214">
            <v>22</v>
          </cell>
        </row>
        <row r="214">
          <cell r="AE214">
            <v>42</v>
          </cell>
        </row>
        <row r="215">
          <cell r="B215">
            <v>22</v>
          </cell>
        </row>
        <row r="215">
          <cell r="AE215">
            <v>43</v>
          </cell>
        </row>
        <row r="216">
          <cell r="B216">
            <v>22</v>
          </cell>
        </row>
        <row r="216">
          <cell r="AE216">
            <v>44</v>
          </cell>
        </row>
        <row r="217">
          <cell r="B217">
            <v>22</v>
          </cell>
        </row>
        <row r="217">
          <cell r="AE217">
            <v>44</v>
          </cell>
        </row>
        <row r="218">
          <cell r="B218">
            <v>22</v>
          </cell>
        </row>
        <row r="218">
          <cell r="AE218">
            <v>45</v>
          </cell>
        </row>
        <row r="219">
          <cell r="B219">
            <v>22</v>
          </cell>
        </row>
        <row r="219">
          <cell r="AE219">
            <v>46</v>
          </cell>
        </row>
        <row r="220">
          <cell r="B220">
            <v>22</v>
          </cell>
        </row>
        <row r="220">
          <cell r="AE220">
            <v>46</v>
          </cell>
        </row>
        <row r="221">
          <cell r="B221">
            <v>22</v>
          </cell>
        </row>
        <row r="221">
          <cell r="AE221">
            <v>47</v>
          </cell>
        </row>
        <row r="222">
          <cell r="B222">
            <v>23</v>
          </cell>
        </row>
        <row r="222">
          <cell r="AE222">
            <v>47</v>
          </cell>
        </row>
        <row r="223">
          <cell r="B223">
            <v>23</v>
          </cell>
        </row>
        <row r="223">
          <cell r="AE223">
            <v>48</v>
          </cell>
        </row>
        <row r="224">
          <cell r="B224">
            <v>23</v>
          </cell>
        </row>
        <row r="224">
          <cell r="AE224">
            <v>49</v>
          </cell>
        </row>
        <row r="225">
          <cell r="B225">
            <v>23</v>
          </cell>
        </row>
        <row r="225">
          <cell r="AE225">
            <v>49</v>
          </cell>
        </row>
        <row r="226">
          <cell r="B226">
            <v>23</v>
          </cell>
        </row>
        <row r="226">
          <cell r="AE226">
            <v>50</v>
          </cell>
        </row>
        <row r="227">
          <cell r="B227">
            <v>23</v>
          </cell>
        </row>
        <row r="227">
          <cell r="AE227">
            <v>51</v>
          </cell>
        </row>
        <row r="228">
          <cell r="B228">
            <v>23</v>
          </cell>
        </row>
        <row r="228">
          <cell r="AE228">
            <v>51</v>
          </cell>
        </row>
        <row r="229">
          <cell r="B229">
            <v>23</v>
          </cell>
        </row>
        <row r="229">
          <cell r="AE229">
            <v>52</v>
          </cell>
        </row>
        <row r="230">
          <cell r="B230">
            <v>23</v>
          </cell>
        </row>
        <row r="230">
          <cell r="AE230">
            <v>52</v>
          </cell>
        </row>
        <row r="231">
          <cell r="B231">
            <v>23</v>
          </cell>
        </row>
        <row r="231">
          <cell r="AE231">
            <v>53</v>
          </cell>
        </row>
        <row r="232">
          <cell r="B232">
            <v>24</v>
          </cell>
        </row>
        <row r="232">
          <cell r="AE232">
            <v>54</v>
          </cell>
        </row>
        <row r="233">
          <cell r="B233">
            <v>24</v>
          </cell>
        </row>
        <row r="233">
          <cell r="AE233">
            <v>54</v>
          </cell>
        </row>
        <row r="234">
          <cell r="B234">
            <v>24</v>
          </cell>
        </row>
        <row r="234">
          <cell r="AE234">
            <v>55</v>
          </cell>
        </row>
        <row r="235">
          <cell r="B235">
            <v>24</v>
          </cell>
        </row>
        <row r="235">
          <cell r="AE235">
            <v>56</v>
          </cell>
        </row>
        <row r="236">
          <cell r="B236">
            <v>24</v>
          </cell>
        </row>
        <row r="236">
          <cell r="AE236">
            <v>56</v>
          </cell>
        </row>
        <row r="237">
          <cell r="B237">
            <v>24</v>
          </cell>
        </row>
        <row r="237">
          <cell r="AE237">
            <v>57</v>
          </cell>
        </row>
        <row r="238">
          <cell r="B238">
            <v>24</v>
          </cell>
        </row>
        <row r="238">
          <cell r="AE238">
            <v>58</v>
          </cell>
        </row>
        <row r="239">
          <cell r="B239">
            <v>24</v>
          </cell>
        </row>
        <row r="239">
          <cell r="AE239">
            <v>58</v>
          </cell>
        </row>
        <row r="240">
          <cell r="B240">
            <v>24</v>
          </cell>
        </row>
        <row r="240">
          <cell r="AE240">
            <v>59</v>
          </cell>
        </row>
        <row r="241">
          <cell r="B241">
            <v>24</v>
          </cell>
        </row>
        <row r="241">
          <cell r="AE241">
            <v>59</v>
          </cell>
        </row>
        <row r="242">
          <cell r="B242">
            <v>25</v>
          </cell>
        </row>
        <row r="242">
          <cell r="AE242">
            <v>60</v>
          </cell>
        </row>
        <row r="243">
          <cell r="B243">
            <v>25</v>
          </cell>
        </row>
        <row r="243">
          <cell r="AE243">
            <v>61</v>
          </cell>
        </row>
        <row r="244">
          <cell r="B244">
            <v>25</v>
          </cell>
        </row>
        <row r="244">
          <cell r="AE244">
            <v>61</v>
          </cell>
        </row>
        <row r="245">
          <cell r="B245">
            <v>25</v>
          </cell>
        </row>
        <row r="245">
          <cell r="AE245">
            <v>62</v>
          </cell>
        </row>
        <row r="246">
          <cell r="B246">
            <v>25</v>
          </cell>
        </row>
        <row r="246">
          <cell r="AE246">
            <v>63</v>
          </cell>
        </row>
        <row r="247">
          <cell r="B247">
            <v>25</v>
          </cell>
        </row>
        <row r="247">
          <cell r="AE247">
            <v>63</v>
          </cell>
        </row>
        <row r="248">
          <cell r="B248">
            <v>25</v>
          </cell>
        </row>
        <row r="248">
          <cell r="AE248">
            <v>64</v>
          </cell>
        </row>
        <row r="249">
          <cell r="B249">
            <v>25</v>
          </cell>
        </row>
        <row r="249">
          <cell r="AE249">
            <v>64</v>
          </cell>
        </row>
        <row r="250">
          <cell r="B250">
            <v>25</v>
          </cell>
        </row>
        <row r="250">
          <cell r="AE250">
            <v>65</v>
          </cell>
        </row>
        <row r="251">
          <cell r="B251">
            <v>25</v>
          </cell>
        </row>
        <row r="251">
          <cell r="AE251">
            <v>66</v>
          </cell>
        </row>
        <row r="252">
          <cell r="B252">
            <v>26</v>
          </cell>
        </row>
        <row r="252">
          <cell r="AE252">
            <v>66</v>
          </cell>
        </row>
        <row r="253">
          <cell r="B253">
            <v>26</v>
          </cell>
        </row>
        <row r="253">
          <cell r="AE253">
            <v>67</v>
          </cell>
        </row>
        <row r="254">
          <cell r="B254">
            <v>26</v>
          </cell>
        </row>
        <row r="254">
          <cell r="AE254">
            <v>68</v>
          </cell>
        </row>
        <row r="255">
          <cell r="B255">
            <v>26</v>
          </cell>
        </row>
        <row r="255">
          <cell r="AE255">
            <v>68</v>
          </cell>
        </row>
        <row r="256">
          <cell r="B256">
            <v>26</v>
          </cell>
        </row>
        <row r="256">
          <cell r="AE256">
            <v>69</v>
          </cell>
        </row>
        <row r="257">
          <cell r="B257">
            <v>26</v>
          </cell>
        </row>
        <row r="257">
          <cell r="AE257">
            <v>70</v>
          </cell>
        </row>
        <row r="258">
          <cell r="B258">
            <v>26</v>
          </cell>
        </row>
        <row r="258">
          <cell r="AE258">
            <v>70</v>
          </cell>
        </row>
        <row r="259">
          <cell r="B259">
            <v>26</v>
          </cell>
        </row>
        <row r="259">
          <cell r="AE259">
            <v>71</v>
          </cell>
        </row>
        <row r="260">
          <cell r="B260">
            <v>26</v>
          </cell>
        </row>
        <row r="260">
          <cell r="AE260">
            <v>71</v>
          </cell>
        </row>
        <row r="261">
          <cell r="B261">
            <v>26</v>
          </cell>
        </row>
        <row r="261">
          <cell r="AE261">
            <v>72</v>
          </cell>
        </row>
        <row r="262">
          <cell r="B262">
            <v>27</v>
          </cell>
        </row>
        <row r="262">
          <cell r="AE262">
            <v>73</v>
          </cell>
        </row>
        <row r="263">
          <cell r="B263">
            <v>27</v>
          </cell>
        </row>
        <row r="263">
          <cell r="AE263">
            <v>73</v>
          </cell>
        </row>
        <row r="264">
          <cell r="B264">
            <v>27</v>
          </cell>
        </row>
        <row r="264">
          <cell r="AE264">
            <v>74</v>
          </cell>
        </row>
        <row r="265">
          <cell r="B265">
            <v>27</v>
          </cell>
        </row>
        <row r="265">
          <cell r="AE265">
            <v>75</v>
          </cell>
        </row>
        <row r="266">
          <cell r="B266">
            <v>27</v>
          </cell>
        </row>
        <row r="266">
          <cell r="AE266">
            <v>75</v>
          </cell>
        </row>
        <row r="267">
          <cell r="B267">
            <v>27</v>
          </cell>
        </row>
        <row r="267">
          <cell r="AE267">
            <v>76</v>
          </cell>
        </row>
        <row r="268">
          <cell r="B268">
            <v>27</v>
          </cell>
        </row>
        <row r="268">
          <cell r="AE268">
            <v>76</v>
          </cell>
        </row>
        <row r="269">
          <cell r="B269">
            <v>27</v>
          </cell>
        </row>
        <row r="269">
          <cell r="AE269">
            <v>77</v>
          </cell>
        </row>
        <row r="270">
          <cell r="B270">
            <v>27</v>
          </cell>
        </row>
        <row r="270">
          <cell r="AE270">
            <v>78</v>
          </cell>
        </row>
        <row r="271">
          <cell r="B271">
            <v>27</v>
          </cell>
        </row>
        <row r="271">
          <cell r="AE271">
            <v>78</v>
          </cell>
        </row>
        <row r="272">
          <cell r="B272">
            <v>28</v>
          </cell>
        </row>
        <row r="272">
          <cell r="AE272">
            <v>79</v>
          </cell>
        </row>
        <row r="273">
          <cell r="B273">
            <v>28</v>
          </cell>
        </row>
        <row r="273">
          <cell r="AE273">
            <v>80</v>
          </cell>
        </row>
        <row r="274">
          <cell r="B274">
            <v>28</v>
          </cell>
        </row>
        <row r="274">
          <cell r="AE274">
            <v>80</v>
          </cell>
        </row>
        <row r="275">
          <cell r="B275">
            <v>28</v>
          </cell>
        </row>
        <row r="275">
          <cell r="AE275">
            <v>81</v>
          </cell>
        </row>
        <row r="276">
          <cell r="B276">
            <v>28</v>
          </cell>
        </row>
        <row r="276">
          <cell r="AE276">
            <v>82</v>
          </cell>
        </row>
        <row r="277">
          <cell r="B277">
            <v>28</v>
          </cell>
        </row>
        <row r="277">
          <cell r="AE277">
            <v>82</v>
          </cell>
        </row>
        <row r="278">
          <cell r="B278">
            <v>28</v>
          </cell>
        </row>
        <row r="278">
          <cell r="AE278">
            <v>83</v>
          </cell>
        </row>
        <row r="279">
          <cell r="B279">
            <v>28</v>
          </cell>
        </row>
        <row r="279">
          <cell r="AE279">
            <v>83</v>
          </cell>
        </row>
        <row r="280">
          <cell r="B280">
            <v>28</v>
          </cell>
        </row>
        <row r="280">
          <cell r="AE280">
            <v>84</v>
          </cell>
        </row>
        <row r="281">
          <cell r="B281">
            <v>28</v>
          </cell>
        </row>
        <row r="281">
          <cell r="AE281">
            <v>85</v>
          </cell>
        </row>
        <row r="282">
          <cell r="B282">
            <v>29</v>
          </cell>
        </row>
        <row r="282">
          <cell r="AE282">
            <v>85</v>
          </cell>
        </row>
        <row r="283">
          <cell r="B283">
            <v>29</v>
          </cell>
        </row>
        <row r="283">
          <cell r="AE283">
            <v>86</v>
          </cell>
        </row>
        <row r="284">
          <cell r="B284">
            <v>29</v>
          </cell>
        </row>
        <row r="284">
          <cell r="AE284">
            <v>87</v>
          </cell>
        </row>
        <row r="285">
          <cell r="B285">
            <v>29</v>
          </cell>
        </row>
        <row r="285">
          <cell r="AE285">
            <v>87</v>
          </cell>
        </row>
        <row r="286">
          <cell r="B286">
            <v>29</v>
          </cell>
        </row>
        <row r="286">
          <cell r="AE286">
            <v>88</v>
          </cell>
        </row>
        <row r="287">
          <cell r="B287">
            <v>29</v>
          </cell>
        </row>
        <row r="287">
          <cell r="AE287">
            <v>89</v>
          </cell>
        </row>
        <row r="288">
          <cell r="B288">
            <v>29</v>
          </cell>
        </row>
        <row r="288">
          <cell r="AE288">
            <v>89</v>
          </cell>
        </row>
        <row r="289">
          <cell r="B289">
            <v>29</v>
          </cell>
        </row>
        <row r="289">
          <cell r="AE289">
            <v>90</v>
          </cell>
        </row>
        <row r="290">
          <cell r="B290">
            <v>29</v>
          </cell>
        </row>
        <row r="290">
          <cell r="AE290">
            <v>90</v>
          </cell>
        </row>
        <row r="291">
          <cell r="B291">
            <v>29</v>
          </cell>
        </row>
        <row r="291">
          <cell r="AE291">
            <v>91</v>
          </cell>
        </row>
        <row r="292">
          <cell r="B292">
            <v>30</v>
          </cell>
        </row>
        <row r="292">
          <cell r="AE292">
            <v>92</v>
          </cell>
        </row>
        <row r="293">
          <cell r="B293">
            <v>30</v>
          </cell>
        </row>
        <row r="293">
          <cell r="AE293">
            <v>92</v>
          </cell>
        </row>
        <row r="294">
          <cell r="B294">
            <v>30</v>
          </cell>
        </row>
        <row r="294">
          <cell r="AE294">
            <v>93</v>
          </cell>
        </row>
        <row r="295">
          <cell r="B295">
            <v>30</v>
          </cell>
        </row>
        <row r="295">
          <cell r="AE295">
            <v>94</v>
          </cell>
        </row>
        <row r="296">
          <cell r="B296">
            <v>30</v>
          </cell>
        </row>
        <row r="296">
          <cell r="AE296">
            <v>94</v>
          </cell>
        </row>
        <row r="297">
          <cell r="B297">
            <v>30</v>
          </cell>
        </row>
        <row r="297">
          <cell r="AE297">
            <v>95</v>
          </cell>
        </row>
        <row r="298">
          <cell r="B298">
            <v>30</v>
          </cell>
        </row>
        <row r="298">
          <cell r="AE298">
            <v>95</v>
          </cell>
        </row>
        <row r="299">
          <cell r="B299">
            <v>30</v>
          </cell>
        </row>
        <row r="299">
          <cell r="AE299">
            <v>96</v>
          </cell>
        </row>
        <row r="300">
          <cell r="B300">
            <v>30</v>
          </cell>
        </row>
        <row r="300">
          <cell r="AE300">
            <v>97</v>
          </cell>
        </row>
        <row r="301">
          <cell r="B301">
            <v>30</v>
          </cell>
        </row>
        <row r="301">
          <cell r="AE301">
            <v>97</v>
          </cell>
        </row>
        <row r="302">
          <cell r="B302">
            <v>31</v>
          </cell>
        </row>
        <row r="302">
          <cell r="AE302">
            <v>98</v>
          </cell>
        </row>
        <row r="303">
          <cell r="B303">
            <v>31</v>
          </cell>
        </row>
        <row r="303">
          <cell r="AE303">
            <v>99</v>
          </cell>
        </row>
        <row r="304">
          <cell r="B304">
            <v>31</v>
          </cell>
        </row>
        <row r="304">
          <cell r="AE304">
            <v>99</v>
          </cell>
        </row>
        <row r="305">
          <cell r="B305">
            <v>31</v>
          </cell>
        </row>
        <row r="305">
          <cell r="AE305">
            <v>100</v>
          </cell>
        </row>
        <row r="306">
          <cell r="B306">
            <v>31</v>
          </cell>
        </row>
        <row r="306">
          <cell r="AE306">
            <v>101</v>
          </cell>
        </row>
        <row r="307">
          <cell r="B307">
            <v>31</v>
          </cell>
        </row>
        <row r="307">
          <cell r="AE307">
            <v>101</v>
          </cell>
        </row>
        <row r="308">
          <cell r="B308">
            <v>31</v>
          </cell>
        </row>
        <row r="308">
          <cell r="AE308">
            <v>102</v>
          </cell>
        </row>
        <row r="309">
          <cell r="B309">
            <v>31</v>
          </cell>
        </row>
        <row r="309">
          <cell r="AE309">
            <v>102</v>
          </cell>
        </row>
        <row r="310">
          <cell r="B310">
            <v>31</v>
          </cell>
        </row>
        <row r="310">
          <cell r="AE310">
            <v>103</v>
          </cell>
        </row>
        <row r="311">
          <cell r="B311">
            <v>31</v>
          </cell>
        </row>
        <row r="311">
          <cell r="AE311">
            <v>104</v>
          </cell>
        </row>
        <row r="312">
          <cell r="B312">
            <v>32</v>
          </cell>
        </row>
        <row r="312">
          <cell r="AE312">
            <v>104</v>
          </cell>
        </row>
        <row r="313">
          <cell r="B313">
            <v>32</v>
          </cell>
        </row>
        <row r="313">
          <cell r="AE313">
            <v>105</v>
          </cell>
        </row>
        <row r="314">
          <cell r="B314">
            <v>32</v>
          </cell>
        </row>
        <row r="314">
          <cell r="AE314">
            <v>106</v>
          </cell>
        </row>
        <row r="315">
          <cell r="B315">
            <v>32</v>
          </cell>
        </row>
        <row r="315">
          <cell r="AE315">
            <v>106</v>
          </cell>
        </row>
        <row r="316">
          <cell r="B316">
            <v>32</v>
          </cell>
        </row>
        <row r="316">
          <cell r="AE316">
            <v>107</v>
          </cell>
        </row>
        <row r="317">
          <cell r="B317">
            <v>32</v>
          </cell>
        </row>
        <row r="317">
          <cell r="AE317">
            <v>107</v>
          </cell>
        </row>
        <row r="318">
          <cell r="B318">
            <v>32</v>
          </cell>
        </row>
        <row r="318">
          <cell r="AE318">
            <v>108</v>
          </cell>
        </row>
        <row r="319">
          <cell r="B319">
            <v>32</v>
          </cell>
        </row>
        <row r="319">
          <cell r="AE319">
            <v>109</v>
          </cell>
        </row>
        <row r="320">
          <cell r="B320">
            <v>32</v>
          </cell>
        </row>
        <row r="320">
          <cell r="AE320">
            <v>109</v>
          </cell>
        </row>
        <row r="321">
          <cell r="B321">
            <v>32</v>
          </cell>
        </row>
        <row r="321">
          <cell r="AE321">
            <v>110</v>
          </cell>
        </row>
        <row r="322">
          <cell r="B322">
            <v>33</v>
          </cell>
        </row>
        <row r="322">
          <cell r="AE322">
            <v>111</v>
          </cell>
        </row>
        <row r="323">
          <cell r="B323">
            <v>33</v>
          </cell>
        </row>
        <row r="323">
          <cell r="AE323">
            <v>111</v>
          </cell>
        </row>
        <row r="324">
          <cell r="B324">
            <v>33</v>
          </cell>
        </row>
        <row r="324">
          <cell r="AE324">
            <v>112</v>
          </cell>
        </row>
        <row r="325">
          <cell r="B325">
            <v>33</v>
          </cell>
        </row>
        <row r="325">
          <cell r="AE325">
            <v>113</v>
          </cell>
        </row>
        <row r="326">
          <cell r="B326">
            <v>33</v>
          </cell>
        </row>
        <row r="326">
          <cell r="AE326">
            <v>113</v>
          </cell>
        </row>
        <row r="327">
          <cell r="B327">
            <v>33</v>
          </cell>
        </row>
        <row r="327">
          <cell r="AE327">
            <v>114</v>
          </cell>
        </row>
        <row r="328">
          <cell r="B328">
            <v>33</v>
          </cell>
        </row>
        <row r="328">
          <cell r="AE328">
            <v>114</v>
          </cell>
        </row>
        <row r="329">
          <cell r="B329">
            <v>33</v>
          </cell>
        </row>
        <row r="329">
          <cell r="AE329">
            <v>115</v>
          </cell>
        </row>
        <row r="330">
          <cell r="B330">
            <v>33</v>
          </cell>
        </row>
        <row r="330">
          <cell r="AE330">
            <v>116</v>
          </cell>
        </row>
        <row r="331">
          <cell r="B331">
            <v>33</v>
          </cell>
        </row>
        <row r="331">
          <cell r="AE331">
            <v>116</v>
          </cell>
        </row>
        <row r="332">
          <cell r="B332">
            <v>34</v>
          </cell>
        </row>
        <row r="332">
          <cell r="AE332">
            <v>117</v>
          </cell>
        </row>
        <row r="333">
          <cell r="B333">
            <v>34</v>
          </cell>
        </row>
        <row r="333">
          <cell r="AE333">
            <v>118</v>
          </cell>
        </row>
        <row r="334">
          <cell r="B334">
            <v>34</v>
          </cell>
        </row>
        <row r="334">
          <cell r="AE334">
            <v>118</v>
          </cell>
        </row>
        <row r="335">
          <cell r="B335">
            <v>34</v>
          </cell>
        </row>
        <row r="335">
          <cell r="AE335">
            <v>119</v>
          </cell>
        </row>
        <row r="336">
          <cell r="B336">
            <v>34</v>
          </cell>
        </row>
        <row r="336">
          <cell r="AE336">
            <v>119</v>
          </cell>
        </row>
        <row r="337">
          <cell r="B337">
            <v>34</v>
          </cell>
        </row>
        <row r="337">
          <cell r="AE337">
            <v>120</v>
          </cell>
        </row>
        <row r="338">
          <cell r="B338">
            <v>34</v>
          </cell>
        </row>
        <row r="338">
          <cell r="AE338">
            <v>121</v>
          </cell>
        </row>
        <row r="339">
          <cell r="B339">
            <v>34</v>
          </cell>
        </row>
        <row r="339">
          <cell r="AE339">
            <v>121</v>
          </cell>
        </row>
        <row r="340">
          <cell r="B340">
            <v>34</v>
          </cell>
        </row>
        <row r="340">
          <cell r="AE340">
            <v>122</v>
          </cell>
        </row>
        <row r="341">
          <cell r="B341">
            <v>34</v>
          </cell>
        </row>
        <row r="341">
          <cell r="AE341">
            <v>123</v>
          </cell>
        </row>
        <row r="342">
          <cell r="B342">
            <v>35</v>
          </cell>
        </row>
        <row r="342">
          <cell r="AE342">
            <v>123</v>
          </cell>
        </row>
        <row r="343">
          <cell r="B343">
            <v>35</v>
          </cell>
        </row>
        <row r="343">
          <cell r="AE343">
            <v>124</v>
          </cell>
        </row>
        <row r="344">
          <cell r="B344">
            <v>35</v>
          </cell>
        </row>
        <row r="344">
          <cell r="AE344">
            <v>125</v>
          </cell>
        </row>
        <row r="345">
          <cell r="B345">
            <v>35</v>
          </cell>
        </row>
        <row r="345">
          <cell r="AE345">
            <v>125</v>
          </cell>
        </row>
        <row r="346">
          <cell r="B346">
            <v>35</v>
          </cell>
        </row>
        <row r="346">
          <cell r="AE346">
            <v>126</v>
          </cell>
        </row>
        <row r="347">
          <cell r="B347">
            <v>35</v>
          </cell>
        </row>
        <row r="347">
          <cell r="AE347">
            <v>126</v>
          </cell>
        </row>
        <row r="348">
          <cell r="B348">
            <v>35</v>
          </cell>
        </row>
        <row r="348">
          <cell r="AE348">
            <v>127</v>
          </cell>
        </row>
        <row r="349">
          <cell r="B349">
            <v>35</v>
          </cell>
        </row>
        <row r="349">
          <cell r="AE349">
            <v>128</v>
          </cell>
        </row>
        <row r="350">
          <cell r="B350">
            <v>35</v>
          </cell>
        </row>
        <row r="350">
          <cell r="AE350">
            <v>128</v>
          </cell>
        </row>
        <row r="351">
          <cell r="B351">
            <v>35</v>
          </cell>
        </row>
        <row r="351">
          <cell r="AE351">
            <v>129</v>
          </cell>
        </row>
        <row r="352">
          <cell r="B352">
            <v>36</v>
          </cell>
        </row>
        <row r="352">
          <cell r="AE352">
            <v>130</v>
          </cell>
        </row>
        <row r="353">
          <cell r="B353">
            <v>36</v>
          </cell>
        </row>
        <row r="353">
          <cell r="AE353">
            <v>130</v>
          </cell>
        </row>
        <row r="354">
          <cell r="B354">
            <v>36</v>
          </cell>
        </row>
        <row r="354">
          <cell r="AE354">
            <v>131</v>
          </cell>
        </row>
        <row r="355">
          <cell r="B355">
            <v>36</v>
          </cell>
        </row>
        <row r="355">
          <cell r="AE355">
            <v>131</v>
          </cell>
        </row>
        <row r="356">
          <cell r="B356">
            <v>36</v>
          </cell>
        </row>
        <row r="356">
          <cell r="AE356">
            <v>132</v>
          </cell>
        </row>
        <row r="357">
          <cell r="B357">
            <v>36</v>
          </cell>
        </row>
        <row r="357">
          <cell r="AE357">
            <v>133</v>
          </cell>
        </row>
        <row r="358">
          <cell r="B358">
            <v>36</v>
          </cell>
        </row>
        <row r="358">
          <cell r="AE358">
            <v>133</v>
          </cell>
        </row>
        <row r="359">
          <cell r="B359">
            <v>36</v>
          </cell>
        </row>
        <row r="359">
          <cell r="AE359">
            <v>134</v>
          </cell>
        </row>
        <row r="360">
          <cell r="B360">
            <v>36</v>
          </cell>
        </row>
        <row r="360">
          <cell r="AE360">
            <v>135</v>
          </cell>
        </row>
        <row r="361">
          <cell r="B361">
            <v>36</v>
          </cell>
        </row>
        <row r="361">
          <cell r="AE361">
            <v>135</v>
          </cell>
        </row>
        <row r="362">
          <cell r="B362">
            <v>37</v>
          </cell>
        </row>
        <row r="362">
          <cell r="AE362">
            <v>136</v>
          </cell>
        </row>
        <row r="363">
          <cell r="B363">
            <v>37</v>
          </cell>
        </row>
        <row r="363">
          <cell r="AE363">
            <v>137</v>
          </cell>
        </row>
        <row r="364">
          <cell r="B364">
            <v>37</v>
          </cell>
        </row>
        <row r="364">
          <cell r="AE364">
            <v>137</v>
          </cell>
        </row>
        <row r="365">
          <cell r="B365">
            <v>37</v>
          </cell>
        </row>
        <row r="365">
          <cell r="AE365">
            <v>138</v>
          </cell>
        </row>
        <row r="366">
          <cell r="B366">
            <v>37</v>
          </cell>
        </row>
        <row r="366">
          <cell r="AE366">
            <v>138</v>
          </cell>
        </row>
        <row r="367">
          <cell r="B367">
            <v>37</v>
          </cell>
        </row>
        <row r="367">
          <cell r="AE367">
            <v>139</v>
          </cell>
        </row>
        <row r="368">
          <cell r="B368">
            <v>37</v>
          </cell>
        </row>
        <row r="368">
          <cell r="AE368">
            <v>140</v>
          </cell>
        </row>
        <row r="369">
          <cell r="B369">
            <v>37</v>
          </cell>
        </row>
        <row r="369">
          <cell r="AE369">
            <v>140</v>
          </cell>
        </row>
        <row r="370">
          <cell r="B370">
            <v>37</v>
          </cell>
        </row>
        <row r="370">
          <cell r="AE370">
            <v>141</v>
          </cell>
        </row>
        <row r="371">
          <cell r="B371">
            <v>37</v>
          </cell>
        </row>
        <row r="371">
          <cell r="AE371">
            <v>142</v>
          </cell>
        </row>
        <row r="372">
          <cell r="B372">
            <v>38</v>
          </cell>
        </row>
        <row r="372">
          <cell r="AE372">
            <v>142</v>
          </cell>
        </row>
        <row r="373">
          <cell r="B373">
            <v>38</v>
          </cell>
        </row>
        <row r="373">
          <cell r="AE373">
            <v>143</v>
          </cell>
        </row>
        <row r="374">
          <cell r="B374">
            <v>38</v>
          </cell>
        </row>
        <row r="374">
          <cell r="AE374">
            <v>144</v>
          </cell>
        </row>
        <row r="375">
          <cell r="B375">
            <v>38</v>
          </cell>
        </row>
        <row r="375">
          <cell r="AE375">
            <v>144</v>
          </cell>
        </row>
        <row r="376">
          <cell r="B376">
            <v>38</v>
          </cell>
        </row>
        <row r="376">
          <cell r="AE376">
            <v>145</v>
          </cell>
        </row>
        <row r="377">
          <cell r="B377">
            <v>38</v>
          </cell>
        </row>
        <row r="377">
          <cell r="AE377">
            <v>145</v>
          </cell>
        </row>
        <row r="378">
          <cell r="B378">
            <v>38</v>
          </cell>
        </row>
        <row r="378">
          <cell r="AE378">
            <v>146</v>
          </cell>
        </row>
        <row r="379">
          <cell r="B379">
            <v>38</v>
          </cell>
        </row>
        <row r="379">
          <cell r="AE379">
            <v>147</v>
          </cell>
        </row>
        <row r="380">
          <cell r="B380">
            <v>38</v>
          </cell>
        </row>
        <row r="380">
          <cell r="AE380">
            <v>147</v>
          </cell>
        </row>
        <row r="381">
          <cell r="B381">
            <v>38</v>
          </cell>
        </row>
        <row r="381">
          <cell r="AE381">
            <v>148</v>
          </cell>
        </row>
        <row r="382">
          <cell r="B382">
            <v>39</v>
          </cell>
        </row>
        <row r="382">
          <cell r="AE382">
            <v>149</v>
          </cell>
        </row>
        <row r="383">
          <cell r="B383">
            <v>39</v>
          </cell>
        </row>
        <row r="383">
          <cell r="AE383">
            <v>149</v>
          </cell>
        </row>
        <row r="384">
          <cell r="B384">
            <v>39</v>
          </cell>
        </row>
        <row r="384">
          <cell r="AE384">
            <v>150</v>
          </cell>
        </row>
        <row r="385">
          <cell r="B385">
            <v>39</v>
          </cell>
        </row>
        <row r="385">
          <cell r="AE385">
            <v>150</v>
          </cell>
        </row>
        <row r="386">
          <cell r="B386">
            <v>39</v>
          </cell>
        </row>
        <row r="386">
          <cell r="AE386">
            <v>151</v>
          </cell>
        </row>
        <row r="387">
          <cell r="B387">
            <v>39</v>
          </cell>
        </row>
        <row r="387">
          <cell r="AE387">
            <v>152</v>
          </cell>
        </row>
        <row r="388">
          <cell r="B388">
            <v>39</v>
          </cell>
        </row>
        <row r="388">
          <cell r="AE388">
            <v>152</v>
          </cell>
        </row>
        <row r="389">
          <cell r="B389">
            <v>39</v>
          </cell>
        </row>
        <row r="389">
          <cell r="AE389">
            <v>153</v>
          </cell>
        </row>
        <row r="390">
          <cell r="B390">
            <v>39</v>
          </cell>
        </row>
        <row r="390">
          <cell r="AE390">
            <v>154</v>
          </cell>
        </row>
        <row r="391">
          <cell r="B391">
            <v>39</v>
          </cell>
        </row>
        <row r="391">
          <cell r="AE391">
            <v>154</v>
          </cell>
        </row>
        <row r="392">
          <cell r="B392">
            <v>40</v>
          </cell>
        </row>
        <row r="392">
          <cell r="AE392">
            <v>155</v>
          </cell>
        </row>
        <row r="393">
          <cell r="B393">
            <v>40</v>
          </cell>
        </row>
        <row r="393">
          <cell r="AE393">
            <v>156</v>
          </cell>
        </row>
        <row r="394">
          <cell r="B394">
            <v>40</v>
          </cell>
        </row>
        <row r="394">
          <cell r="AE394">
            <v>156</v>
          </cell>
        </row>
        <row r="395">
          <cell r="B395">
            <v>40</v>
          </cell>
        </row>
        <row r="395">
          <cell r="AE395">
            <v>157</v>
          </cell>
        </row>
        <row r="396">
          <cell r="B396">
            <v>40</v>
          </cell>
        </row>
        <row r="396">
          <cell r="AE396">
            <v>157</v>
          </cell>
        </row>
        <row r="397">
          <cell r="B397">
            <v>40</v>
          </cell>
        </row>
        <row r="397">
          <cell r="AE397">
            <v>158</v>
          </cell>
        </row>
        <row r="398">
          <cell r="B398">
            <v>40</v>
          </cell>
        </row>
        <row r="398">
          <cell r="AE398">
            <v>159</v>
          </cell>
        </row>
        <row r="399">
          <cell r="B399">
            <v>40</v>
          </cell>
        </row>
        <row r="399">
          <cell r="AE399">
            <v>159</v>
          </cell>
        </row>
        <row r="400">
          <cell r="B400">
            <v>40</v>
          </cell>
        </row>
        <row r="400">
          <cell r="AE400">
            <v>160</v>
          </cell>
        </row>
        <row r="401">
          <cell r="B401">
            <v>40</v>
          </cell>
        </row>
        <row r="401">
          <cell r="AE401">
            <v>161</v>
          </cell>
        </row>
        <row r="402">
          <cell r="B402">
            <v>41</v>
          </cell>
        </row>
        <row r="402">
          <cell r="AE402">
            <v>161</v>
          </cell>
        </row>
        <row r="403">
          <cell r="B403">
            <v>41</v>
          </cell>
        </row>
        <row r="403">
          <cell r="AE403">
            <v>162</v>
          </cell>
        </row>
        <row r="404">
          <cell r="B404">
            <v>41</v>
          </cell>
        </row>
        <row r="404">
          <cell r="AE404">
            <v>162</v>
          </cell>
        </row>
        <row r="405">
          <cell r="B405">
            <v>41</v>
          </cell>
        </row>
        <row r="405">
          <cell r="AE405">
            <v>163</v>
          </cell>
        </row>
        <row r="406">
          <cell r="B406">
            <v>41</v>
          </cell>
        </row>
        <row r="406">
          <cell r="AE406">
            <v>164</v>
          </cell>
        </row>
        <row r="407">
          <cell r="B407">
            <v>41</v>
          </cell>
        </row>
        <row r="407">
          <cell r="AE407">
            <v>164</v>
          </cell>
        </row>
        <row r="408">
          <cell r="B408">
            <v>41</v>
          </cell>
        </row>
        <row r="408">
          <cell r="AE408">
            <v>165</v>
          </cell>
        </row>
        <row r="409">
          <cell r="B409">
            <v>41</v>
          </cell>
        </row>
        <row r="409">
          <cell r="AE409">
            <v>166</v>
          </cell>
        </row>
        <row r="410">
          <cell r="B410">
            <v>41</v>
          </cell>
        </row>
        <row r="410">
          <cell r="AE410">
            <v>166</v>
          </cell>
        </row>
        <row r="411">
          <cell r="B411">
            <v>41</v>
          </cell>
        </row>
        <row r="411">
          <cell r="AE411">
            <v>167</v>
          </cell>
        </row>
        <row r="412">
          <cell r="B412">
            <v>42</v>
          </cell>
        </row>
        <row r="412">
          <cell r="AE412">
            <v>168</v>
          </cell>
        </row>
        <row r="413">
          <cell r="B413">
            <v>42</v>
          </cell>
        </row>
        <row r="413">
          <cell r="AE413">
            <v>168</v>
          </cell>
        </row>
        <row r="414">
          <cell r="B414">
            <v>42</v>
          </cell>
        </row>
        <row r="414">
          <cell r="AE414">
            <v>169</v>
          </cell>
        </row>
        <row r="415">
          <cell r="B415">
            <v>42</v>
          </cell>
        </row>
        <row r="415">
          <cell r="AE415">
            <v>169</v>
          </cell>
        </row>
        <row r="416">
          <cell r="B416">
            <v>42</v>
          </cell>
        </row>
        <row r="416">
          <cell r="AE416">
            <v>170</v>
          </cell>
        </row>
        <row r="417">
          <cell r="B417">
            <v>42</v>
          </cell>
        </row>
        <row r="417">
          <cell r="AE417">
            <v>171</v>
          </cell>
        </row>
        <row r="418">
          <cell r="B418">
            <v>42</v>
          </cell>
        </row>
        <row r="418">
          <cell r="AE418">
            <v>171</v>
          </cell>
        </row>
        <row r="419">
          <cell r="B419">
            <v>42</v>
          </cell>
        </row>
        <row r="419">
          <cell r="AE419">
            <v>172</v>
          </cell>
        </row>
        <row r="420">
          <cell r="B420">
            <v>42</v>
          </cell>
        </row>
        <row r="420">
          <cell r="AE420">
            <v>173</v>
          </cell>
        </row>
        <row r="421">
          <cell r="B421">
            <v>42</v>
          </cell>
        </row>
        <row r="421">
          <cell r="AE421">
            <v>173</v>
          </cell>
        </row>
        <row r="422">
          <cell r="B422">
            <v>43</v>
          </cell>
        </row>
        <row r="422">
          <cell r="AE422">
            <v>174</v>
          </cell>
        </row>
        <row r="423">
          <cell r="B423">
            <v>43</v>
          </cell>
        </row>
        <row r="423">
          <cell r="AE423">
            <v>174</v>
          </cell>
        </row>
        <row r="424">
          <cell r="B424">
            <v>43</v>
          </cell>
        </row>
        <row r="424">
          <cell r="AE424">
            <v>175</v>
          </cell>
        </row>
        <row r="425">
          <cell r="B425">
            <v>43</v>
          </cell>
        </row>
        <row r="425">
          <cell r="AE425">
            <v>176</v>
          </cell>
        </row>
        <row r="426">
          <cell r="B426">
            <v>43</v>
          </cell>
        </row>
        <row r="426">
          <cell r="AE426">
            <v>176</v>
          </cell>
        </row>
        <row r="427">
          <cell r="B427">
            <v>43</v>
          </cell>
        </row>
        <row r="427">
          <cell r="AE427">
            <v>177</v>
          </cell>
        </row>
        <row r="428">
          <cell r="B428">
            <v>43</v>
          </cell>
        </row>
        <row r="428">
          <cell r="AE428">
            <v>178</v>
          </cell>
        </row>
        <row r="429">
          <cell r="B429">
            <v>43</v>
          </cell>
        </row>
        <row r="429">
          <cell r="AE429">
            <v>178</v>
          </cell>
        </row>
        <row r="430">
          <cell r="B430">
            <v>43</v>
          </cell>
        </row>
        <row r="430">
          <cell r="AE430">
            <v>179</v>
          </cell>
        </row>
        <row r="431">
          <cell r="B431">
            <v>43</v>
          </cell>
        </row>
        <row r="431">
          <cell r="AE431">
            <v>180</v>
          </cell>
        </row>
        <row r="432">
          <cell r="B432">
            <v>44</v>
          </cell>
        </row>
        <row r="432">
          <cell r="AE432">
            <v>180</v>
          </cell>
        </row>
        <row r="433">
          <cell r="B433">
            <v>44</v>
          </cell>
        </row>
        <row r="433">
          <cell r="AE433">
            <v>181</v>
          </cell>
        </row>
        <row r="434">
          <cell r="B434">
            <v>44</v>
          </cell>
        </row>
        <row r="434">
          <cell r="AE434">
            <v>181</v>
          </cell>
        </row>
        <row r="435">
          <cell r="B435">
            <v>44</v>
          </cell>
        </row>
        <row r="435">
          <cell r="AE435">
            <v>182</v>
          </cell>
        </row>
        <row r="436">
          <cell r="B436">
            <v>44</v>
          </cell>
        </row>
        <row r="436">
          <cell r="AE436">
            <v>183</v>
          </cell>
        </row>
        <row r="437">
          <cell r="B437">
            <v>44</v>
          </cell>
        </row>
        <row r="437">
          <cell r="AE437">
            <v>183</v>
          </cell>
        </row>
        <row r="438">
          <cell r="B438">
            <v>44</v>
          </cell>
        </row>
        <row r="438">
          <cell r="AE438">
            <v>184</v>
          </cell>
        </row>
        <row r="439">
          <cell r="B439">
            <v>44</v>
          </cell>
        </row>
        <row r="439">
          <cell r="AE439">
            <v>185</v>
          </cell>
        </row>
        <row r="440">
          <cell r="B440">
            <v>44</v>
          </cell>
        </row>
        <row r="440">
          <cell r="AE440">
            <v>185</v>
          </cell>
        </row>
        <row r="441">
          <cell r="B441">
            <v>44</v>
          </cell>
        </row>
        <row r="441">
          <cell r="AE441">
            <v>186</v>
          </cell>
        </row>
        <row r="442">
          <cell r="B442">
            <v>45</v>
          </cell>
        </row>
        <row r="442">
          <cell r="AE442">
            <v>186</v>
          </cell>
        </row>
        <row r="443">
          <cell r="B443">
            <v>45</v>
          </cell>
        </row>
        <row r="443">
          <cell r="AE443">
            <v>187</v>
          </cell>
        </row>
        <row r="444">
          <cell r="B444">
            <v>45</v>
          </cell>
        </row>
        <row r="444">
          <cell r="AE444">
            <v>188</v>
          </cell>
        </row>
        <row r="445">
          <cell r="B445">
            <v>45</v>
          </cell>
        </row>
        <row r="445">
          <cell r="AE445">
            <v>188</v>
          </cell>
        </row>
        <row r="446">
          <cell r="B446">
            <v>45</v>
          </cell>
        </row>
        <row r="446">
          <cell r="AE446">
            <v>189</v>
          </cell>
        </row>
        <row r="447">
          <cell r="B447">
            <v>45</v>
          </cell>
        </row>
        <row r="447">
          <cell r="AE447">
            <v>190</v>
          </cell>
        </row>
        <row r="448">
          <cell r="B448">
            <v>45</v>
          </cell>
        </row>
        <row r="448">
          <cell r="AE448">
            <v>190</v>
          </cell>
        </row>
        <row r="449">
          <cell r="B449">
            <v>45</v>
          </cell>
        </row>
        <row r="449">
          <cell r="AE449">
            <v>191</v>
          </cell>
        </row>
        <row r="450">
          <cell r="B450">
            <v>45</v>
          </cell>
        </row>
        <row r="450">
          <cell r="AE450">
            <v>192</v>
          </cell>
        </row>
        <row r="451">
          <cell r="B451">
            <v>45</v>
          </cell>
        </row>
        <row r="451">
          <cell r="AE451">
            <v>192</v>
          </cell>
        </row>
        <row r="452">
          <cell r="B452">
            <v>46</v>
          </cell>
        </row>
        <row r="452">
          <cell r="AE452">
            <v>193</v>
          </cell>
        </row>
        <row r="453">
          <cell r="B453">
            <v>46</v>
          </cell>
        </row>
        <row r="453">
          <cell r="AE453">
            <v>193</v>
          </cell>
        </row>
        <row r="454">
          <cell r="B454">
            <v>46</v>
          </cell>
        </row>
        <row r="454">
          <cell r="AE454">
            <v>194</v>
          </cell>
        </row>
        <row r="455">
          <cell r="B455">
            <v>46</v>
          </cell>
        </row>
        <row r="455">
          <cell r="AE455">
            <v>195</v>
          </cell>
        </row>
        <row r="456">
          <cell r="B456">
            <v>46</v>
          </cell>
        </row>
        <row r="456">
          <cell r="AE456">
            <v>195</v>
          </cell>
        </row>
        <row r="457">
          <cell r="B457">
            <v>46</v>
          </cell>
        </row>
        <row r="457">
          <cell r="AE457">
            <v>196</v>
          </cell>
        </row>
        <row r="458">
          <cell r="B458">
            <v>46</v>
          </cell>
        </row>
        <row r="458">
          <cell r="AE458">
            <v>197</v>
          </cell>
        </row>
        <row r="459">
          <cell r="B459">
            <v>46</v>
          </cell>
        </row>
        <row r="459">
          <cell r="AE459">
            <v>197</v>
          </cell>
        </row>
        <row r="460">
          <cell r="B460">
            <v>46</v>
          </cell>
        </row>
        <row r="460">
          <cell r="AE460">
            <v>198</v>
          </cell>
        </row>
        <row r="461">
          <cell r="B461">
            <v>46</v>
          </cell>
        </row>
        <row r="461">
          <cell r="AE461">
            <v>199</v>
          </cell>
        </row>
        <row r="462">
          <cell r="B462">
            <v>47</v>
          </cell>
        </row>
        <row r="462">
          <cell r="AE462">
            <v>199</v>
          </cell>
        </row>
        <row r="463">
          <cell r="B463">
            <v>47</v>
          </cell>
        </row>
        <row r="463">
          <cell r="AE463">
            <v>200</v>
          </cell>
        </row>
        <row r="464">
          <cell r="B464">
            <v>47</v>
          </cell>
        </row>
        <row r="464">
          <cell r="AE464">
            <v>200</v>
          </cell>
        </row>
        <row r="465">
          <cell r="B465">
            <v>47</v>
          </cell>
        </row>
        <row r="465">
          <cell r="AE465">
            <v>201</v>
          </cell>
        </row>
        <row r="466">
          <cell r="B466">
            <v>47</v>
          </cell>
        </row>
        <row r="466">
          <cell r="AE466">
            <v>202</v>
          </cell>
        </row>
        <row r="467">
          <cell r="B467">
            <v>47</v>
          </cell>
        </row>
        <row r="467">
          <cell r="AE467">
            <v>202</v>
          </cell>
        </row>
        <row r="468">
          <cell r="B468">
            <v>47</v>
          </cell>
        </row>
        <row r="468">
          <cell r="AE468">
            <v>203</v>
          </cell>
        </row>
        <row r="469">
          <cell r="B469">
            <v>47</v>
          </cell>
        </row>
        <row r="469">
          <cell r="AE469">
            <v>204</v>
          </cell>
        </row>
        <row r="470">
          <cell r="B470">
            <v>47</v>
          </cell>
        </row>
        <row r="470">
          <cell r="AE470">
            <v>204</v>
          </cell>
        </row>
        <row r="471">
          <cell r="B471">
            <v>47</v>
          </cell>
        </row>
        <row r="471">
          <cell r="AE471">
            <v>205</v>
          </cell>
        </row>
        <row r="472">
          <cell r="B472">
            <v>48</v>
          </cell>
        </row>
        <row r="472">
          <cell r="AE472">
            <v>205</v>
          </cell>
        </row>
        <row r="473">
          <cell r="B473">
            <v>48</v>
          </cell>
        </row>
        <row r="473">
          <cell r="AE473">
            <v>206</v>
          </cell>
        </row>
        <row r="474">
          <cell r="B474">
            <v>48</v>
          </cell>
        </row>
        <row r="474">
          <cell r="AE474">
            <v>207</v>
          </cell>
        </row>
        <row r="475">
          <cell r="B475">
            <v>48</v>
          </cell>
        </row>
        <row r="475">
          <cell r="AE475">
            <v>207</v>
          </cell>
        </row>
        <row r="476">
          <cell r="B476">
            <v>48</v>
          </cell>
        </row>
        <row r="476">
          <cell r="AE476">
            <v>208</v>
          </cell>
        </row>
        <row r="477">
          <cell r="B477">
            <v>48</v>
          </cell>
        </row>
        <row r="477">
          <cell r="AE477">
            <v>209</v>
          </cell>
        </row>
        <row r="478">
          <cell r="B478">
            <v>48</v>
          </cell>
        </row>
        <row r="478">
          <cell r="AE478">
            <v>209</v>
          </cell>
        </row>
        <row r="479">
          <cell r="B479">
            <v>48</v>
          </cell>
        </row>
        <row r="479">
          <cell r="AE479">
            <v>210</v>
          </cell>
        </row>
        <row r="480">
          <cell r="B480">
            <v>48</v>
          </cell>
        </row>
        <row r="480">
          <cell r="AE480">
            <v>211</v>
          </cell>
        </row>
        <row r="481">
          <cell r="B481">
            <v>48</v>
          </cell>
        </row>
        <row r="481">
          <cell r="AE481">
            <v>211</v>
          </cell>
        </row>
        <row r="482">
          <cell r="B482">
            <v>49</v>
          </cell>
        </row>
        <row r="482">
          <cell r="AE482">
            <v>212</v>
          </cell>
        </row>
        <row r="483">
          <cell r="B483">
            <v>49</v>
          </cell>
        </row>
        <row r="483">
          <cell r="AE483">
            <v>212</v>
          </cell>
        </row>
        <row r="484">
          <cell r="B484">
            <v>49</v>
          </cell>
        </row>
        <row r="484">
          <cell r="AE484">
            <v>213</v>
          </cell>
        </row>
        <row r="485">
          <cell r="B485">
            <v>49</v>
          </cell>
        </row>
        <row r="485">
          <cell r="AE485">
            <v>214</v>
          </cell>
        </row>
        <row r="486">
          <cell r="B486">
            <v>49</v>
          </cell>
        </row>
        <row r="486">
          <cell r="AE486">
            <v>214</v>
          </cell>
        </row>
        <row r="487">
          <cell r="B487">
            <v>49</v>
          </cell>
        </row>
        <row r="487">
          <cell r="AE487">
            <v>215</v>
          </cell>
        </row>
        <row r="488">
          <cell r="B488">
            <v>49</v>
          </cell>
        </row>
        <row r="488">
          <cell r="AE488">
            <v>216</v>
          </cell>
        </row>
        <row r="489">
          <cell r="B489">
            <v>49</v>
          </cell>
        </row>
        <row r="489">
          <cell r="AE489">
            <v>216</v>
          </cell>
        </row>
        <row r="490">
          <cell r="B490">
            <v>49</v>
          </cell>
        </row>
        <row r="490">
          <cell r="AE490">
            <v>217</v>
          </cell>
        </row>
        <row r="491">
          <cell r="B491">
            <v>49</v>
          </cell>
        </row>
        <row r="491">
          <cell r="AE491">
            <v>217</v>
          </cell>
        </row>
        <row r="492">
          <cell r="B492">
            <v>50</v>
          </cell>
        </row>
        <row r="492">
          <cell r="AE492">
            <v>218</v>
          </cell>
        </row>
        <row r="493">
          <cell r="B493">
            <v>50</v>
          </cell>
        </row>
        <row r="493">
          <cell r="AE493">
            <v>219</v>
          </cell>
        </row>
        <row r="494">
          <cell r="B494">
            <v>50</v>
          </cell>
        </row>
        <row r="494">
          <cell r="AE494">
            <v>219</v>
          </cell>
        </row>
        <row r="495">
          <cell r="B495">
            <v>50</v>
          </cell>
        </row>
        <row r="495">
          <cell r="AE495">
            <v>220</v>
          </cell>
        </row>
        <row r="496">
          <cell r="B496">
            <v>50</v>
          </cell>
        </row>
        <row r="496">
          <cell r="AE496">
            <v>221</v>
          </cell>
        </row>
        <row r="497">
          <cell r="B497">
            <v>50</v>
          </cell>
        </row>
        <row r="497">
          <cell r="AE497">
            <v>221</v>
          </cell>
        </row>
        <row r="498">
          <cell r="B498">
            <v>50</v>
          </cell>
        </row>
        <row r="498">
          <cell r="AE498">
            <v>222</v>
          </cell>
        </row>
        <row r="499">
          <cell r="B499">
            <v>50</v>
          </cell>
        </row>
        <row r="499">
          <cell r="AE499">
            <v>223</v>
          </cell>
        </row>
        <row r="500">
          <cell r="B500">
            <v>50</v>
          </cell>
        </row>
        <row r="500">
          <cell r="AE500">
            <v>223</v>
          </cell>
        </row>
        <row r="501">
          <cell r="B501">
            <v>50</v>
          </cell>
        </row>
        <row r="501">
          <cell r="AE501">
            <v>224</v>
          </cell>
        </row>
        <row r="502">
          <cell r="B502">
            <v>51</v>
          </cell>
        </row>
        <row r="502">
          <cell r="AE502">
            <v>224</v>
          </cell>
        </row>
        <row r="503">
          <cell r="B503">
            <v>51</v>
          </cell>
        </row>
        <row r="503">
          <cell r="AE503">
            <v>225</v>
          </cell>
        </row>
        <row r="504">
          <cell r="B504">
            <v>51</v>
          </cell>
        </row>
        <row r="504">
          <cell r="AE504">
            <v>226</v>
          </cell>
        </row>
        <row r="505">
          <cell r="B505">
            <v>51</v>
          </cell>
        </row>
        <row r="505">
          <cell r="AE505">
            <v>226</v>
          </cell>
        </row>
        <row r="506">
          <cell r="B506">
            <v>51</v>
          </cell>
        </row>
        <row r="506">
          <cell r="AE506">
            <v>227</v>
          </cell>
        </row>
        <row r="507">
          <cell r="B507">
            <v>51</v>
          </cell>
        </row>
        <row r="507">
          <cell r="AE507">
            <v>228</v>
          </cell>
        </row>
        <row r="508">
          <cell r="B508">
            <v>51</v>
          </cell>
        </row>
        <row r="508">
          <cell r="AE508">
            <v>228</v>
          </cell>
        </row>
        <row r="509">
          <cell r="B509">
            <v>51</v>
          </cell>
        </row>
        <row r="509">
          <cell r="AE509">
            <v>229</v>
          </cell>
        </row>
        <row r="510">
          <cell r="B510">
            <v>51</v>
          </cell>
        </row>
        <row r="510">
          <cell r="AE510">
            <v>229</v>
          </cell>
        </row>
        <row r="511">
          <cell r="B511">
            <v>51</v>
          </cell>
        </row>
        <row r="511">
          <cell r="AE511">
            <v>230</v>
          </cell>
        </row>
        <row r="512">
          <cell r="B512">
            <v>52</v>
          </cell>
        </row>
        <row r="512">
          <cell r="AE512">
            <v>231</v>
          </cell>
        </row>
        <row r="513">
          <cell r="B513">
            <v>52</v>
          </cell>
        </row>
        <row r="513">
          <cell r="AE513">
            <v>231</v>
          </cell>
        </row>
        <row r="514">
          <cell r="B514">
            <v>52</v>
          </cell>
        </row>
        <row r="514">
          <cell r="AE514">
            <v>232</v>
          </cell>
        </row>
        <row r="515">
          <cell r="B515">
            <v>52</v>
          </cell>
        </row>
        <row r="515">
          <cell r="AE515">
            <v>233</v>
          </cell>
        </row>
        <row r="516">
          <cell r="B516">
            <v>52</v>
          </cell>
        </row>
        <row r="516">
          <cell r="AE516">
            <v>233</v>
          </cell>
        </row>
        <row r="517">
          <cell r="B517">
            <v>52</v>
          </cell>
        </row>
        <row r="517">
          <cell r="AE517">
            <v>234</v>
          </cell>
        </row>
        <row r="518">
          <cell r="B518">
            <v>52</v>
          </cell>
        </row>
        <row r="518">
          <cell r="AE518">
            <v>235</v>
          </cell>
        </row>
        <row r="519">
          <cell r="B519">
            <v>52</v>
          </cell>
        </row>
        <row r="519">
          <cell r="AE519">
            <v>235</v>
          </cell>
        </row>
        <row r="520">
          <cell r="B520">
            <v>52</v>
          </cell>
        </row>
        <row r="520">
          <cell r="AE520">
            <v>236</v>
          </cell>
        </row>
        <row r="521">
          <cell r="B521">
            <v>52</v>
          </cell>
        </row>
        <row r="521">
          <cell r="AE521">
            <v>236</v>
          </cell>
        </row>
        <row r="522">
          <cell r="B522">
            <v>53</v>
          </cell>
        </row>
        <row r="522">
          <cell r="AE522">
            <v>237</v>
          </cell>
        </row>
        <row r="523">
          <cell r="B523">
            <v>53</v>
          </cell>
        </row>
        <row r="523">
          <cell r="AE523">
            <v>238</v>
          </cell>
        </row>
        <row r="524">
          <cell r="B524">
            <v>53</v>
          </cell>
        </row>
        <row r="524">
          <cell r="AE524">
            <v>238</v>
          </cell>
        </row>
        <row r="525">
          <cell r="B525">
            <v>53</v>
          </cell>
        </row>
        <row r="525">
          <cell r="AE525">
            <v>239</v>
          </cell>
        </row>
        <row r="526">
          <cell r="B526">
            <v>53</v>
          </cell>
        </row>
        <row r="526">
          <cell r="AE526">
            <v>240</v>
          </cell>
        </row>
        <row r="527">
          <cell r="B527">
            <v>53</v>
          </cell>
        </row>
        <row r="527">
          <cell r="AE527">
            <v>240</v>
          </cell>
        </row>
        <row r="528">
          <cell r="B528">
            <v>53</v>
          </cell>
        </row>
        <row r="528">
          <cell r="AE528">
            <v>241</v>
          </cell>
        </row>
        <row r="529">
          <cell r="B529">
            <v>53</v>
          </cell>
        </row>
        <row r="529">
          <cell r="AE529">
            <v>241</v>
          </cell>
        </row>
        <row r="530">
          <cell r="B530">
            <v>53</v>
          </cell>
        </row>
        <row r="530">
          <cell r="AE530">
            <v>242</v>
          </cell>
        </row>
        <row r="531">
          <cell r="B531">
            <v>53</v>
          </cell>
        </row>
        <row r="531">
          <cell r="AE531">
            <v>243</v>
          </cell>
        </row>
        <row r="532">
          <cell r="B532">
            <v>54</v>
          </cell>
        </row>
        <row r="532">
          <cell r="AE532">
            <v>243</v>
          </cell>
        </row>
        <row r="533">
          <cell r="B533">
            <v>54</v>
          </cell>
        </row>
        <row r="533">
          <cell r="AE533">
            <v>244</v>
          </cell>
        </row>
        <row r="534">
          <cell r="B534">
            <v>54</v>
          </cell>
        </row>
        <row r="534">
          <cell r="AE534">
            <v>245</v>
          </cell>
        </row>
        <row r="535">
          <cell r="B535">
            <v>54</v>
          </cell>
        </row>
        <row r="535">
          <cell r="AE535">
            <v>245</v>
          </cell>
        </row>
        <row r="536">
          <cell r="B536">
            <v>54</v>
          </cell>
        </row>
        <row r="536">
          <cell r="AE536">
            <v>246</v>
          </cell>
        </row>
        <row r="537">
          <cell r="B537">
            <v>54</v>
          </cell>
        </row>
        <row r="537">
          <cell r="AE537">
            <v>247</v>
          </cell>
        </row>
        <row r="538">
          <cell r="B538">
            <v>54</v>
          </cell>
        </row>
        <row r="538">
          <cell r="AE538">
            <v>247</v>
          </cell>
        </row>
        <row r="539">
          <cell r="B539">
            <v>54</v>
          </cell>
        </row>
        <row r="539">
          <cell r="AE539">
            <v>248</v>
          </cell>
        </row>
        <row r="540">
          <cell r="B540">
            <v>54</v>
          </cell>
        </row>
        <row r="540">
          <cell r="AE540">
            <v>248</v>
          </cell>
        </row>
        <row r="541">
          <cell r="B541">
            <v>54</v>
          </cell>
        </row>
        <row r="541">
          <cell r="AE541">
            <v>249</v>
          </cell>
        </row>
        <row r="542">
          <cell r="B542">
            <v>55</v>
          </cell>
        </row>
        <row r="542">
          <cell r="AE542">
            <v>250</v>
          </cell>
        </row>
        <row r="543">
          <cell r="B543">
            <v>55</v>
          </cell>
        </row>
        <row r="543">
          <cell r="AE543">
            <v>250</v>
          </cell>
        </row>
        <row r="544">
          <cell r="B544">
            <v>55</v>
          </cell>
        </row>
        <row r="544">
          <cell r="AE544">
            <v>251</v>
          </cell>
        </row>
        <row r="545">
          <cell r="B545">
            <v>55</v>
          </cell>
        </row>
        <row r="545">
          <cell r="AE545">
            <v>252</v>
          </cell>
        </row>
        <row r="546">
          <cell r="B546">
            <v>55</v>
          </cell>
        </row>
        <row r="546">
          <cell r="AE546">
            <v>252</v>
          </cell>
        </row>
        <row r="547">
          <cell r="B547">
            <v>55</v>
          </cell>
        </row>
        <row r="547">
          <cell r="AE547">
            <v>253</v>
          </cell>
        </row>
        <row r="548">
          <cell r="B548">
            <v>55</v>
          </cell>
        </row>
        <row r="548">
          <cell r="AE548">
            <v>253</v>
          </cell>
        </row>
        <row r="549">
          <cell r="B549">
            <v>55</v>
          </cell>
        </row>
        <row r="549">
          <cell r="AE549">
            <v>254</v>
          </cell>
        </row>
        <row r="550">
          <cell r="B550">
            <v>55</v>
          </cell>
        </row>
        <row r="550">
          <cell r="AE550">
            <v>255</v>
          </cell>
        </row>
        <row r="551">
          <cell r="B551">
            <v>55</v>
          </cell>
        </row>
        <row r="551">
          <cell r="AE551">
            <v>255</v>
          </cell>
        </row>
        <row r="552">
          <cell r="B552">
            <v>56</v>
          </cell>
        </row>
        <row r="552">
          <cell r="AE552">
            <v>256</v>
          </cell>
        </row>
        <row r="553">
          <cell r="B553">
            <v>56</v>
          </cell>
        </row>
        <row r="553">
          <cell r="AE553">
            <v>257</v>
          </cell>
        </row>
        <row r="554">
          <cell r="B554">
            <v>56</v>
          </cell>
        </row>
        <row r="554">
          <cell r="AE554">
            <v>257</v>
          </cell>
        </row>
        <row r="555">
          <cell r="B555">
            <v>56</v>
          </cell>
        </row>
        <row r="555">
          <cell r="AE555">
            <v>258</v>
          </cell>
        </row>
        <row r="556">
          <cell r="B556">
            <v>56</v>
          </cell>
        </row>
        <row r="556">
          <cell r="AE556">
            <v>259</v>
          </cell>
        </row>
        <row r="557">
          <cell r="B557">
            <v>56</v>
          </cell>
        </row>
        <row r="557">
          <cell r="AE557">
            <v>259</v>
          </cell>
        </row>
        <row r="558">
          <cell r="B558">
            <v>56</v>
          </cell>
        </row>
        <row r="558">
          <cell r="AE558">
            <v>260</v>
          </cell>
        </row>
        <row r="559">
          <cell r="B559">
            <v>56</v>
          </cell>
        </row>
        <row r="559">
          <cell r="AE559">
            <v>260</v>
          </cell>
        </row>
        <row r="560">
          <cell r="B560">
            <v>56</v>
          </cell>
        </row>
        <row r="560">
          <cell r="AE560">
            <v>261</v>
          </cell>
        </row>
        <row r="561">
          <cell r="B561">
            <v>56</v>
          </cell>
        </row>
        <row r="561">
          <cell r="AE561">
            <v>262</v>
          </cell>
        </row>
        <row r="562">
          <cell r="B562">
            <v>57</v>
          </cell>
        </row>
        <row r="562">
          <cell r="AE562">
            <v>262</v>
          </cell>
        </row>
        <row r="563">
          <cell r="B563">
            <v>57</v>
          </cell>
        </row>
        <row r="563">
          <cell r="AE563">
            <v>263</v>
          </cell>
        </row>
        <row r="564">
          <cell r="B564">
            <v>57</v>
          </cell>
        </row>
        <row r="564">
          <cell r="AE564">
            <v>264</v>
          </cell>
        </row>
        <row r="565">
          <cell r="B565">
            <v>57</v>
          </cell>
        </row>
        <row r="565">
          <cell r="AE565">
            <v>264</v>
          </cell>
        </row>
        <row r="566">
          <cell r="B566">
            <v>57</v>
          </cell>
        </row>
        <row r="566">
          <cell r="AE566">
            <v>265</v>
          </cell>
        </row>
        <row r="567">
          <cell r="B567">
            <v>57</v>
          </cell>
        </row>
        <row r="567">
          <cell r="AE567">
            <v>266</v>
          </cell>
        </row>
        <row r="568">
          <cell r="B568">
            <v>57</v>
          </cell>
        </row>
        <row r="568">
          <cell r="AE568">
            <v>266</v>
          </cell>
        </row>
        <row r="569">
          <cell r="B569">
            <v>57</v>
          </cell>
        </row>
        <row r="569">
          <cell r="AE569">
            <v>267</v>
          </cell>
        </row>
        <row r="570">
          <cell r="B570">
            <v>57</v>
          </cell>
        </row>
        <row r="570">
          <cell r="AE570">
            <v>267</v>
          </cell>
        </row>
        <row r="571">
          <cell r="B571">
            <v>57</v>
          </cell>
        </row>
        <row r="571">
          <cell r="AE571">
            <v>268</v>
          </cell>
        </row>
        <row r="572">
          <cell r="B572">
            <v>58</v>
          </cell>
        </row>
        <row r="572">
          <cell r="AE572">
            <v>269</v>
          </cell>
        </row>
        <row r="573">
          <cell r="B573">
            <v>58</v>
          </cell>
        </row>
        <row r="573">
          <cell r="AE573">
            <v>269</v>
          </cell>
        </row>
        <row r="574">
          <cell r="B574">
            <v>58</v>
          </cell>
        </row>
        <row r="574">
          <cell r="AE574">
            <v>270</v>
          </cell>
        </row>
        <row r="575">
          <cell r="B575">
            <v>58</v>
          </cell>
        </row>
        <row r="575">
          <cell r="AE575">
            <v>271</v>
          </cell>
        </row>
        <row r="576">
          <cell r="B576">
            <v>58</v>
          </cell>
        </row>
        <row r="576">
          <cell r="AE576">
            <v>271</v>
          </cell>
        </row>
        <row r="577">
          <cell r="B577">
            <v>58</v>
          </cell>
        </row>
        <row r="577">
          <cell r="AE577">
            <v>272</v>
          </cell>
        </row>
        <row r="578">
          <cell r="B578">
            <v>58</v>
          </cell>
        </row>
        <row r="578">
          <cell r="AE578">
            <v>272</v>
          </cell>
        </row>
        <row r="579">
          <cell r="B579">
            <v>58</v>
          </cell>
        </row>
        <row r="579">
          <cell r="AE579">
            <v>273</v>
          </cell>
        </row>
        <row r="580">
          <cell r="B580">
            <v>58</v>
          </cell>
        </row>
        <row r="580">
          <cell r="AE580">
            <v>274</v>
          </cell>
        </row>
        <row r="581">
          <cell r="B581">
            <v>58</v>
          </cell>
        </row>
        <row r="581">
          <cell r="AE581">
            <v>274</v>
          </cell>
        </row>
        <row r="582">
          <cell r="B582">
            <v>59</v>
          </cell>
        </row>
        <row r="582">
          <cell r="AE582">
            <v>275</v>
          </cell>
        </row>
        <row r="583">
          <cell r="B583">
            <v>59</v>
          </cell>
        </row>
        <row r="583">
          <cell r="AE583">
            <v>276</v>
          </cell>
        </row>
        <row r="584">
          <cell r="B584">
            <v>59</v>
          </cell>
        </row>
        <row r="584">
          <cell r="AE584">
            <v>276</v>
          </cell>
        </row>
        <row r="585">
          <cell r="B585">
            <v>59</v>
          </cell>
        </row>
        <row r="585">
          <cell r="AE585">
            <v>277</v>
          </cell>
        </row>
        <row r="586">
          <cell r="B586">
            <v>59</v>
          </cell>
        </row>
        <row r="586">
          <cell r="AE586">
            <v>278</v>
          </cell>
        </row>
        <row r="587">
          <cell r="B587">
            <v>59</v>
          </cell>
        </row>
        <row r="587">
          <cell r="AE587">
            <v>278</v>
          </cell>
        </row>
        <row r="588">
          <cell r="B588">
            <v>59</v>
          </cell>
        </row>
        <row r="588">
          <cell r="AE588">
            <v>279</v>
          </cell>
        </row>
        <row r="589">
          <cell r="B589">
            <v>59</v>
          </cell>
        </row>
        <row r="589">
          <cell r="AE589">
            <v>279</v>
          </cell>
        </row>
        <row r="590">
          <cell r="B590">
            <v>59</v>
          </cell>
        </row>
        <row r="590">
          <cell r="AE590">
            <v>280</v>
          </cell>
        </row>
        <row r="591">
          <cell r="B591">
            <v>59</v>
          </cell>
        </row>
        <row r="591">
          <cell r="AE591">
            <v>281</v>
          </cell>
        </row>
        <row r="592">
          <cell r="B592">
            <v>60</v>
          </cell>
        </row>
        <row r="592">
          <cell r="AE592">
            <v>281</v>
          </cell>
        </row>
        <row r="593">
          <cell r="B593">
            <v>60</v>
          </cell>
        </row>
        <row r="593">
          <cell r="AE593">
            <v>282</v>
          </cell>
        </row>
        <row r="594">
          <cell r="B594">
            <v>60</v>
          </cell>
        </row>
        <row r="594">
          <cell r="AE594">
            <v>283</v>
          </cell>
        </row>
        <row r="595">
          <cell r="B595">
            <v>60</v>
          </cell>
        </row>
        <row r="595">
          <cell r="AE595">
            <v>283</v>
          </cell>
        </row>
        <row r="596">
          <cell r="B596">
            <v>60</v>
          </cell>
        </row>
        <row r="596">
          <cell r="AE596">
            <v>284</v>
          </cell>
        </row>
        <row r="597">
          <cell r="B597">
            <v>60</v>
          </cell>
        </row>
        <row r="597">
          <cell r="AE597">
            <v>284</v>
          </cell>
        </row>
        <row r="598">
          <cell r="B598">
            <v>60</v>
          </cell>
        </row>
        <row r="598">
          <cell r="AE598">
            <v>285</v>
          </cell>
        </row>
        <row r="599">
          <cell r="B599">
            <v>60</v>
          </cell>
        </row>
        <row r="599">
          <cell r="AE599">
            <v>286</v>
          </cell>
        </row>
        <row r="600">
          <cell r="B600">
            <v>60</v>
          </cell>
        </row>
        <row r="600">
          <cell r="AE600">
            <v>286</v>
          </cell>
        </row>
        <row r="601">
          <cell r="B601">
            <v>60</v>
          </cell>
        </row>
        <row r="601">
          <cell r="AE601">
            <v>287</v>
          </cell>
        </row>
        <row r="602">
          <cell r="B602">
            <v>61</v>
          </cell>
        </row>
        <row r="602">
          <cell r="AE602">
            <v>288</v>
          </cell>
        </row>
        <row r="603">
          <cell r="B603">
            <v>61</v>
          </cell>
        </row>
        <row r="603">
          <cell r="AE603">
            <v>288</v>
          </cell>
        </row>
        <row r="604">
          <cell r="B604">
            <v>61</v>
          </cell>
        </row>
        <row r="604">
          <cell r="AE604">
            <v>289</v>
          </cell>
        </row>
        <row r="605">
          <cell r="B605">
            <v>61</v>
          </cell>
        </row>
        <row r="605">
          <cell r="AE605">
            <v>290</v>
          </cell>
        </row>
        <row r="606">
          <cell r="B606">
            <v>61</v>
          </cell>
        </row>
        <row r="606">
          <cell r="AE606">
            <v>290</v>
          </cell>
        </row>
        <row r="607">
          <cell r="B607">
            <v>61</v>
          </cell>
        </row>
        <row r="607">
          <cell r="AE607">
            <v>291</v>
          </cell>
        </row>
        <row r="608">
          <cell r="B608">
            <v>61</v>
          </cell>
        </row>
        <row r="608">
          <cell r="AE608">
            <v>291</v>
          </cell>
        </row>
        <row r="609">
          <cell r="B609">
            <v>61</v>
          </cell>
        </row>
        <row r="609">
          <cell r="AE609">
            <v>292</v>
          </cell>
        </row>
        <row r="610">
          <cell r="B610">
            <v>61</v>
          </cell>
        </row>
        <row r="610">
          <cell r="AE610">
            <v>293</v>
          </cell>
        </row>
        <row r="611">
          <cell r="B611">
            <v>61</v>
          </cell>
        </row>
        <row r="611">
          <cell r="AE611">
            <v>293</v>
          </cell>
        </row>
        <row r="612">
          <cell r="B612">
            <v>62</v>
          </cell>
        </row>
        <row r="612">
          <cell r="AE612">
            <v>294</v>
          </cell>
        </row>
        <row r="613">
          <cell r="B613">
            <v>62</v>
          </cell>
        </row>
        <row r="613">
          <cell r="AE613">
            <v>295</v>
          </cell>
        </row>
        <row r="614">
          <cell r="B614">
            <v>62</v>
          </cell>
        </row>
        <row r="614">
          <cell r="AE614">
            <v>295</v>
          </cell>
        </row>
        <row r="615">
          <cell r="B615">
            <v>62</v>
          </cell>
        </row>
        <row r="615">
          <cell r="AE615">
            <v>296</v>
          </cell>
        </row>
        <row r="616">
          <cell r="B616">
            <v>62</v>
          </cell>
        </row>
        <row r="616">
          <cell r="AE616">
            <v>296</v>
          </cell>
        </row>
        <row r="617">
          <cell r="B617">
            <v>62</v>
          </cell>
        </row>
        <row r="617">
          <cell r="AE617">
            <v>297</v>
          </cell>
        </row>
        <row r="618">
          <cell r="B618">
            <v>62</v>
          </cell>
        </row>
        <row r="618">
          <cell r="AE618">
            <v>298</v>
          </cell>
        </row>
        <row r="619">
          <cell r="B619">
            <v>62</v>
          </cell>
        </row>
        <row r="619">
          <cell r="AE619">
            <v>298</v>
          </cell>
        </row>
        <row r="620">
          <cell r="B620">
            <v>62</v>
          </cell>
        </row>
        <row r="620">
          <cell r="AE620">
            <v>299</v>
          </cell>
        </row>
        <row r="621">
          <cell r="B621">
            <v>62</v>
          </cell>
        </row>
        <row r="621">
          <cell r="AE621">
            <v>300</v>
          </cell>
        </row>
        <row r="622">
          <cell r="B622">
            <v>63</v>
          </cell>
        </row>
        <row r="622">
          <cell r="AE622">
            <v>300</v>
          </cell>
        </row>
        <row r="623">
          <cell r="B623">
            <v>63</v>
          </cell>
        </row>
        <row r="623">
          <cell r="AE623">
            <v>301</v>
          </cell>
        </row>
        <row r="624">
          <cell r="B624">
            <v>63</v>
          </cell>
        </row>
        <row r="624">
          <cell r="AE624">
            <v>302</v>
          </cell>
        </row>
        <row r="625">
          <cell r="B625">
            <v>63</v>
          </cell>
        </row>
        <row r="625">
          <cell r="AE625">
            <v>302</v>
          </cell>
        </row>
        <row r="626">
          <cell r="B626">
            <v>63</v>
          </cell>
        </row>
        <row r="626">
          <cell r="AE626">
            <v>303</v>
          </cell>
        </row>
        <row r="627">
          <cell r="B627">
            <v>63</v>
          </cell>
        </row>
        <row r="627">
          <cell r="AE627">
            <v>303</v>
          </cell>
        </row>
        <row r="628">
          <cell r="B628">
            <v>63</v>
          </cell>
        </row>
        <row r="628">
          <cell r="AE628">
            <v>304</v>
          </cell>
        </row>
        <row r="629">
          <cell r="B629">
            <v>63</v>
          </cell>
        </row>
        <row r="629">
          <cell r="AE629">
            <v>305</v>
          </cell>
        </row>
        <row r="630">
          <cell r="B630">
            <v>63</v>
          </cell>
        </row>
        <row r="630">
          <cell r="AE630">
            <v>305</v>
          </cell>
        </row>
        <row r="631">
          <cell r="B631">
            <v>63</v>
          </cell>
        </row>
        <row r="631">
          <cell r="AE631">
            <v>306</v>
          </cell>
        </row>
        <row r="632">
          <cell r="B632">
            <v>64</v>
          </cell>
        </row>
        <row r="632">
          <cell r="AE632">
            <v>307</v>
          </cell>
        </row>
        <row r="633">
          <cell r="B633">
            <v>64</v>
          </cell>
        </row>
        <row r="633">
          <cell r="AE633">
            <v>307</v>
          </cell>
        </row>
        <row r="634">
          <cell r="B634">
            <v>64</v>
          </cell>
        </row>
        <row r="634">
          <cell r="AE634">
            <v>308</v>
          </cell>
        </row>
        <row r="635">
          <cell r="B635">
            <v>64</v>
          </cell>
        </row>
        <row r="635">
          <cell r="AE635">
            <v>308</v>
          </cell>
        </row>
        <row r="636">
          <cell r="B636">
            <v>64</v>
          </cell>
        </row>
        <row r="636">
          <cell r="AE636">
            <v>309</v>
          </cell>
        </row>
        <row r="637">
          <cell r="B637">
            <v>64</v>
          </cell>
        </row>
        <row r="637">
          <cell r="AE637">
            <v>310</v>
          </cell>
        </row>
        <row r="638">
          <cell r="B638">
            <v>64</v>
          </cell>
        </row>
        <row r="638">
          <cell r="AE638">
            <v>310</v>
          </cell>
        </row>
        <row r="639">
          <cell r="B639">
            <v>64</v>
          </cell>
        </row>
        <row r="639">
          <cell r="AE639">
            <v>311</v>
          </cell>
        </row>
        <row r="640">
          <cell r="B640">
            <v>64</v>
          </cell>
        </row>
        <row r="640">
          <cell r="AE640">
            <v>312</v>
          </cell>
        </row>
        <row r="641">
          <cell r="B641">
            <v>64</v>
          </cell>
        </row>
        <row r="641">
          <cell r="AE641">
            <v>312</v>
          </cell>
        </row>
        <row r="642">
          <cell r="B642">
            <v>65</v>
          </cell>
        </row>
        <row r="642">
          <cell r="AE642">
            <v>313</v>
          </cell>
        </row>
        <row r="643">
          <cell r="B643">
            <v>65</v>
          </cell>
        </row>
        <row r="643">
          <cell r="AE643">
            <v>314</v>
          </cell>
        </row>
        <row r="644">
          <cell r="B644">
            <v>65</v>
          </cell>
        </row>
        <row r="644">
          <cell r="AE644">
            <v>314</v>
          </cell>
        </row>
        <row r="645">
          <cell r="B645">
            <v>65</v>
          </cell>
        </row>
        <row r="645">
          <cell r="AE645">
            <v>315</v>
          </cell>
        </row>
        <row r="646">
          <cell r="B646">
            <v>65</v>
          </cell>
        </row>
        <row r="646">
          <cell r="AE646">
            <v>315</v>
          </cell>
        </row>
        <row r="647">
          <cell r="B647">
            <v>65</v>
          </cell>
        </row>
        <row r="647">
          <cell r="AE647">
            <v>316</v>
          </cell>
        </row>
        <row r="648">
          <cell r="B648">
            <v>65</v>
          </cell>
        </row>
        <row r="648">
          <cell r="AE648">
            <v>317</v>
          </cell>
        </row>
        <row r="649">
          <cell r="B649">
            <v>65</v>
          </cell>
        </row>
        <row r="649">
          <cell r="AE649">
            <v>317</v>
          </cell>
        </row>
        <row r="650">
          <cell r="B650">
            <v>65</v>
          </cell>
        </row>
        <row r="650">
          <cell r="AE650">
            <v>318</v>
          </cell>
        </row>
        <row r="651">
          <cell r="B651">
            <v>65</v>
          </cell>
        </row>
        <row r="651">
          <cell r="AE651">
            <v>319</v>
          </cell>
        </row>
        <row r="652">
          <cell r="B652">
            <v>66</v>
          </cell>
        </row>
        <row r="652">
          <cell r="AE652">
            <v>319</v>
          </cell>
        </row>
        <row r="653">
          <cell r="B653">
            <v>66</v>
          </cell>
        </row>
        <row r="653">
          <cell r="AE653">
            <v>320</v>
          </cell>
        </row>
        <row r="654">
          <cell r="B654">
            <v>66</v>
          </cell>
        </row>
        <row r="654">
          <cell r="AE654">
            <v>321</v>
          </cell>
        </row>
        <row r="655">
          <cell r="B655">
            <v>66</v>
          </cell>
        </row>
        <row r="655">
          <cell r="AE655">
            <v>321</v>
          </cell>
        </row>
        <row r="656">
          <cell r="B656">
            <v>66</v>
          </cell>
        </row>
        <row r="656">
          <cell r="AE656">
            <v>322</v>
          </cell>
        </row>
        <row r="657">
          <cell r="B657">
            <v>66</v>
          </cell>
        </row>
        <row r="657">
          <cell r="AE657">
            <v>322</v>
          </cell>
        </row>
        <row r="658">
          <cell r="B658">
            <v>66</v>
          </cell>
        </row>
        <row r="658">
          <cell r="AE658">
            <v>323</v>
          </cell>
        </row>
        <row r="659">
          <cell r="B659">
            <v>66</v>
          </cell>
        </row>
        <row r="659">
          <cell r="AE659">
            <v>324</v>
          </cell>
        </row>
        <row r="660">
          <cell r="B660">
            <v>66</v>
          </cell>
        </row>
        <row r="660">
          <cell r="AE660">
            <v>324</v>
          </cell>
        </row>
        <row r="661">
          <cell r="B661">
            <v>66</v>
          </cell>
        </row>
        <row r="661">
          <cell r="AE661">
            <v>325</v>
          </cell>
        </row>
        <row r="662">
          <cell r="B662">
            <v>67</v>
          </cell>
        </row>
        <row r="662">
          <cell r="AE662">
            <v>326</v>
          </cell>
        </row>
        <row r="663">
          <cell r="B663">
            <v>67</v>
          </cell>
        </row>
        <row r="663">
          <cell r="AE663">
            <v>326</v>
          </cell>
        </row>
        <row r="664">
          <cell r="B664">
            <v>67</v>
          </cell>
        </row>
        <row r="664">
          <cell r="AE664">
            <v>327</v>
          </cell>
        </row>
        <row r="665">
          <cell r="B665">
            <v>67</v>
          </cell>
        </row>
        <row r="665">
          <cell r="AE665">
            <v>327</v>
          </cell>
        </row>
        <row r="666">
          <cell r="B666">
            <v>67</v>
          </cell>
        </row>
        <row r="666">
          <cell r="AE666">
            <v>328</v>
          </cell>
        </row>
        <row r="667">
          <cell r="B667">
            <v>67</v>
          </cell>
        </row>
        <row r="667">
          <cell r="AE667">
            <v>329</v>
          </cell>
        </row>
        <row r="668">
          <cell r="B668">
            <v>67</v>
          </cell>
        </row>
        <row r="668">
          <cell r="AE668">
            <v>329</v>
          </cell>
        </row>
        <row r="669">
          <cell r="B669">
            <v>67</v>
          </cell>
        </row>
        <row r="669">
          <cell r="AE669">
            <v>330</v>
          </cell>
        </row>
        <row r="670">
          <cell r="B670">
            <v>67</v>
          </cell>
        </row>
        <row r="670">
          <cell r="AE670">
            <v>331</v>
          </cell>
        </row>
        <row r="671">
          <cell r="B671">
            <v>67</v>
          </cell>
        </row>
        <row r="671">
          <cell r="AE671">
            <v>331</v>
          </cell>
        </row>
        <row r="672">
          <cell r="B672">
            <v>68</v>
          </cell>
        </row>
        <row r="672">
          <cell r="AE672">
            <v>332</v>
          </cell>
        </row>
        <row r="673">
          <cell r="B673">
            <v>68</v>
          </cell>
        </row>
        <row r="673">
          <cell r="AE673">
            <v>333</v>
          </cell>
        </row>
        <row r="674">
          <cell r="B674">
            <v>68</v>
          </cell>
        </row>
        <row r="674">
          <cell r="AE674">
            <v>333</v>
          </cell>
        </row>
        <row r="675">
          <cell r="B675">
            <v>68</v>
          </cell>
        </row>
        <row r="675">
          <cell r="AE675">
            <v>334</v>
          </cell>
        </row>
        <row r="676">
          <cell r="B676">
            <v>68</v>
          </cell>
        </row>
        <row r="676">
          <cell r="AE676">
            <v>334</v>
          </cell>
        </row>
        <row r="677">
          <cell r="B677">
            <v>68</v>
          </cell>
        </row>
        <row r="677">
          <cell r="AE677">
            <v>335</v>
          </cell>
        </row>
        <row r="678">
          <cell r="B678">
            <v>68</v>
          </cell>
        </row>
        <row r="678">
          <cell r="AE678">
            <v>336</v>
          </cell>
        </row>
        <row r="679">
          <cell r="B679">
            <v>68</v>
          </cell>
        </row>
        <row r="679">
          <cell r="AE679">
            <v>336</v>
          </cell>
        </row>
        <row r="680">
          <cell r="B680">
            <v>68</v>
          </cell>
        </row>
        <row r="680">
          <cell r="AE680">
            <v>337</v>
          </cell>
        </row>
        <row r="681">
          <cell r="B681">
            <v>68</v>
          </cell>
        </row>
        <row r="681">
          <cell r="AE681">
            <v>338</v>
          </cell>
        </row>
        <row r="682">
          <cell r="B682">
            <v>69</v>
          </cell>
        </row>
        <row r="682">
          <cell r="AE682">
            <v>338</v>
          </cell>
        </row>
        <row r="683">
          <cell r="B683">
            <v>69</v>
          </cell>
        </row>
        <row r="683">
          <cell r="AE683">
            <v>339</v>
          </cell>
        </row>
        <row r="684">
          <cell r="B684">
            <v>69</v>
          </cell>
        </row>
        <row r="684">
          <cell r="AE684">
            <v>339</v>
          </cell>
        </row>
        <row r="685">
          <cell r="B685">
            <v>69</v>
          </cell>
        </row>
        <row r="685">
          <cell r="AE685">
            <v>340</v>
          </cell>
        </row>
        <row r="686">
          <cell r="B686">
            <v>69</v>
          </cell>
        </row>
        <row r="686">
          <cell r="AE686">
            <v>341</v>
          </cell>
        </row>
        <row r="687">
          <cell r="B687">
            <v>69</v>
          </cell>
        </row>
        <row r="687">
          <cell r="AE687">
            <v>341</v>
          </cell>
        </row>
        <row r="688">
          <cell r="B688">
            <v>69</v>
          </cell>
        </row>
        <row r="688">
          <cell r="AE688">
            <v>342</v>
          </cell>
        </row>
        <row r="689">
          <cell r="B689">
            <v>69</v>
          </cell>
        </row>
        <row r="689">
          <cell r="AE689">
            <v>343</v>
          </cell>
        </row>
        <row r="690">
          <cell r="B690">
            <v>69</v>
          </cell>
        </row>
        <row r="690">
          <cell r="AE690">
            <v>343</v>
          </cell>
        </row>
        <row r="691">
          <cell r="B691">
            <v>69</v>
          </cell>
        </row>
        <row r="691">
          <cell r="AE691">
            <v>344</v>
          </cell>
        </row>
        <row r="692">
          <cell r="B692">
            <v>70</v>
          </cell>
        </row>
        <row r="692">
          <cell r="AE692">
            <v>345</v>
          </cell>
        </row>
        <row r="693">
          <cell r="B693">
            <v>70</v>
          </cell>
        </row>
        <row r="693">
          <cell r="AE693">
            <v>345</v>
          </cell>
        </row>
        <row r="694">
          <cell r="B694">
            <v>70</v>
          </cell>
        </row>
        <row r="694">
          <cell r="AE694">
            <v>346</v>
          </cell>
        </row>
        <row r="695">
          <cell r="B695">
            <v>70</v>
          </cell>
        </row>
        <row r="695">
          <cell r="AE695">
            <v>346</v>
          </cell>
        </row>
        <row r="696">
          <cell r="B696">
            <v>70</v>
          </cell>
        </row>
        <row r="696">
          <cell r="AE696">
            <v>347</v>
          </cell>
        </row>
        <row r="697">
          <cell r="B697">
            <v>70</v>
          </cell>
        </row>
        <row r="697">
          <cell r="AE697">
            <v>348</v>
          </cell>
        </row>
        <row r="698">
          <cell r="B698">
            <v>70</v>
          </cell>
        </row>
        <row r="698">
          <cell r="AE698">
            <v>348</v>
          </cell>
        </row>
        <row r="699">
          <cell r="B699">
            <v>70</v>
          </cell>
        </row>
        <row r="699">
          <cell r="AE699">
            <v>349</v>
          </cell>
        </row>
        <row r="700">
          <cell r="B700">
            <v>70</v>
          </cell>
        </row>
        <row r="700">
          <cell r="AE700">
            <v>350</v>
          </cell>
        </row>
        <row r="701">
          <cell r="B701">
            <v>70</v>
          </cell>
        </row>
        <row r="701">
          <cell r="AE701">
            <v>350</v>
          </cell>
        </row>
        <row r="702">
          <cell r="B702">
            <v>71</v>
          </cell>
        </row>
        <row r="702">
          <cell r="AE702">
            <v>351</v>
          </cell>
        </row>
        <row r="703">
          <cell r="B703">
            <v>71</v>
          </cell>
        </row>
        <row r="703">
          <cell r="AE703">
            <v>351</v>
          </cell>
        </row>
        <row r="704">
          <cell r="B704">
            <v>71</v>
          </cell>
        </row>
        <row r="704">
          <cell r="AE704">
            <v>352</v>
          </cell>
        </row>
        <row r="705">
          <cell r="B705">
            <v>71</v>
          </cell>
        </row>
        <row r="705">
          <cell r="AE705">
            <v>353</v>
          </cell>
        </row>
        <row r="706">
          <cell r="B706">
            <v>71</v>
          </cell>
        </row>
        <row r="706">
          <cell r="AE706">
            <v>353</v>
          </cell>
        </row>
        <row r="707">
          <cell r="B707">
            <v>71</v>
          </cell>
        </row>
        <row r="707">
          <cell r="AE707">
            <v>354</v>
          </cell>
        </row>
        <row r="708">
          <cell r="B708">
            <v>71</v>
          </cell>
        </row>
        <row r="708">
          <cell r="AE708">
            <v>355</v>
          </cell>
        </row>
        <row r="709">
          <cell r="B709">
            <v>71</v>
          </cell>
        </row>
        <row r="709">
          <cell r="AE709">
            <v>355</v>
          </cell>
        </row>
        <row r="710">
          <cell r="B710">
            <v>71</v>
          </cell>
        </row>
        <row r="710">
          <cell r="AE710">
            <v>356</v>
          </cell>
        </row>
        <row r="711">
          <cell r="B711">
            <v>71</v>
          </cell>
        </row>
        <row r="711">
          <cell r="AE711">
            <v>357</v>
          </cell>
        </row>
        <row r="712">
          <cell r="B712">
            <v>72</v>
          </cell>
        </row>
        <row r="712">
          <cell r="AE712">
            <v>357</v>
          </cell>
        </row>
        <row r="713">
          <cell r="B713">
            <v>72</v>
          </cell>
        </row>
        <row r="713">
          <cell r="AE713">
            <v>358</v>
          </cell>
        </row>
        <row r="714">
          <cell r="B714">
            <v>72</v>
          </cell>
        </row>
        <row r="714">
          <cell r="AE714">
            <v>358</v>
          </cell>
        </row>
        <row r="715">
          <cell r="B715">
            <v>72</v>
          </cell>
        </row>
        <row r="715">
          <cell r="AE715">
            <v>359</v>
          </cell>
        </row>
        <row r="716">
          <cell r="B716">
            <v>72</v>
          </cell>
        </row>
        <row r="716">
          <cell r="AE716">
            <v>360</v>
          </cell>
        </row>
        <row r="717">
          <cell r="B717">
            <v>72</v>
          </cell>
        </row>
        <row r="717">
          <cell r="AE717">
            <v>360</v>
          </cell>
        </row>
        <row r="718">
          <cell r="B718">
            <v>72</v>
          </cell>
        </row>
        <row r="718">
          <cell r="AE718">
            <v>361</v>
          </cell>
        </row>
        <row r="719">
          <cell r="B719">
            <v>72</v>
          </cell>
        </row>
        <row r="719">
          <cell r="AE719">
            <v>362</v>
          </cell>
        </row>
        <row r="720">
          <cell r="B720">
            <v>72</v>
          </cell>
        </row>
        <row r="720">
          <cell r="AE720">
            <v>362</v>
          </cell>
        </row>
        <row r="721">
          <cell r="B721">
            <v>72</v>
          </cell>
        </row>
        <row r="721">
          <cell r="AE721">
            <v>363</v>
          </cell>
        </row>
        <row r="722">
          <cell r="B722">
            <v>73</v>
          </cell>
        </row>
        <row r="722">
          <cell r="AE722">
            <v>363</v>
          </cell>
        </row>
        <row r="723">
          <cell r="B723">
            <v>73</v>
          </cell>
        </row>
        <row r="723">
          <cell r="AE723">
            <v>364</v>
          </cell>
        </row>
        <row r="724">
          <cell r="B724">
            <v>73</v>
          </cell>
        </row>
        <row r="724">
          <cell r="AE724">
            <v>365</v>
          </cell>
        </row>
        <row r="725">
          <cell r="B725">
            <v>73</v>
          </cell>
        </row>
        <row r="725">
          <cell r="AE725">
            <v>365</v>
          </cell>
        </row>
        <row r="726">
          <cell r="B726">
            <v>73</v>
          </cell>
        </row>
        <row r="726">
          <cell r="AE726">
            <v>366</v>
          </cell>
        </row>
        <row r="727">
          <cell r="B727">
            <v>73</v>
          </cell>
        </row>
        <row r="727">
          <cell r="AE727">
            <v>367</v>
          </cell>
        </row>
        <row r="728">
          <cell r="B728">
            <v>73</v>
          </cell>
        </row>
        <row r="728">
          <cell r="AE728">
            <v>367</v>
          </cell>
        </row>
        <row r="729">
          <cell r="B729">
            <v>73</v>
          </cell>
        </row>
        <row r="729">
          <cell r="AE729">
            <v>368</v>
          </cell>
        </row>
        <row r="730">
          <cell r="B730">
            <v>73</v>
          </cell>
        </row>
        <row r="730">
          <cell r="AE730">
            <v>369</v>
          </cell>
        </row>
        <row r="731">
          <cell r="B731">
            <v>73</v>
          </cell>
        </row>
        <row r="731">
          <cell r="AE731">
            <v>369</v>
          </cell>
        </row>
        <row r="732">
          <cell r="B732">
            <v>74</v>
          </cell>
        </row>
        <row r="732">
          <cell r="AE732">
            <v>370</v>
          </cell>
        </row>
        <row r="733">
          <cell r="B733">
            <v>74</v>
          </cell>
        </row>
        <row r="733">
          <cell r="AE733">
            <v>370</v>
          </cell>
        </row>
        <row r="734">
          <cell r="B734">
            <v>74</v>
          </cell>
        </row>
        <row r="734">
          <cell r="AE734">
            <v>371</v>
          </cell>
        </row>
        <row r="735">
          <cell r="B735">
            <v>74</v>
          </cell>
        </row>
        <row r="735">
          <cell r="AE735">
            <v>372</v>
          </cell>
        </row>
        <row r="736">
          <cell r="B736">
            <v>74</v>
          </cell>
        </row>
        <row r="736">
          <cell r="AE736">
            <v>372</v>
          </cell>
        </row>
        <row r="737">
          <cell r="B737">
            <v>74</v>
          </cell>
        </row>
        <row r="737">
          <cell r="AE737">
            <v>373</v>
          </cell>
        </row>
        <row r="738">
          <cell r="B738">
            <v>74</v>
          </cell>
        </row>
        <row r="738">
          <cell r="AE738">
            <v>374</v>
          </cell>
        </row>
        <row r="739">
          <cell r="B739">
            <v>74</v>
          </cell>
        </row>
        <row r="739">
          <cell r="AE739">
            <v>374</v>
          </cell>
        </row>
        <row r="740">
          <cell r="B740">
            <v>74</v>
          </cell>
        </row>
        <row r="740">
          <cell r="AE740">
            <v>375</v>
          </cell>
        </row>
        <row r="741">
          <cell r="B741">
            <v>74</v>
          </cell>
        </row>
        <row r="741">
          <cell r="AE741">
            <v>376</v>
          </cell>
        </row>
        <row r="742">
          <cell r="B742">
            <v>75</v>
          </cell>
        </row>
        <row r="742">
          <cell r="AE742">
            <v>376</v>
          </cell>
        </row>
        <row r="743">
          <cell r="B743">
            <v>75</v>
          </cell>
        </row>
        <row r="743">
          <cell r="AE743">
            <v>377</v>
          </cell>
        </row>
        <row r="744">
          <cell r="B744">
            <v>75</v>
          </cell>
        </row>
        <row r="744">
          <cell r="AE744">
            <v>377</v>
          </cell>
        </row>
        <row r="745">
          <cell r="B745">
            <v>75</v>
          </cell>
        </row>
        <row r="745">
          <cell r="AE745">
            <v>378</v>
          </cell>
        </row>
        <row r="746">
          <cell r="B746">
            <v>75</v>
          </cell>
        </row>
        <row r="746">
          <cell r="AE746">
            <v>379</v>
          </cell>
        </row>
        <row r="747">
          <cell r="B747">
            <v>75</v>
          </cell>
        </row>
        <row r="747">
          <cell r="AE747">
            <v>379</v>
          </cell>
        </row>
        <row r="748">
          <cell r="B748">
            <v>75</v>
          </cell>
        </row>
        <row r="748">
          <cell r="AE748">
            <v>380</v>
          </cell>
        </row>
        <row r="749">
          <cell r="B749">
            <v>75</v>
          </cell>
        </row>
        <row r="749">
          <cell r="AE749">
            <v>381</v>
          </cell>
        </row>
        <row r="750">
          <cell r="B750">
            <v>75</v>
          </cell>
        </row>
        <row r="750">
          <cell r="AE750">
            <v>381</v>
          </cell>
        </row>
        <row r="751">
          <cell r="B751">
            <v>75</v>
          </cell>
        </row>
        <row r="751">
          <cell r="AE751">
            <v>382</v>
          </cell>
        </row>
        <row r="752">
          <cell r="B752">
            <v>76</v>
          </cell>
        </row>
        <row r="752">
          <cell r="AE752">
            <v>382</v>
          </cell>
        </row>
        <row r="753">
          <cell r="B753">
            <v>76</v>
          </cell>
        </row>
        <row r="753">
          <cell r="AE753">
            <v>383</v>
          </cell>
        </row>
        <row r="754">
          <cell r="B754">
            <v>76</v>
          </cell>
        </row>
        <row r="754">
          <cell r="AE754">
            <v>384</v>
          </cell>
        </row>
        <row r="755">
          <cell r="B755">
            <v>76</v>
          </cell>
        </row>
        <row r="755">
          <cell r="AE755">
            <v>384</v>
          </cell>
        </row>
        <row r="756">
          <cell r="B756">
            <v>76</v>
          </cell>
        </row>
        <row r="756">
          <cell r="AE756">
            <v>385</v>
          </cell>
        </row>
        <row r="757">
          <cell r="B757">
            <v>76</v>
          </cell>
        </row>
        <row r="757">
          <cell r="AE757">
            <v>386</v>
          </cell>
        </row>
        <row r="758">
          <cell r="B758">
            <v>76</v>
          </cell>
        </row>
        <row r="758">
          <cell r="AE758">
            <v>386</v>
          </cell>
        </row>
        <row r="759">
          <cell r="B759">
            <v>76</v>
          </cell>
        </row>
        <row r="759">
          <cell r="AE759">
            <v>387</v>
          </cell>
        </row>
        <row r="760">
          <cell r="B760">
            <v>76</v>
          </cell>
        </row>
        <row r="760">
          <cell r="AE760">
            <v>388</v>
          </cell>
        </row>
        <row r="761">
          <cell r="B761">
            <v>76</v>
          </cell>
        </row>
        <row r="761">
          <cell r="AE761">
            <v>388</v>
          </cell>
        </row>
        <row r="762">
          <cell r="B762">
            <v>77</v>
          </cell>
        </row>
        <row r="762">
          <cell r="AE762">
            <v>389</v>
          </cell>
        </row>
        <row r="763">
          <cell r="B763">
            <v>77</v>
          </cell>
        </row>
        <row r="763">
          <cell r="AE763">
            <v>389</v>
          </cell>
        </row>
        <row r="764">
          <cell r="B764">
            <v>77</v>
          </cell>
        </row>
        <row r="764">
          <cell r="AE764">
            <v>390</v>
          </cell>
        </row>
        <row r="765">
          <cell r="B765">
            <v>77</v>
          </cell>
        </row>
        <row r="765">
          <cell r="AE765">
            <v>391</v>
          </cell>
        </row>
        <row r="766">
          <cell r="B766">
            <v>77</v>
          </cell>
        </row>
        <row r="766">
          <cell r="AE766">
            <v>391</v>
          </cell>
        </row>
        <row r="767">
          <cell r="B767">
            <v>77</v>
          </cell>
        </row>
        <row r="767">
          <cell r="AE767">
            <v>392</v>
          </cell>
        </row>
        <row r="768">
          <cell r="B768">
            <v>77</v>
          </cell>
        </row>
        <row r="768">
          <cell r="AE768">
            <v>393</v>
          </cell>
        </row>
        <row r="769">
          <cell r="B769">
            <v>77</v>
          </cell>
        </row>
        <row r="769">
          <cell r="AE769">
            <v>393</v>
          </cell>
        </row>
        <row r="770">
          <cell r="B770">
            <v>77</v>
          </cell>
        </row>
        <row r="770">
          <cell r="AE770">
            <v>394</v>
          </cell>
        </row>
        <row r="771">
          <cell r="B771">
            <v>77</v>
          </cell>
        </row>
        <row r="771">
          <cell r="AE771">
            <v>394</v>
          </cell>
        </row>
        <row r="772">
          <cell r="B772">
            <v>78</v>
          </cell>
        </row>
        <row r="772">
          <cell r="AE772">
            <v>395</v>
          </cell>
        </row>
        <row r="773">
          <cell r="B773">
            <v>78</v>
          </cell>
        </row>
        <row r="773">
          <cell r="AE773">
            <v>396</v>
          </cell>
        </row>
        <row r="774">
          <cell r="B774">
            <v>78</v>
          </cell>
        </row>
        <row r="774">
          <cell r="AE774">
            <v>396</v>
          </cell>
        </row>
        <row r="775">
          <cell r="B775">
            <v>78</v>
          </cell>
        </row>
        <row r="775">
          <cell r="AE775">
            <v>397</v>
          </cell>
        </row>
        <row r="776">
          <cell r="B776">
            <v>78</v>
          </cell>
        </row>
        <row r="776">
          <cell r="AE776">
            <v>398</v>
          </cell>
        </row>
        <row r="777">
          <cell r="B777">
            <v>78</v>
          </cell>
        </row>
        <row r="777">
          <cell r="AE777">
            <v>398</v>
          </cell>
        </row>
        <row r="778">
          <cell r="B778">
            <v>78</v>
          </cell>
        </row>
        <row r="778">
          <cell r="AE778">
            <v>399</v>
          </cell>
        </row>
        <row r="779">
          <cell r="B779">
            <v>78</v>
          </cell>
        </row>
        <row r="779">
          <cell r="AE779">
            <v>400</v>
          </cell>
        </row>
        <row r="780">
          <cell r="B780">
            <v>78</v>
          </cell>
        </row>
        <row r="780">
          <cell r="AE780">
            <v>400</v>
          </cell>
        </row>
        <row r="781">
          <cell r="B781">
            <v>78</v>
          </cell>
        </row>
        <row r="781">
          <cell r="AE781">
            <v>401</v>
          </cell>
        </row>
        <row r="782">
          <cell r="B782">
            <v>79</v>
          </cell>
        </row>
        <row r="782">
          <cell r="AE782">
            <v>401</v>
          </cell>
        </row>
        <row r="783">
          <cell r="B783">
            <v>79</v>
          </cell>
        </row>
        <row r="783">
          <cell r="AE783">
            <v>402</v>
          </cell>
        </row>
        <row r="784">
          <cell r="B784">
            <v>79</v>
          </cell>
        </row>
        <row r="784">
          <cell r="AE784">
            <v>403</v>
          </cell>
        </row>
        <row r="785">
          <cell r="B785">
            <v>79</v>
          </cell>
        </row>
        <row r="785">
          <cell r="AE785">
            <v>403</v>
          </cell>
        </row>
        <row r="786">
          <cell r="B786">
            <v>79</v>
          </cell>
        </row>
        <row r="786">
          <cell r="AE786">
            <v>404</v>
          </cell>
        </row>
        <row r="787">
          <cell r="B787">
            <v>79</v>
          </cell>
        </row>
        <row r="787">
          <cell r="AE787">
            <v>405</v>
          </cell>
        </row>
        <row r="788">
          <cell r="B788">
            <v>79</v>
          </cell>
        </row>
        <row r="788">
          <cell r="AE788">
            <v>405</v>
          </cell>
        </row>
        <row r="789">
          <cell r="B789">
            <v>79</v>
          </cell>
        </row>
        <row r="789">
          <cell r="AE789">
            <v>406</v>
          </cell>
        </row>
        <row r="790">
          <cell r="B790">
            <v>79</v>
          </cell>
        </row>
        <row r="790">
          <cell r="AE790">
            <v>406</v>
          </cell>
        </row>
        <row r="791">
          <cell r="B791">
            <v>79</v>
          </cell>
        </row>
        <row r="791">
          <cell r="AE791">
            <v>407</v>
          </cell>
        </row>
        <row r="792">
          <cell r="B792">
            <v>80</v>
          </cell>
        </row>
        <row r="792">
          <cell r="AE792">
            <v>408</v>
          </cell>
        </row>
        <row r="793">
          <cell r="B793">
            <v>80</v>
          </cell>
        </row>
        <row r="793">
          <cell r="AE793">
            <v>408</v>
          </cell>
        </row>
        <row r="794">
          <cell r="B794">
            <v>80</v>
          </cell>
        </row>
        <row r="794">
          <cell r="AE794">
            <v>409</v>
          </cell>
        </row>
        <row r="795">
          <cell r="B795">
            <v>80</v>
          </cell>
        </row>
        <row r="795">
          <cell r="AE795">
            <v>410</v>
          </cell>
        </row>
        <row r="796">
          <cell r="B796">
            <v>80</v>
          </cell>
        </row>
        <row r="796">
          <cell r="AE796">
            <v>410</v>
          </cell>
        </row>
        <row r="797">
          <cell r="B797">
            <v>80</v>
          </cell>
        </row>
        <row r="797">
          <cell r="AE797">
            <v>411</v>
          </cell>
        </row>
        <row r="798">
          <cell r="B798">
            <v>80</v>
          </cell>
        </row>
        <row r="798">
          <cell r="AE798">
            <v>412</v>
          </cell>
        </row>
        <row r="799">
          <cell r="B799">
            <v>80</v>
          </cell>
        </row>
        <row r="799">
          <cell r="AE799">
            <v>412</v>
          </cell>
        </row>
        <row r="800">
          <cell r="B800">
            <v>80</v>
          </cell>
        </row>
        <row r="800">
          <cell r="AE800">
            <v>413</v>
          </cell>
        </row>
        <row r="801">
          <cell r="B801">
            <v>80</v>
          </cell>
        </row>
        <row r="801">
          <cell r="AE801">
            <v>413</v>
          </cell>
        </row>
        <row r="802">
          <cell r="B802">
            <v>81</v>
          </cell>
        </row>
        <row r="802">
          <cell r="AE802">
            <v>414</v>
          </cell>
        </row>
        <row r="803">
          <cell r="B803">
            <v>81</v>
          </cell>
        </row>
        <row r="803">
          <cell r="AE803">
            <v>415</v>
          </cell>
        </row>
        <row r="804">
          <cell r="B804">
            <v>81</v>
          </cell>
        </row>
        <row r="804">
          <cell r="AE804">
            <v>415</v>
          </cell>
        </row>
        <row r="805">
          <cell r="B805">
            <v>81</v>
          </cell>
        </row>
        <row r="805">
          <cell r="AE805">
            <v>416</v>
          </cell>
        </row>
        <row r="806">
          <cell r="B806">
            <v>81</v>
          </cell>
        </row>
        <row r="806">
          <cell r="AE806">
            <v>417</v>
          </cell>
        </row>
        <row r="807">
          <cell r="B807">
            <v>81</v>
          </cell>
        </row>
        <row r="807">
          <cell r="AE807">
            <v>417</v>
          </cell>
        </row>
        <row r="808">
          <cell r="B808">
            <v>81</v>
          </cell>
        </row>
        <row r="808">
          <cell r="AE808">
            <v>418</v>
          </cell>
        </row>
        <row r="809">
          <cell r="B809">
            <v>81</v>
          </cell>
        </row>
        <row r="809">
          <cell r="AE809">
            <v>418</v>
          </cell>
        </row>
        <row r="810">
          <cell r="B810">
            <v>81</v>
          </cell>
        </row>
        <row r="810">
          <cell r="AE810">
            <v>419</v>
          </cell>
        </row>
        <row r="811">
          <cell r="B811">
            <v>81</v>
          </cell>
        </row>
        <row r="811">
          <cell r="AE811">
            <v>420</v>
          </cell>
        </row>
        <row r="812">
          <cell r="B812">
            <v>82</v>
          </cell>
        </row>
        <row r="812">
          <cell r="AE812">
            <v>420</v>
          </cell>
        </row>
        <row r="813">
          <cell r="B813">
            <v>82</v>
          </cell>
        </row>
        <row r="813">
          <cell r="AE813">
            <v>421</v>
          </cell>
        </row>
        <row r="814">
          <cell r="B814">
            <v>82</v>
          </cell>
        </row>
        <row r="814">
          <cell r="AE814">
            <v>422</v>
          </cell>
        </row>
        <row r="815">
          <cell r="B815">
            <v>82</v>
          </cell>
        </row>
        <row r="815">
          <cell r="AE815">
            <v>422</v>
          </cell>
        </row>
        <row r="816">
          <cell r="B816">
            <v>82</v>
          </cell>
        </row>
        <row r="816">
          <cell r="AE816">
            <v>423</v>
          </cell>
        </row>
        <row r="817">
          <cell r="B817">
            <v>82</v>
          </cell>
        </row>
        <row r="817">
          <cell r="AE817">
            <v>424</v>
          </cell>
        </row>
        <row r="818">
          <cell r="B818">
            <v>82</v>
          </cell>
        </row>
        <row r="818">
          <cell r="AE818">
            <v>424</v>
          </cell>
        </row>
        <row r="819">
          <cell r="B819">
            <v>82</v>
          </cell>
        </row>
        <row r="819">
          <cell r="AE819">
            <v>425</v>
          </cell>
        </row>
        <row r="820">
          <cell r="B820">
            <v>82</v>
          </cell>
        </row>
        <row r="820">
          <cell r="AE820">
            <v>425</v>
          </cell>
        </row>
        <row r="821">
          <cell r="B821">
            <v>82</v>
          </cell>
        </row>
        <row r="821">
          <cell r="AE821">
            <v>426</v>
          </cell>
        </row>
        <row r="822">
          <cell r="B822">
            <v>83</v>
          </cell>
        </row>
        <row r="822">
          <cell r="AE822">
            <v>427</v>
          </cell>
        </row>
        <row r="823">
          <cell r="B823">
            <v>83</v>
          </cell>
        </row>
        <row r="823">
          <cell r="AE823">
            <v>427</v>
          </cell>
        </row>
        <row r="824">
          <cell r="B824">
            <v>83</v>
          </cell>
        </row>
        <row r="824">
          <cell r="AE824">
            <v>428</v>
          </cell>
        </row>
        <row r="825">
          <cell r="B825">
            <v>83</v>
          </cell>
        </row>
        <row r="825">
          <cell r="AE825">
            <v>429</v>
          </cell>
        </row>
        <row r="826">
          <cell r="B826">
            <v>83</v>
          </cell>
        </row>
        <row r="826">
          <cell r="AE826">
            <v>429</v>
          </cell>
        </row>
        <row r="827">
          <cell r="B827">
            <v>83</v>
          </cell>
        </row>
        <row r="827">
          <cell r="AE827">
            <v>430</v>
          </cell>
        </row>
        <row r="828">
          <cell r="B828">
            <v>83</v>
          </cell>
        </row>
        <row r="828">
          <cell r="AE828">
            <v>430</v>
          </cell>
        </row>
        <row r="829">
          <cell r="B829">
            <v>83</v>
          </cell>
        </row>
        <row r="829">
          <cell r="AE829">
            <v>431</v>
          </cell>
        </row>
        <row r="830">
          <cell r="B830">
            <v>83</v>
          </cell>
        </row>
        <row r="830">
          <cell r="AE830">
            <v>432</v>
          </cell>
        </row>
        <row r="831">
          <cell r="B831">
            <v>83</v>
          </cell>
        </row>
        <row r="831">
          <cell r="AE831">
            <v>432</v>
          </cell>
        </row>
        <row r="832">
          <cell r="B832">
            <v>84</v>
          </cell>
        </row>
        <row r="832">
          <cell r="AE832">
            <v>433</v>
          </cell>
        </row>
        <row r="833">
          <cell r="B833">
            <v>84</v>
          </cell>
        </row>
        <row r="833">
          <cell r="AE833">
            <v>434</v>
          </cell>
        </row>
        <row r="834">
          <cell r="B834">
            <v>84</v>
          </cell>
        </row>
        <row r="834">
          <cell r="AE834">
            <v>434</v>
          </cell>
        </row>
        <row r="835">
          <cell r="B835">
            <v>84</v>
          </cell>
        </row>
        <row r="835">
          <cell r="AE835">
            <v>435</v>
          </cell>
        </row>
        <row r="836">
          <cell r="B836">
            <v>84</v>
          </cell>
        </row>
        <row r="836">
          <cell r="AE836">
            <v>436</v>
          </cell>
        </row>
        <row r="837">
          <cell r="B837">
            <v>84</v>
          </cell>
        </row>
        <row r="837">
          <cell r="AE837">
            <v>436</v>
          </cell>
        </row>
        <row r="838">
          <cell r="B838">
            <v>84</v>
          </cell>
        </row>
        <row r="838">
          <cell r="AE838">
            <v>437</v>
          </cell>
        </row>
        <row r="839">
          <cell r="B839">
            <v>84</v>
          </cell>
        </row>
        <row r="839">
          <cell r="AE839">
            <v>437</v>
          </cell>
        </row>
        <row r="840">
          <cell r="B840">
            <v>84</v>
          </cell>
        </row>
        <row r="840">
          <cell r="AE840">
            <v>438</v>
          </cell>
        </row>
        <row r="841">
          <cell r="B841">
            <v>84</v>
          </cell>
        </row>
        <row r="841">
          <cell r="AE841">
            <v>439</v>
          </cell>
        </row>
        <row r="842">
          <cell r="B842">
            <v>85</v>
          </cell>
        </row>
        <row r="842">
          <cell r="AE842">
            <v>439</v>
          </cell>
        </row>
        <row r="843">
          <cell r="B843">
            <v>85</v>
          </cell>
        </row>
        <row r="843">
          <cell r="AE843">
            <v>440</v>
          </cell>
        </row>
        <row r="844">
          <cell r="B844">
            <v>85</v>
          </cell>
        </row>
        <row r="844">
          <cell r="AE844">
            <v>441</v>
          </cell>
        </row>
        <row r="845">
          <cell r="B845">
            <v>85</v>
          </cell>
        </row>
        <row r="845">
          <cell r="AE845">
            <v>441</v>
          </cell>
        </row>
        <row r="846">
          <cell r="B846">
            <v>85</v>
          </cell>
        </row>
        <row r="846">
          <cell r="AE846">
            <v>442</v>
          </cell>
        </row>
        <row r="847">
          <cell r="B847">
            <v>85</v>
          </cell>
        </row>
        <row r="847">
          <cell r="AE847">
            <v>443</v>
          </cell>
        </row>
        <row r="848">
          <cell r="B848">
            <v>85</v>
          </cell>
        </row>
        <row r="848">
          <cell r="AE848">
            <v>443</v>
          </cell>
        </row>
        <row r="849">
          <cell r="B849">
            <v>85</v>
          </cell>
        </row>
        <row r="849">
          <cell r="AE849">
            <v>444</v>
          </cell>
        </row>
        <row r="850">
          <cell r="B850">
            <v>85</v>
          </cell>
        </row>
        <row r="850">
          <cell r="AE850">
            <v>444</v>
          </cell>
        </row>
        <row r="851">
          <cell r="B851">
            <v>85</v>
          </cell>
        </row>
        <row r="851">
          <cell r="AE851">
            <v>445</v>
          </cell>
        </row>
        <row r="852">
          <cell r="B852">
            <v>86</v>
          </cell>
        </row>
        <row r="852">
          <cell r="AE852">
            <v>446</v>
          </cell>
        </row>
        <row r="853">
          <cell r="B853">
            <v>86</v>
          </cell>
        </row>
        <row r="853">
          <cell r="AE853">
            <v>446</v>
          </cell>
        </row>
        <row r="854">
          <cell r="B854">
            <v>86</v>
          </cell>
        </row>
        <row r="854">
          <cell r="AE854">
            <v>447</v>
          </cell>
        </row>
        <row r="855">
          <cell r="B855">
            <v>86</v>
          </cell>
        </row>
        <row r="855">
          <cell r="AE855">
            <v>448</v>
          </cell>
        </row>
        <row r="856">
          <cell r="B856">
            <v>86</v>
          </cell>
        </row>
        <row r="856">
          <cell r="AE856">
            <v>448</v>
          </cell>
        </row>
        <row r="857">
          <cell r="B857">
            <v>86</v>
          </cell>
        </row>
        <row r="857">
          <cell r="AE857">
            <v>449</v>
          </cell>
        </row>
        <row r="858">
          <cell r="B858">
            <v>86</v>
          </cell>
        </row>
        <row r="858">
          <cell r="AE858">
            <v>449</v>
          </cell>
        </row>
        <row r="859">
          <cell r="B859">
            <v>86</v>
          </cell>
        </row>
        <row r="859">
          <cell r="AE859">
            <v>450</v>
          </cell>
        </row>
        <row r="860">
          <cell r="B860">
            <v>86</v>
          </cell>
        </row>
        <row r="860">
          <cell r="AE860">
            <v>451</v>
          </cell>
        </row>
        <row r="861">
          <cell r="B861">
            <v>86</v>
          </cell>
        </row>
        <row r="861">
          <cell r="AE861">
            <v>451</v>
          </cell>
        </row>
        <row r="862">
          <cell r="B862">
            <v>87</v>
          </cell>
        </row>
        <row r="862">
          <cell r="AE862">
            <v>452</v>
          </cell>
        </row>
        <row r="863">
          <cell r="B863">
            <v>87</v>
          </cell>
        </row>
        <row r="863">
          <cell r="AE863">
            <v>453</v>
          </cell>
        </row>
        <row r="864">
          <cell r="B864">
            <v>87</v>
          </cell>
        </row>
        <row r="864">
          <cell r="AE864">
            <v>453</v>
          </cell>
        </row>
        <row r="865">
          <cell r="B865">
            <v>87</v>
          </cell>
        </row>
        <row r="865">
          <cell r="AE865">
            <v>454</v>
          </cell>
        </row>
        <row r="866">
          <cell r="B866">
            <v>87</v>
          </cell>
        </row>
        <row r="866">
          <cell r="AE866">
            <v>455</v>
          </cell>
        </row>
        <row r="867">
          <cell r="B867">
            <v>87</v>
          </cell>
        </row>
        <row r="867">
          <cell r="AE867">
            <v>455</v>
          </cell>
        </row>
        <row r="868">
          <cell r="B868">
            <v>87</v>
          </cell>
        </row>
        <row r="868">
          <cell r="AE868">
            <v>456</v>
          </cell>
        </row>
        <row r="869">
          <cell r="B869">
            <v>87</v>
          </cell>
        </row>
        <row r="869">
          <cell r="AE869">
            <v>456</v>
          </cell>
        </row>
        <row r="870">
          <cell r="B870">
            <v>87</v>
          </cell>
        </row>
        <row r="870">
          <cell r="AE870">
            <v>457</v>
          </cell>
        </row>
        <row r="871">
          <cell r="B871">
            <v>87</v>
          </cell>
        </row>
        <row r="871">
          <cell r="AE871">
            <v>458</v>
          </cell>
        </row>
        <row r="872">
          <cell r="B872">
            <v>88</v>
          </cell>
        </row>
        <row r="872">
          <cell r="AE872">
            <v>458</v>
          </cell>
        </row>
        <row r="873">
          <cell r="B873">
            <v>88</v>
          </cell>
        </row>
        <row r="873">
          <cell r="AE873">
            <v>459</v>
          </cell>
        </row>
        <row r="874">
          <cell r="B874">
            <v>88</v>
          </cell>
        </row>
        <row r="874">
          <cell r="AE874">
            <v>460</v>
          </cell>
        </row>
        <row r="875">
          <cell r="B875">
            <v>88</v>
          </cell>
        </row>
        <row r="875">
          <cell r="AE875">
            <v>460</v>
          </cell>
        </row>
        <row r="876">
          <cell r="B876">
            <v>88</v>
          </cell>
        </row>
        <row r="876">
          <cell r="AE876">
            <v>461</v>
          </cell>
        </row>
        <row r="877">
          <cell r="B877">
            <v>88</v>
          </cell>
        </row>
        <row r="877">
          <cell r="AE877">
            <v>461</v>
          </cell>
        </row>
        <row r="878">
          <cell r="B878">
            <v>88</v>
          </cell>
        </row>
        <row r="878">
          <cell r="AE878">
            <v>462</v>
          </cell>
        </row>
        <row r="879">
          <cell r="B879">
            <v>88</v>
          </cell>
        </row>
        <row r="879">
          <cell r="AE879">
            <v>463</v>
          </cell>
        </row>
        <row r="880">
          <cell r="B880">
            <v>88</v>
          </cell>
        </row>
        <row r="880">
          <cell r="AE880">
            <v>463</v>
          </cell>
        </row>
        <row r="881">
          <cell r="B881">
            <v>88</v>
          </cell>
        </row>
        <row r="881">
          <cell r="AE881">
            <v>464</v>
          </cell>
        </row>
        <row r="882">
          <cell r="B882">
            <v>89</v>
          </cell>
        </row>
        <row r="882">
          <cell r="AE882">
            <v>465</v>
          </cell>
        </row>
        <row r="883">
          <cell r="B883">
            <v>89</v>
          </cell>
        </row>
        <row r="883">
          <cell r="AE883">
            <v>465</v>
          </cell>
        </row>
        <row r="884">
          <cell r="B884">
            <v>89</v>
          </cell>
        </row>
        <row r="884">
          <cell r="AE884">
            <v>466</v>
          </cell>
        </row>
        <row r="885">
          <cell r="B885">
            <v>89</v>
          </cell>
        </row>
        <row r="885">
          <cell r="AE885">
            <v>467</v>
          </cell>
        </row>
        <row r="886">
          <cell r="B886">
            <v>89</v>
          </cell>
        </row>
        <row r="886">
          <cell r="AE886">
            <v>467</v>
          </cell>
        </row>
        <row r="887">
          <cell r="B887">
            <v>89</v>
          </cell>
        </row>
        <row r="887">
          <cell r="AE887">
            <v>468</v>
          </cell>
        </row>
        <row r="888">
          <cell r="B888">
            <v>89</v>
          </cell>
        </row>
        <row r="888">
          <cell r="AE888">
            <v>468</v>
          </cell>
        </row>
        <row r="889">
          <cell r="B889">
            <v>89</v>
          </cell>
        </row>
        <row r="889">
          <cell r="AE889">
            <v>469</v>
          </cell>
        </row>
        <row r="890">
          <cell r="B890">
            <v>89</v>
          </cell>
        </row>
        <row r="890">
          <cell r="AE890">
            <v>470</v>
          </cell>
        </row>
        <row r="891">
          <cell r="B891">
            <v>89</v>
          </cell>
        </row>
        <row r="891">
          <cell r="AE891">
            <v>470</v>
          </cell>
        </row>
        <row r="892">
          <cell r="B892">
            <v>90</v>
          </cell>
        </row>
        <row r="892">
          <cell r="AE892">
            <v>471</v>
          </cell>
        </row>
        <row r="893">
          <cell r="B893">
            <v>90</v>
          </cell>
        </row>
        <row r="893">
          <cell r="AE893">
            <v>472</v>
          </cell>
        </row>
        <row r="894">
          <cell r="B894">
            <v>90</v>
          </cell>
        </row>
        <row r="894">
          <cell r="AE894">
            <v>472</v>
          </cell>
        </row>
        <row r="895">
          <cell r="B895">
            <v>90</v>
          </cell>
        </row>
        <row r="895">
          <cell r="AE895">
            <v>473</v>
          </cell>
        </row>
        <row r="896">
          <cell r="B896">
            <v>90</v>
          </cell>
        </row>
        <row r="896">
          <cell r="AE896">
            <v>473</v>
          </cell>
        </row>
        <row r="897">
          <cell r="B897">
            <v>90</v>
          </cell>
        </row>
        <row r="897">
          <cell r="AE897">
            <v>474</v>
          </cell>
        </row>
        <row r="898">
          <cell r="B898">
            <v>90</v>
          </cell>
        </row>
        <row r="898">
          <cell r="AE898">
            <v>475</v>
          </cell>
        </row>
        <row r="899">
          <cell r="B899">
            <v>90</v>
          </cell>
        </row>
        <row r="899">
          <cell r="AE899">
            <v>475</v>
          </cell>
        </row>
        <row r="900">
          <cell r="B900">
            <v>90</v>
          </cell>
        </row>
        <row r="900">
          <cell r="AE900">
            <v>476</v>
          </cell>
        </row>
        <row r="901">
          <cell r="B901">
            <v>90</v>
          </cell>
        </row>
        <row r="901">
          <cell r="AE901">
            <v>477</v>
          </cell>
        </row>
        <row r="902">
          <cell r="B902">
            <v>91</v>
          </cell>
        </row>
        <row r="902">
          <cell r="AE902">
            <v>477</v>
          </cell>
        </row>
        <row r="903">
          <cell r="B903">
            <v>91</v>
          </cell>
        </row>
        <row r="903">
          <cell r="AE903">
            <v>478</v>
          </cell>
        </row>
        <row r="904">
          <cell r="B904">
            <v>91</v>
          </cell>
        </row>
        <row r="904">
          <cell r="AE904">
            <v>479</v>
          </cell>
        </row>
        <row r="905">
          <cell r="B905">
            <v>91</v>
          </cell>
        </row>
        <row r="905">
          <cell r="AE905">
            <v>479</v>
          </cell>
        </row>
        <row r="906">
          <cell r="B906">
            <v>91</v>
          </cell>
        </row>
        <row r="906">
          <cell r="AE906">
            <v>480</v>
          </cell>
        </row>
        <row r="907">
          <cell r="B907">
            <v>91</v>
          </cell>
        </row>
        <row r="907">
          <cell r="AE907">
            <v>480</v>
          </cell>
        </row>
        <row r="908">
          <cell r="B908">
            <v>91</v>
          </cell>
        </row>
        <row r="908">
          <cell r="AE908">
            <v>481</v>
          </cell>
        </row>
        <row r="909">
          <cell r="B909">
            <v>91</v>
          </cell>
        </row>
        <row r="909">
          <cell r="AE909">
            <v>482</v>
          </cell>
        </row>
        <row r="910">
          <cell r="B910">
            <v>91</v>
          </cell>
        </row>
        <row r="910">
          <cell r="AE910">
            <v>482</v>
          </cell>
        </row>
        <row r="911">
          <cell r="B911">
            <v>91</v>
          </cell>
        </row>
        <row r="911">
          <cell r="AE911">
            <v>483</v>
          </cell>
        </row>
        <row r="912">
          <cell r="B912">
            <v>92</v>
          </cell>
        </row>
        <row r="912">
          <cell r="AE912">
            <v>484</v>
          </cell>
        </row>
        <row r="913">
          <cell r="B913">
            <v>92</v>
          </cell>
        </row>
        <row r="913">
          <cell r="AE913">
            <v>484</v>
          </cell>
        </row>
        <row r="914">
          <cell r="B914">
            <v>92</v>
          </cell>
        </row>
        <row r="914">
          <cell r="AE914">
            <v>485</v>
          </cell>
        </row>
        <row r="915">
          <cell r="B915">
            <v>92</v>
          </cell>
        </row>
        <row r="915">
          <cell r="AE915">
            <v>485</v>
          </cell>
        </row>
        <row r="916">
          <cell r="B916">
            <v>92</v>
          </cell>
        </row>
        <row r="916">
          <cell r="AE916">
            <v>486</v>
          </cell>
        </row>
        <row r="917">
          <cell r="B917">
            <v>92</v>
          </cell>
        </row>
        <row r="917">
          <cell r="AE917">
            <v>487</v>
          </cell>
        </row>
        <row r="918">
          <cell r="B918">
            <v>92</v>
          </cell>
        </row>
        <row r="918">
          <cell r="AE918">
            <v>487</v>
          </cell>
        </row>
        <row r="919">
          <cell r="B919">
            <v>92</v>
          </cell>
        </row>
        <row r="919">
          <cell r="AE919">
            <v>488</v>
          </cell>
        </row>
        <row r="920">
          <cell r="B920">
            <v>92</v>
          </cell>
        </row>
        <row r="920">
          <cell r="AE920">
            <v>489</v>
          </cell>
        </row>
        <row r="921">
          <cell r="B921">
            <v>92</v>
          </cell>
        </row>
        <row r="921">
          <cell r="AE921">
            <v>489</v>
          </cell>
        </row>
        <row r="922">
          <cell r="B922">
            <v>93</v>
          </cell>
        </row>
        <row r="922">
          <cell r="AE922">
            <v>490</v>
          </cell>
        </row>
        <row r="923">
          <cell r="B923">
            <v>93</v>
          </cell>
        </row>
        <row r="923">
          <cell r="AE923">
            <v>491</v>
          </cell>
        </row>
        <row r="924">
          <cell r="B924">
            <v>93</v>
          </cell>
        </row>
        <row r="924">
          <cell r="AE924">
            <v>491</v>
          </cell>
        </row>
        <row r="925">
          <cell r="B925">
            <v>93</v>
          </cell>
        </row>
        <row r="925">
          <cell r="AE925">
            <v>492</v>
          </cell>
        </row>
        <row r="926">
          <cell r="B926">
            <v>93</v>
          </cell>
        </row>
        <row r="926">
          <cell r="AE926">
            <v>492</v>
          </cell>
        </row>
        <row r="927">
          <cell r="B927">
            <v>93</v>
          </cell>
        </row>
        <row r="927">
          <cell r="AE927">
            <v>493</v>
          </cell>
        </row>
        <row r="928">
          <cell r="B928">
            <v>93</v>
          </cell>
        </row>
        <row r="928">
          <cell r="AE928">
            <v>494</v>
          </cell>
        </row>
        <row r="929">
          <cell r="B929">
            <v>93</v>
          </cell>
        </row>
        <row r="929">
          <cell r="AE929">
            <v>494</v>
          </cell>
        </row>
        <row r="930">
          <cell r="B930">
            <v>93</v>
          </cell>
        </row>
        <row r="930">
          <cell r="AE930">
            <v>495</v>
          </cell>
        </row>
        <row r="931">
          <cell r="B931">
            <v>93</v>
          </cell>
        </row>
        <row r="931">
          <cell r="AE931">
            <v>496</v>
          </cell>
        </row>
        <row r="932">
          <cell r="B932">
            <v>94</v>
          </cell>
        </row>
        <row r="932">
          <cell r="AE932">
            <v>496</v>
          </cell>
        </row>
        <row r="933">
          <cell r="B933">
            <v>94</v>
          </cell>
        </row>
        <row r="933">
          <cell r="AE933">
            <v>497</v>
          </cell>
        </row>
        <row r="934">
          <cell r="B934">
            <v>94</v>
          </cell>
        </row>
        <row r="934">
          <cell r="AE934">
            <v>498</v>
          </cell>
        </row>
        <row r="935">
          <cell r="B935">
            <v>94</v>
          </cell>
        </row>
        <row r="935">
          <cell r="AE935">
            <v>498</v>
          </cell>
        </row>
        <row r="936">
          <cell r="B936">
            <v>94</v>
          </cell>
        </row>
        <row r="936">
          <cell r="AE936">
            <v>499</v>
          </cell>
        </row>
        <row r="937">
          <cell r="B937">
            <v>94</v>
          </cell>
        </row>
        <row r="937">
          <cell r="AE937">
            <v>499</v>
          </cell>
        </row>
        <row r="938">
          <cell r="B938">
            <v>94</v>
          </cell>
        </row>
        <row r="938">
          <cell r="AE938">
            <v>500</v>
          </cell>
        </row>
        <row r="939">
          <cell r="B939">
            <v>94</v>
          </cell>
        </row>
        <row r="939">
          <cell r="AE939">
            <v>501</v>
          </cell>
        </row>
        <row r="940">
          <cell r="B940">
            <v>94</v>
          </cell>
        </row>
        <row r="940">
          <cell r="AE940">
            <v>501</v>
          </cell>
        </row>
        <row r="941">
          <cell r="B941">
            <v>94</v>
          </cell>
        </row>
        <row r="941">
          <cell r="AE941">
            <v>502</v>
          </cell>
        </row>
        <row r="942">
          <cell r="B942">
            <v>95</v>
          </cell>
        </row>
        <row r="942">
          <cell r="AE942">
            <v>503</v>
          </cell>
        </row>
        <row r="943">
          <cell r="B943">
            <v>95</v>
          </cell>
        </row>
        <row r="943">
          <cell r="AE943">
            <v>503</v>
          </cell>
        </row>
        <row r="944">
          <cell r="B944">
            <v>95</v>
          </cell>
        </row>
        <row r="944">
          <cell r="AE944">
            <v>504</v>
          </cell>
        </row>
        <row r="945">
          <cell r="B945">
            <v>95</v>
          </cell>
        </row>
        <row r="945">
          <cell r="AE945">
            <v>504</v>
          </cell>
        </row>
        <row r="946">
          <cell r="B946">
            <v>95</v>
          </cell>
        </row>
        <row r="946">
          <cell r="AE946">
            <v>505</v>
          </cell>
        </row>
        <row r="947">
          <cell r="B947">
            <v>95</v>
          </cell>
        </row>
        <row r="947">
          <cell r="AE947">
            <v>506</v>
          </cell>
        </row>
        <row r="948">
          <cell r="B948">
            <v>95</v>
          </cell>
        </row>
        <row r="948">
          <cell r="AE948">
            <v>506</v>
          </cell>
        </row>
        <row r="949">
          <cell r="B949">
            <v>95</v>
          </cell>
        </row>
        <row r="949">
          <cell r="AE949">
            <v>507</v>
          </cell>
        </row>
        <row r="950">
          <cell r="B950">
            <v>95</v>
          </cell>
        </row>
        <row r="950">
          <cell r="AE950">
            <v>508</v>
          </cell>
        </row>
        <row r="951">
          <cell r="B951">
            <v>95</v>
          </cell>
        </row>
        <row r="951">
          <cell r="AE951">
            <v>508</v>
          </cell>
        </row>
        <row r="952">
          <cell r="B952">
            <v>96</v>
          </cell>
        </row>
        <row r="952">
          <cell r="AE952">
            <v>509</v>
          </cell>
        </row>
        <row r="953">
          <cell r="B953">
            <v>96</v>
          </cell>
        </row>
        <row r="953">
          <cell r="AE953">
            <v>510</v>
          </cell>
        </row>
        <row r="954">
          <cell r="B954">
            <v>96</v>
          </cell>
        </row>
        <row r="954">
          <cell r="AE954">
            <v>510</v>
          </cell>
        </row>
        <row r="955">
          <cell r="B955">
            <v>96</v>
          </cell>
        </row>
        <row r="955">
          <cell r="AE955">
            <v>511</v>
          </cell>
        </row>
        <row r="956">
          <cell r="B956">
            <v>96</v>
          </cell>
        </row>
        <row r="956">
          <cell r="AE956">
            <v>511</v>
          </cell>
        </row>
        <row r="957">
          <cell r="B957">
            <v>96</v>
          </cell>
        </row>
        <row r="957">
          <cell r="AE957">
            <v>512</v>
          </cell>
        </row>
        <row r="958">
          <cell r="B958">
            <v>96</v>
          </cell>
        </row>
        <row r="958">
          <cell r="AE958">
            <v>513</v>
          </cell>
        </row>
        <row r="959">
          <cell r="B959">
            <v>96</v>
          </cell>
        </row>
        <row r="959">
          <cell r="AE959">
            <v>513</v>
          </cell>
        </row>
        <row r="960">
          <cell r="B960">
            <v>96</v>
          </cell>
        </row>
        <row r="960">
          <cell r="AE960">
            <v>514</v>
          </cell>
        </row>
        <row r="961">
          <cell r="B961">
            <v>96</v>
          </cell>
        </row>
        <row r="961">
          <cell r="AE961">
            <v>515</v>
          </cell>
        </row>
        <row r="962">
          <cell r="B962">
            <v>97</v>
          </cell>
        </row>
        <row r="962">
          <cell r="AE962">
            <v>515</v>
          </cell>
        </row>
        <row r="963">
          <cell r="B963">
            <v>97</v>
          </cell>
        </row>
        <row r="963">
          <cell r="AE963">
            <v>516</v>
          </cell>
        </row>
        <row r="964">
          <cell r="B964">
            <v>97</v>
          </cell>
        </row>
        <row r="964">
          <cell r="AE964">
            <v>516</v>
          </cell>
        </row>
        <row r="965">
          <cell r="B965">
            <v>97</v>
          </cell>
        </row>
        <row r="965">
          <cell r="AE965">
            <v>517</v>
          </cell>
        </row>
        <row r="966">
          <cell r="B966">
            <v>97</v>
          </cell>
        </row>
        <row r="966">
          <cell r="AE966">
            <v>518</v>
          </cell>
        </row>
        <row r="967">
          <cell r="B967">
            <v>97</v>
          </cell>
        </row>
        <row r="967">
          <cell r="AE967">
            <v>518</v>
          </cell>
        </row>
        <row r="968">
          <cell r="B968">
            <v>97</v>
          </cell>
        </row>
        <row r="968">
          <cell r="AE968">
            <v>519</v>
          </cell>
        </row>
        <row r="969">
          <cell r="B969">
            <v>97</v>
          </cell>
        </row>
        <row r="969">
          <cell r="AE969">
            <v>520</v>
          </cell>
        </row>
        <row r="970">
          <cell r="B970">
            <v>97</v>
          </cell>
        </row>
        <row r="970">
          <cell r="AE970">
            <v>520</v>
          </cell>
        </row>
        <row r="971">
          <cell r="B971">
            <v>97</v>
          </cell>
        </row>
        <row r="971">
          <cell r="AE971">
            <v>521</v>
          </cell>
        </row>
        <row r="972">
          <cell r="B972">
            <v>98</v>
          </cell>
        </row>
        <row r="972">
          <cell r="AE972">
            <v>522</v>
          </cell>
        </row>
        <row r="973">
          <cell r="B973">
            <v>98</v>
          </cell>
        </row>
        <row r="973">
          <cell r="AE973">
            <v>522</v>
          </cell>
        </row>
        <row r="974">
          <cell r="B974">
            <v>98</v>
          </cell>
        </row>
        <row r="974">
          <cell r="AE974">
            <v>523</v>
          </cell>
        </row>
        <row r="975">
          <cell r="B975">
            <v>98</v>
          </cell>
        </row>
        <row r="975">
          <cell r="AE975">
            <v>523</v>
          </cell>
        </row>
        <row r="976">
          <cell r="B976">
            <v>98</v>
          </cell>
        </row>
        <row r="976">
          <cell r="AE976">
            <v>524</v>
          </cell>
        </row>
        <row r="977">
          <cell r="B977">
            <v>98</v>
          </cell>
        </row>
        <row r="977">
          <cell r="AE977">
            <v>525</v>
          </cell>
        </row>
        <row r="978">
          <cell r="B978">
            <v>98</v>
          </cell>
        </row>
        <row r="978">
          <cell r="AE978">
            <v>525</v>
          </cell>
        </row>
        <row r="979">
          <cell r="B979">
            <v>98</v>
          </cell>
        </row>
        <row r="979">
          <cell r="AE979">
            <v>526</v>
          </cell>
        </row>
        <row r="980">
          <cell r="B980">
            <v>98</v>
          </cell>
        </row>
        <row r="980">
          <cell r="AE980">
            <v>527</v>
          </cell>
        </row>
        <row r="981">
          <cell r="B981">
            <v>98</v>
          </cell>
        </row>
        <row r="981">
          <cell r="AE981">
            <v>527</v>
          </cell>
        </row>
        <row r="982">
          <cell r="B982">
            <v>99</v>
          </cell>
        </row>
        <row r="982">
          <cell r="AE982">
            <v>528</v>
          </cell>
        </row>
        <row r="983">
          <cell r="B983">
            <v>99</v>
          </cell>
        </row>
        <row r="983">
          <cell r="AE983">
            <v>528</v>
          </cell>
        </row>
        <row r="984">
          <cell r="B984">
            <v>99</v>
          </cell>
        </row>
        <row r="984">
          <cell r="AE984">
            <v>529</v>
          </cell>
        </row>
        <row r="985">
          <cell r="B985">
            <v>99</v>
          </cell>
        </row>
        <row r="985">
          <cell r="AE985">
            <v>530</v>
          </cell>
        </row>
        <row r="986">
          <cell r="B986">
            <v>99</v>
          </cell>
        </row>
        <row r="986">
          <cell r="AE986">
            <v>530</v>
          </cell>
        </row>
        <row r="987">
          <cell r="B987">
            <v>99</v>
          </cell>
        </row>
        <row r="987">
          <cell r="AE987">
            <v>531</v>
          </cell>
        </row>
        <row r="988">
          <cell r="B988">
            <v>99</v>
          </cell>
        </row>
        <row r="988">
          <cell r="AE988">
            <v>532</v>
          </cell>
        </row>
        <row r="989">
          <cell r="B989">
            <v>99</v>
          </cell>
        </row>
        <row r="989">
          <cell r="AE989">
            <v>532</v>
          </cell>
        </row>
        <row r="990">
          <cell r="B990">
            <v>99</v>
          </cell>
        </row>
        <row r="990">
          <cell r="AE990">
            <v>533</v>
          </cell>
        </row>
        <row r="991">
          <cell r="B991">
            <v>99</v>
          </cell>
        </row>
        <row r="991">
          <cell r="AE991">
            <v>534</v>
          </cell>
        </row>
        <row r="992">
          <cell r="B992">
            <v>100</v>
          </cell>
        </row>
        <row r="992">
          <cell r="AE992">
            <v>534</v>
          </cell>
        </row>
        <row r="993">
          <cell r="B993">
            <v>100</v>
          </cell>
        </row>
        <row r="993">
          <cell r="AE993">
            <v>535</v>
          </cell>
        </row>
        <row r="994">
          <cell r="B994">
            <v>100</v>
          </cell>
        </row>
        <row r="994">
          <cell r="AE994">
            <v>535</v>
          </cell>
        </row>
        <row r="995">
          <cell r="B995">
            <v>100</v>
          </cell>
        </row>
        <row r="995">
          <cell r="AE995">
            <v>536</v>
          </cell>
        </row>
        <row r="996">
          <cell r="B996">
            <v>100</v>
          </cell>
        </row>
        <row r="996">
          <cell r="AE996">
            <v>537</v>
          </cell>
        </row>
        <row r="997">
          <cell r="B997">
            <v>100</v>
          </cell>
        </row>
        <row r="997">
          <cell r="AE997">
            <v>537</v>
          </cell>
        </row>
        <row r="998">
          <cell r="B998">
            <v>100</v>
          </cell>
        </row>
        <row r="998">
          <cell r="AE998">
            <v>538</v>
          </cell>
        </row>
        <row r="999">
          <cell r="B999">
            <v>100</v>
          </cell>
        </row>
        <row r="999">
          <cell r="AE999">
            <v>539</v>
          </cell>
        </row>
        <row r="1000">
          <cell r="B1000">
            <v>100</v>
          </cell>
        </row>
        <row r="1000">
          <cell r="AE1000">
            <v>539</v>
          </cell>
        </row>
        <row r="1001">
          <cell r="B1001">
            <v>100</v>
          </cell>
        </row>
        <row r="1001">
          <cell r="AE1001">
            <v>540</v>
          </cell>
        </row>
        <row r="1002">
          <cell r="B1002">
            <v>101</v>
          </cell>
        </row>
        <row r="1002">
          <cell r="AE1002">
            <v>540</v>
          </cell>
        </row>
        <row r="1003">
          <cell r="B1003">
            <v>101</v>
          </cell>
        </row>
        <row r="1003">
          <cell r="AE1003">
            <v>541</v>
          </cell>
        </row>
        <row r="1004">
          <cell r="B1004">
            <v>101</v>
          </cell>
        </row>
        <row r="1004">
          <cell r="AE1004">
            <v>542</v>
          </cell>
        </row>
        <row r="1005">
          <cell r="B1005">
            <v>101</v>
          </cell>
        </row>
        <row r="1005">
          <cell r="AE1005">
            <v>542</v>
          </cell>
        </row>
        <row r="1006">
          <cell r="B1006">
            <v>101</v>
          </cell>
        </row>
        <row r="1006">
          <cell r="AE1006">
            <v>543</v>
          </cell>
        </row>
        <row r="1007">
          <cell r="B1007">
            <v>101</v>
          </cell>
        </row>
        <row r="1007">
          <cell r="AE1007">
            <v>544</v>
          </cell>
        </row>
        <row r="1008">
          <cell r="B1008">
            <v>101</v>
          </cell>
        </row>
        <row r="1008">
          <cell r="AE1008">
            <v>544</v>
          </cell>
        </row>
        <row r="1009">
          <cell r="B1009">
            <v>101</v>
          </cell>
        </row>
        <row r="1009">
          <cell r="AE1009">
            <v>545</v>
          </cell>
        </row>
        <row r="1010">
          <cell r="B1010">
            <v>101</v>
          </cell>
        </row>
        <row r="1010">
          <cell r="AE1010">
            <v>546</v>
          </cell>
        </row>
        <row r="1011">
          <cell r="B1011">
            <v>101</v>
          </cell>
        </row>
        <row r="1011">
          <cell r="AE1011">
            <v>546</v>
          </cell>
        </row>
        <row r="1012">
          <cell r="B1012">
            <v>102</v>
          </cell>
        </row>
        <row r="1012">
          <cell r="AE1012">
            <v>547</v>
          </cell>
        </row>
        <row r="1013">
          <cell r="B1013">
            <v>102</v>
          </cell>
        </row>
        <row r="1013">
          <cell r="AE1013">
            <v>547</v>
          </cell>
        </row>
        <row r="1014">
          <cell r="B1014">
            <v>102</v>
          </cell>
        </row>
        <row r="1014">
          <cell r="AE1014">
            <v>548</v>
          </cell>
        </row>
        <row r="1015">
          <cell r="B1015">
            <v>102</v>
          </cell>
        </row>
        <row r="1015">
          <cell r="AE1015">
            <v>549</v>
          </cell>
        </row>
        <row r="1016">
          <cell r="B1016">
            <v>102</v>
          </cell>
        </row>
        <row r="1016">
          <cell r="AE1016">
            <v>549</v>
          </cell>
        </row>
        <row r="1017">
          <cell r="B1017">
            <v>102</v>
          </cell>
        </row>
        <row r="1017">
          <cell r="AE1017">
            <v>550</v>
          </cell>
        </row>
        <row r="1018">
          <cell r="B1018">
            <v>102</v>
          </cell>
        </row>
        <row r="1018">
          <cell r="AE1018">
            <v>551</v>
          </cell>
        </row>
        <row r="1019">
          <cell r="B1019">
            <v>102</v>
          </cell>
        </row>
        <row r="1019">
          <cell r="AE1019">
            <v>551</v>
          </cell>
        </row>
        <row r="1020">
          <cell r="B1020">
            <v>102</v>
          </cell>
        </row>
        <row r="1020">
          <cell r="AE1020">
            <v>552</v>
          </cell>
        </row>
        <row r="1021">
          <cell r="B1021">
            <v>102</v>
          </cell>
        </row>
        <row r="1021">
          <cell r="AE1021">
            <v>553</v>
          </cell>
        </row>
        <row r="1022">
          <cell r="B1022">
            <v>103</v>
          </cell>
        </row>
        <row r="1022">
          <cell r="AE1022">
            <v>553</v>
          </cell>
        </row>
        <row r="1023">
          <cell r="B1023">
            <v>103</v>
          </cell>
        </row>
        <row r="1023">
          <cell r="AE1023">
            <v>554</v>
          </cell>
        </row>
        <row r="1024">
          <cell r="B1024">
            <v>103</v>
          </cell>
        </row>
        <row r="1024">
          <cell r="AE1024">
            <v>554</v>
          </cell>
        </row>
        <row r="1025">
          <cell r="B1025">
            <v>103</v>
          </cell>
        </row>
        <row r="1025">
          <cell r="AE1025">
            <v>555</v>
          </cell>
        </row>
        <row r="1026">
          <cell r="B1026">
            <v>103</v>
          </cell>
        </row>
        <row r="1026">
          <cell r="AE1026">
            <v>556</v>
          </cell>
        </row>
        <row r="1027">
          <cell r="B1027">
            <v>103</v>
          </cell>
        </row>
        <row r="1027">
          <cell r="AE1027">
            <v>556</v>
          </cell>
        </row>
        <row r="1028">
          <cell r="B1028">
            <v>103</v>
          </cell>
        </row>
        <row r="1028">
          <cell r="AE1028">
            <v>557</v>
          </cell>
        </row>
        <row r="1029">
          <cell r="B1029">
            <v>103</v>
          </cell>
        </row>
        <row r="1029">
          <cell r="AE1029">
            <v>558</v>
          </cell>
        </row>
        <row r="1030">
          <cell r="B1030">
            <v>103</v>
          </cell>
        </row>
        <row r="1030">
          <cell r="AE1030">
            <v>558</v>
          </cell>
        </row>
        <row r="1031">
          <cell r="B1031">
            <v>103</v>
          </cell>
        </row>
        <row r="1031">
          <cell r="AE1031">
            <v>559</v>
          </cell>
        </row>
        <row r="1032">
          <cell r="B1032">
            <v>104</v>
          </cell>
        </row>
        <row r="1032">
          <cell r="AE1032">
            <v>559</v>
          </cell>
        </row>
        <row r="1033">
          <cell r="B1033">
            <v>104</v>
          </cell>
        </row>
        <row r="1033">
          <cell r="AE1033">
            <v>560</v>
          </cell>
        </row>
        <row r="1034">
          <cell r="B1034">
            <v>104</v>
          </cell>
        </row>
        <row r="1034">
          <cell r="AE1034">
            <v>561</v>
          </cell>
        </row>
        <row r="1035">
          <cell r="B1035">
            <v>104</v>
          </cell>
        </row>
        <row r="1035">
          <cell r="AE1035">
            <v>561</v>
          </cell>
        </row>
        <row r="1036">
          <cell r="B1036">
            <v>104</v>
          </cell>
        </row>
        <row r="1036">
          <cell r="AE1036">
            <v>562</v>
          </cell>
        </row>
        <row r="1037">
          <cell r="B1037">
            <v>104</v>
          </cell>
        </row>
        <row r="1037">
          <cell r="AE1037">
            <v>563</v>
          </cell>
        </row>
        <row r="1038">
          <cell r="B1038">
            <v>104</v>
          </cell>
        </row>
        <row r="1038">
          <cell r="AE1038">
            <v>563</v>
          </cell>
        </row>
        <row r="1039">
          <cell r="B1039">
            <v>104</v>
          </cell>
        </row>
        <row r="1039">
          <cell r="AE1039">
            <v>564</v>
          </cell>
        </row>
        <row r="1040">
          <cell r="B1040">
            <v>104</v>
          </cell>
        </row>
        <row r="1040">
          <cell r="AE1040">
            <v>565</v>
          </cell>
        </row>
        <row r="1041">
          <cell r="B1041">
            <v>104</v>
          </cell>
        </row>
        <row r="1041">
          <cell r="AE1041">
            <v>565</v>
          </cell>
        </row>
        <row r="1042">
          <cell r="B1042">
            <v>105</v>
          </cell>
        </row>
        <row r="1042">
          <cell r="AE1042">
            <v>566</v>
          </cell>
        </row>
        <row r="1043">
          <cell r="B1043">
            <v>105</v>
          </cell>
        </row>
        <row r="1043">
          <cell r="AE1043">
            <v>566</v>
          </cell>
        </row>
        <row r="1044">
          <cell r="B1044">
            <v>105</v>
          </cell>
        </row>
        <row r="1044">
          <cell r="AE1044">
            <v>567</v>
          </cell>
        </row>
        <row r="1045">
          <cell r="B1045">
            <v>105</v>
          </cell>
        </row>
        <row r="1045">
          <cell r="AE1045">
            <v>568</v>
          </cell>
        </row>
        <row r="1046">
          <cell r="B1046">
            <v>105</v>
          </cell>
        </row>
        <row r="1046">
          <cell r="AE1046">
            <v>568</v>
          </cell>
        </row>
        <row r="1047">
          <cell r="B1047">
            <v>105</v>
          </cell>
        </row>
        <row r="1047">
          <cell r="AE1047">
            <v>569</v>
          </cell>
        </row>
        <row r="1048">
          <cell r="B1048">
            <v>105</v>
          </cell>
        </row>
        <row r="1048">
          <cell r="AE1048">
            <v>570</v>
          </cell>
        </row>
        <row r="1049">
          <cell r="B1049">
            <v>105</v>
          </cell>
        </row>
        <row r="1049">
          <cell r="AE1049">
            <v>570</v>
          </cell>
        </row>
        <row r="1050">
          <cell r="B1050">
            <v>105</v>
          </cell>
        </row>
        <row r="1050">
          <cell r="AE1050">
            <v>571</v>
          </cell>
        </row>
        <row r="1051">
          <cell r="B1051">
            <v>105</v>
          </cell>
        </row>
        <row r="1051">
          <cell r="AE1051">
            <v>571</v>
          </cell>
        </row>
        <row r="1052">
          <cell r="B1052">
            <v>106</v>
          </cell>
        </row>
        <row r="1052">
          <cell r="AE1052">
            <v>572</v>
          </cell>
        </row>
        <row r="1053">
          <cell r="B1053">
            <v>106</v>
          </cell>
        </row>
        <row r="1053">
          <cell r="AE1053">
            <v>573</v>
          </cell>
        </row>
        <row r="1054">
          <cell r="B1054">
            <v>106</v>
          </cell>
        </row>
        <row r="1054">
          <cell r="AE1054">
            <v>573</v>
          </cell>
        </row>
        <row r="1055">
          <cell r="B1055">
            <v>106</v>
          </cell>
        </row>
        <row r="1055">
          <cell r="AE1055">
            <v>574</v>
          </cell>
        </row>
        <row r="1056">
          <cell r="B1056">
            <v>106</v>
          </cell>
        </row>
        <row r="1056">
          <cell r="AE1056">
            <v>575</v>
          </cell>
        </row>
        <row r="1057">
          <cell r="B1057">
            <v>106</v>
          </cell>
        </row>
        <row r="1057">
          <cell r="AE1057">
            <v>575</v>
          </cell>
        </row>
        <row r="1058">
          <cell r="B1058">
            <v>106</v>
          </cell>
        </row>
        <row r="1058">
          <cell r="AE1058">
            <v>576</v>
          </cell>
        </row>
        <row r="1059">
          <cell r="B1059">
            <v>106</v>
          </cell>
        </row>
        <row r="1059">
          <cell r="AE1059">
            <v>577</v>
          </cell>
        </row>
        <row r="1060">
          <cell r="B1060">
            <v>106</v>
          </cell>
        </row>
        <row r="1060">
          <cell r="AE1060">
            <v>577</v>
          </cell>
        </row>
        <row r="1061">
          <cell r="B1061">
            <v>106</v>
          </cell>
        </row>
        <row r="1061">
          <cell r="AE1061">
            <v>578</v>
          </cell>
        </row>
        <row r="1062">
          <cell r="B1062">
            <v>107</v>
          </cell>
        </row>
        <row r="1062">
          <cell r="AE1062">
            <v>578</v>
          </cell>
        </row>
        <row r="1063">
          <cell r="B1063">
            <v>107</v>
          </cell>
        </row>
        <row r="1063">
          <cell r="AE1063">
            <v>579</v>
          </cell>
        </row>
        <row r="1064">
          <cell r="B1064">
            <v>107</v>
          </cell>
        </row>
        <row r="1064">
          <cell r="AE1064">
            <v>580</v>
          </cell>
        </row>
        <row r="1065">
          <cell r="B1065">
            <v>107</v>
          </cell>
        </row>
        <row r="1065">
          <cell r="AE1065">
            <v>580</v>
          </cell>
        </row>
        <row r="1066">
          <cell r="B1066">
            <v>107</v>
          </cell>
        </row>
        <row r="1066">
          <cell r="AE1066">
            <v>581</v>
          </cell>
        </row>
        <row r="1067">
          <cell r="B1067">
            <v>107</v>
          </cell>
        </row>
        <row r="1067">
          <cell r="AE1067">
            <v>582</v>
          </cell>
        </row>
        <row r="1068">
          <cell r="B1068">
            <v>107</v>
          </cell>
        </row>
        <row r="1068">
          <cell r="AE1068">
            <v>582</v>
          </cell>
        </row>
        <row r="1069">
          <cell r="B1069">
            <v>107</v>
          </cell>
        </row>
        <row r="1069">
          <cell r="AE1069">
            <v>583</v>
          </cell>
        </row>
        <row r="1070">
          <cell r="B1070">
            <v>107</v>
          </cell>
        </row>
        <row r="1070">
          <cell r="AE1070">
            <v>583</v>
          </cell>
        </row>
        <row r="1071">
          <cell r="B1071">
            <v>107</v>
          </cell>
        </row>
        <row r="1071">
          <cell r="AE1071">
            <v>584</v>
          </cell>
        </row>
        <row r="1072">
          <cell r="B1072">
            <v>108</v>
          </cell>
        </row>
        <row r="1072">
          <cell r="AE1072">
            <v>585</v>
          </cell>
        </row>
        <row r="1073">
          <cell r="B1073">
            <v>108</v>
          </cell>
        </row>
        <row r="1073">
          <cell r="AE1073">
            <v>585</v>
          </cell>
        </row>
        <row r="1074">
          <cell r="B1074">
            <v>108</v>
          </cell>
        </row>
        <row r="1074">
          <cell r="AE1074">
            <v>586</v>
          </cell>
        </row>
        <row r="1075">
          <cell r="B1075">
            <v>108</v>
          </cell>
        </row>
        <row r="1075">
          <cell r="AE1075">
            <v>587</v>
          </cell>
        </row>
        <row r="1076">
          <cell r="B1076">
            <v>108</v>
          </cell>
        </row>
        <row r="1076">
          <cell r="AE1076">
            <v>587</v>
          </cell>
        </row>
        <row r="1077">
          <cell r="B1077">
            <v>108</v>
          </cell>
        </row>
        <row r="1077">
          <cell r="AE1077">
            <v>588</v>
          </cell>
        </row>
        <row r="1078">
          <cell r="B1078">
            <v>108</v>
          </cell>
        </row>
        <row r="1078">
          <cell r="AE1078">
            <v>589</v>
          </cell>
        </row>
        <row r="1079">
          <cell r="B1079">
            <v>108</v>
          </cell>
        </row>
        <row r="1079">
          <cell r="AE1079">
            <v>589</v>
          </cell>
        </row>
        <row r="1080">
          <cell r="B1080">
            <v>108</v>
          </cell>
        </row>
        <row r="1080">
          <cell r="AE1080">
            <v>590</v>
          </cell>
        </row>
        <row r="1081">
          <cell r="B1081">
            <v>108</v>
          </cell>
        </row>
        <row r="1081">
          <cell r="AE1081">
            <v>590</v>
          </cell>
        </row>
        <row r="1082">
          <cell r="B1082">
            <v>109</v>
          </cell>
        </row>
        <row r="1082">
          <cell r="AE1082">
            <v>591</v>
          </cell>
        </row>
        <row r="1083">
          <cell r="B1083">
            <v>109</v>
          </cell>
        </row>
        <row r="1083">
          <cell r="AE1083">
            <v>592</v>
          </cell>
        </row>
        <row r="1084">
          <cell r="B1084">
            <v>109</v>
          </cell>
        </row>
        <row r="1084">
          <cell r="AE1084">
            <v>592</v>
          </cell>
        </row>
        <row r="1085">
          <cell r="B1085">
            <v>109</v>
          </cell>
        </row>
        <row r="1085">
          <cell r="AE1085">
            <v>593</v>
          </cell>
        </row>
        <row r="1086">
          <cell r="B1086">
            <v>109</v>
          </cell>
        </row>
        <row r="1086">
          <cell r="AE1086">
            <v>594</v>
          </cell>
        </row>
        <row r="1087">
          <cell r="B1087">
            <v>109</v>
          </cell>
        </row>
        <row r="1087">
          <cell r="AE1087">
            <v>594</v>
          </cell>
        </row>
        <row r="1088">
          <cell r="B1088">
            <v>109</v>
          </cell>
        </row>
        <row r="1088">
          <cell r="AE1088">
            <v>595</v>
          </cell>
        </row>
        <row r="1089">
          <cell r="B1089">
            <v>109</v>
          </cell>
        </row>
        <row r="1089">
          <cell r="AE1089">
            <v>595</v>
          </cell>
        </row>
        <row r="1090">
          <cell r="B1090">
            <v>109</v>
          </cell>
        </row>
        <row r="1090">
          <cell r="AE1090">
            <v>596</v>
          </cell>
        </row>
        <row r="1091">
          <cell r="B1091">
            <v>109</v>
          </cell>
        </row>
        <row r="1091">
          <cell r="AE1091">
            <v>597</v>
          </cell>
        </row>
        <row r="1092">
          <cell r="B1092">
            <v>110</v>
          </cell>
        </row>
        <row r="1092">
          <cell r="AE1092">
            <v>597</v>
          </cell>
        </row>
        <row r="1093">
          <cell r="B1093">
            <v>110</v>
          </cell>
        </row>
        <row r="1093">
          <cell r="AE1093">
            <v>598</v>
          </cell>
        </row>
        <row r="1094">
          <cell r="B1094">
            <v>110</v>
          </cell>
        </row>
        <row r="1094">
          <cell r="AE1094">
            <v>599</v>
          </cell>
        </row>
        <row r="1095">
          <cell r="B1095">
            <v>110</v>
          </cell>
        </row>
        <row r="1095">
          <cell r="AE1095">
            <v>599</v>
          </cell>
        </row>
        <row r="1096">
          <cell r="B1096">
            <v>110</v>
          </cell>
        </row>
        <row r="1096">
          <cell r="AE1096">
            <v>600</v>
          </cell>
        </row>
        <row r="1097">
          <cell r="B1097">
            <v>110</v>
          </cell>
        </row>
        <row r="1097">
          <cell r="AE1097">
            <v>601</v>
          </cell>
        </row>
        <row r="1098">
          <cell r="B1098">
            <v>110</v>
          </cell>
        </row>
        <row r="1098">
          <cell r="AE1098">
            <v>601</v>
          </cell>
        </row>
        <row r="1099">
          <cell r="B1099">
            <v>110</v>
          </cell>
        </row>
        <row r="1099">
          <cell r="AE1099">
            <v>602</v>
          </cell>
        </row>
        <row r="1100">
          <cell r="B1100">
            <v>110</v>
          </cell>
        </row>
        <row r="1100">
          <cell r="AE1100">
            <v>602</v>
          </cell>
        </row>
        <row r="1101">
          <cell r="B1101">
            <v>110</v>
          </cell>
        </row>
        <row r="1101">
          <cell r="AE1101">
            <v>603</v>
          </cell>
        </row>
        <row r="1102">
          <cell r="B1102">
            <v>111</v>
          </cell>
        </row>
        <row r="1102">
          <cell r="AE1102">
            <v>604</v>
          </cell>
        </row>
        <row r="1103">
          <cell r="B1103">
            <v>111</v>
          </cell>
        </row>
        <row r="1103">
          <cell r="AE1103">
            <v>604</v>
          </cell>
        </row>
        <row r="1104">
          <cell r="B1104">
            <v>111</v>
          </cell>
        </row>
        <row r="1104">
          <cell r="AE1104">
            <v>605</v>
          </cell>
        </row>
        <row r="1105">
          <cell r="B1105">
            <v>111</v>
          </cell>
        </row>
        <row r="1105">
          <cell r="AE1105">
            <v>606</v>
          </cell>
        </row>
        <row r="1106">
          <cell r="B1106">
            <v>111</v>
          </cell>
        </row>
        <row r="1106">
          <cell r="AE1106">
            <v>606</v>
          </cell>
        </row>
        <row r="1107">
          <cell r="B1107">
            <v>111</v>
          </cell>
        </row>
        <row r="1107">
          <cell r="AE1107">
            <v>607</v>
          </cell>
        </row>
        <row r="1108">
          <cell r="B1108">
            <v>111</v>
          </cell>
        </row>
        <row r="1108">
          <cell r="AE1108">
            <v>607</v>
          </cell>
        </row>
        <row r="1109">
          <cell r="B1109">
            <v>111</v>
          </cell>
        </row>
        <row r="1109">
          <cell r="AE1109">
            <v>608</v>
          </cell>
        </row>
        <row r="1110">
          <cell r="B1110">
            <v>111</v>
          </cell>
        </row>
        <row r="1110">
          <cell r="AE1110">
            <v>609</v>
          </cell>
        </row>
        <row r="1111">
          <cell r="B1111">
            <v>111</v>
          </cell>
        </row>
        <row r="1111">
          <cell r="AE1111">
            <v>609</v>
          </cell>
        </row>
        <row r="1112">
          <cell r="B1112">
            <v>112</v>
          </cell>
        </row>
        <row r="1112">
          <cell r="AE1112">
            <v>610</v>
          </cell>
        </row>
        <row r="1113">
          <cell r="B1113">
            <v>112</v>
          </cell>
        </row>
        <row r="1113">
          <cell r="AE1113">
            <v>611</v>
          </cell>
        </row>
        <row r="1114">
          <cell r="B1114">
            <v>112</v>
          </cell>
        </row>
        <row r="1114">
          <cell r="AE1114">
            <v>611</v>
          </cell>
        </row>
        <row r="1115">
          <cell r="B1115">
            <v>112</v>
          </cell>
        </row>
        <row r="1115">
          <cell r="AE1115">
            <v>612</v>
          </cell>
        </row>
        <row r="1116">
          <cell r="B1116">
            <v>112</v>
          </cell>
        </row>
        <row r="1116">
          <cell r="AE1116">
            <v>613</v>
          </cell>
        </row>
        <row r="1117">
          <cell r="B1117">
            <v>112</v>
          </cell>
        </row>
        <row r="1117">
          <cell r="AE1117">
            <v>613</v>
          </cell>
        </row>
        <row r="1118">
          <cell r="B1118">
            <v>112</v>
          </cell>
        </row>
        <row r="1118">
          <cell r="AE1118">
            <v>614</v>
          </cell>
        </row>
        <row r="1119">
          <cell r="B1119">
            <v>112</v>
          </cell>
        </row>
        <row r="1119">
          <cell r="AE1119">
            <v>614</v>
          </cell>
        </row>
        <row r="1120">
          <cell r="B1120">
            <v>112</v>
          </cell>
        </row>
        <row r="1120">
          <cell r="AE1120">
            <v>615</v>
          </cell>
        </row>
        <row r="1121">
          <cell r="B1121">
            <v>112</v>
          </cell>
        </row>
        <row r="1121">
          <cell r="AE1121">
            <v>616</v>
          </cell>
        </row>
        <row r="1122">
          <cell r="B1122">
            <v>113</v>
          </cell>
        </row>
        <row r="1122">
          <cell r="AE1122">
            <v>616</v>
          </cell>
        </row>
        <row r="1123">
          <cell r="B1123">
            <v>113</v>
          </cell>
        </row>
        <row r="1123">
          <cell r="AE1123">
            <v>617</v>
          </cell>
        </row>
        <row r="1124">
          <cell r="B1124">
            <v>113</v>
          </cell>
        </row>
        <row r="1124">
          <cell r="AE1124">
            <v>618</v>
          </cell>
        </row>
        <row r="1125">
          <cell r="B1125">
            <v>113</v>
          </cell>
        </row>
        <row r="1125">
          <cell r="AE1125">
            <v>618</v>
          </cell>
        </row>
        <row r="1126">
          <cell r="B1126">
            <v>113</v>
          </cell>
        </row>
        <row r="1126">
          <cell r="AE1126">
            <v>619</v>
          </cell>
        </row>
        <row r="1127">
          <cell r="B1127">
            <v>113</v>
          </cell>
        </row>
        <row r="1127">
          <cell r="AE1127">
            <v>620</v>
          </cell>
        </row>
        <row r="1128">
          <cell r="B1128">
            <v>113</v>
          </cell>
        </row>
        <row r="1128">
          <cell r="AE1128">
            <v>620</v>
          </cell>
        </row>
        <row r="1129">
          <cell r="B1129">
            <v>113</v>
          </cell>
        </row>
        <row r="1129">
          <cell r="AE1129">
            <v>621</v>
          </cell>
        </row>
        <row r="1130">
          <cell r="B1130">
            <v>113</v>
          </cell>
        </row>
        <row r="1130">
          <cell r="AE1130">
            <v>621</v>
          </cell>
        </row>
        <row r="1131">
          <cell r="B1131">
            <v>113</v>
          </cell>
        </row>
        <row r="1131">
          <cell r="AE1131">
            <v>622</v>
          </cell>
        </row>
        <row r="1132">
          <cell r="B1132">
            <v>114</v>
          </cell>
        </row>
        <row r="1132">
          <cell r="AE1132">
            <v>623</v>
          </cell>
        </row>
        <row r="1133">
          <cell r="B1133">
            <v>114</v>
          </cell>
        </row>
        <row r="1133">
          <cell r="AE1133">
            <v>623</v>
          </cell>
        </row>
        <row r="1134">
          <cell r="B1134">
            <v>114</v>
          </cell>
        </row>
        <row r="1134">
          <cell r="AE1134">
            <v>624</v>
          </cell>
        </row>
        <row r="1135">
          <cell r="B1135">
            <v>114</v>
          </cell>
        </row>
        <row r="1135">
          <cell r="AE1135">
            <v>625</v>
          </cell>
        </row>
        <row r="1136">
          <cell r="B1136">
            <v>114</v>
          </cell>
        </row>
        <row r="1136">
          <cell r="AE1136">
            <v>625</v>
          </cell>
        </row>
        <row r="1137">
          <cell r="B1137">
            <v>114</v>
          </cell>
        </row>
        <row r="1137">
          <cell r="AE1137">
            <v>626</v>
          </cell>
        </row>
        <row r="1138">
          <cell r="B1138">
            <v>114</v>
          </cell>
        </row>
        <row r="1138">
          <cell r="AE1138">
            <v>626</v>
          </cell>
        </row>
        <row r="1139">
          <cell r="B1139">
            <v>114</v>
          </cell>
        </row>
        <row r="1139">
          <cell r="AE1139">
            <v>627</v>
          </cell>
        </row>
        <row r="1140">
          <cell r="B1140">
            <v>114</v>
          </cell>
        </row>
        <row r="1140">
          <cell r="AE1140">
            <v>628</v>
          </cell>
        </row>
        <row r="1141">
          <cell r="B1141">
            <v>114</v>
          </cell>
        </row>
        <row r="1141">
          <cell r="AE1141">
            <v>628</v>
          </cell>
        </row>
        <row r="1142">
          <cell r="B1142">
            <v>115</v>
          </cell>
        </row>
        <row r="1142">
          <cell r="AE1142">
            <v>629</v>
          </cell>
        </row>
        <row r="1143">
          <cell r="B1143">
            <v>115</v>
          </cell>
        </row>
        <row r="1143">
          <cell r="AE1143">
            <v>630</v>
          </cell>
        </row>
        <row r="1144">
          <cell r="B1144">
            <v>115</v>
          </cell>
        </row>
        <row r="1144">
          <cell r="AE1144">
            <v>630</v>
          </cell>
        </row>
        <row r="1145">
          <cell r="B1145">
            <v>115</v>
          </cell>
        </row>
        <row r="1145">
          <cell r="AE1145">
            <v>631</v>
          </cell>
        </row>
        <row r="1146">
          <cell r="B1146">
            <v>115</v>
          </cell>
        </row>
        <row r="1146">
          <cell r="AE1146">
            <v>632</v>
          </cell>
        </row>
        <row r="1147">
          <cell r="B1147">
            <v>115</v>
          </cell>
        </row>
        <row r="1147">
          <cell r="AE1147">
            <v>632</v>
          </cell>
        </row>
        <row r="1148">
          <cell r="B1148">
            <v>115</v>
          </cell>
        </row>
        <row r="1148">
          <cell r="AE1148">
            <v>633</v>
          </cell>
        </row>
        <row r="1149">
          <cell r="B1149">
            <v>115</v>
          </cell>
        </row>
        <row r="1149">
          <cell r="AE1149">
            <v>633</v>
          </cell>
        </row>
        <row r="1150">
          <cell r="B1150">
            <v>115</v>
          </cell>
        </row>
        <row r="1150">
          <cell r="AE1150">
            <v>634</v>
          </cell>
        </row>
        <row r="1151">
          <cell r="B1151">
            <v>115</v>
          </cell>
        </row>
        <row r="1151">
          <cell r="AE1151">
            <v>635</v>
          </cell>
        </row>
        <row r="1152">
          <cell r="B1152">
            <v>116</v>
          </cell>
        </row>
        <row r="1152">
          <cell r="AE1152">
            <v>635</v>
          </cell>
        </row>
        <row r="1153">
          <cell r="B1153">
            <v>116</v>
          </cell>
        </row>
        <row r="1153">
          <cell r="AE1153">
            <v>636</v>
          </cell>
        </row>
        <row r="1154">
          <cell r="B1154">
            <v>116</v>
          </cell>
        </row>
        <row r="1154">
          <cell r="AE1154">
            <v>637</v>
          </cell>
        </row>
        <row r="1155">
          <cell r="B1155">
            <v>116</v>
          </cell>
        </row>
        <row r="1155">
          <cell r="AE1155">
            <v>637</v>
          </cell>
        </row>
        <row r="1156">
          <cell r="B1156">
            <v>116</v>
          </cell>
        </row>
        <row r="1156">
          <cell r="AE1156">
            <v>638</v>
          </cell>
        </row>
        <row r="1157">
          <cell r="B1157">
            <v>116</v>
          </cell>
        </row>
        <row r="1157">
          <cell r="AE1157">
            <v>638</v>
          </cell>
        </row>
        <row r="1158">
          <cell r="B1158">
            <v>116</v>
          </cell>
        </row>
        <row r="1158">
          <cell r="AE1158">
            <v>639</v>
          </cell>
        </row>
        <row r="1159">
          <cell r="B1159">
            <v>116</v>
          </cell>
        </row>
        <row r="1159">
          <cell r="AE1159">
            <v>640</v>
          </cell>
        </row>
        <row r="1160">
          <cell r="B1160">
            <v>116</v>
          </cell>
        </row>
        <row r="1160">
          <cell r="AE1160">
            <v>640</v>
          </cell>
        </row>
        <row r="1161">
          <cell r="B1161">
            <v>116</v>
          </cell>
        </row>
        <row r="1161">
          <cell r="AE1161">
            <v>641</v>
          </cell>
        </row>
        <row r="1162">
          <cell r="B1162">
            <v>117</v>
          </cell>
        </row>
        <row r="1162">
          <cell r="AE1162">
            <v>642</v>
          </cell>
        </row>
        <row r="1163">
          <cell r="B1163">
            <v>117</v>
          </cell>
        </row>
        <row r="1163">
          <cell r="AE1163">
            <v>642</v>
          </cell>
        </row>
        <row r="1164">
          <cell r="B1164">
            <v>117</v>
          </cell>
        </row>
        <row r="1164">
          <cell r="AE1164">
            <v>643</v>
          </cell>
        </row>
        <row r="1165">
          <cell r="B1165">
            <v>117</v>
          </cell>
        </row>
        <row r="1165">
          <cell r="AE1165">
            <v>644</v>
          </cell>
        </row>
        <row r="1166">
          <cell r="B1166">
            <v>117</v>
          </cell>
        </row>
        <row r="1166">
          <cell r="AE1166">
            <v>644</v>
          </cell>
        </row>
        <row r="1167">
          <cell r="B1167">
            <v>117</v>
          </cell>
        </row>
        <row r="1167">
          <cell r="AE1167">
            <v>645</v>
          </cell>
        </row>
        <row r="1168">
          <cell r="B1168">
            <v>117</v>
          </cell>
        </row>
        <row r="1168">
          <cell r="AE1168">
            <v>645</v>
          </cell>
        </row>
        <row r="1169">
          <cell r="B1169">
            <v>117</v>
          </cell>
        </row>
        <row r="1169">
          <cell r="AE1169">
            <v>646</v>
          </cell>
        </row>
        <row r="1170">
          <cell r="B1170">
            <v>117</v>
          </cell>
        </row>
        <row r="1170">
          <cell r="AE1170">
            <v>647</v>
          </cell>
        </row>
        <row r="1171">
          <cell r="B1171">
            <v>117</v>
          </cell>
        </row>
        <row r="1171">
          <cell r="AE1171">
            <v>647</v>
          </cell>
        </row>
        <row r="1172">
          <cell r="B1172">
            <v>118</v>
          </cell>
        </row>
        <row r="1172">
          <cell r="AE1172">
            <v>648</v>
          </cell>
        </row>
        <row r="1173">
          <cell r="B1173">
            <v>118</v>
          </cell>
        </row>
        <row r="1173">
          <cell r="AE1173">
            <v>649</v>
          </cell>
        </row>
        <row r="1174">
          <cell r="B1174">
            <v>118</v>
          </cell>
        </row>
        <row r="1174">
          <cell r="AE1174">
            <v>649</v>
          </cell>
        </row>
        <row r="1175">
          <cell r="B1175">
            <v>118</v>
          </cell>
        </row>
        <row r="1175">
          <cell r="AE1175">
            <v>650</v>
          </cell>
        </row>
        <row r="1176">
          <cell r="B1176">
            <v>118</v>
          </cell>
        </row>
        <row r="1176">
          <cell r="AE1176">
            <v>650</v>
          </cell>
        </row>
        <row r="1177">
          <cell r="B1177">
            <v>118</v>
          </cell>
        </row>
        <row r="1177">
          <cell r="AE1177">
            <v>651</v>
          </cell>
        </row>
        <row r="1178">
          <cell r="B1178">
            <v>118</v>
          </cell>
        </row>
        <row r="1178">
          <cell r="AE1178">
            <v>652</v>
          </cell>
        </row>
        <row r="1179">
          <cell r="B1179">
            <v>118</v>
          </cell>
        </row>
        <row r="1179">
          <cell r="AE1179">
            <v>652</v>
          </cell>
        </row>
        <row r="1180">
          <cell r="B1180">
            <v>118</v>
          </cell>
        </row>
        <row r="1180">
          <cell r="AE1180">
            <v>653</v>
          </cell>
        </row>
        <row r="1181">
          <cell r="B1181">
            <v>118</v>
          </cell>
        </row>
        <row r="1181">
          <cell r="AE1181">
            <v>654</v>
          </cell>
        </row>
        <row r="1182">
          <cell r="B1182">
            <v>119</v>
          </cell>
        </row>
        <row r="1182">
          <cell r="AE1182">
            <v>654</v>
          </cell>
        </row>
        <row r="1183">
          <cell r="B1183">
            <v>119</v>
          </cell>
        </row>
        <row r="1183">
          <cell r="AE1183">
            <v>655</v>
          </cell>
        </row>
        <row r="1184">
          <cell r="B1184">
            <v>119</v>
          </cell>
        </row>
        <row r="1184">
          <cell r="AE1184">
            <v>656</v>
          </cell>
        </row>
        <row r="1185">
          <cell r="B1185">
            <v>119</v>
          </cell>
        </row>
        <row r="1185">
          <cell r="AE1185">
            <v>656</v>
          </cell>
        </row>
        <row r="1186">
          <cell r="B1186">
            <v>119</v>
          </cell>
        </row>
        <row r="1186">
          <cell r="AE1186">
            <v>657</v>
          </cell>
        </row>
        <row r="1187">
          <cell r="B1187">
            <v>119</v>
          </cell>
        </row>
        <row r="1187">
          <cell r="AE1187">
            <v>657</v>
          </cell>
        </row>
        <row r="1188">
          <cell r="B1188">
            <v>119</v>
          </cell>
        </row>
        <row r="1188">
          <cell r="AE1188">
            <v>658</v>
          </cell>
        </row>
        <row r="1189">
          <cell r="B1189">
            <v>119</v>
          </cell>
        </row>
        <row r="1189">
          <cell r="AE1189">
            <v>659</v>
          </cell>
        </row>
        <row r="1190">
          <cell r="B1190">
            <v>119</v>
          </cell>
        </row>
        <row r="1190">
          <cell r="AE1190">
            <v>659</v>
          </cell>
        </row>
        <row r="1191">
          <cell r="B1191">
            <v>119</v>
          </cell>
        </row>
        <row r="1191">
          <cell r="AE1191">
            <v>660</v>
          </cell>
        </row>
        <row r="1192">
          <cell r="B1192">
            <v>120</v>
          </cell>
        </row>
        <row r="1192">
          <cell r="AE1192">
            <v>661</v>
          </cell>
        </row>
        <row r="1193">
          <cell r="B1193">
            <v>120</v>
          </cell>
        </row>
        <row r="1193">
          <cell r="AE1193">
            <v>661</v>
          </cell>
        </row>
        <row r="1194">
          <cell r="B1194">
            <v>120</v>
          </cell>
        </row>
        <row r="1194">
          <cell r="AE1194">
            <v>662</v>
          </cell>
        </row>
        <row r="1195">
          <cell r="B1195">
            <v>120</v>
          </cell>
        </row>
        <row r="1195">
          <cell r="AE1195">
            <v>662</v>
          </cell>
        </row>
        <row r="1196">
          <cell r="B1196">
            <v>120</v>
          </cell>
        </row>
        <row r="1196">
          <cell r="AE1196">
            <v>663</v>
          </cell>
        </row>
        <row r="1197">
          <cell r="B1197">
            <v>120</v>
          </cell>
        </row>
        <row r="1197">
          <cell r="AE1197">
            <v>664</v>
          </cell>
        </row>
        <row r="1198">
          <cell r="B1198">
            <v>120</v>
          </cell>
        </row>
        <row r="1198">
          <cell r="AE1198">
            <v>664</v>
          </cell>
        </row>
        <row r="1199">
          <cell r="B1199">
            <v>120</v>
          </cell>
        </row>
        <row r="1199">
          <cell r="AE1199">
            <v>665</v>
          </cell>
        </row>
        <row r="1200">
          <cell r="B1200">
            <v>120</v>
          </cell>
        </row>
        <row r="1200">
          <cell r="AE1200">
            <v>666</v>
          </cell>
        </row>
        <row r="1201">
          <cell r="B1201">
            <v>120</v>
          </cell>
        </row>
        <row r="1201">
          <cell r="AE1201">
            <v>666</v>
          </cell>
        </row>
        <row r="1202">
          <cell r="B1202">
            <v>121</v>
          </cell>
        </row>
        <row r="1202">
          <cell r="AE1202">
            <v>667</v>
          </cell>
        </row>
        <row r="1203">
          <cell r="B1203">
            <v>121</v>
          </cell>
        </row>
        <row r="1203">
          <cell r="AE1203">
            <v>668</v>
          </cell>
        </row>
        <row r="1204">
          <cell r="B1204">
            <v>121</v>
          </cell>
        </row>
        <row r="1204">
          <cell r="AE1204">
            <v>668</v>
          </cell>
        </row>
        <row r="1205">
          <cell r="B1205">
            <v>121</v>
          </cell>
        </row>
        <row r="1205">
          <cell r="AE1205">
            <v>669</v>
          </cell>
        </row>
        <row r="1206">
          <cell r="B1206">
            <v>121</v>
          </cell>
        </row>
        <row r="1206">
          <cell r="AE1206">
            <v>669</v>
          </cell>
        </row>
        <row r="1207">
          <cell r="B1207">
            <v>121</v>
          </cell>
        </row>
        <row r="1207">
          <cell r="AE1207">
            <v>670</v>
          </cell>
        </row>
        <row r="1208">
          <cell r="B1208">
            <v>121</v>
          </cell>
        </row>
        <row r="1208">
          <cell r="AE1208">
            <v>671</v>
          </cell>
        </row>
        <row r="1209">
          <cell r="B1209">
            <v>121</v>
          </cell>
        </row>
        <row r="1209">
          <cell r="AE1209">
            <v>671</v>
          </cell>
        </row>
        <row r="1210">
          <cell r="B1210">
            <v>121</v>
          </cell>
        </row>
        <row r="1210">
          <cell r="AE1210">
            <v>672</v>
          </cell>
        </row>
        <row r="1211">
          <cell r="B1211">
            <v>121</v>
          </cell>
        </row>
        <row r="1211">
          <cell r="AE1211">
            <v>673</v>
          </cell>
        </row>
        <row r="1212">
          <cell r="B1212">
            <v>122</v>
          </cell>
        </row>
        <row r="1212">
          <cell r="AE1212">
            <v>673</v>
          </cell>
        </row>
        <row r="1213">
          <cell r="B1213">
            <v>122</v>
          </cell>
        </row>
        <row r="1213">
          <cell r="AE1213">
            <v>674</v>
          </cell>
        </row>
        <row r="1214">
          <cell r="B1214">
            <v>122</v>
          </cell>
        </row>
        <row r="1214">
          <cell r="AE1214">
            <v>675</v>
          </cell>
        </row>
        <row r="1215">
          <cell r="B1215">
            <v>122</v>
          </cell>
        </row>
        <row r="1215">
          <cell r="AE1215">
            <v>675</v>
          </cell>
        </row>
        <row r="1216">
          <cell r="B1216">
            <v>122</v>
          </cell>
        </row>
        <row r="1216">
          <cell r="AE1216">
            <v>676</v>
          </cell>
        </row>
        <row r="1217">
          <cell r="B1217">
            <v>122</v>
          </cell>
        </row>
        <row r="1217">
          <cell r="AE1217">
            <v>676</v>
          </cell>
        </row>
        <row r="1218">
          <cell r="B1218">
            <v>122</v>
          </cell>
        </row>
        <row r="1218">
          <cell r="AE1218">
            <v>677</v>
          </cell>
        </row>
        <row r="1219">
          <cell r="B1219">
            <v>122</v>
          </cell>
        </row>
        <row r="1219">
          <cell r="AE1219">
            <v>678</v>
          </cell>
        </row>
        <row r="1220">
          <cell r="B1220">
            <v>122</v>
          </cell>
        </row>
        <row r="1220">
          <cell r="AE1220">
            <v>678</v>
          </cell>
        </row>
        <row r="1221">
          <cell r="B1221">
            <v>122</v>
          </cell>
        </row>
        <row r="1221">
          <cell r="AE1221">
            <v>679</v>
          </cell>
        </row>
        <row r="1222">
          <cell r="B1222">
            <v>123</v>
          </cell>
        </row>
        <row r="1222">
          <cell r="AE1222">
            <v>680</v>
          </cell>
        </row>
        <row r="1223">
          <cell r="B1223">
            <v>123</v>
          </cell>
        </row>
        <row r="1223">
          <cell r="AE1223">
            <v>680</v>
          </cell>
        </row>
        <row r="1224">
          <cell r="B1224">
            <v>123</v>
          </cell>
        </row>
        <row r="1224">
          <cell r="AE1224">
            <v>681</v>
          </cell>
        </row>
        <row r="1225">
          <cell r="B1225">
            <v>123</v>
          </cell>
        </row>
        <row r="1225">
          <cell r="AE1225">
            <v>681</v>
          </cell>
        </row>
        <row r="1226">
          <cell r="B1226">
            <v>123</v>
          </cell>
        </row>
        <row r="1226">
          <cell r="AE1226">
            <v>682</v>
          </cell>
        </row>
        <row r="1227">
          <cell r="B1227">
            <v>123</v>
          </cell>
        </row>
        <row r="1227">
          <cell r="AE1227">
            <v>683</v>
          </cell>
        </row>
        <row r="1228">
          <cell r="B1228">
            <v>123</v>
          </cell>
        </row>
        <row r="1228">
          <cell r="AE1228">
            <v>683</v>
          </cell>
        </row>
        <row r="1229">
          <cell r="B1229">
            <v>123</v>
          </cell>
        </row>
        <row r="1229">
          <cell r="AE1229">
            <v>684</v>
          </cell>
        </row>
        <row r="1230">
          <cell r="B1230">
            <v>123</v>
          </cell>
        </row>
        <row r="1230">
          <cell r="AE1230">
            <v>685</v>
          </cell>
        </row>
        <row r="1231">
          <cell r="B1231">
            <v>123</v>
          </cell>
        </row>
        <row r="1231">
          <cell r="AE1231">
            <v>685</v>
          </cell>
        </row>
        <row r="1232">
          <cell r="B1232">
            <v>124</v>
          </cell>
        </row>
        <row r="1232">
          <cell r="AE1232">
            <v>686</v>
          </cell>
        </row>
        <row r="1233">
          <cell r="B1233">
            <v>124</v>
          </cell>
        </row>
        <row r="1233">
          <cell r="AE1233">
            <v>687</v>
          </cell>
        </row>
        <row r="1234">
          <cell r="B1234">
            <v>124</v>
          </cell>
        </row>
        <row r="1234">
          <cell r="AE1234">
            <v>687</v>
          </cell>
        </row>
        <row r="1235">
          <cell r="B1235">
            <v>124</v>
          </cell>
        </row>
        <row r="1235">
          <cell r="AE1235">
            <v>688</v>
          </cell>
        </row>
        <row r="1236">
          <cell r="B1236">
            <v>124</v>
          </cell>
        </row>
        <row r="1236">
          <cell r="AE1236">
            <v>688</v>
          </cell>
        </row>
        <row r="1237">
          <cell r="B1237">
            <v>124</v>
          </cell>
        </row>
        <row r="1237">
          <cell r="AE1237">
            <v>689</v>
          </cell>
        </row>
        <row r="1238">
          <cell r="B1238">
            <v>124</v>
          </cell>
        </row>
        <row r="1238">
          <cell r="AE1238">
            <v>690</v>
          </cell>
        </row>
        <row r="1239">
          <cell r="B1239">
            <v>124</v>
          </cell>
        </row>
        <row r="1239">
          <cell r="AE1239">
            <v>690</v>
          </cell>
        </row>
        <row r="1240">
          <cell r="B1240">
            <v>124</v>
          </cell>
        </row>
        <row r="1240">
          <cell r="AE1240">
            <v>691</v>
          </cell>
        </row>
        <row r="1241">
          <cell r="B1241">
            <v>124</v>
          </cell>
        </row>
        <row r="1241">
          <cell r="AE1241">
            <v>692</v>
          </cell>
        </row>
        <row r="1242">
          <cell r="B1242">
            <v>125</v>
          </cell>
        </row>
        <row r="1242">
          <cell r="AE1242">
            <v>692</v>
          </cell>
        </row>
        <row r="1243">
          <cell r="B1243">
            <v>125</v>
          </cell>
        </row>
        <row r="1243">
          <cell r="AE1243">
            <v>693</v>
          </cell>
        </row>
        <row r="1244">
          <cell r="B1244">
            <v>125</v>
          </cell>
        </row>
        <row r="1244">
          <cell r="AE1244">
            <v>693</v>
          </cell>
        </row>
        <row r="1245">
          <cell r="B1245">
            <v>125</v>
          </cell>
        </row>
        <row r="1245">
          <cell r="AE1245">
            <v>694</v>
          </cell>
        </row>
        <row r="1246">
          <cell r="B1246">
            <v>125</v>
          </cell>
        </row>
        <row r="1246">
          <cell r="AE1246">
            <v>695</v>
          </cell>
        </row>
        <row r="1247">
          <cell r="B1247">
            <v>125</v>
          </cell>
        </row>
        <row r="1247">
          <cell r="AE1247">
            <v>695</v>
          </cell>
        </row>
        <row r="1248">
          <cell r="B1248">
            <v>125</v>
          </cell>
        </row>
        <row r="1248">
          <cell r="AE1248">
            <v>696</v>
          </cell>
        </row>
        <row r="1249">
          <cell r="B1249">
            <v>125</v>
          </cell>
        </row>
        <row r="1249">
          <cell r="AE1249">
            <v>697</v>
          </cell>
        </row>
        <row r="1250">
          <cell r="B1250">
            <v>125</v>
          </cell>
        </row>
        <row r="1250">
          <cell r="AE1250">
            <v>697</v>
          </cell>
        </row>
        <row r="1251">
          <cell r="B1251">
            <v>125</v>
          </cell>
        </row>
        <row r="1251">
          <cell r="AE1251">
            <v>698</v>
          </cell>
        </row>
        <row r="1252">
          <cell r="B1252">
            <v>126</v>
          </cell>
        </row>
        <row r="1252">
          <cell r="AE1252">
            <v>699</v>
          </cell>
        </row>
        <row r="1253">
          <cell r="B1253">
            <v>126</v>
          </cell>
        </row>
        <row r="1253">
          <cell r="AE1253">
            <v>699</v>
          </cell>
        </row>
        <row r="1254">
          <cell r="B1254">
            <v>126</v>
          </cell>
        </row>
        <row r="1254">
          <cell r="AE1254">
            <v>700</v>
          </cell>
        </row>
        <row r="1255">
          <cell r="B1255">
            <v>126</v>
          </cell>
        </row>
        <row r="1255">
          <cell r="AE1255">
            <v>700</v>
          </cell>
        </row>
        <row r="1256">
          <cell r="B1256">
            <v>126</v>
          </cell>
        </row>
        <row r="1256">
          <cell r="AE1256">
            <v>701</v>
          </cell>
        </row>
        <row r="1257">
          <cell r="B1257">
            <v>126</v>
          </cell>
        </row>
        <row r="1257">
          <cell r="AE1257">
            <v>702</v>
          </cell>
        </row>
        <row r="1258">
          <cell r="B1258">
            <v>126</v>
          </cell>
        </row>
        <row r="1258">
          <cell r="AE1258">
            <v>702</v>
          </cell>
        </row>
        <row r="1259">
          <cell r="B1259">
            <v>126</v>
          </cell>
        </row>
        <row r="1259">
          <cell r="AE1259">
            <v>703</v>
          </cell>
        </row>
        <row r="1260">
          <cell r="B1260">
            <v>126</v>
          </cell>
        </row>
        <row r="1260">
          <cell r="AE1260">
            <v>704</v>
          </cell>
        </row>
        <row r="1261">
          <cell r="B1261">
            <v>126</v>
          </cell>
        </row>
        <row r="1261">
          <cell r="AE1261">
            <v>704</v>
          </cell>
        </row>
        <row r="1262">
          <cell r="B1262">
            <v>127</v>
          </cell>
        </row>
        <row r="1262">
          <cell r="AE1262">
            <v>705</v>
          </cell>
        </row>
        <row r="1263">
          <cell r="B1263">
            <v>127</v>
          </cell>
        </row>
        <row r="1263">
          <cell r="AE1263">
            <v>705</v>
          </cell>
        </row>
        <row r="1264">
          <cell r="B1264">
            <v>127</v>
          </cell>
        </row>
        <row r="1264">
          <cell r="AE1264">
            <v>706</v>
          </cell>
        </row>
        <row r="1265">
          <cell r="B1265">
            <v>127</v>
          </cell>
        </row>
        <row r="1265">
          <cell r="AE1265">
            <v>707</v>
          </cell>
        </row>
        <row r="1266">
          <cell r="B1266">
            <v>127</v>
          </cell>
        </row>
        <row r="1266">
          <cell r="AE1266">
            <v>707</v>
          </cell>
        </row>
        <row r="1267">
          <cell r="B1267">
            <v>127</v>
          </cell>
        </row>
        <row r="1267">
          <cell r="AE1267">
            <v>708</v>
          </cell>
        </row>
        <row r="1268">
          <cell r="B1268">
            <v>127</v>
          </cell>
        </row>
        <row r="1268">
          <cell r="AE1268">
            <v>709</v>
          </cell>
        </row>
        <row r="1269">
          <cell r="B1269">
            <v>127</v>
          </cell>
        </row>
        <row r="1269">
          <cell r="AE1269">
            <v>709</v>
          </cell>
        </row>
        <row r="1270">
          <cell r="B1270">
            <v>127</v>
          </cell>
        </row>
        <row r="1270">
          <cell r="AE1270">
            <v>710</v>
          </cell>
        </row>
        <row r="1271">
          <cell r="B1271">
            <v>127</v>
          </cell>
        </row>
        <row r="1271">
          <cell r="AE1271">
            <v>711</v>
          </cell>
        </row>
        <row r="1272">
          <cell r="B1272">
            <v>128</v>
          </cell>
        </row>
        <row r="1272">
          <cell r="AE1272">
            <v>711</v>
          </cell>
        </row>
        <row r="1273">
          <cell r="B1273">
            <v>128</v>
          </cell>
        </row>
        <row r="1273">
          <cell r="AE1273">
            <v>712</v>
          </cell>
        </row>
        <row r="1274">
          <cell r="B1274">
            <v>128</v>
          </cell>
        </row>
        <row r="1274">
          <cell r="AE1274">
            <v>712</v>
          </cell>
        </row>
        <row r="1275">
          <cell r="B1275">
            <v>128</v>
          </cell>
        </row>
        <row r="1275">
          <cell r="AE1275">
            <v>713</v>
          </cell>
        </row>
        <row r="1276">
          <cell r="B1276">
            <v>128</v>
          </cell>
        </row>
        <row r="1276">
          <cell r="AE1276">
            <v>714</v>
          </cell>
        </row>
        <row r="1277">
          <cell r="B1277">
            <v>128</v>
          </cell>
        </row>
        <row r="1277">
          <cell r="AE1277">
            <v>714</v>
          </cell>
        </row>
        <row r="1278">
          <cell r="B1278">
            <v>128</v>
          </cell>
        </row>
        <row r="1278">
          <cell r="AE1278">
            <v>715</v>
          </cell>
        </row>
        <row r="1279">
          <cell r="B1279">
            <v>128</v>
          </cell>
        </row>
        <row r="1279">
          <cell r="AE1279">
            <v>716</v>
          </cell>
        </row>
        <row r="1280">
          <cell r="B1280">
            <v>128</v>
          </cell>
        </row>
        <row r="1280">
          <cell r="AE1280">
            <v>716</v>
          </cell>
        </row>
        <row r="1281">
          <cell r="B1281">
            <v>128</v>
          </cell>
        </row>
        <row r="1281">
          <cell r="AE1281">
            <v>717</v>
          </cell>
        </row>
        <row r="1282">
          <cell r="B1282">
            <v>129</v>
          </cell>
        </row>
        <row r="1282">
          <cell r="AE1282">
            <v>717</v>
          </cell>
        </row>
        <row r="1283">
          <cell r="B1283">
            <v>129</v>
          </cell>
        </row>
        <row r="1283">
          <cell r="AE1283">
            <v>718</v>
          </cell>
        </row>
        <row r="1284">
          <cell r="B1284">
            <v>129</v>
          </cell>
        </row>
        <row r="1284">
          <cell r="AE1284">
            <v>719</v>
          </cell>
        </row>
        <row r="1285">
          <cell r="B1285">
            <v>129</v>
          </cell>
        </row>
        <row r="1285">
          <cell r="AE1285">
            <v>719</v>
          </cell>
        </row>
        <row r="1286">
          <cell r="B1286">
            <v>129</v>
          </cell>
        </row>
        <row r="1286">
          <cell r="AE1286">
            <v>720</v>
          </cell>
        </row>
        <row r="1287">
          <cell r="B1287">
            <v>129</v>
          </cell>
        </row>
        <row r="1287">
          <cell r="AE1287">
            <v>721</v>
          </cell>
        </row>
        <row r="1288">
          <cell r="B1288">
            <v>129</v>
          </cell>
        </row>
        <row r="1288">
          <cell r="AE1288">
            <v>721</v>
          </cell>
        </row>
        <row r="1289">
          <cell r="B1289">
            <v>129</v>
          </cell>
        </row>
        <row r="1289">
          <cell r="AE1289">
            <v>722</v>
          </cell>
        </row>
        <row r="1290">
          <cell r="B1290">
            <v>129</v>
          </cell>
        </row>
        <row r="1290">
          <cell r="AE1290">
            <v>723</v>
          </cell>
        </row>
        <row r="1291">
          <cell r="B1291">
            <v>129</v>
          </cell>
        </row>
        <row r="1291">
          <cell r="AE1291">
            <v>723</v>
          </cell>
        </row>
        <row r="1292">
          <cell r="B1292">
            <v>130</v>
          </cell>
        </row>
        <row r="1292">
          <cell r="AE1292">
            <v>724</v>
          </cell>
        </row>
        <row r="1293">
          <cell r="B1293">
            <v>130</v>
          </cell>
        </row>
        <row r="1293">
          <cell r="AE1293">
            <v>724</v>
          </cell>
        </row>
        <row r="1294">
          <cell r="B1294">
            <v>130</v>
          </cell>
        </row>
        <row r="1294">
          <cell r="AE1294">
            <v>725</v>
          </cell>
        </row>
        <row r="1295">
          <cell r="B1295">
            <v>130</v>
          </cell>
        </row>
        <row r="1295">
          <cell r="AE1295">
            <v>726</v>
          </cell>
        </row>
        <row r="1296">
          <cell r="B1296">
            <v>130</v>
          </cell>
        </row>
        <row r="1296">
          <cell r="AE1296">
            <v>726</v>
          </cell>
        </row>
        <row r="1297">
          <cell r="B1297">
            <v>130</v>
          </cell>
        </row>
        <row r="1297">
          <cell r="AE1297">
            <v>727</v>
          </cell>
        </row>
        <row r="1298">
          <cell r="B1298">
            <v>130</v>
          </cell>
        </row>
        <row r="1298">
          <cell r="AE1298">
            <v>728</v>
          </cell>
        </row>
        <row r="1299">
          <cell r="B1299">
            <v>130</v>
          </cell>
        </row>
        <row r="1299">
          <cell r="AE1299">
            <v>728</v>
          </cell>
        </row>
        <row r="1300">
          <cell r="B1300">
            <v>130</v>
          </cell>
        </row>
        <row r="1300">
          <cell r="AE1300">
            <v>729</v>
          </cell>
        </row>
        <row r="1301">
          <cell r="B1301">
            <v>130</v>
          </cell>
        </row>
        <row r="1301">
          <cell r="AE1301">
            <v>730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zoomScale="70" zoomScaleNormal="70" topLeftCell="A9" workbookViewId="0">
      <selection activeCell="C58" sqref="C58:C59"/>
    </sheetView>
  </sheetViews>
  <sheetFormatPr defaultColWidth="9" defaultRowHeight="15.75" outlineLevelCol="6"/>
  <cols>
    <col min="1" max="1" width="19.125" style="5" customWidth="1"/>
    <col min="2" max="2" width="8.375" style="5" customWidth="1"/>
    <col min="3" max="3" width="18.75" style="5" customWidth="1"/>
    <col min="4" max="4" width="39.375" style="5" customWidth="1"/>
    <col min="5" max="5" width="21.375" customWidth="1"/>
    <col min="6" max="6" width="49" style="5" customWidth="1"/>
    <col min="7" max="7" width="13.75" style="5" customWidth="1"/>
    <col min="8" max="9" width="9" style="5"/>
    <col min="10" max="10" width="12.625" style="5"/>
    <col min="11" max="16384" width="9" style="5"/>
  </cols>
  <sheetData>
    <row r="1" spans="1:6">
      <c r="A1" s="5" t="s">
        <v>0</v>
      </c>
      <c r="B1" s="5" t="s">
        <v>1</v>
      </c>
      <c r="C1" s="5" t="s">
        <v>2</v>
      </c>
      <c r="D1" s="13" t="s">
        <v>3</v>
      </c>
      <c r="E1" t="s">
        <v>4</v>
      </c>
      <c r="F1" s="5" t="s">
        <v>5</v>
      </c>
    </row>
    <row r="2" spans="1:7">
      <c r="A2" s="7" t="s">
        <v>6</v>
      </c>
      <c r="B2" s="7" t="s">
        <v>7</v>
      </c>
      <c r="C2" s="7" t="s">
        <v>8</v>
      </c>
      <c r="D2" s="15" t="s">
        <v>9</v>
      </c>
      <c r="E2" t="s">
        <v>10</v>
      </c>
      <c r="F2" s="7" t="s">
        <v>11</v>
      </c>
      <c r="G2" s="5" t="s">
        <v>12</v>
      </c>
    </row>
    <row r="3" spans="1:7">
      <c r="A3" s="16">
        <v>100</v>
      </c>
      <c r="B3" s="16" t="str" cm="1">
        <f t="array" ref="B3">INDEX(数值计算!$C$21:$C$29,MATCH(G3,数值计算!$A$21:$A$29,0))</f>
        <v>金币补给</v>
      </c>
      <c r="C3" s="16"/>
      <c r="D3" s="5" t="str" cm="1">
        <f t="array" ref="D3">INDEX(数值计算!AQ:AQ,MATCH(A3,数值计算!AR:AR,0))</f>
        <v>科技效果类型-金币宝箱产出提升</v>
      </c>
      <c r="E3" t="str" cm="1">
        <f t="array" ref="E3">INDEX(数值计算!$D$21:$D$29,MATCH(G3,数值计算!$A$21:$A$29,0))</f>
        <v>icon_yxkj_hx1_7</v>
      </c>
      <c r="F3" s="5" t="str" cm="1">
        <f t="array" ref="F3">INDEX(数值计算!$E$21:$E$29,MATCH(G3,数值计算!$A$21:$A$29,0))</f>
        <v>金币补给箱金币产出增加</v>
      </c>
      <c r="G3" s="5" t="str" cm="1">
        <f t="array" ref="G3">INDEX(数值计算!AP:AP,MATCH(A3,数值计算!AR:AR,0))</f>
        <v>宝箱金币产出</v>
      </c>
    </row>
    <row r="4" spans="1:7">
      <c r="A4" s="16">
        <v>101</v>
      </c>
      <c r="B4" s="16" t="str" cm="1">
        <f t="array" ref="B4">INDEX(数值计算!$C$21:$C$29,MATCH(G4,数值计算!$A$21:$A$29,0))</f>
        <v>能量核心</v>
      </c>
      <c r="C4" s="16">
        <v>100</v>
      </c>
      <c r="D4" s="5" t="str" cm="1">
        <f t="array" ref="D4">INDEX(数值计算!AQ:AQ,MATCH(A4,数值计算!AR:AR,0))</f>
        <v>科技效果类型-挂机英雄属性</v>
      </c>
      <c r="E4" t="str" cm="1">
        <f t="array" ref="E4">INDEX(数值计算!$D$21:$D$29,MATCH(G4,数值计算!$A$21:$A$29,0))</f>
        <v>icon_yxkj_hx1_3</v>
      </c>
      <c r="F4" s="5" t="str" cm="1">
        <f t="array" ref="F4">INDEX(数值计算!$E$21:$E$29,MATCH(G4,数值计算!$A$21:$A$29,0))</f>
        <v>英雄生命值(守卫战生效)增加</v>
      </c>
      <c r="G4" s="5" t="str" cm="1">
        <f t="array" ref="G4">INDEX(数值计算!AP:AP,MATCH(A4,数值计算!AR:AR,0))</f>
        <v>生命值-挂机</v>
      </c>
    </row>
    <row r="5" spans="1:7">
      <c r="A5" s="16">
        <v>102</v>
      </c>
      <c r="B5" s="16" t="str" cm="1">
        <f t="array" ref="B5">INDEX(数值计算!$C$21:$C$29,MATCH(G5,数值计算!$A$21:$A$29,0))</f>
        <v>改造基因</v>
      </c>
      <c r="C5" s="5">
        <v>100</v>
      </c>
      <c r="D5" s="5" t="str" cm="1">
        <f t="array" ref="D5">INDEX(数值计算!AQ:AQ,MATCH(A5,数值计算!AR:AR,0))</f>
        <v>科技效果类型-英雄属性</v>
      </c>
      <c r="E5" t="str" cm="1">
        <f t="array" ref="E5">INDEX(数值计算!$D$21:$D$29,MATCH(G5,数值计算!$A$21:$A$29,0))</f>
        <v>icon_yxkj_hx1_6</v>
      </c>
      <c r="F5" s="5" t="str" cm="1">
        <f t="array" ref="F5">INDEX(数值计算!$E$21:$E$29,MATCH(G5,数值计算!$A$21:$A$29,0))</f>
        <v>英雄生命值(全局生效）增加</v>
      </c>
      <c r="G5" s="5" t="str" cm="1">
        <f t="array" ref="G5">INDEX(数值计算!AP:AP,MATCH(A5,数值计算!AR:AR,0))</f>
        <v>生命值-全局</v>
      </c>
    </row>
    <row r="6" spans="1:7">
      <c r="A6" s="16">
        <v>103</v>
      </c>
      <c r="B6" s="16" t="str" cm="1">
        <f t="array" ref="B6">INDEX(数值计算!$C$21:$C$29,MATCH(G6,数值计算!$A$21:$A$29,0))</f>
        <v>全能装甲</v>
      </c>
      <c r="C6" s="5">
        <v>100</v>
      </c>
      <c r="D6" s="5" t="str" cm="1">
        <f t="array" ref="D6">INDEX(数值计算!AQ:AQ,MATCH(A6,数值计算!AR:AR,0))</f>
        <v>科技效果类型-装备品质权重增加</v>
      </c>
      <c r="E6" t="str" cm="1">
        <f t="array" ref="E6">INDEX(数值计算!$D$21:$D$29,MATCH(G6,数值计算!$A$21:$A$29,0))</f>
        <v>icon_yxkj_hx1_8</v>
      </c>
      <c r="F6" s="18" t="s">
        <v>13</v>
      </c>
      <c r="G6" s="5" t="str" cm="1">
        <f t="array" ref="G6">INDEX(数值计算!AP:AP,MATCH(A6,数值计算!AR:AR,0))</f>
        <v>装备概率改变</v>
      </c>
    </row>
    <row r="7" spans="1:7">
      <c r="A7" s="16">
        <v>104</v>
      </c>
      <c r="B7" s="16" t="str" cm="1">
        <f t="array" ref="B7">INDEX(数值计算!$C$21:$C$29,MATCH(G7,数值计算!$A$21:$A$29,0))</f>
        <v>钛合金甲</v>
      </c>
      <c r="C7" s="5">
        <v>103</v>
      </c>
      <c r="D7" s="5" t="str" cm="1">
        <f t="array" ref="D7">INDEX(数值计算!AQ:AQ,MATCH(A7,数值计算!AR:AR,0))</f>
        <v>科技效果类型-挂机装备阶级增加最大值</v>
      </c>
      <c r="E7" t="str" cm="1">
        <f t="array" ref="E7">INDEX(数值计算!$D$21:$D$29,MATCH(G7,数值计算!$A$21:$A$29,0))</f>
        <v>icon_yxkj_hx1_9</v>
      </c>
      <c r="F7" s="5" t="str" cm="1">
        <f t="array" ref="F7">INDEX(数值计算!$E$21:$E$29,MATCH(G7,数值计算!$A$21:$A$29,0))</f>
        <v>掉落装备品阶提升</v>
      </c>
      <c r="G7" s="5" t="str" cm="1">
        <f t="array" ref="G7">INDEX(数值计算!AP:AP,MATCH(A7,数值计算!AR:AR,0))</f>
        <v>装备品阶增加</v>
      </c>
    </row>
    <row r="8" spans="1:7">
      <c r="A8" s="16">
        <v>105</v>
      </c>
      <c r="B8" s="16" t="str" cm="1">
        <f t="array" ref="B8">INDEX(数值计算!$C$21:$C$29,MATCH(G8,数值计算!$A$21:$A$29,0))</f>
        <v>矿石钢盾</v>
      </c>
      <c r="C8" s="5">
        <v>103</v>
      </c>
      <c r="D8" s="5" t="str" cm="1">
        <f t="array" ref="D8">INDEX(数值计算!AQ:AQ,MATCH(A8,数值计算!AR:AR,0))</f>
        <v>科技效果类型-挂机英雄属性</v>
      </c>
      <c r="E8" t="str" cm="1">
        <f t="array" ref="E8">INDEX(数值计算!$D$21:$D$29,MATCH(G8,数值计算!$A$21:$A$29,0))</f>
        <v>icon_yxkj_hx1_2</v>
      </c>
      <c r="F8" s="5" t="str" cm="1">
        <f t="array" ref="F8">INDEX(数值计算!$E$21:$E$29,MATCH(G8,数值计算!$A$21:$A$29,0))</f>
        <v>英雄防御力(守卫战生效)增加</v>
      </c>
      <c r="G8" s="5" t="str" cm="1">
        <f t="array" ref="G8">INDEX(数值计算!AP:AP,MATCH(A8,数值计算!AR:AR,0))</f>
        <v>防御力-挂机</v>
      </c>
    </row>
    <row r="9" spans="1:7">
      <c r="A9" s="16">
        <v>106</v>
      </c>
      <c r="B9" s="16" t="str" cm="1">
        <f t="array" ref="B9">INDEX(数值计算!$C$21:$C$29,MATCH(G9,数值计算!$A$21:$A$29,0))</f>
        <v>金币补给</v>
      </c>
      <c r="C9" s="16">
        <v>104</v>
      </c>
      <c r="D9" s="5" t="str" cm="1">
        <f t="array" ref="D9">INDEX(数值计算!AQ:AQ,MATCH(A9,数值计算!AR:AR,0))</f>
        <v>科技效果类型-金币宝箱产出提升</v>
      </c>
      <c r="E9" t="str" cm="1">
        <f t="array" ref="E9">INDEX(数值计算!$D$21:$D$29,MATCH(G9,数值计算!$A$21:$A$29,0))</f>
        <v>icon_yxkj_hx1_7</v>
      </c>
      <c r="F9" s="5" t="str" cm="1">
        <f t="array" ref="F9">INDEX(数值计算!$E$21:$E$29,MATCH(G9,数值计算!$A$21:$A$29,0))</f>
        <v>金币补给箱金币产出增加</v>
      </c>
      <c r="G9" s="5" t="str" cm="1">
        <f t="array" ref="G9">INDEX(数值计算!AP:AP,MATCH(A9,数值计算!AR:AR,0))</f>
        <v>宝箱金币产出</v>
      </c>
    </row>
    <row r="10" spans="1:7">
      <c r="A10" s="16">
        <v>107</v>
      </c>
      <c r="B10" s="16" t="str" cm="1">
        <f t="array" ref="B10">INDEX(数值计算!$C$21:$C$29,MATCH(G10,数值计算!$A$21:$A$29,0))</f>
        <v>生化盾牌</v>
      </c>
      <c r="C10" s="16">
        <v>105</v>
      </c>
      <c r="D10" s="5" t="str" cm="1">
        <f t="array" ref="D10">INDEX(数值计算!AQ:AQ,MATCH(A10,数值计算!AR:AR,0))</f>
        <v>科技效果类型-英雄属性</v>
      </c>
      <c r="E10" t="str" cm="1">
        <f t="array" ref="E10">INDEX(数值计算!$D$21:$D$29,MATCH(G10,数值计算!$A$21:$A$29,0))</f>
        <v>icon_yxkj_hx1_5</v>
      </c>
      <c r="F10" s="5" t="str" cm="1">
        <f t="array" ref="F10">INDEX(数值计算!$E$21:$E$29,MATCH(G10,数值计算!$A$21:$A$29,0))</f>
        <v>英雄防御力(全局生效）增加</v>
      </c>
      <c r="G10" s="5" t="str" cm="1">
        <f t="array" ref="G10">INDEX(数值计算!AP:AP,MATCH(A10,数值计算!AR:AR,0))</f>
        <v>防御力-全局</v>
      </c>
    </row>
    <row r="11" spans="1:7">
      <c r="A11" s="16">
        <v>108</v>
      </c>
      <c r="B11" s="16" t="str" cm="1">
        <f t="array" ref="B11">INDEX(数值计算!$C$21:$C$29,MATCH(G11,数值计算!$A$21:$A$29,0))</f>
        <v>全能装甲</v>
      </c>
      <c r="C11" s="5">
        <v>106</v>
      </c>
      <c r="D11" s="5" t="str" cm="1">
        <f t="array" ref="D11">INDEX(数值计算!AQ:AQ,MATCH(A11,数值计算!AR:AR,0))</f>
        <v>科技效果类型-装备品质权重增加</v>
      </c>
      <c r="E11" t="str" cm="1">
        <f t="array" ref="E11">INDEX(数值计算!$D$21:$D$29,MATCH(G11,数值计算!$A$21:$A$29,0))</f>
        <v>icon_yxkj_hx1_8</v>
      </c>
      <c r="F11" s="18" t="s">
        <v>14</v>
      </c>
      <c r="G11" s="5" t="str" cm="1">
        <f t="array" ref="G11">INDEX(数值计算!AP:AP,MATCH(A11,数值计算!AR:AR,0))</f>
        <v>装备概率改变</v>
      </c>
    </row>
    <row r="12" spans="1:7">
      <c r="A12" s="16">
        <v>109</v>
      </c>
      <c r="B12" s="16" t="str" cm="1">
        <f t="array" ref="B12">INDEX(数值计算!$C$21:$C$29,MATCH(G12,数值计算!$A$21:$A$29,0))</f>
        <v>伐木巨斧</v>
      </c>
      <c r="C12" s="5">
        <v>106</v>
      </c>
      <c r="D12" s="5" t="str" cm="1">
        <f t="array" ref="D12">INDEX(数值计算!AQ:AQ,MATCH(A12,数值计算!AR:AR,0))</f>
        <v>科技效果类型-挂机英雄属性</v>
      </c>
      <c r="E12" t="str" cm="1">
        <f t="array" ref="E12">INDEX(数值计算!$D$21:$D$29,MATCH(G12,数值计算!$A$21:$A$29,0))</f>
        <v>icon_yxkj_hx1_1</v>
      </c>
      <c r="F12" s="5" t="str" cm="1">
        <f t="array" ref="F12">INDEX(数值计算!$E$21:$E$29,MATCH(G12,数值计算!$A$21:$A$29,0))</f>
        <v>英雄攻击力(守卫战生效)增加</v>
      </c>
      <c r="G12" s="5" t="str" cm="1">
        <f t="array" ref="G12">INDEX(数值计算!AP:AP,MATCH(A12,数值计算!AR:AR,0))</f>
        <v>攻击力-挂机</v>
      </c>
    </row>
    <row r="13" spans="1:7">
      <c r="A13" s="16">
        <v>110</v>
      </c>
      <c r="B13" s="16" t="str" cm="1">
        <f t="array" ref="B13">INDEX(数值计算!$C$21:$C$29,MATCH(G13,数值计算!$A$21:$A$29,0))</f>
        <v>钛合金甲</v>
      </c>
      <c r="C13" s="5">
        <v>106</v>
      </c>
      <c r="D13" s="5" t="str" cm="1">
        <f t="array" ref="D13">INDEX(数值计算!AQ:AQ,MATCH(A13,数值计算!AR:AR,0))</f>
        <v>科技效果类型-挂机装备阶级增加最大值</v>
      </c>
      <c r="E13" t="str" cm="1">
        <f t="array" ref="E13">INDEX(数值计算!$D$21:$D$29,MATCH(G13,数值计算!$A$21:$A$29,0))</f>
        <v>icon_yxkj_hx1_9</v>
      </c>
      <c r="F13" s="5" t="str" cm="1">
        <f t="array" ref="F13">INDEX(数值计算!$E$21:$E$29,MATCH(G13,数值计算!$A$21:$A$29,0))</f>
        <v>掉落装备品阶提升</v>
      </c>
      <c r="G13" s="5" t="str" cm="1">
        <f t="array" ref="G13">INDEX(数值计算!AP:AP,MATCH(A13,数值计算!AR:AR,0))</f>
        <v>装备品阶增加</v>
      </c>
    </row>
    <row r="14" spans="1:7">
      <c r="A14" s="16">
        <f>A3+100</f>
        <v>200</v>
      </c>
      <c r="B14" s="16" t="str" cm="1">
        <f t="array" ref="B14">INDEX(数值计算!$C$21:$C$29,MATCH(G14,数值计算!$A$21:$A$29,0))</f>
        <v>金币补给</v>
      </c>
      <c r="C14" s="16" t="s">
        <v>15</v>
      </c>
      <c r="D14" s="5" t="str" cm="1">
        <f t="array" ref="D14">INDEX(数值计算!AQ:AQ,MATCH(A14,数值计算!AR:AR,0))</f>
        <v>科技效果类型-金币宝箱产出提升</v>
      </c>
      <c r="E14" t="str" cm="1">
        <f t="array" ref="E14">INDEX(数值计算!$D$21:$D$29,MATCH(G14,数值计算!$A$21:$A$29,0))</f>
        <v>icon_yxkj_hx1_7</v>
      </c>
      <c r="F14" s="5" t="str" cm="1">
        <f t="array" ref="F14">INDEX(数值计算!$E$21:$E$29,MATCH(G14,数值计算!$A$21:$A$29,0))</f>
        <v>金币补给箱金币产出增加</v>
      </c>
      <c r="G14" s="5" t="str" cm="1">
        <f t="array" ref="G14">INDEX(数值计算!AP:AP,MATCH(A14,数值计算!AR:AR,0))</f>
        <v>宝箱金币产出</v>
      </c>
    </row>
    <row r="15" spans="1:7">
      <c r="A15" s="16">
        <f t="shared" ref="A15:A46" si="0">A4+100</f>
        <v>201</v>
      </c>
      <c r="B15" s="16" t="str" cm="1">
        <f t="array" ref="B15">INDEX(数值计算!$C$21:$C$29,MATCH(G15,数值计算!$A$21:$A$29,0))</f>
        <v>能量核心</v>
      </c>
      <c r="C15" s="16">
        <v>200</v>
      </c>
      <c r="D15" s="5" t="str" cm="1">
        <f t="array" ref="D15">INDEX(数值计算!AQ:AQ,MATCH(A15,数值计算!AR:AR,0))</f>
        <v>科技效果类型-挂机英雄属性</v>
      </c>
      <c r="E15" t="str" cm="1">
        <f t="array" ref="E15">INDEX(数值计算!$D$21:$D$29,MATCH(G15,数值计算!$A$21:$A$29,0))</f>
        <v>icon_yxkj_hx1_3</v>
      </c>
      <c r="F15" s="5" t="str" cm="1">
        <f t="array" ref="F15">INDEX(数值计算!$E$21:$E$29,MATCH(G15,数值计算!$A$21:$A$29,0))</f>
        <v>英雄生命值(守卫战生效)增加</v>
      </c>
      <c r="G15" s="5" t="str" cm="1">
        <f t="array" ref="G15">INDEX(数值计算!AP:AP,MATCH(A15,数值计算!AR:AR,0))</f>
        <v>生命值-挂机</v>
      </c>
    </row>
    <row r="16" spans="1:7">
      <c r="A16" s="16">
        <f t="shared" si="0"/>
        <v>202</v>
      </c>
      <c r="B16" s="16" t="str" cm="1">
        <f t="array" ref="B16">INDEX(数值计算!$C$21:$C$29,MATCH(G16,数值计算!$A$21:$A$29,0))</f>
        <v>改造基因</v>
      </c>
      <c r="C16" s="5">
        <v>200</v>
      </c>
      <c r="D16" s="5" t="str" cm="1">
        <f t="array" ref="D16">INDEX(数值计算!AQ:AQ,MATCH(A16,数值计算!AR:AR,0))</f>
        <v>科技效果类型-英雄属性</v>
      </c>
      <c r="E16" t="str" cm="1">
        <f t="array" ref="E16">INDEX(数值计算!$D$21:$D$29,MATCH(G16,数值计算!$A$21:$A$29,0))</f>
        <v>icon_yxkj_hx1_6</v>
      </c>
      <c r="F16" s="5" t="str" cm="1">
        <f t="array" ref="F16">INDEX(数值计算!$E$21:$E$29,MATCH(G16,数值计算!$A$21:$A$29,0))</f>
        <v>英雄生命值(全局生效）增加</v>
      </c>
      <c r="G16" s="5" t="str" cm="1">
        <f t="array" ref="G16">INDEX(数值计算!AP:AP,MATCH(A16,数值计算!AR:AR,0))</f>
        <v>生命值-全局</v>
      </c>
    </row>
    <row r="17" spans="1:7">
      <c r="A17" s="16">
        <f t="shared" si="0"/>
        <v>203</v>
      </c>
      <c r="B17" s="16" t="str" cm="1">
        <f t="array" ref="B17">INDEX(数值计算!$C$21:$C$29,MATCH(G17,数值计算!$A$21:$A$29,0))</f>
        <v>全能装甲</v>
      </c>
      <c r="C17" s="5">
        <v>200</v>
      </c>
      <c r="D17" s="5" t="str" cm="1">
        <f t="array" ref="D17">INDEX(数值计算!AQ:AQ,MATCH(A17,数值计算!AR:AR,0))</f>
        <v>科技效果类型-装备品质权重增加</v>
      </c>
      <c r="E17" t="str" cm="1">
        <f t="array" ref="E17">INDEX(数值计算!$D$21:$D$29,MATCH(G17,数值计算!$A$21:$A$29,0))</f>
        <v>icon_yxkj_hx1_8</v>
      </c>
      <c r="F17" s="18" t="s">
        <v>16</v>
      </c>
      <c r="G17" s="5" t="str" cm="1">
        <f t="array" ref="G17">INDEX(数值计算!AP:AP,MATCH(A17,数值计算!AR:AR,0))</f>
        <v>装备概率改变</v>
      </c>
    </row>
    <row r="18" spans="1:7">
      <c r="A18" s="16">
        <f t="shared" si="0"/>
        <v>204</v>
      </c>
      <c r="B18" s="16" t="str" cm="1">
        <f t="array" ref="B18">INDEX(数值计算!$C$21:$C$29,MATCH(G18,数值计算!$A$21:$A$29,0))</f>
        <v>钛合金甲</v>
      </c>
      <c r="C18" s="5">
        <v>203</v>
      </c>
      <c r="D18" s="5" t="str" cm="1">
        <f t="array" ref="D18">INDEX(数值计算!AQ:AQ,MATCH(A18,数值计算!AR:AR,0))</f>
        <v>科技效果类型-挂机装备阶级增加最大值</v>
      </c>
      <c r="E18" t="str" cm="1">
        <f t="array" ref="E18">INDEX(数值计算!$D$21:$D$29,MATCH(G18,数值计算!$A$21:$A$29,0))</f>
        <v>icon_yxkj_hx1_9</v>
      </c>
      <c r="F18" s="5" t="str" cm="1">
        <f t="array" ref="F18">INDEX(数值计算!$E$21:$E$29,MATCH(G18,数值计算!$A$21:$A$29,0))</f>
        <v>掉落装备品阶提升</v>
      </c>
      <c r="G18" s="5" t="str" cm="1">
        <f t="array" ref="G18">INDEX(数值计算!AP:AP,MATCH(A18,数值计算!AR:AR,0))</f>
        <v>装备品阶增加</v>
      </c>
    </row>
    <row r="19" spans="1:7">
      <c r="A19" s="16">
        <f t="shared" si="0"/>
        <v>205</v>
      </c>
      <c r="B19" s="16" t="str" cm="1">
        <f t="array" ref="B19">INDEX(数值计算!$C$21:$C$29,MATCH(G19,数值计算!$A$21:$A$29,0))</f>
        <v>伐木巨斧</v>
      </c>
      <c r="C19" s="5">
        <v>203</v>
      </c>
      <c r="D19" s="5" t="str" cm="1">
        <f t="array" ref="D19">INDEX(数值计算!AQ:AQ,MATCH(A19,数值计算!AR:AR,0))</f>
        <v>科技效果类型-挂机英雄属性</v>
      </c>
      <c r="E19" t="str" cm="1">
        <f t="array" ref="E19">INDEX(数值计算!$D$21:$D$29,MATCH(G19,数值计算!$A$21:$A$29,0))</f>
        <v>icon_yxkj_hx1_1</v>
      </c>
      <c r="F19" s="5" t="str" cm="1">
        <f t="array" ref="F19">INDEX(数值计算!$E$21:$E$29,MATCH(G19,数值计算!$A$21:$A$29,0))</f>
        <v>英雄攻击力(守卫战生效)增加</v>
      </c>
      <c r="G19" s="5" t="str" cm="1">
        <f t="array" ref="G19">INDEX(数值计算!AP:AP,MATCH(A19,数值计算!AR:AR,0))</f>
        <v>攻击力-挂机</v>
      </c>
    </row>
    <row r="20" spans="1:7">
      <c r="A20" s="16">
        <f t="shared" si="0"/>
        <v>206</v>
      </c>
      <c r="B20" s="16" t="str" cm="1">
        <f t="array" ref="B20">INDEX(数值计算!$C$21:$C$29,MATCH(G20,数值计算!$A$21:$A$29,0))</f>
        <v>金币补给</v>
      </c>
      <c r="C20" s="16">
        <v>204</v>
      </c>
      <c r="D20" s="5" t="str" cm="1">
        <f t="array" ref="D20">INDEX(数值计算!AQ:AQ,MATCH(A20,数值计算!AR:AR,0))</f>
        <v>科技效果类型-金币宝箱产出提升</v>
      </c>
      <c r="E20" t="str" cm="1">
        <f t="array" ref="E20">INDEX(数值计算!$D$21:$D$29,MATCH(G20,数值计算!$A$21:$A$29,0))</f>
        <v>icon_yxkj_hx1_7</v>
      </c>
      <c r="F20" s="5" t="str" cm="1">
        <f t="array" ref="F20">INDEX(数值计算!$E$21:$E$29,MATCH(G20,数值计算!$A$21:$A$29,0))</f>
        <v>金币补给箱金币产出增加</v>
      </c>
      <c r="G20" s="5" t="str" cm="1">
        <f t="array" ref="G20">INDEX(数值计算!AP:AP,MATCH(A20,数值计算!AR:AR,0))</f>
        <v>宝箱金币产出</v>
      </c>
    </row>
    <row r="21" spans="1:7">
      <c r="A21" s="16">
        <f t="shared" si="0"/>
        <v>207</v>
      </c>
      <c r="B21" s="16" t="str" cm="1">
        <f t="array" ref="B21">INDEX(数值计算!$C$21:$C$29,MATCH(G21,数值计算!$A$21:$A$29,0))</f>
        <v>动能巨斧</v>
      </c>
      <c r="C21" s="16">
        <v>205</v>
      </c>
      <c r="D21" s="5" t="str" cm="1">
        <f t="array" ref="D21">INDEX(数值计算!AQ:AQ,MATCH(A21,数值计算!AR:AR,0))</f>
        <v>科技效果类型-英雄属性</v>
      </c>
      <c r="E21" t="str" cm="1">
        <f t="array" ref="E21">INDEX(数值计算!$D$21:$D$29,MATCH(G21,数值计算!$A$21:$A$29,0))</f>
        <v>icon_yxkj_hx1_4</v>
      </c>
      <c r="F21" s="5" t="str" cm="1">
        <f t="array" ref="F21">INDEX(数值计算!$E$21:$E$29,MATCH(G21,数值计算!$A$21:$A$29,0))</f>
        <v>英雄攻击力(全局生效）增加</v>
      </c>
      <c r="G21" s="5" t="str" cm="1">
        <f t="array" ref="G21">INDEX(数值计算!AP:AP,MATCH(A21,数值计算!AR:AR,0))</f>
        <v>攻击力-全局</v>
      </c>
    </row>
    <row r="22" spans="1:7">
      <c r="A22" s="16">
        <f t="shared" si="0"/>
        <v>208</v>
      </c>
      <c r="B22" s="16" t="str" cm="1">
        <f t="array" ref="B22">INDEX(数值计算!$C$21:$C$29,MATCH(G22,数值计算!$A$21:$A$29,0))</f>
        <v>全能装甲</v>
      </c>
      <c r="C22" s="5">
        <v>206</v>
      </c>
      <c r="D22" s="5" t="str" cm="1">
        <f t="array" ref="D22">INDEX(数值计算!AQ:AQ,MATCH(A22,数值计算!AR:AR,0))</f>
        <v>科技效果类型-装备品质权重增加</v>
      </c>
      <c r="E22" t="str" cm="1">
        <f t="array" ref="E22">INDEX(数值计算!$D$21:$D$29,MATCH(G22,数值计算!$A$21:$A$29,0))</f>
        <v>icon_yxkj_hx1_8</v>
      </c>
      <c r="F22" s="18" t="s">
        <v>17</v>
      </c>
      <c r="G22" s="5" t="str" cm="1">
        <f t="array" ref="G22">INDEX(数值计算!AP:AP,MATCH(A22,数值计算!AR:AR,0))</f>
        <v>装备概率改变</v>
      </c>
    </row>
    <row r="23" spans="1:7">
      <c r="A23" s="16">
        <f t="shared" si="0"/>
        <v>209</v>
      </c>
      <c r="B23" s="16" t="str" cm="1">
        <f t="array" ref="B23">INDEX(数值计算!$C$21:$C$29,MATCH(G23,数值计算!$A$21:$A$29,0))</f>
        <v>生化盾牌</v>
      </c>
      <c r="C23" s="5">
        <v>206</v>
      </c>
      <c r="D23" s="5" t="str" cm="1">
        <f t="array" ref="D23">INDEX(数值计算!AQ:AQ,MATCH(A23,数值计算!AR:AR,0))</f>
        <v>科技效果类型-英雄属性</v>
      </c>
      <c r="E23" t="str" cm="1">
        <f t="array" ref="E23">INDEX(数值计算!$D$21:$D$29,MATCH(G23,数值计算!$A$21:$A$29,0))</f>
        <v>icon_yxkj_hx1_5</v>
      </c>
      <c r="F23" s="5" t="str" cm="1">
        <f t="array" ref="F23">INDEX(数值计算!$E$21:$E$29,MATCH(G23,数值计算!$A$21:$A$29,0))</f>
        <v>英雄防御力(全局生效）增加</v>
      </c>
      <c r="G23" s="5" t="str" cm="1">
        <f t="array" ref="G23">INDEX(数值计算!AP:AP,MATCH(A23,数值计算!AR:AR,0))</f>
        <v>防御力-全局</v>
      </c>
    </row>
    <row r="24" spans="1:7">
      <c r="A24" s="16">
        <f t="shared" si="0"/>
        <v>210</v>
      </c>
      <c r="B24" s="16" t="str" cm="1">
        <f t="array" ref="B24">INDEX(数值计算!$C$21:$C$29,MATCH(G24,数值计算!$A$21:$A$29,0))</f>
        <v>钛合金甲</v>
      </c>
      <c r="C24" s="5">
        <v>206</v>
      </c>
      <c r="D24" s="5" t="str" cm="1">
        <f t="array" ref="D24">INDEX(数值计算!AQ:AQ,MATCH(A24,数值计算!AR:AR,0))</f>
        <v>科技效果类型-挂机装备阶级增加最大值</v>
      </c>
      <c r="E24" t="str" cm="1">
        <f t="array" ref="E24">INDEX(数值计算!$D$21:$D$29,MATCH(G24,数值计算!$A$21:$A$29,0))</f>
        <v>icon_yxkj_hx1_9</v>
      </c>
      <c r="F24" s="5" t="str" cm="1">
        <f t="array" ref="F24">INDEX(数值计算!$E$21:$E$29,MATCH(G24,数值计算!$A$21:$A$29,0))</f>
        <v>掉落装备品阶提升</v>
      </c>
      <c r="G24" s="5" t="str" cm="1">
        <f t="array" ref="G24">INDEX(数值计算!AP:AP,MATCH(A24,数值计算!AR:AR,0))</f>
        <v>装备品阶增加</v>
      </c>
    </row>
    <row r="25" spans="1:7">
      <c r="A25" s="16">
        <f t="shared" si="0"/>
        <v>300</v>
      </c>
      <c r="B25" s="16" t="str" cm="1">
        <f t="array" ref="B25">INDEX(数值计算!$C$21:$C$29,MATCH(G25,数值计算!$A$21:$A$29,0))</f>
        <v>金币补给</v>
      </c>
      <c r="C25" s="5" t="str">
        <f>IF(RIGHT(A25,2)*1=0,_xlfn.TEXTJOIN("|",TRUE,A22:A24),C14+100)</f>
        <v>208|209|210</v>
      </c>
      <c r="D25" s="5" t="str" cm="1">
        <f t="array" ref="D25">INDEX(数值计算!AQ:AQ,MATCH(A25,数值计算!AR:AR,0))</f>
        <v>科技效果类型-金币宝箱产出提升</v>
      </c>
      <c r="E25" t="str" cm="1">
        <f t="array" ref="E25">INDEX(数值计算!$D$21:$D$29,MATCH(G25,数值计算!$A$21:$A$29,0))</f>
        <v>icon_yxkj_hx1_7</v>
      </c>
      <c r="F25" s="5" t="str" cm="1">
        <f t="array" ref="F25">INDEX(数值计算!$E$21:$E$29,MATCH(G25,数值计算!$A$21:$A$29,0))</f>
        <v>金币补给箱金币产出增加</v>
      </c>
      <c r="G25" s="5" t="str" cm="1">
        <f t="array" ref="G25">INDEX(数值计算!AP:AP,MATCH(A25,数值计算!AR:AR,0))</f>
        <v>宝箱金币产出</v>
      </c>
    </row>
    <row r="26" spans="1:7">
      <c r="A26" s="16">
        <f t="shared" si="0"/>
        <v>301</v>
      </c>
      <c r="B26" s="16" t="str" cm="1">
        <f t="array" ref="B26">INDEX(数值计算!$C$21:$C$29,MATCH(G26,数值计算!$A$21:$A$29,0))</f>
        <v>伐木巨斧</v>
      </c>
      <c r="C26" s="5">
        <f t="shared" ref="C26:C57" si="1">IF(RIGHT(A26,2)*1=0,_xlfn.TEXTJOIN("|",TRUE,A23:A25),C15+100)</f>
        <v>300</v>
      </c>
      <c r="D26" s="5" t="str" cm="1">
        <f t="array" ref="D26">INDEX(数值计算!AQ:AQ,MATCH(A26,数值计算!AR:AR,0))</f>
        <v>科技效果类型-挂机英雄属性</v>
      </c>
      <c r="E26" t="str" cm="1">
        <f t="array" ref="E26">INDEX(数值计算!$D$21:$D$29,MATCH(G26,数值计算!$A$21:$A$29,0))</f>
        <v>icon_yxkj_hx1_1</v>
      </c>
      <c r="F26" s="5" t="str" cm="1">
        <f t="array" ref="F26">INDEX(数值计算!$E$21:$E$29,MATCH(G26,数值计算!$A$21:$A$29,0))</f>
        <v>英雄攻击力(守卫战生效)增加</v>
      </c>
      <c r="G26" s="5" t="str" cm="1">
        <f t="array" ref="G26">INDEX(数值计算!AP:AP,MATCH(A26,数值计算!AR:AR,0))</f>
        <v>攻击力-挂机</v>
      </c>
    </row>
    <row r="27" spans="1:7">
      <c r="A27" s="16">
        <f t="shared" si="0"/>
        <v>302</v>
      </c>
      <c r="B27" s="16" t="str" cm="1">
        <f t="array" ref="B27">INDEX(数值计算!$C$21:$C$29,MATCH(G27,数值计算!$A$21:$A$29,0))</f>
        <v>动能巨斧</v>
      </c>
      <c r="C27" s="5">
        <f t="shared" si="1"/>
        <v>300</v>
      </c>
      <c r="D27" s="5" t="str" cm="1">
        <f t="array" ref="D27">INDEX(数值计算!AQ:AQ,MATCH(A27,数值计算!AR:AR,0))</f>
        <v>科技效果类型-英雄属性</v>
      </c>
      <c r="E27" t="str" cm="1">
        <f t="array" ref="E27">INDEX(数值计算!$D$21:$D$29,MATCH(G27,数值计算!$A$21:$A$29,0))</f>
        <v>icon_yxkj_hx1_4</v>
      </c>
      <c r="F27" s="5" t="str" cm="1">
        <f t="array" ref="F27">INDEX(数值计算!$E$21:$E$29,MATCH(G27,数值计算!$A$21:$A$29,0))</f>
        <v>英雄攻击力(全局生效）增加</v>
      </c>
      <c r="G27" s="5" t="str" cm="1">
        <f t="array" ref="G27">INDEX(数值计算!AP:AP,MATCH(A27,数值计算!AR:AR,0))</f>
        <v>攻击力-全局</v>
      </c>
    </row>
    <row r="28" spans="1:7">
      <c r="A28" s="16">
        <f t="shared" si="0"/>
        <v>303</v>
      </c>
      <c r="B28" s="16" t="str" cm="1">
        <f t="array" ref="B28">INDEX(数值计算!$C$21:$C$29,MATCH(G28,数值计算!$A$21:$A$29,0))</f>
        <v>全能装甲</v>
      </c>
      <c r="C28" s="5">
        <f t="shared" si="1"/>
        <v>300</v>
      </c>
      <c r="D28" s="5" t="str" cm="1">
        <f t="array" ref="D28">INDEX(数值计算!AQ:AQ,MATCH(A28,数值计算!AR:AR,0))</f>
        <v>科技效果类型-装备品质权重增加</v>
      </c>
      <c r="E28" t="str" cm="1">
        <f t="array" ref="E28">INDEX(数值计算!$D$21:$D$29,MATCH(G28,数值计算!$A$21:$A$29,0))</f>
        <v>icon_yxkj_hx1_8</v>
      </c>
      <c r="F28" s="18" t="s">
        <v>17</v>
      </c>
      <c r="G28" s="5" t="str" cm="1">
        <f t="array" ref="G28">INDEX(数值计算!AP:AP,MATCH(A28,数值计算!AR:AR,0))</f>
        <v>装备概率改变</v>
      </c>
    </row>
    <row r="29" spans="1:7">
      <c r="A29" s="16">
        <f t="shared" si="0"/>
        <v>304</v>
      </c>
      <c r="B29" s="16" t="str" cm="1">
        <f t="array" ref="B29">INDEX(数值计算!$C$21:$C$29,MATCH(G29,数值计算!$A$21:$A$29,0))</f>
        <v>钛合金甲</v>
      </c>
      <c r="C29" s="5">
        <f t="shared" si="1"/>
        <v>303</v>
      </c>
      <c r="D29" s="5" t="str" cm="1">
        <f t="array" ref="D29">INDEX(数值计算!AQ:AQ,MATCH(A29,数值计算!AR:AR,0))</f>
        <v>科技效果类型-挂机装备阶级增加最大值</v>
      </c>
      <c r="E29" t="str" cm="1">
        <f t="array" ref="E29">INDEX(数值计算!$D$21:$D$29,MATCH(G29,数值计算!$A$21:$A$29,0))</f>
        <v>icon_yxkj_hx1_9</v>
      </c>
      <c r="F29" s="5" t="str" cm="1">
        <f t="array" ref="F29">INDEX(数值计算!$E$21:$E$29,MATCH(G29,数值计算!$A$21:$A$29,0))</f>
        <v>掉落装备品阶提升</v>
      </c>
      <c r="G29" s="5" t="str" cm="1">
        <f t="array" ref="G29">INDEX(数值计算!AP:AP,MATCH(A29,数值计算!AR:AR,0))</f>
        <v>装备品阶增加</v>
      </c>
    </row>
    <row r="30" spans="1:7">
      <c r="A30" s="16">
        <f t="shared" si="0"/>
        <v>305</v>
      </c>
      <c r="B30" s="16" t="str" cm="1">
        <f t="array" ref="B30">INDEX(数值计算!$C$21:$C$29,MATCH(G30,数值计算!$A$21:$A$29,0))</f>
        <v>矿石钢盾</v>
      </c>
      <c r="C30" s="5">
        <f t="shared" si="1"/>
        <v>303</v>
      </c>
      <c r="D30" s="5" t="str" cm="1">
        <f t="array" ref="D30">INDEX(数值计算!AQ:AQ,MATCH(A30,数值计算!AR:AR,0))</f>
        <v>科技效果类型-挂机英雄属性</v>
      </c>
      <c r="E30" t="str" cm="1">
        <f t="array" ref="E30">INDEX(数值计算!$D$21:$D$29,MATCH(G30,数值计算!$A$21:$A$29,0))</f>
        <v>icon_yxkj_hx1_2</v>
      </c>
      <c r="F30" s="5" t="str" cm="1">
        <f t="array" ref="F30">INDEX(数值计算!$E$21:$E$29,MATCH(G30,数值计算!$A$21:$A$29,0))</f>
        <v>英雄防御力(守卫战生效)增加</v>
      </c>
      <c r="G30" s="5" t="str" cm="1">
        <f t="array" ref="G30">INDEX(数值计算!AP:AP,MATCH(A30,数值计算!AR:AR,0))</f>
        <v>防御力-挂机</v>
      </c>
    </row>
    <row r="31" spans="1:7">
      <c r="A31" s="16">
        <f t="shared" si="0"/>
        <v>306</v>
      </c>
      <c r="B31" s="16" t="str" cm="1">
        <f t="array" ref="B31">INDEX(数值计算!$C$21:$C$29,MATCH(G31,数值计算!$A$21:$A$29,0))</f>
        <v>金币补给</v>
      </c>
      <c r="C31" s="5">
        <f t="shared" si="1"/>
        <v>304</v>
      </c>
      <c r="D31" s="5" t="str" cm="1">
        <f t="array" ref="D31">INDEX(数值计算!AQ:AQ,MATCH(A31,数值计算!AR:AR,0))</f>
        <v>科技效果类型-金币宝箱产出提升</v>
      </c>
      <c r="E31" t="str" cm="1">
        <f t="array" ref="E31">INDEX(数值计算!$D$21:$D$29,MATCH(G31,数值计算!$A$21:$A$29,0))</f>
        <v>icon_yxkj_hx1_7</v>
      </c>
      <c r="F31" s="5" t="str" cm="1">
        <f t="array" ref="F31">INDEX(数值计算!$E$21:$E$29,MATCH(G31,数值计算!$A$21:$A$29,0))</f>
        <v>金币补给箱金币产出增加</v>
      </c>
      <c r="G31" s="5" t="str" cm="1">
        <f t="array" ref="G31">INDEX(数值计算!AP:AP,MATCH(A31,数值计算!AR:AR,0))</f>
        <v>宝箱金币产出</v>
      </c>
    </row>
    <row r="32" spans="1:7">
      <c r="A32" s="16">
        <f t="shared" si="0"/>
        <v>307</v>
      </c>
      <c r="B32" s="16" t="str" cm="1">
        <f t="array" ref="B32">INDEX(数值计算!$C$21:$C$29,MATCH(G32,数值计算!$A$21:$A$29,0))</f>
        <v>生化盾牌</v>
      </c>
      <c r="C32" s="5">
        <f t="shared" si="1"/>
        <v>305</v>
      </c>
      <c r="D32" s="5" t="str" cm="1">
        <f t="array" ref="D32">INDEX(数值计算!AQ:AQ,MATCH(A32,数值计算!AR:AR,0))</f>
        <v>科技效果类型-英雄属性</v>
      </c>
      <c r="E32" t="str" cm="1">
        <f t="array" ref="E32">INDEX(数值计算!$D$21:$D$29,MATCH(G32,数值计算!$A$21:$A$29,0))</f>
        <v>icon_yxkj_hx1_5</v>
      </c>
      <c r="F32" s="5" t="str" cm="1">
        <f t="array" ref="F32">INDEX(数值计算!$E$21:$E$29,MATCH(G32,数值计算!$A$21:$A$29,0))</f>
        <v>英雄防御力(全局生效）增加</v>
      </c>
      <c r="G32" s="5" t="str" cm="1">
        <f t="array" ref="G32">INDEX(数值计算!AP:AP,MATCH(A32,数值计算!AR:AR,0))</f>
        <v>防御力-全局</v>
      </c>
    </row>
    <row r="33" spans="1:7">
      <c r="A33" s="16">
        <f t="shared" si="0"/>
        <v>308</v>
      </c>
      <c r="B33" s="16" t="str" cm="1">
        <f t="array" ref="B33">INDEX(数值计算!$C$21:$C$29,MATCH(G33,数值计算!$A$21:$A$29,0))</f>
        <v>全能装甲</v>
      </c>
      <c r="C33" s="5">
        <f t="shared" si="1"/>
        <v>306</v>
      </c>
      <c r="D33" s="5" t="str" cm="1">
        <f t="array" ref="D33">INDEX(数值计算!AQ:AQ,MATCH(A33,数值计算!AR:AR,0))</f>
        <v>科技效果类型-装备品质权重增加</v>
      </c>
      <c r="E33" t="str" cm="1">
        <f t="array" ref="E33">INDEX(数值计算!$D$21:$D$29,MATCH(G33,数值计算!$A$21:$A$29,0))</f>
        <v>icon_yxkj_hx1_8</v>
      </c>
      <c r="F33" s="18" t="s">
        <v>17</v>
      </c>
      <c r="G33" s="5" t="str" cm="1">
        <f t="array" ref="G33">INDEX(数值计算!AP:AP,MATCH(A33,数值计算!AR:AR,0))</f>
        <v>装备概率改变</v>
      </c>
    </row>
    <row r="34" spans="1:7">
      <c r="A34" s="16">
        <f t="shared" si="0"/>
        <v>309</v>
      </c>
      <c r="B34" s="16" t="str" cm="1">
        <f t="array" ref="B34">INDEX(数值计算!$C$21:$C$29,MATCH(G34,数值计算!$A$21:$A$29,0))</f>
        <v>能量核心</v>
      </c>
      <c r="C34" s="5">
        <f t="shared" si="1"/>
        <v>306</v>
      </c>
      <c r="D34" s="5" t="str" cm="1">
        <f t="array" ref="D34">INDEX(数值计算!AQ:AQ,MATCH(A34,数值计算!AR:AR,0))</f>
        <v>科技效果类型-挂机英雄属性</v>
      </c>
      <c r="E34" t="str" cm="1">
        <f t="array" ref="E34">INDEX(数值计算!$D$21:$D$29,MATCH(G34,数值计算!$A$21:$A$29,0))</f>
        <v>icon_yxkj_hx1_3</v>
      </c>
      <c r="F34" s="5" t="str" cm="1">
        <f t="array" ref="F34">INDEX(数值计算!$E$21:$E$29,MATCH(G34,数值计算!$A$21:$A$29,0))</f>
        <v>英雄生命值(守卫战生效)增加</v>
      </c>
      <c r="G34" s="5" t="str" cm="1">
        <f t="array" ref="G34">INDEX(数值计算!AP:AP,MATCH(A34,数值计算!AR:AR,0))</f>
        <v>生命值-挂机</v>
      </c>
    </row>
    <row r="35" spans="1:7">
      <c r="A35" s="16">
        <f t="shared" si="0"/>
        <v>310</v>
      </c>
      <c r="B35" s="16" t="str" cm="1">
        <f t="array" ref="B35">INDEX(数值计算!$C$21:$C$29,MATCH(G35,数值计算!$A$21:$A$29,0))</f>
        <v>钛合金甲</v>
      </c>
      <c r="C35" s="5">
        <f t="shared" si="1"/>
        <v>306</v>
      </c>
      <c r="D35" s="5" t="str" cm="1">
        <f t="array" ref="D35">INDEX(数值计算!AQ:AQ,MATCH(A35,数值计算!AR:AR,0))</f>
        <v>科技效果类型-挂机装备阶级增加最大值</v>
      </c>
      <c r="E35" t="str" cm="1">
        <f t="array" ref="E35">INDEX(数值计算!$D$21:$D$29,MATCH(G35,数值计算!$A$21:$A$29,0))</f>
        <v>icon_yxkj_hx1_9</v>
      </c>
      <c r="F35" s="5" t="str" cm="1">
        <f t="array" ref="F35">INDEX(数值计算!$E$21:$E$29,MATCH(G35,数值计算!$A$21:$A$29,0))</f>
        <v>掉落装备品阶提升</v>
      </c>
      <c r="G35" s="5" t="str" cm="1">
        <f t="array" ref="G35">INDEX(数值计算!AP:AP,MATCH(A35,数值计算!AR:AR,0))</f>
        <v>装备品阶增加</v>
      </c>
    </row>
    <row r="36" spans="1:7">
      <c r="A36" s="16">
        <f t="shared" si="0"/>
        <v>400</v>
      </c>
      <c r="B36" s="16" t="str" cm="1">
        <f t="array" ref="B36">INDEX(数值计算!$C$21:$C$29,MATCH(G36,数值计算!$A$21:$A$29,0))</f>
        <v>金币补给</v>
      </c>
      <c r="C36" s="5" t="str">
        <f t="shared" si="1"/>
        <v>308|309|310</v>
      </c>
      <c r="D36" s="5" t="str" cm="1">
        <f t="array" ref="D36">INDEX(数值计算!AQ:AQ,MATCH(A36,数值计算!AR:AR,0))</f>
        <v>科技效果类型-金币宝箱产出提升</v>
      </c>
      <c r="E36" t="str" cm="1">
        <f t="array" ref="E36">INDEX(数值计算!$D$21:$D$29,MATCH(G36,数值计算!$A$21:$A$29,0))</f>
        <v>icon_yxkj_hx1_7</v>
      </c>
      <c r="F36" s="5" t="str" cm="1">
        <f t="array" ref="F36">INDEX(数值计算!$E$21:$E$29,MATCH(G36,数值计算!$A$21:$A$29,0))</f>
        <v>金币补给箱金币产出增加</v>
      </c>
      <c r="G36" s="5" t="str" cm="1">
        <f t="array" ref="G36">INDEX(数值计算!AP:AP,MATCH(A36,数值计算!AR:AR,0))</f>
        <v>宝箱金币产出</v>
      </c>
    </row>
    <row r="37" spans="1:7">
      <c r="A37" s="16">
        <f t="shared" si="0"/>
        <v>401</v>
      </c>
      <c r="B37" s="16" t="str" cm="1">
        <f t="array" ref="B37">INDEX(数值计算!$C$21:$C$29,MATCH(G37,数值计算!$A$21:$A$29,0))</f>
        <v>能量核心</v>
      </c>
      <c r="C37" s="5">
        <f t="shared" si="1"/>
        <v>400</v>
      </c>
      <c r="D37" s="5" t="str" cm="1">
        <f t="array" ref="D37">INDEX(数值计算!AQ:AQ,MATCH(A37,数值计算!AR:AR,0))</f>
        <v>科技效果类型-挂机英雄属性</v>
      </c>
      <c r="E37" t="str" cm="1">
        <f t="array" ref="E37">INDEX(数值计算!$D$21:$D$29,MATCH(G37,数值计算!$A$21:$A$29,0))</f>
        <v>icon_yxkj_hx1_3</v>
      </c>
      <c r="F37" s="5" t="str" cm="1">
        <f t="array" ref="F37">INDEX(数值计算!$E$21:$E$29,MATCH(G37,数值计算!$A$21:$A$29,0))</f>
        <v>英雄生命值(守卫战生效)增加</v>
      </c>
      <c r="G37" s="5" t="str" cm="1">
        <f t="array" ref="G37">INDEX(数值计算!AP:AP,MATCH(A37,数值计算!AR:AR,0))</f>
        <v>生命值-挂机</v>
      </c>
    </row>
    <row r="38" spans="1:7">
      <c r="A38" s="16">
        <f t="shared" si="0"/>
        <v>402</v>
      </c>
      <c r="B38" s="16" t="str" cm="1">
        <f t="array" ref="B38">INDEX(数值计算!$C$21:$C$29,MATCH(G38,数值计算!$A$21:$A$29,0))</f>
        <v>改造基因</v>
      </c>
      <c r="C38" s="5">
        <f t="shared" si="1"/>
        <v>400</v>
      </c>
      <c r="D38" s="5" t="str" cm="1">
        <f t="array" ref="D38">INDEX(数值计算!AQ:AQ,MATCH(A38,数值计算!AR:AR,0))</f>
        <v>科技效果类型-英雄属性</v>
      </c>
      <c r="E38" t="str" cm="1">
        <f t="array" ref="E38">INDEX(数值计算!$D$21:$D$29,MATCH(G38,数值计算!$A$21:$A$29,0))</f>
        <v>icon_yxkj_hx1_6</v>
      </c>
      <c r="F38" s="5" t="str" cm="1">
        <f t="array" ref="F38">INDEX(数值计算!$E$21:$E$29,MATCH(G38,数值计算!$A$21:$A$29,0))</f>
        <v>英雄生命值(全局生效）增加</v>
      </c>
      <c r="G38" s="5" t="str" cm="1">
        <f t="array" ref="G38">INDEX(数值计算!AP:AP,MATCH(A38,数值计算!AR:AR,0))</f>
        <v>生命值-全局</v>
      </c>
    </row>
    <row r="39" spans="1:7">
      <c r="A39" s="16">
        <f t="shared" si="0"/>
        <v>403</v>
      </c>
      <c r="B39" s="16" t="str" cm="1">
        <f t="array" ref="B39">INDEX(数值计算!$C$21:$C$29,MATCH(G39,数值计算!$A$21:$A$29,0))</f>
        <v>全能装甲</v>
      </c>
      <c r="C39" s="5">
        <f t="shared" si="1"/>
        <v>400</v>
      </c>
      <c r="D39" s="5" t="str" cm="1">
        <f t="array" ref="D39">INDEX(数值计算!AQ:AQ,MATCH(A39,数值计算!AR:AR,0))</f>
        <v>科技效果类型-装备品质权重增加</v>
      </c>
      <c r="E39" t="str" cm="1">
        <f t="array" ref="E39">INDEX(数值计算!$D$21:$D$29,MATCH(G39,数值计算!$A$21:$A$29,0))</f>
        <v>icon_yxkj_hx1_8</v>
      </c>
      <c r="F39" s="18" t="s">
        <v>17</v>
      </c>
      <c r="G39" s="5" t="str" cm="1">
        <f t="array" ref="G39">INDEX(数值计算!AP:AP,MATCH(A39,数值计算!AR:AR,0))</f>
        <v>装备概率改变</v>
      </c>
    </row>
    <row r="40" spans="1:7">
      <c r="A40" s="16">
        <f t="shared" si="0"/>
        <v>404</v>
      </c>
      <c r="B40" s="16" t="str" cm="1">
        <f t="array" ref="B40">INDEX(数值计算!$C$21:$C$29,MATCH(G40,数值计算!$A$21:$A$29,0))</f>
        <v>钛合金甲</v>
      </c>
      <c r="C40" s="5">
        <f t="shared" si="1"/>
        <v>403</v>
      </c>
      <c r="D40" s="5" t="str" cm="1">
        <f t="array" ref="D40">INDEX(数值计算!AQ:AQ,MATCH(A40,数值计算!AR:AR,0))</f>
        <v>科技效果类型-挂机装备阶级增加最大值</v>
      </c>
      <c r="E40" t="str" cm="1">
        <f t="array" ref="E40">INDEX(数值计算!$D$21:$D$29,MATCH(G40,数值计算!$A$21:$A$29,0))</f>
        <v>icon_yxkj_hx1_9</v>
      </c>
      <c r="F40" s="5" t="str" cm="1">
        <f t="array" ref="F40">INDEX(数值计算!$E$21:$E$29,MATCH(G40,数值计算!$A$21:$A$29,0))</f>
        <v>掉落装备品阶提升</v>
      </c>
      <c r="G40" s="5" t="str" cm="1">
        <f t="array" ref="G40">INDEX(数值计算!AP:AP,MATCH(A40,数值计算!AR:AR,0))</f>
        <v>装备品阶增加</v>
      </c>
    </row>
    <row r="41" spans="1:7">
      <c r="A41" s="16">
        <f t="shared" si="0"/>
        <v>405</v>
      </c>
      <c r="B41" s="16" t="str" cm="1">
        <f t="array" ref="B41">INDEX(数值计算!$C$21:$C$29,MATCH(G41,数值计算!$A$21:$A$29,0))</f>
        <v>矿石钢盾</v>
      </c>
      <c r="C41" s="5">
        <f t="shared" si="1"/>
        <v>403</v>
      </c>
      <c r="D41" s="5" t="str" cm="1">
        <f t="array" ref="D41">INDEX(数值计算!AQ:AQ,MATCH(A41,数值计算!AR:AR,0))</f>
        <v>科技效果类型-挂机英雄属性</v>
      </c>
      <c r="E41" t="str" cm="1">
        <f t="array" ref="E41">INDEX(数值计算!$D$21:$D$29,MATCH(G41,数值计算!$A$21:$A$29,0))</f>
        <v>icon_yxkj_hx1_2</v>
      </c>
      <c r="F41" s="5" t="str" cm="1">
        <f t="array" ref="F41">INDEX(数值计算!$E$21:$E$29,MATCH(G41,数值计算!$A$21:$A$29,0))</f>
        <v>英雄防御力(守卫战生效)增加</v>
      </c>
      <c r="G41" s="5" t="str" cm="1">
        <f t="array" ref="G41">INDEX(数值计算!AP:AP,MATCH(A41,数值计算!AR:AR,0))</f>
        <v>防御力-挂机</v>
      </c>
    </row>
    <row r="42" spans="1:7">
      <c r="A42" s="16">
        <f t="shared" si="0"/>
        <v>406</v>
      </c>
      <c r="B42" s="16" t="str" cm="1">
        <f t="array" ref="B42">INDEX(数值计算!$C$21:$C$29,MATCH(G42,数值计算!$A$21:$A$29,0))</f>
        <v>金币补给</v>
      </c>
      <c r="C42" s="5">
        <f t="shared" si="1"/>
        <v>404</v>
      </c>
      <c r="D42" s="5" t="str" cm="1">
        <f t="array" ref="D42">INDEX(数值计算!AQ:AQ,MATCH(A42,数值计算!AR:AR,0))</f>
        <v>科技效果类型-金币宝箱产出提升</v>
      </c>
      <c r="E42" t="str" cm="1">
        <f t="array" ref="E42">INDEX(数值计算!$D$21:$D$29,MATCH(G42,数值计算!$A$21:$A$29,0))</f>
        <v>icon_yxkj_hx1_7</v>
      </c>
      <c r="F42" s="5" t="str" cm="1">
        <f t="array" ref="F42">INDEX(数值计算!$E$21:$E$29,MATCH(G42,数值计算!$A$21:$A$29,0))</f>
        <v>金币补给箱金币产出增加</v>
      </c>
      <c r="G42" s="5" t="str" cm="1">
        <f t="array" ref="G42">INDEX(数值计算!AP:AP,MATCH(A42,数值计算!AR:AR,0))</f>
        <v>宝箱金币产出</v>
      </c>
    </row>
    <row r="43" spans="1:7">
      <c r="A43" s="16">
        <f t="shared" si="0"/>
        <v>407</v>
      </c>
      <c r="B43" s="16" t="str" cm="1">
        <f t="array" ref="B43">INDEX(数值计算!$C$21:$C$29,MATCH(G43,数值计算!$A$21:$A$29,0))</f>
        <v>生化盾牌</v>
      </c>
      <c r="C43" s="5">
        <f t="shared" si="1"/>
        <v>405</v>
      </c>
      <c r="D43" s="5" t="str" cm="1">
        <f t="array" ref="D43">INDEX(数值计算!AQ:AQ,MATCH(A43,数值计算!AR:AR,0))</f>
        <v>科技效果类型-英雄属性</v>
      </c>
      <c r="E43" t="str" cm="1">
        <f t="array" ref="E43">INDEX(数值计算!$D$21:$D$29,MATCH(G43,数值计算!$A$21:$A$29,0))</f>
        <v>icon_yxkj_hx1_5</v>
      </c>
      <c r="F43" s="5" t="str" cm="1">
        <f t="array" ref="F43">INDEX(数值计算!$E$21:$E$29,MATCH(G43,数值计算!$A$21:$A$29,0))</f>
        <v>英雄防御力(全局生效）增加</v>
      </c>
      <c r="G43" s="5" t="str" cm="1">
        <f t="array" ref="G43">INDEX(数值计算!AP:AP,MATCH(A43,数值计算!AR:AR,0))</f>
        <v>防御力-全局</v>
      </c>
    </row>
    <row r="44" spans="1:7">
      <c r="A44" s="16">
        <f t="shared" si="0"/>
        <v>408</v>
      </c>
      <c r="B44" s="16" t="str" cm="1">
        <f t="array" ref="B44">INDEX(数值计算!$C$21:$C$29,MATCH(G44,数值计算!$A$21:$A$29,0))</f>
        <v>全能装甲</v>
      </c>
      <c r="C44" s="5">
        <f t="shared" si="1"/>
        <v>406</v>
      </c>
      <c r="D44" s="5" t="str" cm="1">
        <f t="array" ref="D44">INDEX(数值计算!AQ:AQ,MATCH(A44,数值计算!AR:AR,0))</f>
        <v>科技效果类型-装备品质权重增加</v>
      </c>
      <c r="E44" t="str" cm="1">
        <f t="array" ref="E44">INDEX(数值计算!$D$21:$D$29,MATCH(G44,数值计算!$A$21:$A$29,0))</f>
        <v>icon_yxkj_hx1_8</v>
      </c>
      <c r="F44" s="18" t="s">
        <v>17</v>
      </c>
      <c r="G44" s="5" t="str" cm="1">
        <f t="array" ref="G44">INDEX(数值计算!AP:AP,MATCH(A44,数值计算!AR:AR,0))</f>
        <v>装备概率改变</v>
      </c>
    </row>
    <row r="45" spans="1:7">
      <c r="A45" s="16">
        <f t="shared" si="0"/>
        <v>409</v>
      </c>
      <c r="B45" s="16" t="str" cm="1">
        <f t="array" ref="B45">INDEX(数值计算!$C$21:$C$29,MATCH(G45,数值计算!$A$21:$A$29,0))</f>
        <v>伐木巨斧</v>
      </c>
      <c r="C45" s="5">
        <f t="shared" si="1"/>
        <v>406</v>
      </c>
      <c r="D45" s="5" t="str" cm="1">
        <f t="array" ref="D45">INDEX(数值计算!AQ:AQ,MATCH(A45,数值计算!AR:AR,0))</f>
        <v>科技效果类型-挂机英雄属性</v>
      </c>
      <c r="E45" t="str" cm="1">
        <f t="array" ref="E45">INDEX(数值计算!$D$21:$D$29,MATCH(G45,数值计算!$A$21:$A$29,0))</f>
        <v>icon_yxkj_hx1_1</v>
      </c>
      <c r="F45" s="5" t="str" cm="1">
        <f t="array" ref="F45">INDEX(数值计算!$E$21:$E$29,MATCH(G45,数值计算!$A$21:$A$29,0))</f>
        <v>英雄攻击力(守卫战生效)增加</v>
      </c>
      <c r="G45" s="5" t="str" cm="1">
        <f t="array" ref="G45">INDEX(数值计算!AP:AP,MATCH(A45,数值计算!AR:AR,0))</f>
        <v>攻击力-挂机</v>
      </c>
    </row>
    <row r="46" spans="1:7">
      <c r="A46" s="16">
        <f t="shared" si="0"/>
        <v>410</v>
      </c>
      <c r="B46" s="16" t="str" cm="1">
        <f t="array" ref="B46">INDEX(数值计算!$C$21:$C$29,MATCH(G46,数值计算!$A$21:$A$29,0))</f>
        <v>钛合金甲</v>
      </c>
      <c r="C46" s="5">
        <f t="shared" si="1"/>
        <v>406</v>
      </c>
      <c r="D46" s="5" t="str" cm="1">
        <f t="array" ref="D46">INDEX(数值计算!AQ:AQ,MATCH(A46,数值计算!AR:AR,0))</f>
        <v>科技效果类型-挂机装备阶级增加最大值</v>
      </c>
      <c r="E46" t="str" cm="1">
        <f t="array" ref="E46">INDEX(数值计算!$D$21:$D$29,MATCH(G46,数值计算!$A$21:$A$29,0))</f>
        <v>icon_yxkj_hx1_9</v>
      </c>
      <c r="F46" s="5" t="str" cm="1">
        <f t="array" ref="F46">INDEX(数值计算!$E$21:$E$29,MATCH(G46,数值计算!$A$21:$A$29,0))</f>
        <v>掉落装备品阶提升</v>
      </c>
      <c r="G46" s="5" t="str" cm="1">
        <f t="array" ref="G46">INDEX(数值计算!AP:AP,MATCH(A46,数值计算!AR:AR,0))</f>
        <v>装备品阶增加</v>
      </c>
    </row>
    <row r="47" spans="1:7">
      <c r="A47" s="16">
        <f t="shared" ref="A47:A57" si="2">A36+100</f>
        <v>500</v>
      </c>
      <c r="B47" s="16" t="str" cm="1">
        <f t="array" ref="B47">INDEX(数值计算!$C$21:$C$29,MATCH(G47,数值计算!$A$21:$A$29,0))</f>
        <v>金币补给</v>
      </c>
      <c r="C47" s="5" t="str">
        <f t="shared" si="1"/>
        <v>408|409|410</v>
      </c>
      <c r="D47" s="5" t="str" cm="1">
        <f t="array" ref="D47">INDEX(数值计算!AQ:AQ,MATCH(A47,数值计算!AR:AR,0))</f>
        <v>科技效果类型-金币宝箱产出提升</v>
      </c>
      <c r="E47" t="str" cm="1">
        <f t="array" ref="E47">INDEX(数值计算!$D$21:$D$29,MATCH(G47,数值计算!$A$21:$A$29,0))</f>
        <v>icon_yxkj_hx1_7</v>
      </c>
      <c r="F47" s="5" t="str" cm="1">
        <f t="array" ref="F47">INDEX(数值计算!$E$21:$E$29,MATCH(G47,数值计算!$A$21:$A$29,0))</f>
        <v>金币补给箱金币产出增加</v>
      </c>
      <c r="G47" s="5" t="str" cm="1">
        <f t="array" ref="G47">INDEX(数值计算!AP:AP,MATCH(A47,数值计算!AR:AR,0))</f>
        <v>宝箱金币产出</v>
      </c>
    </row>
    <row r="48" spans="1:7">
      <c r="A48" s="16">
        <f t="shared" si="2"/>
        <v>501</v>
      </c>
      <c r="B48" s="16" t="str" cm="1">
        <f t="array" ref="B48">INDEX(数值计算!$C$21:$C$29,MATCH(G48,数值计算!$A$21:$A$29,0))</f>
        <v>伐木巨斧</v>
      </c>
      <c r="C48" s="5">
        <f t="shared" si="1"/>
        <v>500</v>
      </c>
      <c r="D48" s="5" t="str" cm="1">
        <f t="array" ref="D48">INDEX(数值计算!AQ:AQ,MATCH(A48,数值计算!AR:AR,0))</f>
        <v>科技效果类型-挂机英雄属性</v>
      </c>
      <c r="E48" t="str" cm="1">
        <f t="array" ref="E48">INDEX(数值计算!$D$21:$D$29,MATCH(G48,数值计算!$A$21:$A$29,0))</f>
        <v>icon_yxkj_hx1_1</v>
      </c>
      <c r="F48" s="5" t="str" cm="1">
        <f t="array" ref="F48">INDEX(数值计算!$E$21:$E$29,MATCH(G48,数值计算!$A$21:$A$29,0))</f>
        <v>英雄攻击力(守卫战生效)增加</v>
      </c>
      <c r="G48" s="5" t="str" cm="1">
        <f t="array" ref="G48">INDEX(数值计算!AP:AP,MATCH(A48,数值计算!AR:AR,0))</f>
        <v>攻击力-挂机</v>
      </c>
    </row>
    <row r="49" spans="1:7">
      <c r="A49" s="16">
        <f t="shared" si="2"/>
        <v>502</v>
      </c>
      <c r="B49" s="16" t="str" cm="1">
        <f t="array" ref="B49">INDEX(数值计算!$C$21:$C$29,MATCH(G49,数值计算!$A$21:$A$29,0))</f>
        <v>动能巨斧</v>
      </c>
      <c r="C49" s="5">
        <f t="shared" si="1"/>
        <v>500</v>
      </c>
      <c r="D49" s="5" t="str" cm="1">
        <f t="array" ref="D49">INDEX(数值计算!AQ:AQ,MATCH(A49,数值计算!AR:AR,0))</f>
        <v>科技效果类型-英雄属性</v>
      </c>
      <c r="E49" t="str" cm="1">
        <f t="array" ref="E49">INDEX(数值计算!$D$21:$D$29,MATCH(G49,数值计算!$A$21:$A$29,0))</f>
        <v>icon_yxkj_hx1_4</v>
      </c>
      <c r="F49" s="5" t="str" cm="1">
        <f t="array" ref="F49">INDEX(数值计算!$E$21:$E$29,MATCH(G49,数值计算!$A$21:$A$29,0))</f>
        <v>英雄攻击力(全局生效）增加</v>
      </c>
      <c r="G49" s="5" t="str" cm="1">
        <f t="array" ref="G49">INDEX(数值计算!AP:AP,MATCH(A49,数值计算!AR:AR,0))</f>
        <v>攻击力-全局</v>
      </c>
    </row>
    <row r="50" spans="1:7">
      <c r="A50" s="16">
        <f t="shared" si="2"/>
        <v>503</v>
      </c>
      <c r="B50" s="16" t="str" cm="1">
        <f t="array" ref="B50">INDEX(数值计算!$C$21:$C$29,MATCH(G50,数值计算!$A$21:$A$29,0))</f>
        <v>全能装甲</v>
      </c>
      <c r="C50" s="5">
        <f t="shared" si="1"/>
        <v>500</v>
      </c>
      <c r="D50" s="5" t="str" cm="1">
        <f t="array" ref="D50">INDEX(数值计算!AQ:AQ,MATCH(A50,数值计算!AR:AR,0))</f>
        <v>科技效果类型-装备品质权重增加</v>
      </c>
      <c r="E50" t="str" cm="1">
        <f t="array" ref="E50">INDEX(数值计算!$D$21:$D$29,MATCH(G50,数值计算!$A$21:$A$29,0))</f>
        <v>icon_yxkj_hx1_8</v>
      </c>
      <c r="F50" s="18" t="s">
        <v>17</v>
      </c>
      <c r="G50" s="5" t="str" cm="1">
        <f t="array" ref="G50">INDEX(数值计算!AP:AP,MATCH(A50,数值计算!AR:AR,0))</f>
        <v>装备概率改变</v>
      </c>
    </row>
    <row r="51" spans="1:7">
      <c r="A51" s="16">
        <f t="shared" si="2"/>
        <v>504</v>
      </c>
      <c r="B51" s="16" t="str" cm="1">
        <f t="array" ref="B51">INDEX(数值计算!$C$21:$C$29,MATCH(G51,数值计算!$A$21:$A$29,0))</f>
        <v>钛合金甲</v>
      </c>
      <c r="C51" s="5">
        <f t="shared" si="1"/>
        <v>503</v>
      </c>
      <c r="D51" s="5" t="str" cm="1">
        <f t="array" ref="D51">INDEX(数值计算!AQ:AQ,MATCH(A51,数值计算!AR:AR,0))</f>
        <v>科技效果类型-挂机装备阶级增加最大值</v>
      </c>
      <c r="E51" t="str" cm="1">
        <f t="array" ref="E51">INDEX(数值计算!$D$21:$D$29,MATCH(G51,数值计算!$A$21:$A$29,0))</f>
        <v>icon_yxkj_hx1_9</v>
      </c>
      <c r="F51" s="5" t="str" cm="1">
        <f t="array" ref="F51">INDEX(数值计算!$E$21:$E$29,MATCH(G51,数值计算!$A$21:$A$29,0))</f>
        <v>掉落装备品阶提升</v>
      </c>
      <c r="G51" s="5" t="str" cm="1">
        <f t="array" ref="G51">INDEX(数值计算!AP:AP,MATCH(A51,数值计算!AR:AR,0))</f>
        <v>装备品阶增加</v>
      </c>
    </row>
    <row r="52" spans="1:7">
      <c r="A52" s="16">
        <f t="shared" si="2"/>
        <v>505</v>
      </c>
      <c r="B52" s="16" t="str" cm="1">
        <f t="array" ref="B52">INDEX(数值计算!$C$21:$C$29,MATCH(G52,数值计算!$A$21:$A$29,0))</f>
        <v>能量核心</v>
      </c>
      <c r="C52" s="5">
        <f t="shared" si="1"/>
        <v>503</v>
      </c>
      <c r="D52" s="5" t="str" cm="1">
        <f t="array" ref="D52">INDEX(数值计算!AQ:AQ,MATCH(A52,数值计算!AR:AR,0))</f>
        <v>科技效果类型-挂机英雄属性</v>
      </c>
      <c r="E52" t="str" cm="1">
        <f t="array" ref="E52">INDEX(数值计算!$D$21:$D$29,MATCH(G52,数值计算!$A$21:$A$29,0))</f>
        <v>icon_yxkj_hx1_3</v>
      </c>
      <c r="F52" s="5" t="str" cm="1">
        <f t="array" ref="F52">INDEX(数值计算!$E$21:$E$29,MATCH(G52,数值计算!$A$21:$A$29,0))</f>
        <v>英雄生命值(守卫战生效)增加</v>
      </c>
      <c r="G52" s="5" t="str" cm="1">
        <f t="array" ref="G52">INDEX(数值计算!AP:AP,MATCH(A52,数值计算!AR:AR,0))</f>
        <v>生命值-挂机</v>
      </c>
    </row>
    <row r="53" spans="1:7">
      <c r="A53" s="16">
        <f t="shared" si="2"/>
        <v>506</v>
      </c>
      <c r="B53" s="16" t="str" cm="1">
        <f t="array" ref="B53">INDEX(数值计算!$C$21:$C$29,MATCH(G53,数值计算!$A$21:$A$29,0))</f>
        <v>金币补给</v>
      </c>
      <c r="C53" s="5">
        <f t="shared" si="1"/>
        <v>504</v>
      </c>
      <c r="D53" s="5" t="str" cm="1">
        <f t="array" ref="D53">INDEX(数值计算!AQ:AQ,MATCH(A53,数值计算!AR:AR,0))</f>
        <v>科技效果类型-金币宝箱产出提升</v>
      </c>
      <c r="E53" t="str" cm="1">
        <f t="array" ref="E53">INDEX(数值计算!$D$21:$D$29,MATCH(G53,数值计算!$A$21:$A$29,0))</f>
        <v>icon_yxkj_hx1_7</v>
      </c>
      <c r="F53" s="5" t="str" cm="1">
        <f t="array" ref="F53">INDEX(数值计算!$E$21:$E$29,MATCH(G53,数值计算!$A$21:$A$29,0))</f>
        <v>金币补给箱金币产出增加</v>
      </c>
      <c r="G53" s="5" t="str" cm="1">
        <f t="array" ref="G53">INDEX(数值计算!AP:AP,MATCH(A53,数值计算!AR:AR,0))</f>
        <v>宝箱金币产出</v>
      </c>
    </row>
    <row r="54" spans="1:7">
      <c r="A54" s="16">
        <f t="shared" si="2"/>
        <v>507</v>
      </c>
      <c r="B54" s="16" t="str" cm="1">
        <f t="array" ref="B54">INDEX(数值计算!$C$21:$C$29,MATCH(G54,数值计算!$A$21:$A$29,0))</f>
        <v>改造基因</v>
      </c>
      <c r="C54" s="5">
        <f t="shared" si="1"/>
        <v>505</v>
      </c>
      <c r="D54" s="5" t="str" cm="1">
        <f t="array" ref="D54">INDEX(数值计算!AQ:AQ,MATCH(A54,数值计算!AR:AR,0))</f>
        <v>科技效果类型-英雄属性</v>
      </c>
      <c r="E54" t="str" cm="1">
        <f t="array" ref="E54">INDEX(数值计算!$D$21:$D$29,MATCH(G54,数值计算!$A$21:$A$29,0))</f>
        <v>icon_yxkj_hx1_6</v>
      </c>
      <c r="F54" s="5" t="str" cm="1">
        <f t="array" ref="F54">INDEX(数值计算!$E$21:$E$29,MATCH(G54,数值计算!$A$21:$A$29,0))</f>
        <v>英雄生命值(全局生效）增加</v>
      </c>
      <c r="G54" s="5" t="str" cm="1">
        <f t="array" ref="G54">INDEX(数值计算!AP:AP,MATCH(A54,数值计算!AR:AR,0))</f>
        <v>生命值-全局</v>
      </c>
    </row>
    <row r="55" spans="1:7">
      <c r="A55" s="16">
        <f t="shared" si="2"/>
        <v>508</v>
      </c>
      <c r="B55" s="16" t="str" cm="1">
        <f t="array" ref="B55">INDEX(数值计算!$C$21:$C$29,MATCH(G55,数值计算!$A$21:$A$29,0))</f>
        <v>全能装甲</v>
      </c>
      <c r="C55" s="5">
        <f t="shared" si="1"/>
        <v>506</v>
      </c>
      <c r="D55" s="5" t="str" cm="1">
        <f t="array" ref="D55">INDEX(数值计算!AQ:AQ,MATCH(A55,数值计算!AR:AR,0))</f>
        <v>科技效果类型-装备品质权重增加</v>
      </c>
      <c r="E55" t="str" cm="1">
        <f t="array" ref="E55">INDEX(数值计算!$D$21:$D$29,MATCH(G55,数值计算!$A$21:$A$29,0))</f>
        <v>icon_yxkj_hx1_8</v>
      </c>
      <c r="F55" s="18" t="s">
        <v>17</v>
      </c>
      <c r="G55" s="5" t="str" cm="1">
        <f t="array" ref="G55">INDEX(数值计算!AP:AP,MATCH(A55,数值计算!AR:AR,0))</f>
        <v>装备概率改变</v>
      </c>
    </row>
    <row r="56" spans="1:7">
      <c r="A56" s="16">
        <f t="shared" si="2"/>
        <v>509</v>
      </c>
      <c r="B56" s="16" t="str" cm="1">
        <f t="array" ref="B56">INDEX(数值计算!$C$21:$C$29,MATCH(G56,数值计算!$A$21:$A$29,0))</f>
        <v>矿石钢盾</v>
      </c>
      <c r="C56" s="5">
        <f t="shared" si="1"/>
        <v>506</v>
      </c>
      <c r="D56" s="5" t="str" cm="1">
        <f t="array" ref="D56">INDEX(数值计算!AQ:AQ,MATCH(A56,数值计算!AR:AR,0))</f>
        <v>科技效果类型-挂机英雄属性</v>
      </c>
      <c r="E56" t="str" cm="1">
        <f t="array" ref="E56">INDEX(数值计算!$D$21:$D$29,MATCH(G56,数值计算!$A$21:$A$29,0))</f>
        <v>icon_yxkj_hx1_2</v>
      </c>
      <c r="F56" s="5" t="str" cm="1">
        <f t="array" ref="F56">INDEX(数值计算!$E$21:$E$29,MATCH(G56,数值计算!$A$21:$A$29,0))</f>
        <v>英雄防御力(守卫战生效)增加</v>
      </c>
      <c r="G56" s="5" t="str" cm="1">
        <f t="array" ref="G56">INDEX(数值计算!AP:AP,MATCH(A56,数值计算!AR:AR,0))</f>
        <v>防御力-挂机</v>
      </c>
    </row>
    <row r="57" spans="1:7">
      <c r="A57" s="16">
        <f t="shared" si="2"/>
        <v>510</v>
      </c>
      <c r="B57" s="16" t="str" cm="1">
        <f t="array" ref="B57">INDEX(数值计算!$C$21:$C$29,MATCH(G57,数值计算!$A$21:$A$29,0))</f>
        <v>钛合金甲</v>
      </c>
      <c r="C57" s="5">
        <f t="shared" si="1"/>
        <v>506</v>
      </c>
      <c r="D57" s="5" t="str" cm="1">
        <f t="array" ref="D57">INDEX(数值计算!AQ:AQ,MATCH(A57,数值计算!AR:AR,0))</f>
        <v>科技效果类型-挂机装备阶级增加最大值</v>
      </c>
      <c r="E57" t="str" cm="1">
        <f t="array" ref="E57">INDEX(数值计算!$D$21:$D$29,MATCH(G57,数值计算!$A$21:$A$29,0))</f>
        <v>icon_yxkj_hx1_9</v>
      </c>
      <c r="F57" s="5" t="str" cm="1">
        <f t="array" ref="F57">INDEX(数值计算!$E$21:$E$29,MATCH(G57,数值计算!$A$21:$A$29,0))</f>
        <v>掉落装备品阶提升</v>
      </c>
      <c r="G57" s="5" t="str" cm="1">
        <f t="array" ref="G57">INDEX(数值计算!AP:AP,MATCH(A57,数值计算!AR:AR,0))</f>
        <v>装备品阶增加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zoomScale="85" zoomScaleNormal="85" topLeftCell="A169" workbookViewId="0">
      <selection activeCell="F182" sqref="F182"/>
    </sheetView>
  </sheetViews>
  <sheetFormatPr defaultColWidth="9" defaultRowHeight="15.75" outlineLevelCol="7"/>
  <cols>
    <col min="1" max="1" width="4.375" style="5" customWidth="1"/>
    <col min="2" max="2" width="20" style="5" customWidth="1"/>
    <col min="3" max="3" width="6.625" style="5" customWidth="1"/>
    <col min="4" max="4" width="12.875" style="5" customWidth="1"/>
    <col min="5" max="5" width="15.25" style="5" customWidth="1"/>
    <col min="6" max="6" width="67.125" style="5" customWidth="1"/>
    <col min="7" max="7" width="18.25" style="11" customWidth="1"/>
    <col min="8" max="8" width="39.375" style="5" customWidth="1"/>
    <col min="9" max="16384" width="9" style="5"/>
  </cols>
  <sheetData>
    <row r="1" spans="1:8">
      <c r="A1" s="5" t="s">
        <v>0</v>
      </c>
      <c r="B1" s="5" t="s">
        <v>18</v>
      </c>
      <c r="C1" s="5" t="s">
        <v>19</v>
      </c>
      <c r="D1" s="6" t="s">
        <v>20</v>
      </c>
      <c r="E1" s="5" t="s">
        <v>21</v>
      </c>
      <c r="F1" s="12" t="s">
        <v>22</v>
      </c>
      <c r="G1" s="11" t="s">
        <v>23</v>
      </c>
      <c r="H1" s="13"/>
    </row>
    <row r="2" spans="1:8">
      <c r="A2" s="7" t="s">
        <v>6</v>
      </c>
      <c r="B2" s="5" t="s">
        <v>24</v>
      </c>
      <c r="C2" s="5" t="s">
        <v>25</v>
      </c>
      <c r="D2" s="6" t="s">
        <v>26</v>
      </c>
      <c r="E2" s="7" t="s">
        <v>27</v>
      </c>
      <c r="F2" s="14" t="s">
        <v>28</v>
      </c>
      <c r="G2" s="11" t="s">
        <v>29</v>
      </c>
      <c r="H2" s="15" t="s">
        <v>30</v>
      </c>
    </row>
    <row r="3" spans="1:8">
      <c r="A3" s="16">
        <v>1</v>
      </c>
      <c r="B3" s="17">
        <f>VLOOKUP(A3,数值计算!AB:AT,6)</f>
        <v>100</v>
      </c>
      <c r="C3" s="5">
        <f>VLOOKUP(A3,数值计算!AB:AT,7)</f>
        <v>1</v>
      </c>
      <c r="D3" s="5" t="str">
        <f>VLOOKUP(A3,数值计算!AB:AT,9)</f>
        <v>1|18|1</v>
      </c>
      <c r="E3" s="18">
        <v>10</v>
      </c>
      <c r="F3" s="5">
        <f>VLOOKUP(A3,数值计算!AB:AT,13)</f>
        <v>4000</v>
      </c>
      <c r="G3" s="11" t="str">
        <f>VLOOKUP(A3,数值计算!AB:AT,11)</f>
        <v>40%</v>
      </c>
      <c r="H3" s="5" t="str">
        <f>VLOOKUP(B3,'@挂机科技配置'!A:J,4)</f>
        <v>科技效果类型-金币宝箱产出提升</v>
      </c>
    </row>
    <row r="4" spans="1:8">
      <c r="A4" s="16">
        <v>2</v>
      </c>
      <c r="B4" s="17">
        <f>VLOOKUP(A4,数值计算!AB:AT,6)</f>
        <v>100</v>
      </c>
      <c r="C4" s="5">
        <f>VLOOKUP(A4,数值计算!AB:AT,7)</f>
        <v>2</v>
      </c>
      <c r="D4" s="5" t="str">
        <f>VLOOKUP(A4,数值计算!AB:AT,9)</f>
        <v>1|18|2</v>
      </c>
      <c r="E4" s="16">
        <f>VLOOKUP(A4,数值计算!AB:AT,10)</f>
        <v>600</v>
      </c>
      <c r="F4" s="5">
        <f>VLOOKUP(A4,数值计算!AB:AT,13)</f>
        <v>8000</v>
      </c>
      <c r="G4" s="11" t="str">
        <f>VLOOKUP(A4,数值计算!AB:AT,11)</f>
        <v>80%</v>
      </c>
      <c r="H4" s="5" t="str">
        <f>VLOOKUP(B4,'@挂机科技配置'!A:J,4)</f>
        <v>科技效果类型-金币宝箱产出提升</v>
      </c>
    </row>
    <row r="5" spans="1:8">
      <c r="A5" s="16">
        <v>3</v>
      </c>
      <c r="B5" s="17">
        <f>VLOOKUP(A5,数值计算!AB:AT,6)</f>
        <v>100</v>
      </c>
      <c r="C5" s="5">
        <f>VLOOKUP(A5,数值计算!AB:AT,7)</f>
        <v>3</v>
      </c>
      <c r="D5" s="5" t="str">
        <f>VLOOKUP(A5,数值计算!AB:AT,9)</f>
        <v>1|18|3</v>
      </c>
      <c r="E5" s="16">
        <f>VLOOKUP(A5,数值计算!AB:AT,10)</f>
        <v>600</v>
      </c>
      <c r="F5" s="5">
        <f>VLOOKUP(A5,数值计算!AB:AT,13)</f>
        <v>12000</v>
      </c>
      <c r="G5" s="11" t="str">
        <f>VLOOKUP(A5,数值计算!AB:AT,11)</f>
        <v>120%</v>
      </c>
      <c r="H5" s="5" t="str">
        <f>VLOOKUP(B5,'@挂机科技配置'!A:J,4)</f>
        <v>科技效果类型-金币宝箱产出提升</v>
      </c>
    </row>
    <row r="6" spans="1:8">
      <c r="A6" s="16">
        <v>4</v>
      </c>
      <c r="B6" s="17">
        <f>VLOOKUP(A6,数值计算!AB:AT,6)</f>
        <v>100</v>
      </c>
      <c r="C6" s="5">
        <f>VLOOKUP(A6,数值计算!AB:AT,7)</f>
        <v>4</v>
      </c>
      <c r="D6" s="5" t="str">
        <f>VLOOKUP(A6,数值计算!AB:AT,9)</f>
        <v>1|18|4</v>
      </c>
      <c r="E6" s="16">
        <f>VLOOKUP(A6,数值计算!AB:AT,10)</f>
        <v>600</v>
      </c>
      <c r="F6" s="5">
        <f>VLOOKUP(A6,数值计算!AB:AT,13)</f>
        <v>16000</v>
      </c>
      <c r="G6" s="11" t="str">
        <f>VLOOKUP(A6,数值计算!AB:AT,11)</f>
        <v>160%</v>
      </c>
      <c r="H6" s="5" t="str">
        <f>VLOOKUP(B6,'@挂机科技配置'!A:J,4)</f>
        <v>科技效果类型-金币宝箱产出提升</v>
      </c>
    </row>
    <row r="7" spans="1:8">
      <c r="A7" s="16">
        <v>5</v>
      </c>
      <c r="B7" s="17">
        <f>VLOOKUP(A7,数值计算!AB:AT,6)</f>
        <v>100</v>
      </c>
      <c r="C7" s="5">
        <f>VLOOKUP(A7,数值计算!AB:AT,7)</f>
        <v>5</v>
      </c>
      <c r="D7" s="5" t="str">
        <f>VLOOKUP(A7,数值计算!AB:AT,9)</f>
        <v>1|18|5</v>
      </c>
      <c r="E7" s="16">
        <f>VLOOKUP(A7,数值计算!AB:AT,10)</f>
        <v>600</v>
      </c>
      <c r="F7" s="5">
        <f>VLOOKUP(A7,数值计算!AB:AT,13)</f>
        <v>20000</v>
      </c>
      <c r="G7" s="11" t="str">
        <f>VLOOKUP(A7,数值计算!AB:AT,11)</f>
        <v>200%</v>
      </c>
      <c r="H7" s="5" t="str">
        <f>VLOOKUP(B7,'@挂机科技配置'!A:J,4)</f>
        <v>科技效果类型-金币宝箱产出提升</v>
      </c>
    </row>
    <row r="8" spans="1:8">
      <c r="A8" s="16">
        <v>6</v>
      </c>
      <c r="B8" s="17">
        <f>VLOOKUP(A8,数值计算!AB:AT,6)</f>
        <v>101</v>
      </c>
      <c r="C8" s="5">
        <f>VLOOKUP(A8,数值计算!AB:AT,7)</f>
        <v>1</v>
      </c>
      <c r="D8" s="5" t="str">
        <f>VLOOKUP(A8,数值计算!AB:AT,9)</f>
        <v>1|17|25</v>
      </c>
      <c r="E8" s="16">
        <f>VLOOKUP(A8,数值计算!AB:AT,10)</f>
        <v>600</v>
      </c>
      <c r="F8" s="5" t="str">
        <f>VLOOKUP(A8,数值计算!AB:AT,13)</f>
        <v>属性-最大生命|2110</v>
      </c>
      <c r="G8" s="11">
        <f>VLOOKUP(A8,数值计算!AB:AT,11)</f>
        <v>2110</v>
      </c>
      <c r="H8" s="5" t="str">
        <f>VLOOKUP(B8,'@挂机科技配置'!A:J,4)</f>
        <v>科技效果类型-挂机英雄属性</v>
      </c>
    </row>
    <row r="9" spans="1:8">
      <c r="A9" s="16">
        <v>7</v>
      </c>
      <c r="B9" s="17">
        <f>VLOOKUP(A9,数值计算!AB:AT,6)</f>
        <v>101</v>
      </c>
      <c r="C9" s="5">
        <f>VLOOKUP(A9,数值计算!AB:AT,7)</f>
        <v>2</v>
      </c>
      <c r="D9" s="5" t="str">
        <f>VLOOKUP(A9,数值计算!AB:AT,9)</f>
        <v>1|17|50</v>
      </c>
      <c r="E9" s="16">
        <f>VLOOKUP(A9,数值计算!AB:AT,10)</f>
        <v>1200</v>
      </c>
      <c r="F9" s="5" t="str">
        <f>VLOOKUP(A9,数值计算!AB:AT,13)</f>
        <v>属性-最大生命|4920</v>
      </c>
      <c r="G9" s="11">
        <f>VLOOKUP(A9,数值计算!AB:AT,11)</f>
        <v>4920</v>
      </c>
      <c r="H9" s="5" t="str">
        <f>VLOOKUP(B9,'@挂机科技配置'!A:J,4)</f>
        <v>科技效果类型-挂机英雄属性</v>
      </c>
    </row>
    <row r="10" spans="1:8">
      <c r="A10" s="16">
        <v>8</v>
      </c>
      <c r="B10" s="17">
        <f>VLOOKUP(A10,数值计算!AB:AT,6)</f>
        <v>101</v>
      </c>
      <c r="C10" s="5">
        <f>VLOOKUP(A10,数值计算!AB:AT,7)</f>
        <v>3</v>
      </c>
      <c r="D10" s="5" t="str">
        <f>VLOOKUP(A10,数值计算!AB:AT,9)</f>
        <v>1|17|75</v>
      </c>
      <c r="E10" s="16">
        <f>VLOOKUP(A10,数值计算!AB:AT,10)</f>
        <v>1800</v>
      </c>
      <c r="F10" s="5" t="str">
        <f>VLOOKUP(A10,数值计算!AB:AT,13)</f>
        <v>属性-最大生命|8430</v>
      </c>
      <c r="G10" s="11">
        <f>VLOOKUP(A10,数值计算!AB:AT,11)</f>
        <v>8430</v>
      </c>
      <c r="H10" s="5" t="str">
        <f>VLOOKUP(B10,'@挂机科技配置'!A:J,4)</f>
        <v>科技效果类型-挂机英雄属性</v>
      </c>
    </row>
    <row r="11" spans="1:8">
      <c r="A11" s="16">
        <v>9</v>
      </c>
      <c r="B11" s="17">
        <f>VLOOKUP(A11,数值计算!AB:AT,6)</f>
        <v>101</v>
      </c>
      <c r="C11" s="5">
        <f>VLOOKUP(A11,数值计算!AB:AT,7)</f>
        <v>4</v>
      </c>
      <c r="D11" s="5" t="str">
        <f>VLOOKUP(A11,数值计算!AB:AT,9)</f>
        <v>1|17|100</v>
      </c>
      <c r="E11" s="16">
        <f>VLOOKUP(A11,数值计算!AB:AT,10)</f>
        <v>2700</v>
      </c>
      <c r="F11" s="5" t="str">
        <f>VLOOKUP(A11,数值计算!AB:AT,13)</f>
        <v>属性-最大生命|12640</v>
      </c>
      <c r="G11" s="11">
        <f>VLOOKUP(A11,数值计算!AB:AT,11)</f>
        <v>12640</v>
      </c>
      <c r="H11" s="5" t="str">
        <f>VLOOKUP(B11,'@挂机科技配置'!A:J,4)</f>
        <v>科技效果类型-挂机英雄属性</v>
      </c>
    </row>
    <row r="12" spans="1:8">
      <c r="A12" s="16">
        <v>10</v>
      </c>
      <c r="B12" s="17">
        <f>VLOOKUP(A12,数值计算!AB:AT,6)</f>
        <v>101</v>
      </c>
      <c r="C12" s="5">
        <f>VLOOKUP(A12,数值计算!AB:AT,7)</f>
        <v>5</v>
      </c>
      <c r="D12" s="5" t="str">
        <f>VLOOKUP(A12,数值计算!AB:AT,9)</f>
        <v>1|17|125</v>
      </c>
      <c r="E12" s="16">
        <f>VLOOKUP(A12,数值计算!AB:AT,10)</f>
        <v>3600</v>
      </c>
      <c r="F12" s="5" t="str">
        <f>VLOOKUP(A12,数值计算!AB:AT,13)</f>
        <v>属性-最大生命|17550</v>
      </c>
      <c r="G12" s="11">
        <f>VLOOKUP(A12,数值计算!AB:AT,11)</f>
        <v>17550</v>
      </c>
      <c r="H12" s="5" t="str">
        <f>VLOOKUP(B12,'@挂机科技配置'!A:J,4)</f>
        <v>科技效果类型-挂机英雄属性</v>
      </c>
    </row>
    <row r="13" spans="1:8">
      <c r="A13" s="16">
        <v>11</v>
      </c>
      <c r="B13" s="17">
        <f>VLOOKUP(A13,数值计算!AB:AT,6)</f>
        <v>102</v>
      </c>
      <c r="C13" s="5">
        <f>VLOOKUP(A13,数值计算!AB:AT,7)</f>
        <v>1</v>
      </c>
      <c r="D13" s="5" t="str">
        <f>VLOOKUP(A13,数值计算!AB:AT,9)</f>
        <v>1|17|25</v>
      </c>
      <c r="E13" s="16">
        <f>VLOOKUP(A13,数值计算!AB:AT,10)</f>
        <v>600</v>
      </c>
      <c r="F13" s="5" t="str">
        <f>VLOOKUP(A13,数值计算!AB:AT,13)</f>
        <v>属性-最大生命|420</v>
      </c>
      <c r="G13" s="11">
        <f>VLOOKUP(A13,数值计算!AB:AT,11)</f>
        <v>420</v>
      </c>
      <c r="H13" s="5" t="str">
        <f>VLOOKUP(B13,'@挂机科技配置'!A:J,4)</f>
        <v>科技效果类型-英雄属性</v>
      </c>
    </row>
    <row r="14" spans="1:8">
      <c r="A14" s="16">
        <v>12</v>
      </c>
      <c r="B14" s="17">
        <f>VLOOKUP(A14,数值计算!AB:AT,6)</f>
        <v>102</v>
      </c>
      <c r="C14" s="5">
        <f>VLOOKUP(A14,数值计算!AB:AT,7)</f>
        <v>2</v>
      </c>
      <c r="D14" s="5" t="str">
        <f>VLOOKUP(A14,数值计算!AB:AT,9)</f>
        <v>1|17|50</v>
      </c>
      <c r="E14" s="16">
        <f>VLOOKUP(A14,数值计算!AB:AT,10)</f>
        <v>1200</v>
      </c>
      <c r="F14" s="5" t="str">
        <f>VLOOKUP(A14,数值计算!AB:AT,13)</f>
        <v>属性-最大生命|980</v>
      </c>
      <c r="G14" s="11">
        <f>VLOOKUP(A14,数值计算!AB:AT,11)</f>
        <v>980</v>
      </c>
      <c r="H14" s="5" t="str">
        <f>VLOOKUP(B14,'@挂机科技配置'!A:J,4)</f>
        <v>科技效果类型-英雄属性</v>
      </c>
    </row>
    <row r="15" spans="1:8">
      <c r="A15" s="16">
        <v>13</v>
      </c>
      <c r="B15" s="17">
        <f>VLOOKUP(A15,数值计算!AB:AT,6)</f>
        <v>102</v>
      </c>
      <c r="C15" s="5">
        <f>VLOOKUP(A15,数值计算!AB:AT,7)</f>
        <v>3</v>
      </c>
      <c r="D15" s="5" t="str">
        <f>VLOOKUP(A15,数值计算!AB:AT,9)</f>
        <v>1|17|75</v>
      </c>
      <c r="E15" s="16">
        <f>VLOOKUP(A15,数值计算!AB:AT,10)</f>
        <v>1800</v>
      </c>
      <c r="F15" s="5" t="str">
        <f>VLOOKUP(A15,数值计算!AB:AT,13)</f>
        <v>属性-最大生命|1680</v>
      </c>
      <c r="G15" s="11">
        <f>VLOOKUP(A15,数值计算!AB:AT,11)</f>
        <v>1680</v>
      </c>
      <c r="H15" s="5" t="str">
        <f>VLOOKUP(B15,'@挂机科技配置'!A:J,4)</f>
        <v>科技效果类型-英雄属性</v>
      </c>
    </row>
    <row r="16" spans="1:8">
      <c r="A16" s="16">
        <v>14</v>
      </c>
      <c r="B16" s="17">
        <f>VLOOKUP(A16,数值计算!AB:AT,6)</f>
        <v>102</v>
      </c>
      <c r="C16" s="5">
        <f>VLOOKUP(A16,数值计算!AB:AT,7)</f>
        <v>4</v>
      </c>
      <c r="D16" s="5" t="str">
        <f>VLOOKUP(A16,数值计算!AB:AT,9)</f>
        <v>1|17|100</v>
      </c>
      <c r="E16" s="16">
        <f>VLOOKUP(A16,数值计算!AB:AT,10)</f>
        <v>2700</v>
      </c>
      <c r="F16" s="5" t="str">
        <f>VLOOKUP(A16,数值计算!AB:AT,13)</f>
        <v>属性-最大生命|2520</v>
      </c>
      <c r="G16" s="11">
        <f>VLOOKUP(A16,数值计算!AB:AT,11)</f>
        <v>2520</v>
      </c>
      <c r="H16" s="5" t="str">
        <f>VLOOKUP(B16,'@挂机科技配置'!A:J,4)</f>
        <v>科技效果类型-英雄属性</v>
      </c>
    </row>
    <row r="17" spans="1:8">
      <c r="A17" s="16">
        <v>15</v>
      </c>
      <c r="B17" s="17">
        <f>VLOOKUP(A17,数值计算!AB:AT,6)</f>
        <v>102</v>
      </c>
      <c r="C17" s="5">
        <f>VLOOKUP(A17,数值计算!AB:AT,7)</f>
        <v>5</v>
      </c>
      <c r="D17" s="5" t="str">
        <f>VLOOKUP(A17,数值计算!AB:AT,9)</f>
        <v>1|17|125</v>
      </c>
      <c r="E17" s="16">
        <f>VLOOKUP(A17,数值计算!AB:AT,10)</f>
        <v>3600</v>
      </c>
      <c r="F17" s="5" t="str">
        <f>VLOOKUP(A17,数值计算!AB:AT,13)</f>
        <v>属性-最大生命|3500</v>
      </c>
      <c r="G17" s="11">
        <f>VLOOKUP(A17,数值计算!AB:AT,11)</f>
        <v>3500</v>
      </c>
      <c r="H17" s="5" t="str">
        <f>VLOOKUP(B17,'@挂机科技配置'!A:J,4)</f>
        <v>科技效果类型-英雄属性</v>
      </c>
    </row>
    <row r="18" spans="1:8">
      <c r="A18" s="16">
        <v>16</v>
      </c>
      <c r="B18" s="17">
        <f>VLOOKUP(A18,数值计算!AB:AT,6)</f>
        <v>103</v>
      </c>
      <c r="C18" s="5">
        <f>VLOOKUP(A18,数值计算!AB:AT,7)</f>
        <v>1</v>
      </c>
      <c r="D18" s="5" t="str">
        <f>VLOOKUP(A18,数值计算!AB:AT,9)</f>
        <v>1|17|25</v>
      </c>
      <c r="E18" s="16">
        <f>VLOOKUP(A18,数值计算!AB:AT,10)</f>
        <v>600</v>
      </c>
      <c r="F18" s="5" t="str">
        <f>VLOOKUP(A18,数值计算!AB:AT,13)</f>
        <v>品质-白|-300#品质-绿|200#品质-蓝|100#品质-紫|0#品质-橙|0#品质-红|0</v>
      </c>
      <c r="G18" s="11" t="str">
        <f>VLOOKUP(A18,数值计算!AB:AT,11)</f>
        <v>100%</v>
      </c>
      <c r="H18" s="5" t="str">
        <f>VLOOKUP(B18,'@挂机科技配置'!A:J,4)</f>
        <v>科技效果类型-装备品质权重增加</v>
      </c>
    </row>
    <row r="19" spans="1:8">
      <c r="A19" s="16">
        <v>17</v>
      </c>
      <c r="B19" s="17">
        <f>VLOOKUP(A19,数值计算!AB:AT,6)</f>
        <v>103</v>
      </c>
      <c r="C19" s="5">
        <f>VLOOKUP(A19,数值计算!AB:AT,7)</f>
        <v>2</v>
      </c>
      <c r="D19" s="5" t="str">
        <f>VLOOKUP(A19,数值计算!AB:AT,9)</f>
        <v>1|17|50</v>
      </c>
      <c r="E19" s="16">
        <f>VLOOKUP(A19,数值计算!AB:AT,10)</f>
        <v>1200</v>
      </c>
      <c r="F19" s="5" t="str">
        <f>VLOOKUP(A19,数值计算!AB:AT,13)</f>
        <v>品质-白|-600#品质-绿|400#品质-蓝|200#品质-紫|0#品质-橙|0#品质-红|0</v>
      </c>
      <c r="G19" s="11" t="str">
        <f>VLOOKUP(A19,数值计算!AB:AT,11)</f>
        <v>200%</v>
      </c>
      <c r="H19" s="5" t="str">
        <f>VLOOKUP(B19,'@挂机科技配置'!A:J,4)</f>
        <v>科技效果类型-装备品质权重增加</v>
      </c>
    </row>
    <row r="20" spans="1:8">
      <c r="A20" s="16">
        <v>18</v>
      </c>
      <c r="B20" s="17">
        <f>VLOOKUP(A20,数值计算!AB:AT,6)</f>
        <v>104</v>
      </c>
      <c r="C20" s="5">
        <f>VLOOKUP(A20,数值计算!AB:AT,7)</f>
        <v>1</v>
      </c>
      <c r="D20" s="5" t="str">
        <f>VLOOKUP(A20,数值计算!AB:AT,9)</f>
        <v>1|17|25</v>
      </c>
      <c r="E20" s="16">
        <f>VLOOKUP(A20,数值计算!AB:AT,10)</f>
        <v>600</v>
      </c>
      <c r="F20" s="5">
        <f>VLOOKUP(A20,数值计算!AB:AT,13)</f>
        <v>2</v>
      </c>
      <c r="G20" s="11">
        <f>VLOOKUP(A20,数值计算!AB:AT,11)</f>
        <v>1</v>
      </c>
      <c r="H20" s="5" t="str">
        <f>VLOOKUP(B20,'@挂机科技配置'!A:J,4)</f>
        <v>科技效果类型-挂机装备阶级增加最大值</v>
      </c>
    </row>
    <row r="21" spans="1:8">
      <c r="A21" s="16">
        <v>19</v>
      </c>
      <c r="B21" s="17">
        <f>VLOOKUP(A21,数值计算!AB:AT,6)</f>
        <v>105</v>
      </c>
      <c r="C21" s="5">
        <f>VLOOKUP(A21,数值计算!AB:AT,7)</f>
        <v>1</v>
      </c>
      <c r="D21" s="5" t="str">
        <f>VLOOKUP(A21,数值计算!AB:AT,9)</f>
        <v>1|17|25</v>
      </c>
      <c r="E21" s="16">
        <f>VLOOKUP(A21,数值计算!AB:AT,10)</f>
        <v>600</v>
      </c>
      <c r="F21" s="5" t="str">
        <f>VLOOKUP(A21,数值计算!AB:AT,13)</f>
        <v>属性-防御力|42</v>
      </c>
      <c r="G21" s="11">
        <f>VLOOKUP(A21,数值计算!AB:AT,11)</f>
        <v>42</v>
      </c>
      <c r="H21" s="5" t="str">
        <f>VLOOKUP(B21,'@挂机科技配置'!A:J,4)</f>
        <v>科技效果类型-挂机英雄属性</v>
      </c>
    </row>
    <row r="22" spans="1:8">
      <c r="A22" s="16">
        <v>20</v>
      </c>
      <c r="B22" s="17">
        <f>VLOOKUP(A22,数值计算!AB:AT,6)</f>
        <v>105</v>
      </c>
      <c r="C22" s="5">
        <f>VLOOKUP(A22,数值计算!AB:AT,7)</f>
        <v>2</v>
      </c>
      <c r="D22" s="5" t="str">
        <f>VLOOKUP(A22,数值计算!AB:AT,9)</f>
        <v>1|17|50</v>
      </c>
      <c r="E22" s="16">
        <f>VLOOKUP(A22,数值计算!AB:AT,10)</f>
        <v>1200</v>
      </c>
      <c r="F22" s="5" t="str">
        <f>VLOOKUP(A22,数值计算!AB:AT,13)</f>
        <v>属性-防御力|98</v>
      </c>
      <c r="G22" s="11">
        <f>VLOOKUP(A22,数值计算!AB:AT,11)</f>
        <v>98</v>
      </c>
      <c r="H22" s="5" t="str">
        <f>VLOOKUP(B22,'@挂机科技配置'!A:J,4)</f>
        <v>科技效果类型-挂机英雄属性</v>
      </c>
    </row>
    <row r="23" spans="1:8">
      <c r="A23" s="16">
        <v>21</v>
      </c>
      <c r="B23" s="17">
        <f>VLOOKUP(A23,数值计算!AB:AT,6)</f>
        <v>105</v>
      </c>
      <c r="C23" s="5">
        <f>VLOOKUP(A23,数值计算!AB:AT,7)</f>
        <v>3</v>
      </c>
      <c r="D23" s="5" t="str">
        <f>VLOOKUP(A23,数值计算!AB:AT,9)</f>
        <v>1|17|75</v>
      </c>
      <c r="E23" s="16">
        <f>VLOOKUP(A23,数值计算!AB:AT,10)</f>
        <v>1800</v>
      </c>
      <c r="F23" s="5" t="str">
        <f>VLOOKUP(A23,数值计算!AB:AT,13)</f>
        <v>属性-防御力|168</v>
      </c>
      <c r="G23" s="11">
        <f>VLOOKUP(A23,数值计算!AB:AT,11)</f>
        <v>168</v>
      </c>
      <c r="H23" s="5" t="str">
        <f>VLOOKUP(B23,'@挂机科技配置'!A:J,4)</f>
        <v>科技效果类型-挂机英雄属性</v>
      </c>
    </row>
    <row r="24" spans="1:8">
      <c r="A24" s="16">
        <v>22</v>
      </c>
      <c r="B24" s="17">
        <f>VLOOKUP(A24,数值计算!AB:AT,6)</f>
        <v>105</v>
      </c>
      <c r="C24" s="5">
        <f>VLOOKUP(A24,数值计算!AB:AT,7)</f>
        <v>4</v>
      </c>
      <c r="D24" s="5" t="str">
        <f>VLOOKUP(A24,数值计算!AB:AT,9)</f>
        <v>1|17|100</v>
      </c>
      <c r="E24" s="16">
        <f>VLOOKUP(A24,数值计算!AB:AT,10)</f>
        <v>2700</v>
      </c>
      <c r="F24" s="5" t="str">
        <f>VLOOKUP(A24,数值计算!AB:AT,13)</f>
        <v>属性-防御力|252</v>
      </c>
      <c r="G24" s="11">
        <f>VLOOKUP(A24,数值计算!AB:AT,11)</f>
        <v>252</v>
      </c>
      <c r="H24" s="5" t="str">
        <f>VLOOKUP(B24,'@挂机科技配置'!A:J,4)</f>
        <v>科技效果类型-挂机英雄属性</v>
      </c>
    </row>
    <row r="25" spans="1:8">
      <c r="A25" s="16">
        <v>23</v>
      </c>
      <c r="B25" s="17">
        <f>VLOOKUP(A25,数值计算!AB:AT,6)</f>
        <v>105</v>
      </c>
      <c r="C25" s="5">
        <f>VLOOKUP(A25,数值计算!AB:AT,7)</f>
        <v>5</v>
      </c>
      <c r="D25" s="5" t="str">
        <f>VLOOKUP(A25,数值计算!AB:AT,9)</f>
        <v>1|17|125</v>
      </c>
      <c r="E25" s="16">
        <f>VLOOKUP(A25,数值计算!AB:AT,10)</f>
        <v>3600</v>
      </c>
      <c r="F25" s="5" t="str">
        <f>VLOOKUP(A25,数值计算!AB:AT,13)</f>
        <v>属性-防御力|350</v>
      </c>
      <c r="G25" s="11">
        <f>VLOOKUP(A25,数值计算!AB:AT,11)</f>
        <v>350</v>
      </c>
      <c r="H25" s="5" t="str">
        <f>VLOOKUP(B25,'@挂机科技配置'!A:J,4)</f>
        <v>科技效果类型-挂机英雄属性</v>
      </c>
    </row>
    <row r="26" spans="1:8">
      <c r="A26" s="16">
        <v>24</v>
      </c>
      <c r="B26" s="17">
        <f>VLOOKUP(A26,数值计算!AB:AT,6)</f>
        <v>106</v>
      </c>
      <c r="C26" s="5">
        <f>VLOOKUP(A26,数值计算!AB:AT,7)</f>
        <v>1</v>
      </c>
      <c r="D26" s="5" t="str">
        <f>VLOOKUP(A26,数值计算!AB:AT,9)</f>
        <v>1|18|3</v>
      </c>
      <c r="E26" s="16">
        <f>VLOOKUP(A26,数值计算!AB:AT,10)</f>
        <v>600</v>
      </c>
      <c r="F26" s="5">
        <f>VLOOKUP(A26,数值计算!AB:AT,13)</f>
        <v>4000</v>
      </c>
      <c r="G26" s="11" t="str">
        <f>VLOOKUP(A26,数值计算!AB:AT,11)</f>
        <v>40%</v>
      </c>
      <c r="H26" s="5" t="str">
        <f>VLOOKUP(B26,'@挂机科技配置'!A:J,4)</f>
        <v>科技效果类型-金币宝箱产出提升</v>
      </c>
    </row>
    <row r="27" spans="1:8">
      <c r="A27" s="16">
        <v>25</v>
      </c>
      <c r="B27" s="17">
        <f>VLOOKUP(A27,数值计算!AB:AT,6)</f>
        <v>106</v>
      </c>
      <c r="C27" s="5">
        <f>VLOOKUP(A27,数值计算!AB:AT,7)</f>
        <v>2</v>
      </c>
      <c r="D27" s="5" t="str">
        <f>VLOOKUP(A27,数值计算!AB:AT,9)</f>
        <v>1|18|6</v>
      </c>
      <c r="E27" s="16">
        <f>VLOOKUP(A27,数值计算!AB:AT,10)</f>
        <v>600</v>
      </c>
      <c r="F27" s="5">
        <f>VLOOKUP(A27,数值计算!AB:AT,13)</f>
        <v>8000</v>
      </c>
      <c r="G27" s="11" t="str">
        <f>VLOOKUP(A27,数值计算!AB:AT,11)</f>
        <v>80%</v>
      </c>
      <c r="H27" s="5" t="str">
        <f>VLOOKUP(B27,'@挂机科技配置'!A:J,4)</f>
        <v>科技效果类型-金币宝箱产出提升</v>
      </c>
    </row>
    <row r="28" spans="1:8">
      <c r="A28" s="16">
        <v>26</v>
      </c>
      <c r="B28" s="17">
        <f>VLOOKUP(A28,数值计算!AB:AT,6)</f>
        <v>106</v>
      </c>
      <c r="C28" s="5">
        <f>VLOOKUP(A28,数值计算!AB:AT,7)</f>
        <v>3</v>
      </c>
      <c r="D28" s="5" t="str">
        <f>VLOOKUP(A28,数值计算!AB:AT,9)</f>
        <v>1|18|9</v>
      </c>
      <c r="E28" s="16">
        <f>VLOOKUP(A28,数值计算!AB:AT,10)</f>
        <v>600</v>
      </c>
      <c r="F28" s="5">
        <f>VLOOKUP(A28,数值计算!AB:AT,13)</f>
        <v>12000</v>
      </c>
      <c r="G28" s="11" t="str">
        <f>VLOOKUP(A28,数值计算!AB:AT,11)</f>
        <v>120%</v>
      </c>
      <c r="H28" s="5" t="str">
        <f>VLOOKUP(B28,'@挂机科技配置'!A:J,4)</f>
        <v>科技效果类型-金币宝箱产出提升</v>
      </c>
    </row>
    <row r="29" spans="1:8">
      <c r="A29" s="16">
        <v>27</v>
      </c>
      <c r="B29" s="17">
        <f>VLOOKUP(A29,数值计算!AB:AT,6)</f>
        <v>106</v>
      </c>
      <c r="C29" s="5">
        <f>VLOOKUP(A29,数值计算!AB:AT,7)</f>
        <v>4</v>
      </c>
      <c r="D29" s="5" t="str">
        <f>VLOOKUP(A29,数值计算!AB:AT,9)</f>
        <v>1|18|12</v>
      </c>
      <c r="E29" s="16">
        <f>VLOOKUP(A29,数值计算!AB:AT,10)</f>
        <v>600</v>
      </c>
      <c r="F29" s="5">
        <f>VLOOKUP(A29,数值计算!AB:AT,13)</f>
        <v>16000</v>
      </c>
      <c r="G29" s="11" t="str">
        <f>VLOOKUP(A29,数值计算!AB:AT,11)</f>
        <v>160%</v>
      </c>
      <c r="H29" s="5" t="str">
        <f>VLOOKUP(B29,'@挂机科技配置'!A:J,4)</f>
        <v>科技效果类型-金币宝箱产出提升</v>
      </c>
    </row>
    <row r="30" spans="1:8">
      <c r="A30" s="16">
        <v>28</v>
      </c>
      <c r="B30" s="17">
        <f>VLOOKUP(A30,数值计算!AB:AT,6)</f>
        <v>106</v>
      </c>
      <c r="C30" s="5">
        <f>VLOOKUP(A30,数值计算!AB:AT,7)</f>
        <v>5</v>
      </c>
      <c r="D30" s="5" t="str">
        <f>VLOOKUP(A30,数值计算!AB:AT,9)</f>
        <v>1|18|15</v>
      </c>
      <c r="E30" s="16">
        <f>VLOOKUP(A30,数值计算!AB:AT,10)</f>
        <v>600</v>
      </c>
      <c r="F30" s="5">
        <f>VLOOKUP(A30,数值计算!AB:AT,13)</f>
        <v>20000</v>
      </c>
      <c r="G30" s="11" t="str">
        <f>VLOOKUP(A30,数值计算!AB:AT,11)</f>
        <v>200%</v>
      </c>
      <c r="H30" s="5" t="str">
        <f>VLOOKUP(B30,'@挂机科技配置'!A:J,4)</f>
        <v>科技效果类型-金币宝箱产出提升</v>
      </c>
    </row>
    <row r="31" spans="1:8">
      <c r="A31" s="16">
        <v>29</v>
      </c>
      <c r="B31" s="17">
        <f>VLOOKUP(A31,数值计算!AB:AT,6)</f>
        <v>107</v>
      </c>
      <c r="C31" s="5">
        <f>VLOOKUP(A31,数值计算!AB:AT,7)</f>
        <v>1</v>
      </c>
      <c r="D31" s="5" t="str">
        <f>VLOOKUP(A31,数值计算!AB:AT,9)</f>
        <v>1|17|25</v>
      </c>
      <c r="E31" s="16">
        <f>VLOOKUP(A31,数值计算!AB:AT,10)</f>
        <v>600</v>
      </c>
      <c r="F31" s="5" t="str">
        <f>VLOOKUP(A31,数值计算!AB:AT,13)</f>
        <v>属性-防御力|8</v>
      </c>
      <c r="G31" s="11">
        <f>VLOOKUP(A31,数值计算!AB:AT,11)</f>
        <v>8</v>
      </c>
      <c r="H31" s="5" t="str">
        <f>VLOOKUP(B31,'@挂机科技配置'!A:J,4)</f>
        <v>科技效果类型-英雄属性</v>
      </c>
    </row>
    <row r="32" spans="1:8">
      <c r="A32" s="16">
        <v>30</v>
      </c>
      <c r="B32" s="17">
        <f>VLOOKUP(A32,数值计算!AB:AT,6)</f>
        <v>107</v>
      </c>
      <c r="C32" s="5">
        <f>VLOOKUP(A32,数值计算!AB:AT,7)</f>
        <v>2</v>
      </c>
      <c r="D32" s="5" t="str">
        <f>VLOOKUP(A32,数值计算!AB:AT,9)</f>
        <v>1|17|50</v>
      </c>
      <c r="E32" s="16">
        <f>VLOOKUP(A32,数值计算!AB:AT,10)</f>
        <v>1200</v>
      </c>
      <c r="F32" s="5" t="str">
        <f>VLOOKUP(A32,数值计算!AB:AT,13)</f>
        <v>属性-防御力|19</v>
      </c>
      <c r="G32" s="11">
        <f>VLOOKUP(A32,数值计算!AB:AT,11)</f>
        <v>19</v>
      </c>
      <c r="H32" s="5" t="str">
        <f>VLOOKUP(B32,'@挂机科技配置'!A:J,4)</f>
        <v>科技效果类型-英雄属性</v>
      </c>
    </row>
    <row r="33" spans="1:8">
      <c r="A33" s="16">
        <v>31</v>
      </c>
      <c r="B33" s="17">
        <f>VLOOKUP(A33,数值计算!AB:AT,6)</f>
        <v>107</v>
      </c>
      <c r="C33" s="5">
        <f>VLOOKUP(A33,数值计算!AB:AT,7)</f>
        <v>3</v>
      </c>
      <c r="D33" s="5" t="str">
        <f>VLOOKUP(A33,数值计算!AB:AT,9)</f>
        <v>1|17|75</v>
      </c>
      <c r="E33" s="16">
        <f>VLOOKUP(A33,数值计算!AB:AT,10)</f>
        <v>1800</v>
      </c>
      <c r="F33" s="5" t="str">
        <f>VLOOKUP(A33,数值计算!AB:AT,13)</f>
        <v>属性-防御力|33</v>
      </c>
      <c r="G33" s="11">
        <f>VLOOKUP(A33,数值计算!AB:AT,11)</f>
        <v>33</v>
      </c>
      <c r="H33" s="5" t="str">
        <f>VLOOKUP(B33,'@挂机科技配置'!A:J,4)</f>
        <v>科技效果类型-英雄属性</v>
      </c>
    </row>
    <row r="34" spans="1:8">
      <c r="A34" s="16">
        <v>32</v>
      </c>
      <c r="B34" s="17">
        <f>VLOOKUP(A34,数值计算!AB:AT,6)</f>
        <v>107</v>
      </c>
      <c r="C34" s="5">
        <f>VLOOKUP(A34,数值计算!AB:AT,7)</f>
        <v>4</v>
      </c>
      <c r="D34" s="5" t="str">
        <f>VLOOKUP(A34,数值计算!AB:AT,9)</f>
        <v>1|17|100</v>
      </c>
      <c r="E34" s="16">
        <f>VLOOKUP(A34,数值计算!AB:AT,10)</f>
        <v>2700</v>
      </c>
      <c r="F34" s="5" t="str">
        <f>VLOOKUP(A34,数值计算!AB:AT,13)</f>
        <v>属性-防御力|50</v>
      </c>
      <c r="G34" s="11">
        <f>VLOOKUP(A34,数值计算!AB:AT,11)</f>
        <v>50</v>
      </c>
      <c r="H34" s="5" t="str">
        <f>VLOOKUP(B34,'@挂机科技配置'!A:J,4)</f>
        <v>科技效果类型-英雄属性</v>
      </c>
    </row>
    <row r="35" spans="1:8">
      <c r="A35" s="16">
        <v>33</v>
      </c>
      <c r="B35" s="17">
        <f>VLOOKUP(A35,数值计算!AB:AT,6)</f>
        <v>107</v>
      </c>
      <c r="C35" s="5">
        <f>VLOOKUP(A35,数值计算!AB:AT,7)</f>
        <v>5</v>
      </c>
      <c r="D35" s="5" t="str">
        <f>VLOOKUP(A35,数值计算!AB:AT,9)</f>
        <v>1|17|125</v>
      </c>
      <c r="E35" s="16">
        <f>VLOOKUP(A35,数值计算!AB:AT,10)</f>
        <v>3600</v>
      </c>
      <c r="F35" s="5" t="str">
        <f>VLOOKUP(A35,数值计算!AB:AT,13)</f>
        <v>属性-防御力|70</v>
      </c>
      <c r="G35" s="11">
        <f>VLOOKUP(A35,数值计算!AB:AT,11)</f>
        <v>70</v>
      </c>
      <c r="H35" s="5" t="str">
        <f>VLOOKUP(B35,'@挂机科技配置'!A:J,4)</f>
        <v>科技效果类型-英雄属性</v>
      </c>
    </row>
    <row r="36" spans="1:8">
      <c r="A36" s="16">
        <v>34</v>
      </c>
      <c r="B36" s="17">
        <f>VLOOKUP(A36,数值计算!AB:AT,6)</f>
        <v>108</v>
      </c>
      <c r="C36" s="5">
        <f>VLOOKUP(A36,数值计算!AB:AT,7)</f>
        <v>1</v>
      </c>
      <c r="D36" s="5" t="str">
        <f>VLOOKUP(A36,数值计算!AB:AT,9)</f>
        <v>1|17|25</v>
      </c>
      <c r="E36" s="16">
        <f>VLOOKUP(A36,数值计算!AB:AT,10)</f>
        <v>600</v>
      </c>
      <c r="F36" s="5" t="str">
        <f>VLOOKUP(A36,数值计算!AB:AT,13)</f>
        <v>品质-白|-400#品质-绿|200#品质-蓝|100#品质-紫|100#品质-橙|0#品质-红|0</v>
      </c>
      <c r="G36" s="11" t="str">
        <f>VLOOKUP(A36,数值计算!AB:AT,11)</f>
        <v>100%</v>
      </c>
      <c r="H36" s="5" t="str">
        <f>VLOOKUP(B36,'@挂机科技配置'!A:J,4)</f>
        <v>科技效果类型-装备品质权重增加</v>
      </c>
    </row>
    <row r="37" spans="1:8">
      <c r="A37" s="16">
        <v>35</v>
      </c>
      <c r="B37" s="17">
        <f>VLOOKUP(A37,数值计算!AB:AT,6)</f>
        <v>108</v>
      </c>
      <c r="C37" s="5">
        <f>VLOOKUP(A37,数值计算!AB:AT,7)</f>
        <v>2</v>
      </c>
      <c r="D37" s="5" t="str">
        <f>VLOOKUP(A37,数值计算!AB:AT,9)</f>
        <v>1|17|50</v>
      </c>
      <c r="E37" s="16">
        <f>VLOOKUP(A37,数值计算!AB:AT,10)</f>
        <v>1200</v>
      </c>
      <c r="F37" s="5" t="str">
        <f>VLOOKUP(A37,数值计算!AB:AT,13)</f>
        <v>品质-白|-800#品质-绿|400#品质-蓝|200#品质-紫|200#品质-橙|0#品质-红|0</v>
      </c>
      <c r="G37" s="11" t="str">
        <f>VLOOKUP(A37,数值计算!AB:AT,11)</f>
        <v>200%</v>
      </c>
      <c r="H37" s="5" t="str">
        <f>VLOOKUP(B37,'@挂机科技配置'!A:J,4)</f>
        <v>科技效果类型-装备品质权重增加</v>
      </c>
    </row>
    <row r="38" spans="1:8">
      <c r="A38" s="16">
        <v>36</v>
      </c>
      <c r="B38" s="17">
        <f>VLOOKUP(A38,数值计算!AB:AT,6)</f>
        <v>108</v>
      </c>
      <c r="C38" s="5">
        <f>VLOOKUP(A38,数值计算!AB:AT,7)</f>
        <v>3</v>
      </c>
      <c r="D38" s="5" t="str">
        <f>VLOOKUP(A38,数值计算!AB:AT,9)</f>
        <v>1|17|75</v>
      </c>
      <c r="E38" s="16">
        <f>VLOOKUP(A38,数值计算!AB:AT,10)</f>
        <v>1800</v>
      </c>
      <c r="F38" s="5" t="str">
        <f>VLOOKUP(A38,数值计算!AB:AT,13)</f>
        <v>品质-白|-1200#品质-绿|600#品质-蓝|300#品质-紫|300#品质-橙|0#品质-红|0</v>
      </c>
      <c r="G38" s="11" t="str">
        <f>VLOOKUP(A38,数值计算!AB:AT,11)</f>
        <v>300%</v>
      </c>
      <c r="H38" s="5" t="str">
        <f>VLOOKUP(B38,'@挂机科技配置'!A:J,4)</f>
        <v>科技效果类型-装备品质权重增加</v>
      </c>
    </row>
    <row r="39" spans="1:8">
      <c r="A39" s="16">
        <v>37</v>
      </c>
      <c r="B39" s="17">
        <f>VLOOKUP(A39,数值计算!AB:AT,6)</f>
        <v>109</v>
      </c>
      <c r="C39" s="5">
        <f>VLOOKUP(A39,数值计算!AB:AT,7)</f>
        <v>1</v>
      </c>
      <c r="D39" s="5" t="str">
        <f>VLOOKUP(A39,数值计算!AB:AT,9)</f>
        <v>1|17|25</v>
      </c>
      <c r="E39" s="16">
        <f>VLOOKUP(A39,数值计算!AB:AT,10)</f>
        <v>600</v>
      </c>
      <c r="F39" s="5" t="str">
        <f>VLOOKUP(A39,数值计算!AB:AT,13)</f>
        <v>属性-攻击力|210</v>
      </c>
      <c r="G39" s="11">
        <f>VLOOKUP(A39,数值计算!AB:AT,11)</f>
        <v>210</v>
      </c>
      <c r="H39" s="5" t="str">
        <f>VLOOKUP(B39,'@挂机科技配置'!A:J,4)</f>
        <v>科技效果类型-挂机英雄属性</v>
      </c>
    </row>
    <row r="40" spans="1:8">
      <c r="A40" s="16">
        <v>38</v>
      </c>
      <c r="B40" s="17">
        <f>VLOOKUP(A40,数值计算!AB:AT,6)</f>
        <v>109</v>
      </c>
      <c r="C40" s="5">
        <f>VLOOKUP(A40,数值计算!AB:AT,7)</f>
        <v>2</v>
      </c>
      <c r="D40" s="5" t="str">
        <f>VLOOKUP(A40,数值计算!AB:AT,9)</f>
        <v>1|17|50</v>
      </c>
      <c r="E40" s="16">
        <f>VLOOKUP(A40,数值计算!AB:AT,10)</f>
        <v>1200</v>
      </c>
      <c r="F40" s="5" t="str">
        <f>VLOOKUP(A40,数值计算!AB:AT,13)</f>
        <v>属性-攻击力|490</v>
      </c>
      <c r="G40" s="11">
        <f>VLOOKUP(A40,数值计算!AB:AT,11)</f>
        <v>490</v>
      </c>
      <c r="H40" s="5" t="str">
        <f>VLOOKUP(B40,'@挂机科技配置'!A:J,4)</f>
        <v>科技效果类型-挂机英雄属性</v>
      </c>
    </row>
    <row r="41" spans="1:8">
      <c r="A41" s="16">
        <v>39</v>
      </c>
      <c r="B41" s="17">
        <f>VLOOKUP(A41,数值计算!AB:AT,6)</f>
        <v>109</v>
      </c>
      <c r="C41" s="5">
        <f>VLOOKUP(A41,数值计算!AB:AT,7)</f>
        <v>3</v>
      </c>
      <c r="D41" s="5" t="str">
        <f>VLOOKUP(A41,数值计算!AB:AT,9)</f>
        <v>1|17|75</v>
      </c>
      <c r="E41" s="16">
        <f>VLOOKUP(A41,数值计算!AB:AT,10)</f>
        <v>1800</v>
      </c>
      <c r="F41" s="5" t="str">
        <f>VLOOKUP(A41,数值计算!AB:AT,13)</f>
        <v>属性-攻击力|840</v>
      </c>
      <c r="G41" s="11">
        <f>VLOOKUP(A41,数值计算!AB:AT,11)</f>
        <v>840</v>
      </c>
      <c r="H41" s="5" t="str">
        <f>VLOOKUP(B41,'@挂机科技配置'!A:J,4)</f>
        <v>科技效果类型-挂机英雄属性</v>
      </c>
    </row>
    <row r="42" spans="1:8">
      <c r="A42" s="16">
        <v>40</v>
      </c>
      <c r="B42" s="17">
        <f>VLOOKUP(A42,数值计算!AB:AT,6)</f>
        <v>109</v>
      </c>
      <c r="C42" s="5">
        <f>VLOOKUP(A42,数值计算!AB:AT,7)</f>
        <v>4</v>
      </c>
      <c r="D42" s="5" t="str">
        <f>VLOOKUP(A42,数值计算!AB:AT,9)</f>
        <v>1|17|100</v>
      </c>
      <c r="E42" s="16">
        <f>VLOOKUP(A42,数值计算!AB:AT,10)</f>
        <v>2700</v>
      </c>
      <c r="F42" s="5" t="str">
        <f>VLOOKUP(A42,数值计算!AB:AT,13)</f>
        <v>属性-攻击力|1260</v>
      </c>
      <c r="G42" s="11">
        <f>VLOOKUP(A42,数值计算!AB:AT,11)</f>
        <v>1260</v>
      </c>
      <c r="H42" s="5" t="str">
        <f>VLOOKUP(B42,'@挂机科技配置'!A:J,4)</f>
        <v>科技效果类型-挂机英雄属性</v>
      </c>
    </row>
    <row r="43" spans="1:8">
      <c r="A43" s="16">
        <v>41</v>
      </c>
      <c r="B43" s="17">
        <f>VLOOKUP(A43,数值计算!AB:AT,6)</f>
        <v>109</v>
      </c>
      <c r="C43" s="5">
        <f>VLOOKUP(A43,数值计算!AB:AT,7)</f>
        <v>5</v>
      </c>
      <c r="D43" s="5" t="str">
        <f>VLOOKUP(A43,数值计算!AB:AT,9)</f>
        <v>1|17|125</v>
      </c>
      <c r="E43" s="16">
        <f>VLOOKUP(A43,数值计算!AB:AT,10)</f>
        <v>3600</v>
      </c>
      <c r="F43" s="5" t="str">
        <f>VLOOKUP(A43,数值计算!AB:AT,13)</f>
        <v>属性-攻击力|1750</v>
      </c>
      <c r="G43" s="11">
        <f>VLOOKUP(A43,数值计算!AB:AT,11)</f>
        <v>1750</v>
      </c>
      <c r="H43" s="5" t="str">
        <f>VLOOKUP(B43,'@挂机科技配置'!A:J,4)</f>
        <v>科技效果类型-挂机英雄属性</v>
      </c>
    </row>
    <row r="44" spans="1:8">
      <c r="A44" s="16">
        <v>42</v>
      </c>
      <c r="B44" s="17">
        <f>VLOOKUP(A44,数值计算!AB:AT,6)</f>
        <v>110</v>
      </c>
      <c r="C44" s="5">
        <f>VLOOKUP(A44,数值计算!AB:AT,7)</f>
        <v>1</v>
      </c>
      <c r="D44" s="5" t="str">
        <f>VLOOKUP(A44,数值计算!AB:AT,9)</f>
        <v>1|17|25</v>
      </c>
      <c r="E44" s="16">
        <f>VLOOKUP(A44,数值计算!AB:AT,10)</f>
        <v>600</v>
      </c>
      <c r="F44" s="5">
        <f>VLOOKUP(A44,数值计算!AB:AT,13)</f>
        <v>3</v>
      </c>
      <c r="G44" s="11">
        <f>VLOOKUP(A44,数值计算!AB:AT,11)</f>
        <v>1</v>
      </c>
      <c r="H44" s="5" t="str">
        <f>VLOOKUP(B44,'@挂机科技配置'!A:J,4)</f>
        <v>科技效果类型-挂机装备阶级增加最大值</v>
      </c>
    </row>
    <row r="45" spans="1:8">
      <c r="A45" s="16">
        <v>43</v>
      </c>
      <c r="B45" s="17">
        <f>VLOOKUP(A45,数值计算!AB:AT,6)</f>
        <v>200</v>
      </c>
      <c r="C45" s="5">
        <f>VLOOKUP(A45,数值计算!AB:AT,7)</f>
        <v>1</v>
      </c>
      <c r="D45" s="5" t="str">
        <f>VLOOKUP(A45,数值计算!AB:AT,9)</f>
        <v>1|18|10</v>
      </c>
      <c r="E45" s="16">
        <f>VLOOKUP(A45,数值计算!AB:AT,10)</f>
        <v>600</v>
      </c>
      <c r="F45" s="5">
        <f>VLOOKUP(A45,数值计算!AB:AT,13)</f>
        <v>4000</v>
      </c>
      <c r="G45" s="11" t="str">
        <f>VLOOKUP(A45,数值计算!AB:AT,11)</f>
        <v>40%</v>
      </c>
      <c r="H45" s="5" t="str">
        <f>VLOOKUP(B45,'@挂机科技配置'!A:J,4)</f>
        <v>科技效果类型-金币宝箱产出提升</v>
      </c>
    </row>
    <row r="46" spans="1:8">
      <c r="A46" s="16">
        <v>44</v>
      </c>
      <c r="B46" s="17">
        <f>VLOOKUP(A46,数值计算!AB:AT,6)</f>
        <v>200</v>
      </c>
      <c r="C46" s="5">
        <f>VLOOKUP(A46,数值计算!AB:AT,7)</f>
        <v>2</v>
      </c>
      <c r="D46" s="5" t="str">
        <f>VLOOKUP(A46,数值计算!AB:AT,9)</f>
        <v>1|18|20</v>
      </c>
      <c r="E46" s="16">
        <f>VLOOKUP(A46,数值计算!AB:AT,10)</f>
        <v>600</v>
      </c>
      <c r="F46" s="5">
        <f>VLOOKUP(A46,数值计算!AB:AT,13)</f>
        <v>8000</v>
      </c>
      <c r="G46" s="11" t="str">
        <f>VLOOKUP(A46,数值计算!AB:AT,11)</f>
        <v>80%</v>
      </c>
      <c r="H46" s="5" t="str">
        <f>VLOOKUP(B46,'@挂机科技配置'!A:J,4)</f>
        <v>科技效果类型-金币宝箱产出提升</v>
      </c>
    </row>
    <row r="47" spans="1:8">
      <c r="A47" s="16">
        <v>45</v>
      </c>
      <c r="B47" s="17">
        <f>VLOOKUP(A47,数值计算!AB:AT,6)</f>
        <v>200</v>
      </c>
      <c r="C47" s="5">
        <f>VLOOKUP(A47,数值计算!AB:AT,7)</f>
        <v>3</v>
      </c>
      <c r="D47" s="5" t="str">
        <f>VLOOKUP(A47,数值计算!AB:AT,9)</f>
        <v>1|18|30</v>
      </c>
      <c r="E47" s="16">
        <f>VLOOKUP(A47,数值计算!AB:AT,10)</f>
        <v>600</v>
      </c>
      <c r="F47" s="5">
        <f>VLOOKUP(A47,数值计算!AB:AT,13)</f>
        <v>12000</v>
      </c>
      <c r="G47" s="11" t="str">
        <f>VLOOKUP(A47,数值计算!AB:AT,11)</f>
        <v>120%</v>
      </c>
      <c r="H47" s="5" t="str">
        <f>VLOOKUP(B47,'@挂机科技配置'!A:J,4)</f>
        <v>科技效果类型-金币宝箱产出提升</v>
      </c>
    </row>
    <row r="48" spans="1:8">
      <c r="A48" s="16">
        <v>46</v>
      </c>
      <c r="B48" s="17">
        <f>VLOOKUP(A48,数值计算!AB:AT,6)</f>
        <v>200</v>
      </c>
      <c r="C48" s="5">
        <f>VLOOKUP(A48,数值计算!AB:AT,7)</f>
        <v>4</v>
      </c>
      <c r="D48" s="5" t="str">
        <f>VLOOKUP(A48,数值计算!AB:AT,9)</f>
        <v>1|18|40</v>
      </c>
      <c r="E48" s="16">
        <f>VLOOKUP(A48,数值计算!AB:AT,10)</f>
        <v>600</v>
      </c>
      <c r="F48" s="5">
        <f>VLOOKUP(A48,数值计算!AB:AT,13)</f>
        <v>16000</v>
      </c>
      <c r="G48" s="11" t="str">
        <f>VLOOKUP(A48,数值计算!AB:AT,11)</f>
        <v>160%</v>
      </c>
      <c r="H48" s="5" t="str">
        <f>VLOOKUP(B48,'@挂机科技配置'!A:J,4)</f>
        <v>科技效果类型-金币宝箱产出提升</v>
      </c>
    </row>
    <row r="49" spans="1:8">
      <c r="A49" s="16">
        <v>47</v>
      </c>
      <c r="B49" s="17">
        <f>VLOOKUP(A49,数值计算!AB:AT,6)</f>
        <v>200</v>
      </c>
      <c r="C49" s="5">
        <f>VLOOKUP(A49,数值计算!AB:AT,7)</f>
        <v>5</v>
      </c>
      <c r="D49" s="5" t="str">
        <f>VLOOKUP(A49,数值计算!AB:AT,9)</f>
        <v>1|18|50</v>
      </c>
      <c r="E49" s="16">
        <f>VLOOKUP(A49,数值计算!AB:AT,10)</f>
        <v>600</v>
      </c>
      <c r="F49" s="5">
        <f>VLOOKUP(A49,数值计算!AB:AT,13)</f>
        <v>20000</v>
      </c>
      <c r="G49" s="11" t="str">
        <f>VLOOKUP(A49,数值计算!AB:AT,11)</f>
        <v>200%</v>
      </c>
      <c r="H49" s="5" t="str">
        <f>VLOOKUP(B49,'@挂机科技配置'!A:J,4)</f>
        <v>科技效果类型-金币宝箱产出提升</v>
      </c>
    </row>
    <row r="50" spans="1:8">
      <c r="A50" s="16">
        <v>48</v>
      </c>
      <c r="B50" s="17">
        <f>VLOOKUP(A50,数值计算!AB:AT,6)</f>
        <v>201</v>
      </c>
      <c r="C50" s="5">
        <f>VLOOKUP(A50,数值计算!AB:AT,7)</f>
        <v>1</v>
      </c>
      <c r="D50" s="5" t="str">
        <f>VLOOKUP(A50,数值计算!AB:AT,9)</f>
        <v>1|17|58</v>
      </c>
      <c r="E50" s="16">
        <f>VLOOKUP(A50,数值计算!AB:AT,10)</f>
        <v>900</v>
      </c>
      <c r="F50" s="5" t="str">
        <f>VLOOKUP(A50,数值计算!AB:AT,13)</f>
        <v>属性-最大生命|9220</v>
      </c>
      <c r="G50" s="11">
        <f>VLOOKUP(A50,数值计算!AB:AT,11)</f>
        <v>9220</v>
      </c>
      <c r="H50" s="5" t="str">
        <f>VLOOKUP(B50,'@挂机科技配置'!A:J,4)</f>
        <v>科技效果类型-挂机英雄属性</v>
      </c>
    </row>
    <row r="51" spans="1:8">
      <c r="A51" s="16">
        <v>49</v>
      </c>
      <c r="B51" s="17">
        <f>VLOOKUP(A51,数值计算!AB:AT,6)</f>
        <v>201</v>
      </c>
      <c r="C51" s="5">
        <f>VLOOKUP(A51,数值计算!AB:AT,7)</f>
        <v>2</v>
      </c>
      <c r="D51" s="5" t="str">
        <f>VLOOKUP(A51,数值计算!AB:AT,9)</f>
        <v>1|17|116</v>
      </c>
      <c r="E51" s="16">
        <f>VLOOKUP(A51,数值计算!AB:AT,10)</f>
        <v>1800</v>
      </c>
      <c r="F51" s="5" t="str">
        <f>VLOOKUP(A51,数值计算!AB:AT,13)</f>
        <v>属性-最大生命|21510</v>
      </c>
      <c r="G51" s="11">
        <f>VLOOKUP(A51,数值计算!AB:AT,11)</f>
        <v>21510</v>
      </c>
      <c r="H51" s="5" t="str">
        <f>VLOOKUP(B51,'@挂机科技配置'!A:J,4)</f>
        <v>科技效果类型-挂机英雄属性</v>
      </c>
    </row>
    <row r="52" spans="1:8">
      <c r="A52" s="16">
        <v>50</v>
      </c>
      <c r="B52" s="17">
        <f>VLOOKUP(A52,数值计算!AB:AT,6)</f>
        <v>201</v>
      </c>
      <c r="C52" s="5">
        <f>VLOOKUP(A52,数值计算!AB:AT,7)</f>
        <v>3</v>
      </c>
      <c r="D52" s="5" t="str">
        <f>VLOOKUP(A52,数值计算!AB:AT,9)</f>
        <v>1|17|174</v>
      </c>
      <c r="E52" s="16">
        <f>VLOOKUP(A52,数值计算!AB:AT,10)</f>
        <v>2400</v>
      </c>
      <c r="F52" s="5" t="str">
        <f>VLOOKUP(A52,数值计算!AB:AT,13)</f>
        <v>属性-最大生命|36870</v>
      </c>
      <c r="G52" s="11">
        <f>VLOOKUP(A52,数值计算!AB:AT,11)</f>
        <v>36870</v>
      </c>
      <c r="H52" s="5" t="str">
        <f>VLOOKUP(B52,'@挂机科技配置'!A:J,4)</f>
        <v>科技效果类型-挂机英雄属性</v>
      </c>
    </row>
    <row r="53" spans="1:8">
      <c r="A53" s="16">
        <v>51</v>
      </c>
      <c r="B53" s="17">
        <f>VLOOKUP(A53,数值计算!AB:AT,6)</f>
        <v>201</v>
      </c>
      <c r="C53" s="5">
        <f>VLOOKUP(A53,数值计算!AB:AT,7)</f>
        <v>4</v>
      </c>
      <c r="D53" s="5" t="str">
        <f>VLOOKUP(A53,数值计算!AB:AT,9)</f>
        <v>1|17|232</v>
      </c>
      <c r="E53" s="16">
        <f>VLOOKUP(A53,数值计算!AB:AT,10)</f>
        <v>3600</v>
      </c>
      <c r="F53" s="5" t="str">
        <f>VLOOKUP(A53,数值计算!AB:AT,13)</f>
        <v>属性-最大生命|55300</v>
      </c>
      <c r="G53" s="11">
        <f>VLOOKUP(A53,数值计算!AB:AT,11)</f>
        <v>55300</v>
      </c>
      <c r="H53" s="5" t="str">
        <f>VLOOKUP(B53,'@挂机科技配置'!A:J,4)</f>
        <v>科技效果类型-挂机英雄属性</v>
      </c>
    </row>
    <row r="54" spans="1:8">
      <c r="A54" s="16">
        <v>52</v>
      </c>
      <c r="B54" s="17">
        <f>VLOOKUP(A54,数值计算!AB:AT,6)</f>
        <v>201</v>
      </c>
      <c r="C54" s="5">
        <f>VLOOKUP(A54,数值计算!AB:AT,7)</f>
        <v>5</v>
      </c>
      <c r="D54" s="5" t="str">
        <f>VLOOKUP(A54,数值计算!AB:AT,9)</f>
        <v>1|17|290</v>
      </c>
      <c r="E54" s="16">
        <f>VLOOKUP(A54,数值计算!AB:AT,10)</f>
        <v>4800</v>
      </c>
      <c r="F54" s="5" t="str">
        <f>VLOOKUP(A54,数值计算!AB:AT,13)</f>
        <v>属性-最大生命|76800</v>
      </c>
      <c r="G54" s="11">
        <f>VLOOKUP(A54,数值计算!AB:AT,11)</f>
        <v>76800</v>
      </c>
      <c r="H54" s="5" t="str">
        <f>VLOOKUP(B54,'@挂机科技配置'!A:J,4)</f>
        <v>科技效果类型-挂机英雄属性</v>
      </c>
    </row>
    <row r="55" spans="1:8">
      <c r="A55" s="16">
        <v>53</v>
      </c>
      <c r="B55" s="17">
        <f>VLOOKUP(A55,数值计算!AB:AT,6)</f>
        <v>202</v>
      </c>
      <c r="C55" s="5">
        <f>VLOOKUP(A55,数值计算!AB:AT,7)</f>
        <v>1</v>
      </c>
      <c r="D55" s="5" t="str">
        <f>VLOOKUP(A55,数值计算!AB:AT,9)</f>
        <v>1|17|58</v>
      </c>
      <c r="E55" s="16">
        <f>VLOOKUP(A55,数值计算!AB:AT,10)</f>
        <v>900</v>
      </c>
      <c r="F55" s="5" t="str">
        <f>VLOOKUP(A55,数值计算!AB:AT,13)</f>
        <v>属性-最大生命|1840</v>
      </c>
      <c r="G55" s="11">
        <f>VLOOKUP(A55,数值计算!AB:AT,11)</f>
        <v>1840</v>
      </c>
      <c r="H55" s="5" t="str">
        <f>VLOOKUP(B55,'@挂机科技配置'!A:J,4)</f>
        <v>科技效果类型-英雄属性</v>
      </c>
    </row>
    <row r="56" spans="1:8">
      <c r="A56" s="16">
        <v>54</v>
      </c>
      <c r="B56" s="17">
        <f>VLOOKUP(A56,数值计算!AB:AT,6)</f>
        <v>202</v>
      </c>
      <c r="C56" s="5">
        <f>VLOOKUP(A56,数值计算!AB:AT,7)</f>
        <v>2</v>
      </c>
      <c r="D56" s="5" t="str">
        <f>VLOOKUP(A56,数值计算!AB:AT,9)</f>
        <v>1|17|116</v>
      </c>
      <c r="E56" s="16">
        <f>VLOOKUP(A56,数值计算!AB:AT,10)</f>
        <v>1800</v>
      </c>
      <c r="F56" s="5" t="str">
        <f>VLOOKUP(A56,数值计算!AB:AT,13)</f>
        <v>属性-最大生命|4300</v>
      </c>
      <c r="G56" s="11">
        <f>VLOOKUP(A56,数值计算!AB:AT,11)</f>
        <v>4300</v>
      </c>
      <c r="H56" s="5" t="str">
        <f>VLOOKUP(B56,'@挂机科技配置'!A:J,4)</f>
        <v>科技效果类型-英雄属性</v>
      </c>
    </row>
    <row r="57" spans="1:8">
      <c r="A57" s="16">
        <v>55</v>
      </c>
      <c r="B57" s="17">
        <f>VLOOKUP(A57,数值计算!AB:AT,6)</f>
        <v>202</v>
      </c>
      <c r="C57" s="5">
        <f>VLOOKUP(A57,数值计算!AB:AT,7)</f>
        <v>3</v>
      </c>
      <c r="D57" s="5" t="str">
        <f>VLOOKUP(A57,数值计算!AB:AT,9)</f>
        <v>1|17|174</v>
      </c>
      <c r="E57" s="16">
        <f>VLOOKUP(A57,数值计算!AB:AT,10)</f>
        <v>2400</v>
      </c>
      <c r="F57" s="5" t="str">
        <f>VLOOKUP(A57,数值计算!AB:AT,13)</f>
        <v>属性-最大生命|7370</v>
      </c>
      <c r="G57" s="11">
        <f>VLOOKUP(A57,数值计算!AB:AT,11)</f>
        <v>7370</v>
      </c>
      <c r="H57" s="5" t="str">
        <f>VLOOKUP(B57,'@挂机科技配置'!A:J,4)</f>
        <v>科技效果类型-英雄属性</v>
      </c>
    </row>
    <row r="58" spans="1:8">
      <c r="A58" s="16">
        <v>56</v>
      </c>
      <c r="B58" s="17">
        <f>VLOOKUP(A58,数值计算!AB:AT,6)</f>
        <v>202</v>
      </c>
      <c r="C58" s="5">
        <f>VLOOKUP(A58,数值计算!AB:AT,7)</f>
        <v>4</v>
      </c>
      <c r="D58" s="5" t="str">
        <f>VLOOKUP(A58,数值计算!AB:AT,9)</f>
        <v>1|17|232</v>
      </c>
      <c r="E58" s="16">
        <f>VLOOKUP(A58,数值计算!AB:AT,10)</f>
        <v>3600</v>
      </c>
      <c r="F58" s="5" t="str">
        <f>VLOOKUP(A58,数值计算!AB:AT,13)</f>
        <v>属性-最大生命|11060</v>
      </c>
      <c r="G58" s="11">
        <f>VLOOKUP(A58,数值计算!AB:AT,11)</f>
        <v>11060</v>
      </c>
      <c r="H58" s="5" t="str">
        <f>VLOOKUP(B58,'@挂机科技配置'!A:J,4)</f>
        <v>科技效果类型-英雄属性</v>
      </c>
    </row>
    <row r="59" spans="1:8">
      <c r="A59" s="16">
        <v>57</v>
      </c>
      <c r="B59" s="17">
        <f>VLOOKUP(A59,数值计算!AB:AT,6)</f>
        <v>202</v>
      </c>
      <c r="C59" s="5">
        <f>VLOOKUP(A59,数值计算!AB:AT,7)</f>
        <v>5</v>
      </c>
      <c r="D59" s="5" t="str">
        <f>VLOOKUP(A59,数值计算!AB:AT,9)</f>
        <v>1|17|290</v>
      </c>
      <c r="E59" s="16">
        <f>VLOOKUP(A59,数值计算!AB:AT,10)</f>
        <v>4800</v>
      </c>
      <c r="F59" s="5" t="str">
        <f>VLOOKUP(A59,数值计算!AB:AT,13)</f>
        <v>属性-最大生命|15360</v>
      </c>
      <c r="G59" s="11">
        <f>VLOOKUP(A59,数值计算!AB:AT,11)</f>
        <v>15360</v>
      </c>
      <c r="H59" s="5" t="str">
        <f>VLOOKUP(B59,'@挂机科技配置'!A:J,4)</f>
        <v>科技效果类型-英雄属性</v>
      </c>
    </row>
    <row r="60" spans="1:8">
      <c r="A60" s="16">
        <v>58</v>
      </c>
      <c r="B60" s="17">
        <f>VLOOKUP(A60,数值计算!AB:AT,6)</f>
        <v>203</v>
      </c>
      <c r="C60" s="5">
        <f>VLOOKUP(A60,数值计算!AB:AT,7)</f>
        <v>1</v>
      </c>
      <c r="D60" s="5" t="str">
        <f>VLOOKUP(A60,数值计算!AB:AT,9)</f>
        <v>1|17|58</v>
      </c>
      <c r="E60" s="16">
        <f>VLOOKUP(A60,数值计算!AB:AT,10)</f>
        <v>900</v>
      </c>
      <c r="F60" s="5" t="str">
        <f>VLOOKUP(A60,数值计算!AB:AT,13)</f>
        <v>品质-白|-144#品质-绿|36#品质-蓝|60#品质-紫|30#品质-橙|18#品质-红|0</v>
      </c>
      <c r="G60" s="11" t="str">
        <f>VLOOKUP(A60,数值计算!AB:AT,11)</f>
        <v>100%</v>
      </c>
      <c r="H60" s="5" t="str">
        <f>VLOOKUP(B60,'@挂机科技配置'!A:J,4)</f>
        <v>科技效果类型-装备品质权重增加</v>
      </c>
    </row>
    <row r="61" spans="1:8">
      <c r="A61" s="16">
        <v>59</v>
      </c>
      <c r="B61" s="17">
        <f>VLOOKUP(A61,数值计算!AB:AT,6)</f>
        <v>203</v>
      </c>
      <c r="C61" s="5">
        <f>VLOOKUP(A61,数值计算!AB:AT,7)</f>
        <v>2</v>
      </c>
      <c r="D61" s="5" t="str">
        <f>VLOOKUP(A61,数值计算!AB:AT,9)</f>
        <v>1|17|116</v>
      </c>
      <c r="E61" s="16">
        <f>VLOOKUP(A61,数值计算!AB:AT,10)</f>
        <v>1800</v>
      </c>
      <c r="F61" s="5" t="str">
        <f>VLOOKUP(A61,数值计算!AB:AT,13)</f>
        <v>品质-白|-288#品质-绿|72#品质-蓝|120#品质-紫|60#品质-橙|36#品质-红|0</v>
      </c>
      <c r="G61" s="11" t="str">
        <f>VLOOKUP(A61,数值计算!AB:AT,11)</f>
        <v>200%</v>
      </c>
      <c r="H61" s="5" t="str">
        <f>VLOOKUP(B61,'@挂机科技配置'!A:J,4)</f>
        <v>科技效果类型-装备品质权重增加</v>
      </c>
    </row>
    <row r="62" spans="1:8">
      <c r="A62" s="16">
        <v>60</v>
      </c>
      <c r="B62" s="17">
        <f>VLOOKUP(A62,数值计算!AB:AT,6)</f>
        <v>203</v>
      </c>
      <c r="C62" s="5">
        <f>VLOOKUP(A62,数值计算!AB:AT,7)</f>
        <v>3</v>
      </c>
      <c r="D62" s="5" t="str">
        <f>VLOOKUP(A62,数值计算!AB:AT,9)</f>
        <v>1|17|174</v>
      </c>
      <c r="E62" s="16">
        <f>VLOOKUP(A62,数值计算!AB:AT,10)</f>
        <v>2400</v>
      </c>
      <c r="F62" s="5" t="str">
        <f>VLOOKUP(A62,数值计算!AB:AT,13)</f>
        <v>品质-白|-432#品质-绿|108#品质-蓝|180#品质-紫|90#品质-橙|54#品质-红|0</v>
      </c>
      <c r="G62" s="11" t="str">
        <f>VLOOKUP(A62,数值计算!AB:AT,11)</f>
        <v>300%</v>
      </c>
      <c r="H62" s="5" t="str">
        <f>VLOOKUP(B62,'@挂机科技配置'!A:J,4)</f>
        <v>科技效果类型-装备品质权重增加</v>
      </c>
    </row>
    <row r="63" spans="1:8">
      <c r="A63" s="16">
        <v>61</v>
      </c>
      <c r="B63" s="17">
        <f>VLOOKUP(A63,数值计算!AB:AT,6)</f>
        <v>203</v>
      </c>
      <c r="C63" s="5">
        <f>VLOOKUP(A63,数值计算!AB:AT,7)</f>
        <v>4</v>
      </c>
      <c r="D63" s="5" t="str">
        <f>VLOOKUP(A63,数值计算!AB:AT,9)</f>
        <v>1|17|232</v>
      </c>
      <c r="E63" s="16">
        <f>VLOOKUP(A63,数值计算!AB:AT,10)</f>
        <v>3600</v>
      </c>
      <c r="F63" s="5" t="str">
        <f>VLOOKUP(A63,数值计算!AB:AT,13)</f>
        <v>品质-白|-576#品质-绿|144#品质-蓝|240#品质-紫|120#品质-橙|72#品质-红|0</v>
      </c>
      <c r="G63" s="11" t="str">
        <f>VLOOKUP(A63,数值计算!AB:AT,11)</f>
        <v>400%</v>
      </c>
      <c r="H63" s="5" t="str">
        <f>VLOOKUP(B63,'@挂机科技配置'!A:J,4)</f>
        <v>科技效果类型-装备品质权重增加</v>
      </c>
    </row>
    <row r="64" spans="1:8">
      <c r="A64" s="16">
        <v>62</v>
      </c>
      <c r="B64" s="17">
        <f>VLOOKUP(A64,数值计算!AB:AT,6)</f>
        <v>203</v>
      </c>
      <c r="C64" s="5">
        <f>VLOOKUP(A64,数值计算!AB:AT,7)</f>
        <v>5</v>
      </c>
      <c r="D64" s="5" t="str">
        <f>VLOOKUP(A64,数值计算!AB:AT,9)</f>
        <v>1|17|290</v>
      </c>
      <c r="E64" s="16">
        <f>VLOOKUP(A64,数值计算!AB:AT,10)</f>
        <v>4800</v>
      </c>
      <c r="F64" s="5" t="str">
        <f>VLOOKUP(A64,数值计算!AB:AT,13)</f>
        <v>品质-白|-720#品质-绿|180#品质-蓝|300#品质-紫|150#品质-橙|90#品质-红|0</v>
      </c>
      <c r="G64" s="11" t="str">
        <f>VLOOKUP(A64,数值计算!AB:AT,11)</f>
        <v>500%</v>
      </c>
      <c r="H64" s="5" t="str">
        <f>VLOOKUP(B64,'@挂机科技配置'!A:J,4)</f>
        <v>科技效果类型-装备品质权重增加</v>
      </c>
    </row>
    <row r="65" spans="1:8">
      <c r="A65" s="16">
        <v>63</v>
      </c>
      <c r="B65" s="17">
        <f>VLOOKUP(A65,数值计算!AB:AT,6)</f>
        <v>204</v>
      </c>
      <c r="C65" s="5">
        <f>VLOOKUP(A65,数值计算!AB:AT,7)</f>
        <v>1</v>
      </c>
      <c r="D65" s="5" t="str">
        <f>VLOOKUP(A65,数值计算!AB:AT,9)</f>
        <v>1|17|58</v>
      </c>
      <c r="E65" s="16">
        <f>VLOOKUP(A65,数值计算!AB:AT,10)</f>
        <v>900</v>
      </c>
      <c r="F65" s="5">
        <f>VLOOKUP(A65,数值计算!AB:AT,13)</f>
        <v>4</v>
      </c>
      <c r="G65" s="11">
        <f>VLOOKUP(A65,数值计算!AB:AT,11)</f>
        <v>1</v>
      </c>
      <c r="H65" s="5" t="str">
        <f>VLOOKUP(B65,'@挂机科技配置'!A:J,4)</f>
        <v>科技效果类型-挂机装备阶级增加最大值</v>
      </c>
    </row>
    <row r="66" spans="1:8">
      <c r="A66" s="16">
        <v>64</v>
      </c>
      <c r="B66" s="17">
        <f>VLOOKUP(A66,数值计算!AB:AT,6)</f>
        <v>204</v>
      </c>
      <c r="C66" s="5">
        <f>VLOOKUP(A66,数值计算!AB:AT,7)</f>
        <v>2</v>
      </c>
      <c r="D66" s="5" t="str">
        <f>VLOOKUP(A66,数值计算!AB:AT,9)</f>
        <v>1|17|116</v>
      </c>
      <c r="E66" s="16">
        <f>VLOOKUP(A66,数值计算!AB:AT,10)</f>
        <v>1800</v>
      </c>
      <c r="F66" s="5">
        <f>VLOOKUP(A66,数值计算!AB:AT,13)</f>
        <v>5</v>
      </c>
      <c r="G66" s="11">
        <f>VLOOKUP(A66,数值计算!AB:AT,11)</f>
        <v>2</v>
      </c>
      <c r="H66" s="5" t="str">
        <f>VLOOKUP(B66,'@挂机科技配置'!A:J,4)</f>
        <v>科技效果类型-挂机装备阶级增加最大值</v>
      </c>
    </row>
    <row r="67" spans="1:8">
      <c r="A67" s="16">
        <v>65</v>
      </c>
      <c r="B67" s="17">
        <f>VLOOKUP(A67,数值计算!AB:AT,6)</f>
        <v>205</v>
      </c>
      <c r="C67" s="5">
        <f>VLOOKUP(A67,数值计算!AB:AT,7)</f>
        <v>1</v>
      </c>
      <c r="D67" s="5" t="str">
        <f>VLOOKUP(A67,数值计算!AB:AT,9)</f>
        <v>1|17|58</v>
      </c>
      <c r="E67" s="16">
        <f>VLOOKUP(A67,数值计算!AB:AT,10)</f>
        <v>900</v>
      </c>
      <c r="F67" s="5" t="str">
        <f>VLOOKUP(A67,数值计算!AB:AT,13)</f>
        <v>属性-攻击力|920</v>
      </c>
      <c r="G67" s="11">
        <f>VLOOKUP(A67,数值计算!AB:AT,11)</f>
        <v>920</v>
      </c>
      <c r="H67" s="5" t="str">
        <f>VLOOKUP(B67,'@挂机科技配置'!A:J,4)</f>
        <v>科技效果类型-挂机英雄属性</v>
      </c>
    </row>
    <row r="68" spans="1:8">
      <c r="A68" s="16">
        <v>66</v>
      </c>
      <c r="B68" s="17">
        <f>VLOOKUP(A68,数值计算!AB:AT,6)</f>
        <v>205</v>
      </c>
      <c r="C68" s="5">
        <f>VLOOKUP(A68,数值计算!AB:AT,7)</f>
        <v>2</v>
      </c>
      <c r="D68" s="5" t="str">
        <f>VLOOKUP(A68,数值计算!AB:AT,9)</f>
        <v>1|17|116</v>
      </c>
      <c r="E68" s="16">
        <f>VLOOKUP(A68,数值计算!AB:AT,10)</f>
        <v>1800</v>
      </c>
      <c r="F68" s="5" t="str">
        <f>VLOOKUP(A68,数值计算!AB:AT,13)</f>
        <v>属性-攻击力|2150</v>
      </c>
      <c r="G68" s="11">
        <f>VLOOKUP(A68,数值计算!AB:AT,11)</f>
        <v>2150</v>
      </c>
      <c r="H68" s="5" t="str">
        <f>VLOOKUP(B68,'@挂机科技配置'!A:J,4)</f>
        <v>科技效果类型-挂机英雄属性</v>
      </c>
    </row>
    <row r="69" spans="1:8">
      <c r="A69" s="16">
        <v>67</v>
      </c>
      <c r="B69" s="17">
        <f>VLOOKUP(A69,数值计算!AB:AT,6)</f>
        <v>205</v>
      </c>
      <c r="C69" s="5">
        <f>VLOOKUP(A69,数值计算!AB:AT,7)</f>
        <v>3</v>
      </c>
      <c r="D69" s="5" t="str">
        <f>VLOOKUP(A69,数值计算!AB:AT,9)</f>
        <v>1|17|174</v>
      </c>
      <c r="E69" s="16">
        <f>VLOOKUP(A69,数值计算!AB:AT,10)</f>
        <v>2400</v>
      </c>
      <c r="F69" s="5" t="str">
        <f>VLOOKUP(A69,数值计算!AB:AT,13)</f>
        <v>属性-攻击力|3690</v>
      </c>
      <c r="G69" s="11">
        <f>VLOOKUP(A69,数值计算!AB:AT,11)</f>
        <v>3690</v>
      </c>
      <c r="H69" s="5" t="str">
        <f>VLOOKUP(B69,'@挂机科技配置'!A:J,4)</f>
        <v>科技效果类型-挂机英雄属性</v>
      </c>
    </row>
    <row r="70" spans="1:8">
      <c r="A70" s="16">
        <v>68</v>
      </c>
      <c r="B70" s="17">
        <f>VLOOKUP(A70,数值计算!AB:AT,6)</f>
        <v>205</v>
      </c>
      <c r="C70" s="5">
        <f>VLOOKUP(A70,数值计算!AB:AT,7)</f>
        <v>4</v>
      </c>
      <c r="D70" s="5" t="str">
        <f>VLOOKUP(A70,数值计算!AB:AT,9)</f>
        <v>1|17|232</v>
      </c>
      <c r="E70" s="16">
        <f>VLOOKUP(A70,数值计算!AB:AT,10)</f>
        <v>3600</v>
      </c>
      <c r="F70" s="5" t="str">
        <f>VLOOKUP(A70,数值计算!AB:AT,13)</f>
        <v>属性-攻击力|5530</v>
      </c>
      <c r="G70" s="11">
        <f>VLOOKUP(A70,数值计算!AB:AT,11)</f>
        <v>5530</v>
      </c>
      <c r="H70" s="5" t="str">
        <f>VLOOKUP(B70,'@挂机科技配置'!A:J,4)</f>
        <v>科技效果类型-挂机英雄属性</v>
      </c>
    </row>
    <row r="71" spans="1:8">
      <c r="A71" s="16">
        <v>69</v>
      </c>
      <c r="B71" s="17">
        <f>VLOOKUP(A71,数值计算!AB:AT,6)</f>
        <v>205</v>
      </c>
      <c r="C71" s="5">
        <f>VLOOKUP(A71,数值计算!AB:AT,7)</f>
        <v>5</v>
      </c>
      <c r="D71" s="5" t="str">
        <f>VLOOKUP(A71,数值计算!AB:AT,9)</f>
        <v>1|17|290</v>
      </c>
      <c r="E71" s="16">
        <f>VLOOKUP(A71,数值计算!AB:AT,10)</f>
        <v>4800</v>
      </c>
      <c r="F71" s="5" t="str">
        <f>VLOOKUP(A71,数值计算!AB:AT,13)</f>
        <v>属性-攻击力|7680</v>
      </c>
      <c r="G71" s="11">
        <f>VLOOKUP(A71,数值计算!AB:AT,11)</f>
        <v>7680</v>
      </c>
      <c r="H71" s="5" t="str">
        <f>VLOOKUP(B71,'@挂机科技配置'!A:J,4)</f>
        <v>科技效果类型-挂机英雄属性</v>
      </c>
    </row>
    <row r="72" spans="1:8">
      <c r="A72" s="16">
        <v>70</v>
      </c>
      <c r="B72" s="17">
        <f>VLOOKUP(A72,数值计算!AB:AT,6)</f>
        <v>206</v>
      </c>
      <c r="C72" s="5">
        <f>VLOOKUP(A72,数值计算!AB:AT,7)</f>
        <v>1</v>
      </c>
      <c r="D72" s="5" t="str">
        <f>VLOOKUP(A72,数值计算!AB:AT,9)</f>
        <v>1|18|10</v>
      </c>
      <c r="E72" s="16">
        <f>VLOOKUP(A72,数值计算!AB:AT,10)</f>
        <v>600</v>
      </c>
      <c r="F72" s="5">
        <f>VLOOKUP(A72,数值计算!AB:AT,13)</f>
        <v>4000</v>
      </c>
      <c r="G72" s="11" t="str">
        <f>VLOOKUP(A72,数值计算!AB:AT,11)</f>
        <v>40%</v>
      </c>
      <c r="H72" s="5" t="str">
        <f>VLOOKUP(B72,'@挂机科技配置'!A:J,4)</f>
        <v>科技效果类型-金币宝箱产出提升</v>
      </c>
    </row>
    <row r="73" spans="1:8">
      <c r="A73" s="16">
        <v>71</v>
      </c>
      <c r="B73" s="17">
        <f>VLOOKUP(A73,数值计算!AB:AT,6)</f>
        <v>206</v>
      </c>
      <c r="C73" s="5">
        <f>VLOOKUP(A73,数值计算!AB:AT,7)</f>
        <v>2</v>
      </c>
      <c r="D73" s="5" t="str">
        <f>VLOOKUP(A73,数值计算!AB:AT,9)</f>
        <v>1|18|20</v>
      </c>
      <c r="E73" s="16">
        <f>VLOOKUP(A73,数值计算!AB:AT,10)</f>
        <v>600</v>
      </c>
      <c r="F73" s="5">
        <f>VLOOKUP(A73,数值计算!AB:AT,13)</f>
        <v>8000</v>
      </c>
      <c r="G73" s="11" t="str">
        <f>VLOOKUP(A73,数值计算!AB:AT,11)</f>
        <v>80%</v>
      </c>
      <c r="H73" s="5" t="str">
        <f>VLOOKUP(B73,'@挂机科技配置'!A:J,4)</f>
        <v>科技效果类型-金币宝箱产出提升</v>
      </c>
    </row>
    <row r="74" spans="1:8">
      <c r="A74" s="16">
        <v>72</v>
      </c>
      <c r="B74" s="17">
        <f>VLOOKUP(A74,数值计算!AB:AT,6)</f>
        <v>206</v>
      </c>
      <c r="C74" s="5">
        <f>VLOOKUP(A74,数值计算!AB:AT,7)</f>
        <v>3</v>
      </c>
      <c r="D74" s="5" t="str">
        <f>VLOOKUP(A74,数值计算!AB:AT,9)</f>
        <v>1|18|30</v>
      </c>
      <c r="E74" s="16">
        <f>VLOOKUP(A74,数值计算!AB:AT,10)</f>
        <v>600</v>
      </c>
      <c r="F74" s="5">
        <f>VLOOKUP(A74,数值计算!AB:AT,13)</f>
        <v>12000</v>
      </c>
      <c r="G74" s="11" t="str">
        <f>VLOOKUP(A74,数值计算!AB:AT,11)</f>
        <v>120%</v>
      </c>
      <c r="H74" s="5" t="str">
        <f>VLOOKUP(B74,'@挂机科技配置'!A:J,4)</f>
        <v>科技效果类型-金币宝箱产出提升</v>
      </c>
    </row>
    <row r="75" spans="1:8">
      <c r="A75" s="16">
        <v>73</v>
      </c>
      <c r="B75" s="17">
        <f>VLOOKUP(A75,数值计算!AB:AT,6)</f>
        <v>206</v>
      </c>
      <c r="C75" s="5">
        <f>VLOOKUP(A75,数值计算!AB:AT,7)</f>
        <v>4</v>
      </c>
      <c r="D75" s="5" t="str">
        <f>VLOOKUP(A75,数值计算!AB:AT,9)</f>
        <v>1|18|40</v>
      </c>
      <c r="E75" s="16">
        <f>VLOOKUP(A75,数值计算!AB:AT,10)</f>
        <v>600</v>
      </c>
      <c r="F75" s="5">
        <f>VLOOKUP(A75,数值计算!AB:AT,13)</f>
        <v>16000</v>
      </c>
      <c r="G75" s="11" t="str">
        <f>VLOOKUP(A75,数值计算!AB:AT,11)</f>
        <v>160%</v>
      </c>
      <c r="H75" s="5" t="str">
        <f>VLOOKUP(B75,'@挂机科技配置'!A:J,4)</f>
        <v>科技效果类型-金币宝箱产出提升</v>
      </c>
    </row>
    <row r="76" spans="1:8">
      <c r="A76" s="16">
        <v>74</v>
      </c>
      <c r="B76" s="17">
        <f>VLOOKUP(A76,数值计算!AB:AT,6)</f>
        <v>206</v>
      </c>
      <c r="C76" s="5">
        <f>VLOOKUP(A76,数值计算!AB:AT,7)</f>
        <v>5</v>
      </c>
      <c r="D76" s="5" t="str">
        <f>VLOOKUP(A76,数值计算!AB:AT,9)</f>
        <v>1|18|50</v>
      </c>
      <c r="E76" s="16">
        <f>VLOOKUP(A76,数值计算!AB:AT,10)</f>
        <v>600</v>
      </c>
      <c r="F76" s="5">
        <f>VLOOKUP(A76,数值计算!AB:AT,13)</f>
        <v>20000</v>
      </c>
      <c r="G76" s="11" t="str">
        <f>VLOOKUP(A76,数值计算!AB:AT,11)</f>
        <v>200%</v>
      </c>
      <c r="H76" s="5" t="str">
        <f>VLOOKUP(B76,'@挂机科技配置'!A:J,4)</f>
        <v>科技效果类型-金币宝箱产出提升</v>
      </c>
    </row>
    <row r="77" spans="1:8">
      <c r="A77" s="16">
        <v>75</v>
      </c>
      <c r="B77" s="17">
        <f>VLOOKUP(A77,数值计算!AB:AT,6)</f>
        <v>207</v>
      </c>
      <c r="C77" s="5">
        <f>VLOOKUP(A77,数值计算!AB:AT,7)</f>
        <v>1</v>
      </c>
      <c r="D77" s="5" t="str">
        <f>VLOOKUP(A77,数值计算!AB:AT,9)</f>
        <v>1|17|58</v>
      </c>
      <c r="E77" s="16">
        <f>VLOOKUP(A77,数值计算!AB:AT,10)</f>
        <v>900</v>
      </c>
      <c r="F77" s="5" t="str">
        <f>VLOOKUP(A77,数值计算!AB:AT,13)</f>
        <v>属性-攻击力|184</v>
      </c>
      <c r="G77" s="11">
        <f>VLOOKUP(A77,数值计算!AB:AT,11)</f>
        <v>184</v>
      </c>
      <c r="H77" s="5" t="str">
        <f>VLOOKUP(B77,'@挂机科技配置'!A:J,4)</f>
        <v>科技效果类型-英雄属性</v>
      </c>
    </row>
    <row r="78" spans="1:8">
      <c r="A78" s="16">
        <v>76</v>
      </c>
      <c r="B78" s="17">
        <f>VLOOKUP(A78,数值计算!AB:AT,6)</f>
        <v>207</v>
      </c>
      <c r="C78" s="5">
        <f>VLOOKUP(A78,数值计算!AB:AT,7)</f>
        <v>2</v>
      </c>
      <c r="D78" s="5" t="str">
        <f>VLOOKUP(A78,数值计算!AB:AT,9)</f>
        <v>1|17|116</v>
      </c>
      <c r="E78" s="16">
        <f>VLOOKUP(A78,数值计算!AB:AT,10)</f>
        <v>1800</v>
      </c>
      <c r="F78" s="5" t="str">
        <f>VLOOKUP(A78,数值计算!AB:AT,13)</f>
        <v>属性-攻击力|430</v>
      </c>
      <c r="G78" s="11">
        <f>VLOOKUP(A78,数值计算!AB:AT,11)</f>
        <v>430</v>
      </c>
      <c r="H78" s="5" t="str">
        <f>VLOOKUP(B78,'@挂机科技配置'!A:J,4)</f>
        <v>科技效果类型-英雄属性</v>
      </c>
    </row>
    <row r="79" spans="1:8">
      <c r="A79" s="16">
        <v>77</v>
      </c>
      <c r="B79" s="17">
        <f>VLOOKUP(A79,数值计算!AB:AT,6)</f>
        <v>207</v>
      </c>
      <c r="C79" s="5">
        <f>VLOOKUP(A79,数值计算!AB:AT,7)</f>
        <v>3</v>
      </c>
      <c r="D79" s="5" t="str">
        <f>VLOOKUP(A79,数值计算!AB:AT,9)</f>
        <v>1|17|174</v>
      </c>
      <c r="E79" s="16">
        <f>VLOOKUP(A79,数值计算!AB:AT,10)</f>
        <v>2400</v>
      </c>
      <c r="F79" s="5" t="str">
        <f>VLOOKUP(A79,数值计算!AB:AT,13)</f>
        <v>属性-攻击力|737</v>
      </c>
      <c r="G79" s="11">
        <f>VLOOKUP(A79,数值计算!AB:AT,11)</f>
        <v>737</v>
      </c>
      <c r="H79" s="5" t="str">
        <f>VLOOKUP(B79,'@挂机科技配置'!A:J,4)</f>
        <v>科技效果类型-英雄属性</v>
      </c>
    </row>
    <row r="80" spans="1:8">
      <c r="A80" s="16">
        <v>78</v>
      </c>
      <c r="B80" s="17">
        <f>VLOOKUP(A80,数值计算!AB:AT,6)</f>
        <v>207</v>
      </c>
      <c r="C80" s="5">
        <f>VLOOKUP(A80,数值计算!AB:AT,7)</f>
        <v>4</v>
      </c>
      <c r="D80" s="5" t="str">
        <f>VLOOKUP(A80,数值计算!AB:AT,9)</f>
        <v>1|17|232</v>
      </c>
      <c r="E80" s="16">
        <f>VLOOKUP(A80,数值计算!AB:AT,10)</f>
        <v>3600</v>
      </c>
      <c r="F80" s="5" t="str">
        <f>VLOOKUP(A80,数值计算!AB:AT,13)</f>
        <v>属性-攻击力|1106</v>
      </c>
      <c r="G80" s="11">
        <f>VLOOKUP(A80,数值计算!AB:AT,11)</f>
        <v>1106</v>
      </c>
      <c r="H80" s="5" t="str">
        <f>VLOOKUP(B80,'@挂机科技配置'!A:J,4)</f>
        <v>科技效果类型-英雄属性</v>
      </c>
    </row>
    <row r="81" spans="1:8">
      <c r="A81" s="16">
        <v>79</v>
      </c>
      <c r="B81" s="17">
        <f>VLOOKUP(A81,数值计算!AB:AT,6)</f>
        <v>207</v>
      </c>
      <c r="C81" s="5">
        <f>VLOOKUP(A81,数值计算!AB:AT,7)</f>
        <v>5</v>
      </c>
      <c r="D81" s="5" t="str">
        <f>VLOOKUP(A81,数值计算!AB:AT,9)</f>
        <v>1|17|290</v>
      </c>
      <c r="E81" s="16">
        <f>VLOOKUP(A81,数值计算!AB:AT,10)</f>
        <v>4800</v>
      </c>
      <c r="F81" s="5" t="str">
        <f>VLOOKUP(A81,数值计算!AB:AT,13)</f>
        <v>属性-攻击力|1536</v>
      </c>
      <c r="G81" s="11">
        <f>VLOOKUP(A81,数值计算!AB:AT,11)</f>
        <v>1536</v>
      </c>
      <c r="H81" s="5" t="str">
        <f>VLOOKUP(B81,'@挂机科技配置'!A:J,4)</f>
        <v>科技效果类型-英雄属性</v>
      </c>
    </row>
    <row r="82" spans="1:8">
      <c r="A82" s="16">
        <v>80</v>
      </c>
      <c r="B82" s="17">
        <f>VLOOKUP(A82,数值计算!AB:AT,6)</f>
        <v>208</v>
      </c>
      <c r="C82" s="5">
        <f>VLOOKUP(A82,数值计算!AB:AT,7)</f>
        <v>1</v>
      </c>
      <c r="D82" s="5" t="str">
        <f>VLOOKUP(A82,数值计算!AB:AT,9)</f>
        <v>1|17|58</v>
      </c>
      <c r="E82" s="16">
        <f>VLOOKUP(A82,数值计算!AB:AT,10)</f>
        <v>900</v>
      </c>
      <c r="F82" s="5" t="str">
        <f>VLOOKUP(A82,数值计算!AB:AT,13)</f>
        <v>品质-白|-155#品质-绿|36#品质-蓝|60#品质-紫|30#品质-橙|18#品质-红|11</v>
      </c>
      <c r="G82" s="11" t="str">
        <f>VLOOKUP(A82,数值计算!AB:AT,11)</f>
        <v>100%</v>
      </c>
      <c r="H82" s="5" t="str">
        <f>VLOOKUP(B82,'@挂机科技配置'!A:J,4)</f>
        <v>科技效果类型-装备品质权重增加</v>
      </c>
    </row>
    <row r="83" spans="1:8">
      <c r="A83" s="16">
        <v>81</v>
      </c>
      <c r="B83" s="17">
        <f>VLOOKUP(A83,数值计算!AB:AT,6)</f>
        <v>208</v>
      </c>
      <c r="C83" s="5">
        <f>VLOOKUP(A83,数值计算!AB:AT,7)</f>
        <v>2</v>
      </c>
      <c r="D83" s="5" t="str">
        <f>VLOOKUP(A83,数值计算!AB:AT,9)</f>
        <v>1|17|116</v>
      </c>
      <c r="E83" s="16">
        <f>VLOOKUP(A83,数值计算!AB:AT,10)</f>
        <v>1800</v>
      </c>
      <c r="F83" s="5" t="str">
        <f>VLOOKUP(A83,数值计算!AB:AT,13)</f>
        <v>品质-白|-310#品质-绿|72#品质-蓝|120#品质-紫|60#品质-橙|36#品质-红|22</v>
      </c>
      <c r="G83" s="11" t="str">
        <f>VLOOKUP(A83,数值计算!AB:AT,11)</f>
        <v>200%</v>
      </c>
      <c r="H83" s="5" t="str">
        <f>VLOOKUP(B83,'@挂机科技配置'!A:J,4)</f>
        <v>科技效果类型-装备品质权重增加</v>
      </c>
    </row>
    <row r="84" spans="1:8">
      <c r="A84" s="16">
        <v>82</v>
      </c>
      <c r="B84" s="17">
        <f>VLOOKUP(A84,数值计算!AB:AT,6)</f>
        <v>208</v>
      </c>
      <c r="C84" s="5">
        <f>VLOOKUP(A84,数值计算!AB:AT,7)</f>
        <v>3</v>
      </c>
      <c r="D84" s="5" t="str">
        <f>VLOOKUP(A84,数值计算!AB:AT,9)</f>
        <v>1|17|174</v>
      </c>
      <c r="E84" s="16">
        <f>VLOOKUP(A84,数值计算!AB:AT,10)</f>
        <v>2400</v>
      </c>
      <c r="F84" s="5" t="str">
        <f>VLOOKUP(A84,数值计算!AB:AT,13)</f>
        <v>品质-白|-465#品质-绿|108#品质-蓝|180#品质-紫|90#品质-橙|54#品质-红|33</v>
      </c>
      <c r="G84" s="11" t="str">
        <f>VLOOKUP(A84,数值计算!AB:AT,11)</f>
        <v>300%</v>
      </c>
      <c r="H84" s="5" t="str">
        <f>VLOOKUP(B84,'@挂机科技配置'!A:J,4)</f>
        <v>科技效果类型-装备品质权重增加</v>
      </c>
    </row>
    <row r="85" spans="1:8">
      <c r="A85" s="16">
        <v>83</v>
      </c>
      <c r="B85" s="17">
        <f>VLOOKUP(A85,数值计算!AB:AT,6)</f>
        <v>208</v>
      </c>
      <c r="C85" s="5">
        <f>VLOOKUP(A85,数值计算!AB:AT,7)</f>
        <v>4</v>
      </c>
      <c r="D85" s="5" t="str">
        <f>VLOOKUP(A85,数值计算!AB:AT,9)</f>
        <v>1|17|232</v>
      </c>
      <c r="E85" s="16">
        <f>VLOOKUP(A85,数值计算!AB:AT,10)</f>
        <v>3600</v>
      </c>
      <c r="F85" s="5" t="str">
        <f>VLOOKUP(A85,数值计算!AB:AT,13)</f>
        <v>品质-白|-620#品质-绿|144#品质-蓝|240#品质-紫|120#品质-橙|72#品质-红|44</v>
      </c>
      <c r="G85" s="11" t="str">
        <f>VLOOKUP(A85,数值计算!AB:AT,11)</f>
        <v>400%</v>
      </c>
      <c r="H85" s="5" t="str">
        <f>VLOOKUP(B85,'@挂机科技配置'!A:J,4)</f>
        <v>科技效果类型-装备品质权重增加</v>
      </c>
    </row>
    <row r="86" spans="1:8">
      <c r="A86" s="16">
        <v>84</v>
      </c>
      <c r="B86" s="17">
        <f>VLOOKUP(A86,数值计算!AB:AT,6)</f>
        <v>208</v>
      </c>
      <c r="C86" s="5">
        <f>VLOOKUP(A86,数值计算!AB:AT,7)</f>
        <v>5</v>
      </c>
      <c r="D86" s="5" t="str">
        <f>VLOOKUP(A86,数值计算!AB:AT,9)</f>
        <v>1|17|290</v>
      </c>
      <c r="E86" s="16">
        <f>VLOOKUP(A86,数值计算!AB:AT,10)</f>
        <v>4800</v>
      </c>
      <c r="F86" s="5" t="str">
        <f>VLOOKUP(A86,数值计算!AB:AT,13)</f>
        <v>品质-白|-775#品质-绿|180#品质-蓝|300#品质-紫|150#品质-橙|90#品质-红|55</v>
      </c>
      <c r="G86" s="11" t="str">
        <f>VLOOKUP(A86,数值计算!AB:AT,11)</f>
        <v>500%</v>
      </c>
      <c r="H86" s="5" t="str">
        <f>VLOOKUP(B86,'@挂机科技配置'!A:J,4)</f>
        <v>科技效果类型-装备品质权重增加</v>
      </c>
    </row>
    <row r="87" spans="1:8">
      <c r="A87" s="16">
        <v>85</v>
      </c>
      <c r="B87" s="17">
        <f>VLOOKUP(A87,数值计算!AB:AT,6)</f>
        <v>209</v>
      </c>
      <c r="C87" s="5">
        <f>VLOOKUP(A87,数值计算!AB:AT,7)</f>
        <v>1</v>
      </c>
      <c r="D87" s="5" t="str">
        <f>VLOOKUP(A87,数值计算!AB:AT,9)</f>
        <v>1|17|58</v>
      </c>
      <c r="E87" s="16">
        <f>VLOOKUP(A87,数值计算!AB:AT,10)</f>
        <v>900</v>
      </c>
      <c r="F87" s="5" t="str">
        <f>VLOOKUP(A87,数值计算!AB:AT,13)</f>
        <v>属性-防御力|37</v>
      </c>
      <c r="G87" s="11">
        <f>VLOOKUP(A87,数值计算!AB:AT,11)</f>
        <v>37</v>
      </c>
      <c r="H87" s="5" t="str">
        <f>VLOOKUP(B87,'@挂机科技配置'!A:J,4)</f>
        <v>科技效果类型-英雄属性</v>
      </c>
    </row>
    <row r="88" spans="1:8">
      <c r="A88" s="16">
        <v>86</v>
      </c>
      <c r="B88" s="17">
        <f>VLOOKUP(A88,数值计算!AB:AT,6)</f>
        <v>209</v>
      </c>
      <c r="C88" s="5">
        <f>VLOOKUP(A88,数值计算!AB:AT,7)</f>
        <v>2</v>
      </c>
      <c r="D88" s="5" t="str">
        <f>VLOOKUP(A88,数值计算!AB:AT,9)</f>
        <v>1|17|116</v>
      </c>
      <c r="E88" s="16">
        <f>VLOOKUP(A88,数值计算!AB:AT,10)</f>
        <v>1800</v>
      </c>
      <c r="F88" s="5" t="str">
        <f>VLOOKUP(A88,数值计算!AB:AT,13)</f>
        <v>属性-防御力|86</v>
      </c>
      <c r="G88" s="11">
        <f>VLOOKUP(A88,数值计算!AB:AT,11)</f>
        <v>86</v>
      </c>
      <c r="H88" s="5" t="str">
        <f>VLOOKUP(B88,'@挂机科技配置'!A:J,4)</f>
        <v>科技效果类型-英雄属性</v>
      </c>
    </row>
    <row r="89" spans="1:8">
      <c r="A89" s="16">
        <v>87</v>
      </c>
      <c r="B89" s="17">
        <f>VLOOKUP(A89,数值计算!AB:AT,6)</f>
        <v>209</v>
      </c>
      <c r="C89" s="5">
        <f>VLOOKUP(A89,数值计算!AB:AT,7)</f>
        <v>3</v>
      </c>
      <c r="D89" s="5" t="str">
        <f>VLOOKUP(A89,数值计算!AB:AT,9)</f>
        <v>1|17|174</v>
      </c>
      <c r="E89" s="16">
        <f>VLOOKUP(A89,数值计算!AB:AT,10)</f>
        <v>2400</v>
      </c>
      <c r="F89" s="5" t="str">
        <f>VLOOKUP(A89,数值计算!AB:AT,13)</f>
        <v>属性-防御力|147</v>
      </c>
      <c r="G89" s="11">
        <f>VLOOKUP(A89,数值计算!AB:AT,11)</f>
        <v>147</v>
      </c>
      <c r="H89" s="5" t="str">
        <f>VLOOKUP(B89,'@挂机科技配置'!A:J,4)</f>
        <v>科技效果类型-英雄属性</v>
      </c>
    </row>
    <row r="90" spans="1:8">
      <c r="A90" s="16">
        <v>88</v>
      </c>
      <c r="B90" s="17">
        <f>VLOOKUP(A90,数值计算!AB:AT,6)</f>
        <v>209</v>
      </c>
      <c r="C90" s="5">
        <f>VLOOKUP(A90,数值计算!AB:AT,7)</f>
        <v>4</v>
      </c>
      <c r="D90" s="5" t="str">
        <f>VLOOKUP(A90,数值计算!AB:AT,9)</f>
        <v>1|17|232</v>
      </c>
      <c r="E90" s="16">
        <f>VLOOKUP(A90,数值计算!AB:AT,10)</f>
        <v>3600</v>
      </c>
      <c r="F90" s="5" t="str">
        <f>VLOOKUP(A90,数值计算!AB:AT,13)</f>
        <v>属性-防御力|221</v>
      </c>
      <c r="G90" s="11">
        <f>VLOOKUP(A90,数值计算!AB:AT,11)</f>
        <v>221</v>
      </c>
      <c r="H90" s="5" t="str">
        <f>VLOOKUP(B90,'@挂机科技配置'!A:J,4)</f>
        <v>科技效果类型-英雄属性</v>
      </c>
    </row>
    <row r="91" spans="1:8">
      <c r="A91" s="16">
        <v>89</v>
      </c>
      <c r="B91" s="17">
        <f>VLOOKUP(A91,数值计算!AB:AT,6)</f>
        <v>209</v>
      </c>
      <c r="C91" s="5">
        <f>VLOOKUP(A91,数值计算!AB:AT,7)</f>
        <v>5</v>
      </c>
      <c r="D91" s="5" t="str">
        <f>VLOOKUP(A91,数值计算!AB:AT,9)</f>
        <v>1|17|290</v>
      </c>
      <c r="E91" s="16">
        <f>VLOOKUP(A91,数值计算!AB:AT,10)</f>
        <v>4800</v>
      </c>
      <c r="F91" s="5" t="str">
        <f>VLOOKUP(A91,数值计算!AB:AT,13)</f>
        <v>属性-防御力|307</v>
      </c>
      <c r="G91" s="11">
        <f>VLOOKUP(A91,数值计算!AB:AT,11)</f>
        <v>307</v>
      </c>
      <c r="H91" s="5" t="str">
        <f>VLOOKUP(B91,'@挂机科技配置'!A:J,4)</f>
        <v>科技效果类型-英雄属性</v>
      </c>
    </row>
    <row r="92" spans="1:8">
      <c r="A92" s="16">
        <v>90</v>
      </c>
      <c r="B92" s="17">
        <f>VLOOKUP(A92,数值计算!AB:AT,6)</f>
        <v>210</v>
      </c>
      <c r="C92" s="5">
        <f>VLOOKUP(A92,数值计算!AB:AT,7)</f>
        <v>1</v>
      </c>
      <c r="D92" s="5" t="str">
        <f>VLOOKUP(A92,数值计算!AB:AT,9)</f>
        <v>1|17|58</v>
      </c>
      <c r="E92" s="16">
        <f>VLOOKUP(A92,数值计算!AB:AT,10)</f>
        <v>900</v>
      </c>
      <c r="F92" s="5">
        <f>VLOOKUP(A92,数值计算!AB:AT,13)</f>
        <v>6</v>
      </c>
      <c r="G92" s="11">
        <f>VLOOKUP(A92,数值计算!AB:AT,11)</f>
        <v>1</v>
      </c>
      <c r="H92" s="5" t="str">
        <f>VLOOKUP(B92,'@挂机科技配置'!A:J,4)</f>
        <v>科技效果类型-挂机装备阶级增加最大值</v>
      </c>
    </row>
    <row r="93" spans="1:8">
      <c r="A93" s="16">
        <v>91</v>
      </c>
      <c r="B93" s="17">
        <f>VLOOKUP(A93,数值计算!AB:AT,6)</f>
        <v>210</v>
      </c>
      <c r="C93" s="5">
        <f>VLOOKUP(A93,数值计算!AB:AT,7)</f>
        <v>2</v>
      </c>
      <c r="D93" s="5" t="str">
        <f>VLOOKUP(A93,数值计算!AB:AT,9)</f>
        <v>1|17|116</v>
      </c>
      <c r="E93" s="16">
        <f>VLOOKUP(A93,数值计算!AB:AT,10)</f>
        <v>1800</v>
      </c>
      <c r="F93" s="5">
        <f>VLOOKUP(A93,数值计算!AB:AT,13)</f>
        <v>7</v>
      </c>
      <c r="G93" s="11">
        <f>VLOOKUP(A93,数值计算!AB:AT,11)</f>
        <v>2</v>
      </c>
      <c r="H93" s="5" t="str">
        <f>VLOOKUP(B93,'@挂机科技配置'!A:J,4)</f>
        <v>科技效果类型-挂机装备阶级增加最大值</v>
      </c>
    </row>
    <row r="94" spans="1:8">
      <c r="A94" s="16">
        <v>92</v>
      </c>
      <c r="B94" s="17">
        <f>VLOOKUP(A94,数值计算!AB:AT,6)</f>
        <v>300</v>
      </c>
      <c r="C94" s="5">
        <f>VLOOKUP(A94,数值计算!AB:AT,7)</f>
        <v>1</v>
      </c>
      <c r="D94" s="5" t="str">
        <f>VLOOKUP(A94,数值计算!AB:AT,9)</f>
        <v>1|18|17</v>
      </c>
      <c r="E94" s="16">
        <f>VLOOKUP(A94,数值计算!AB:AT,10)</f>
        <v>600</v>
      </c>
      <c r="F94" s="5">
        <f>VLOOKUP(A94,数值计算!AB:AT,13)</f>
        <v>4000</v>
      </c>
      <c r="G94" s="11" t="str">
        <f>VLOOKUP(A94,数值计算!AB:AT,11)</f>
        <v>40%</v>
      </c>
      <c r="H94" s="5" t="str">
        <f>VLOOKUP(B94,'@挂机科技配置'!A:J,4)</f>
        <v>科技效果类型-金币宝箱产出提升</v>
      </c>
    </row>
    <row r="95" spans="1:8">
      <c r="A95" s="16">
        <v>93</v>
      </c>
      <c r="B95" s="17">
        <f>VLOOKUP(A95,数值计算!AB:AT,6)</f>
        <v>300</v>
      </c>
      <c r="C95" s="5">
        <f>VLOOKUP(A95,数值计算!AB:AT,7)</f>
        <v>2</v>
      </c>
      <c r="D95" s="5" t="str">
        <f>VLOOKUP(A95,数值计算!AB:AT,9)</f>
        <v>1|18|34</v>
      </c>
      <c r="E95" s="16">
        <f>VLOOKUP(A95,数值计算!AB:AT,10)</f>
        <v>600</v>
      </c>
      <c r="F95" s="5">
        <f>VLOOKUP(A95,数值计算!AB:AT,13)</f>
        <v>8000</v>
      </c>
      <c r="G95" s="11" t="str">
        <f>VLOOKUP(A95,数值计算!AB:AT,11)</f>
        <v>80%</v>
      </c>
      <c r="H95" s="5" t="str">
        <f>VLOOKUP(B95,'@挂机科技配置'!A:J,4)</f>
        <v>科技效果类型-金币宝箱产出提升</v>
      </c>
    </row>
    <row r="96" spans="1:8">
      <c r="A96" s="16">
        <v>94</v>
      </c>
      <c r="B96" s="17">
        <f>VLOOKUP(A96,数值计算!AB:AT,6)</f>
        <v>300</v>
      </c>
      <c r="C96" s="5">
        <f>VLOOKUP(A96,数值计算!AB:AT,7)</f>
        <v>3</v>
      </c>
      <c r="D96" s="5" t="str">
        <f>VLOOKUP(A96,数值计算!AB:AT,9)</f>
        <v>1|18|51</v>
      </c>
      <c r="E96" s="16">
        <f>VLOOKUP(A96,数值计算!AB:AT,10)</f>
        <v>600</v>
      </c>
      <c r="F96" s="5">
        <f>VLOOKUP(A96,数值计算!AB:AT,13)</f>
        <v>12000</v>
      </c>
      <c r="G96" s="11" t="str">
        <f>VLOOKUP(A96,数值计算!AB:AT,11)</f>
        <v>120%</v>
      </c>
      <c r="H96" s="5" t="str">
        <f>VLOOKUP(B96,'@挂机科技配置'!A:J,4)</f>
        <v>科技效果类型-金币宝箱产出提升</v>
      </c>
    </row>
    <row r="97" spans="1:8">
      <c r="A97" s="16">
        <v>95</v>
      </c>
      <c r="B97" s="17">
        <f>VLOOKUP(A97,数值计算!AB:AT,6)</f>
        <v>300</v>
      </c>
      <c r="C97" s="5">
        <f>VLOOKUP(A97,数值计算!AB:AT,7)</f>
        <v>4</v>
      </c>
      <c r="D97" s="5" t="str">
        <f>VLOOKUP(A97,数值计算!AB:AT,9)</f>
        <v>1|18|68</v>
      </c>
      <c r="E97" s="16">
        <f>VLOOKUP(A97,数值计算!AB:AT,10)</f>
        <v>600</v>
      </c>
      <c r="F97" s="5">
        <f>VLOOKUP(A97,数值计算!AB:AT,13)</f>
        <v>16000</v>
      </c>
      <c r="G97" s="11" t="str">
        <f>VLOOKUP(A97,数值计算!AB:AT,11)</f>
        <v>160%</v>
      </c>
      <c r="H97" s="5" t="str">
        <f>VLOOKUP(B97,'@挂机科技配置'!A:J,4)</f>
        <v>科技效果类型-金币宝箱产出提升</v>
      </c>
    </row>
    <row r="98" spans="1:8">
      <c r="A98" s="16">
        <v>96</v>
      </c>
      <c r="B98" s="17">
        <f>VLOOKUP(A98,数值计算!AB:AT,6)</f>
        <v>300</v>
      </c>
      <c r="C98" s="5">
        <f>VLOOKUP(A98,数值计算!AB:AT,7)</f>
        <v>5</v>
      </c>
      <c r="D98" s="5" t="str">
        <f>VLOOKUP(A98,数值计算!AB:AT,9)</f>
        <v>1|18|85</v>
      </c>
      <c r="E98" s="16">
        <f>VLOOKUP(A98,数值计算!AB:AT,10)</f>
        <v>600</v>
      </c>
      <c r="F98" s="5">
        <f>VLOOKUP(A98,数值计算!AB:AT,13)</f>
        <v>20000</v>
      </c>
      <c r="G98" s="11" t="str">
        <f>VLOOKUP(A98,数值计算!AB:AT,11)</f>
        <v>200%</v>
      </c>
      <c r="H98" s="5" t="str">
        <f>VLOOKUP(B98,'@挂机科技配置'!A:J,4)</f>
        <v>科技效果类型-金币宝箱产出提升</v>
      </c>
    </row>
    <row r="99" spans="1:8">
      <c r="A99" s="16">
        <v>97</v>
      </c>
      <c r="B99" s="17">
        <f>VLOOKUP(A99,数值计算!AB:AT,6)</f>
        <v>301</v>
      </c>
      <c r="C99" s="5">
        <f>VLOOKUP(A99,数值计算!AB:AT,7)</f>
        <v>1</v>
      </c>
      <c r="D99" s="5" t="str">
        <f>VLOOKUP(A99,数值计算!AB:AT,9)</f>
        <v>1|17|95</v>
      </c>
      <c r="E99" s="16">
        <f>VLOOKUP(A99,数值计算!AB:AT,10)</f>
        <v>1200</v>
      </c>
      <c r="F99" s="5" t="str">
        <f>VLOOKUP(A99,数值计算!AB:AT,13)</f>
        <v>属性-攻击力|1910</v>
      </c>
      <c r="G99" s="11">
        <f>VLOOKUP(A99,数值计算!AB:AT,11)</f>
        <v>1910</v>
      </c>
      <c r="H99" s="5" t="str">
        <f>VLOOKUP(B99,'@挂机科技配置'!A:J,4)</f>
        <v>科技效果类型-挂机英雄属性</v>
      </c>
    </row>
    <row r="100" spans="1:8">
      <c r="A100" s="16">
        <v>98</v>
      </c>
      <c r="B100" s="17">
        <f>VLOOKUP(A100,数值计算!AB:AT,6)</f>
        <v>301</v>
      </c>
      <c r="C100" s="5">
        <f>VLOOKUP(A100,数值计算!AB:AT,7)</f>
        <v>2</v>
      </c>
      <c r="D100" s="5" t="str">
        <f>VLOOKUP(A100,数值计算!AB:AT,9)</f>
        <v>1|17|190</v>
      </c>
      <c r="E100" s="16">
        <f>VLOOKUP(A100,数值计算!AB:AT,10)</f>
        <v>2100</v>
      </c>
      <c r="F100" s="5" t="str">
        <f>VLOOKUP(A100,数值计算!AB:AT,13)</f>
        <v>属性-攻击力|4460</v>
      </c>
      <c r="G100" s="11">
        <f>VLOOKUP(A100,数值计算!AB:AT,11)</f>
        <v>4460</v>
      </c>
      <c r="H100" s="5" t="str">
        <f>VLOOKUP(B100,'@挂机科技配置'!A:J,4)</f>
        <v>科技效果类型-挂机英雄属性</v>
      </c>
    </row>
    <row r="101" spans="1:8">
      <c r="A101" s="16">
        <v>99</v>
      </c>
      <c r="B101" s="17">
        <f>VLOOKUP(A101,数值计算!AB:AT,6)</f>
        <v>301</v>
      </c>
      <c r="C101" s="5">
        <f>VLOOKUP(A101,数值计算!AB:AT,7)</f>
        <v>3</v>
      </c>
      <c r="D101" s="5" t="str">
        <f>VLOOKUP(A101,数值计算!AB:AT,9)</f>
        <v>1|17|285</v>
      </c>
      <c r="E101" s="16">
        <f>VLOOKUP(A101,数值计算!AB:AT,10)</f>
        <v>3000</v>
      </c>
      <c r="F101" s="5" t="str">
        <f>VLOOKUP(A101,数值计算!AB:AT,13)</f>
        <v>属性-攻击力|7640</v>
      </c>
      <c r="G101" s="11">
        <f>VLOOKUP(A101,数值计算!AB:AT,11)</f>
        <v>7640</v>
      </c>
      <c r="H101" s="5" t="str">
        <f>VLOOKUP(B101,'@挂机科技配置'!A:J,4)</f>
        <v>科技效果类型-挂机英雄属性</v>
      </c>
    </row>
    <row r="102" spans="1:8">
      <c r="A102" s="16">
        <v>100</v>
      </c>
      <c r="B102" s="17">
        <f>VLOOKUP(A102,数值计算!AB:AT,6)</f>
        <v>301</v>
      </c>
      <c r="C102" s="5">
        <f>VLOOKUP(A102,数值计算!AB:AT,7)</f>
        <v>4</v>
      </c>
      <c r="D102" s="5" t="str">
        <f>VLOOKUP(A102,数值计算!AB:AT,9)</f>
        <v>1|17|380</v>
      </c>
      <c r="E102" s="16">
        <f>VLOOKUP(A102,数值计算!AB:AT,10)</f>
        <v>4500</v>
      </c>
      <c r="F102" s="5" t="str">
        <f>VLOOKUP(A102,数值计算!AB:AT,13)</f>
        <v>属性-攻击力|11460</v>
      </c>
      <c r="G102" s="11">
        <f>VLOOKUP(A102,数值计算!AB:AT,11)</f>
        <v>11460</v>
      </c>
      <c r="H102" s="5" t="str">
        <f>VLOOKUP(B102,'@挂机科技配置'!A:J,4)</f>
        <v>科技效果类型-挂机英雄属性</v>
      </c>
    </row>
    <row r="103" spans="1:8">
      <c r="A103" s="16">
        <v>101</v>
      </c>
      <c r="B103" s="17">
        <f>VLOOKUP(A103,数值计算!AB:AT,6)</f>
        <v>301</v>
      </c>
      <c r="C103" s="5">
        <f>VLOOKUP(A103,数值计算!AB:AT,7)</f>
        <v>5</v>
      </c>
      <c r="D103" s="5" t="str">
        <f>VLOOKUP(A103,数值计算!AB:AT,9)</f>
        <v>1|17|475</v>
      </c>
      <c r="E103" s="16">
        <f>VLOOKUP(A103,数值计算!AB:AT,10)</f>
        <v>6000</v>
      </c>
      <c r="F103" s="5" t="str">
        <f>VLOOKUP(A103,数值计算!AB:AT,13)</f>
        <v>属性-攻击力|15920</v>
      </c>
      <c r="G103" s="11">
        <f>VLOOKUP(A103,数值计算!AB:AT,11)</f>
        <v>15920</v>
      </c>
      <c r="H103" s="5" t="str">
        <f>VLOOKUP(B103,'@挂机科技配置'!A:J,4)</f>
        <v>科技效果类型-挂机英雄属性</v>
      </c>
    </row>
    <row r="104" spans="1:8">
      <c r="A104" s="16">
        <v>102</v>
      </c>
      <c r="B104" s="17">
        <f>VLOOKUP(A104,数值计算!AB:AT,6)</f>
        <v>302</v>
      </c>
      <c r="C104" s="5">
        <f>VLOOKUP(A104,数值计算!AB:AT,7)</f>
        <v>1</v>
      </c>
      <c r="D104" s="5" t="str">
        <f>VLOOKUP(A104,数值计算!AB:AT,9)</f>
        <v>1|17|95</v>
      </c>
      <c r="E104" s="16">
        <f>VLOOKUP(A104,数值计算!AB:AT,10)</f>
        <v>1200</v>
      </c>
      <c r="F104" s="5" t="str">
        <f>VLOOKUP(A104,数值计算!AB:AT,13)</f>
        <v>属性-攻击力|382</v>
      </c>
      <c r="G104" s="11">
        <f>VLOOKUP(A104,数值计算!AB:AT,11)</f>
        <v>382</v>
      </c>
      <c r="H104" s="5" t="str">
        <f>VLOOKUP(B104,'@挂机科技配置'!A:J,4)</f>
        <v>科技效果类型-英雄属性</v>
      </c>
    </row>
    <row r="105" spans="1:8">
      <c r="A105" s="16">
        <v>103</v>
      </c>
      <c r="B105" s="17">
        <f>VLOOKUP(A105,数值计算!AB:AT,6)</f>
        <v>302</v>
      </c>
      <c r="C105" s="5">
        <f>VLOOKUP(A105,数值计算!AB:AT,7)</f>
        <v>2</v>
      </c>
      <c r="D105" s="5" t="str">
        <f>VLOOKUP(A105,数值计算!AB:AT,9)</f>
        <v>1|17|190</v>
      </c>
      <c r="E105" s="16">
        <f>VLOOKUP(A105,数值计算!AB:AT,10)</f>
        <v>2100</v>
      </c>
      <c r="F105" s="5" t="str">
        <f>VLOOKUP(A105,数值计算!AB:AT,13)</f>
        <v>属性-攻击力|891</v>
      </c>
      <c r="G105" s="11">
        <f>VLOOKUP(A105,数值计算!AB:AT,11)</f>
        <v>891</v>
      </c>
      <c r="H105" s="5" t="str">
        <f>VLOOKUP(B105,'@挂机科技配置'!A:J,4)</f>
        <v>科技效果类型-英雄属性</v>
      </c>
    </row>
    <row r="106" spans="1:8">
      <c r="A106" s="16">
        <v>104</v>
      </c>
      <c r="B106" s="17">
        <f>VLOOKUP(A106,数值计算!AB:AT,6)</f>
        <v>302</v>
      </c>
      <c r="C106" s="5">
        <f>VLOOKUP(A106,数值计算!AB:AT,7)</f>
        <v>3</v>
      </c>
      <c r="D106" s="5" t="str">
        <f>VLOOKUP(A106,数值计算!AB:AT,9)</f>
        <v>1|17|285</v>
      </c>
      <c r="E106" s="16">
        <f>VLOOKUP(A106,数值计算!AB:AT,10)</f>
        <v>3000</v>
      </c>
      <c r="F106" s="5" t="str">
        <f>VLOOKUP(A106,数值计算!AB:AT,13)</f>
        <v>属性-攻击力|1528</v>
      </c>
      <c r="G106" s="11">
        <f>VLOOKUP(A106,数值计算!AB:AT,11)</f>
        <v>1528</v>
      </c>
      <c r="H106" s="5" t="str">
        <f>VLOOKUP(B106,'@挂机科技配置'!A:J,4)</f>
        <v>科技效果类型-英雄属性</v>
      </c>
    </row>
    <row r="107" spans="1:8">
      <c r="A107" s="16">
        <v>105</v>
      </c>
      <c r="B107" s="17">
        <f>VLOOKUP(A107,数值计算!AB:AT,6)</f>
        <v>302</v>
      </c>
      <c r="C107" s="5">
        <f>VLOOKUP(A107,数值计算!AB:AT,7)</f>
        <v>4</v>
      </c>
      <c r="D107" s="5" t="str">
        <f>VLOOKUP(A107,数值计算!AB:AT,9)</f>
        <v>1|17|380</v>
      </c>
      <c r="E107" s="16">
        <f>VLOOKUP(A107,数值计算!AB:AT,10)</f>
        <v>4500</v>
      </c>
      <c r="F107" s="5" t="str">
        <f>VLOOKUP(A107,数值计算!AB:AT,13)</f>
        <v>属性-攻击力|2292</v>
      </c>
      <c r="G107" s="11">
        <f>VLOOKUP(A107,数值计算!AB:AT,11)</f>
        <v>2292</v>
      </c>
      <c r="H107" s="5" t="str">
        <f>VLOOKUP(B107,'@挂机科技配置'!A:J,4)</f>
        <v>科技效果类型-英雄属性</v>
      </c>
    </row>
    <row r="108" spans="1:8">
      <c r="A108" s="16">
        <v>106</v>
      </c>
      <c r="B108" s="17">
        <f>VLOOKUP(A108,数值计算!AB:AT,6)</f>
        <v>302</v>
      </c>
      <c r="C108" s="5">
        <f>VLOOKUP(A108,数值计算!AB:AT,7)</f>
        <v>5</v>
      </c>
      <c r="D108" s="5" t="str">
        <f>VLOOKUP(A108,数值计算!AB:AT,9)</f>
        <v>1|17|475</v>
      </c>
      <c r="E108" s="16">
        <f>VLOOKUP(A108,数值计算!AB:AT,10)</f>
        <v>6000</v>
      </c>
      <c r="F108" s="5" t="str">
        <f>VLOOKUP(A108,数值计算!AB:AT,13)</f>
        <v>属性-攻击力|3184</v>
      </c>
      <c r="G108" s="11">
        <f>VLOOKUP(A108,数值计算!AB:AT,11)</f>
        <v>3184</v>
      </c>
      <c r="H108" s="5" t="str">
        <f>VLOOKUP(B108,'@挂机科技配置'!A:J,4)</f>
        <v>科技效果类型-英雄属性</v>
      </c>
    </row>
    <row r="109" spans="1:8">
      <c r="A109" s="16">
        <v>107</v>
      </c>
      <c r="B109" s="17">
        <f>VLOOKUP(A109,数值计算!AB:AT,6)</f>
        <v>303</v>
      </c>
      <c r="C109" s="5">
        <f>VLOOKUP(A109,数值计算!AB:AT,7)</f>
        <v>1</v>
      </c>
      <c r="D109" s="5" t="str">
        <f>VLOOKUP(A109,数值计算!AB:AT,9)</f>
        <v>1|17|95</v>
      </c>
      <c r="E109" s="16">
        <f>VLOOKUP(A109,数值计算!AB:AT,10)</f>
        <v>1200</v>
      </c>
      <c r="F109" s="5" t="str">
        <f>VLOOKUP(A109,数值计算!AB:AT,13)</f>
        <v>品质-白|-250#品质-绿|56#品质-蓝|100#品质-紫|50#品质-橙|30#品质-红|14</v>
      </c>
      <c r="G109" s="11" t="str">
        <f>VLOOKUP(A109,数值计算!AB:AT,11)</f>
        <v>100%</v>
      </c>
      <c r="H109" s="5" t="str">
        <f>VLOOKUP(B109,'@挂机科技配置'!A:J,4)</f>
        <v>科技效果类型-装备品质权重增加</v>
      </c>
    </row>
    <row r="110" spans="1:8">
      <c r="A110" s="16">
        <v>108</v>
      </c>
      <c r="B110" s="17">
        <f>VLOOKUP(A110,数值计算!AB:AT,6)</f>
        <v>303</v>
      </c>
      <c r="C110" s="5">
        <f>VLOOKUP(A110,数值计算!AB:AT,7)</f>
        <v>2</v>
      </c>
      <c r="D110" s="5" t="str">
        <f>VLOOKUP(A110,数值计算!AB:AT,9)</f>
        <v>1|17|190</v>
      </c>
      <c r="E110" s="16">
        <f>VLOOKUP(A110,数值计算!AB:AT,10)</f>
        <v>2100</v>
      </c>
      <c r="F110" s="5" t="str">
        <f>VLOOKUP(A110,数值计算!AB:AT,13)</f>
        <v>品质-白|-500#品质-绿|112#品质-蓝|200#品质-紫|100#品质-橙|60#品质-红|28</v>
      </c>
      <c r="G110" s="11" t="str">
        <f>VLOOKUP(A110,数值计算!AB:AT,11)</f>
        <v>200%</v>
      </c>
      <c r="H110" s="5" t="str">
        <f>VLOOKUP(B110,'@挂机科技配置'!A:J,4)</f>
        <v>科技效果类型-装备品质权重增加</v>
      </c>
    </row>
    <row r="111" spans="1:8">
      <c r="A111" s="16">
        <v>109</v>
      </c>
      <c r="B111" s="17">
        <f>VLOOKUP(A111,数值计算!AB:AT,6)</f>
        <v>303</v>
      </c>
      <c r="C111" s="5">
        <f>VLOOKUP(A111,数值计算!AB:AT,7)</f>
        <v>3</v>
      </c>
      <c r="D111" s="5" t="str">
        <f>VLOOKUP(A111,数值计算!AB:AT,9)</f>
        <v>1|17|285</v>
      </c>
      <c r="E111" s="16">
        <f>VLOOKUP(A111,数值计算!AB:AT,10)</f>
        <v>3000</v>
      </c>
      <c r="F111" s="5" t="str">
        <f>VLOOKUP(A111,数值计算!AB:AT,13)</f>
        <v>品质-白|-750#品质-绿|168#品质-蓝|300#品质-紫|150#品质-橙|90#品质-红|42</v>
      </c>
      <c r="G111" s="11" t="str">
        <f>VLOOKUP(A111,数值计算!AB:AT,11)</f>
        <v>300%</v>
      </c>
      <c r="H111" s="5" t="str">
        <f>VLOOKUP(B111,'@挂机科技配置'!A:J,4)</f>
        <v>科技效果类型-装备品质权重增加</v>
      </c>
    </row>
    <row r="112" spans="1:8">
      <c r="A112" s="16">
        <v>110</v>
      </c>
      <c r="B112" s="17">
        <f>VLOOKUP(A112,数值计算!AB:AT,6)</f>
        <v>303</v>
      </c>
      <c r="C112" s="5">
        <f>VLOOKUP(A112,数值计算!AB:AT,7)</f>
        <v>4</v>
      </c>
      <c r="D112" s="5" t="str">
        <f>VLOOKUP(A112,数值计算!AB:AT,9)</f>
        <v>1|17|380</v>
      </c>
      <c r="E112" s="16">
        <f>VLOOKUP(A112,数值计算!AB:AT,10)</f>
        <v>4500</v>
      </c>
      <c r="F112" s="5" t="str">
        <f>VLOOKUP(A112,数值计算!AB:AT,13)</f>
        <v>品质-白|-1000#品质-绿|224#品质-蓝|400#品质-紫|200#品质-橙|120#品质-红|56</v>
      </c>
      <c r="G112" s="11" t="str">
        <f>VLOOKUP(A112,数值计算!AB:AT,11)</f>
        <v>400%</v>
      </c>
      <c r="H112" s="5" t="str">
        <f>VLOOKUP(B112,'@挂机科技配置'!A:J,4)</f>
        <v>科技效果类型-装备品质权重增加</v>
      </c>
    </row>
    <row r="113" spans="1:8">
      <c r="A113" s="16">
        <v>111</v>
      </c>
      <c r="B113" s="17">
        <f>VLOOKUP(A113,数值计算!AB:AT,6)</f>
        <v>303</v>
      </c>
      <c r="C113" s="5">
        <f>VLOOKUP(A113,数值计算!AB:AT,7)</f>
        <v>5</v>
      </c>
      <c r="D113" s="5" t="str">
        <f>VLOOKUP(A113,数值计算!AB:AT,9)</f>
        <v>1|17|475</v>
      </c>
      <c r="E113" s="16">
        <f>VLOOKUP(A113,数值计算!AB:AT,10)</f>
        <v>6000</v>
      </c>
      <c r="F113" s="5" t="str">
        <f>VLOOKUP(A113,数值计算!AB:AT,13)</f>
        <v>品质-白|-1250#品质-绿|280#品质-蓝|500#品质-紫|250#品质-橙|150#品质-红|70</v>
      </c>
      <c r="G113" s="11" t="str">
        <f>VLOOKUP(A113,数值计算!AB:AT,11)</f>
        <v>500%</v>
      </c>
      <c r="H113" s="5" t="str">
        <f>VLOOKUP(B113,'@挂机科技配置'!A:J,4)</f>
        <v>科技效果类型-装备品质权重增加</v>
      </c>
    </row>
    <row r="114" spans="1:8">
      <c r="A114" s="16">
        <v>112</v>
      </c>
      <c r="B114" s="17">
        <f>VLOOKUP(A114,数值计算!AB:AT,6)</f>
        <v>304</v>
      </c>
      <c r="C114" s="5">
        <f>VLOOKUP(A114,数值计算!AB:AT,7)</f>
        <v>1</v>
      </c>
      <c r="D114" s="5" t="str">
        <f>VLOOKUP(A114,数值计算!AB:AT,9)</f>
        <v>1|17|95</v>
      </c>
      <c r="E114" s="16">
        <f>VLOOKUP(A114,数值计算!AB:AT,10)</f>
        <v>1200</v>
      </c>
      <c r="F114" s="5">
        <f>VLOOKUP(A114,数值计算!AB:AT,13)</f>
        <v>8</v>
      </c>
      <c r="G114" s="11">
        <f>VLOOKUP(A114,数值计算!AB:AT,11)</f>
        <v>1</v>
      </c>
      <c r="H114" s="5" t="str">
        <f>VLOOKUP(B114,'@挂机科技配置'!A:J,4)</f>
        <v>科技效果类型-挂机装备阶级增加最大值</v>
      </c>
    </row>
    <row r="115" spans="1:8">
      <c r="A115" s="16">
        <v>113</v>
      </c>
      <c r="B115" s="17">
        <f>VLOOKUP(A115,数值计算!AB:AT,6)</f>
        <v>304</v>
      </c>
      <c r="C115" s="5">
        <f>VLOOKUP(A115,数值计算!AB:AT,7)</f>
        <v>2</v>
      </c>
      <c r="D115" s="5" t="str">
        <f>VLOOKUP(A115,数值计算!AB:AT,9)</f>
        <v>1|17|190</v>
      </c>
      <c r="E115" s="16">
        <f>VLOOKUP(A115,数值计算!AB:AT,10)</f>
        <v>2100</v>
      </c>
      <c r="F115" s="5">
        <f>VLOOKUP(A115,数值计算!AB:AT,13)</f>
        <v>9</v>
      </c>
      <c r="G115" s="11">
        <f>VLOOKUP(A115,数值计算!AB:AT,11)</f>
        <v>2</v>
      </c>
      <c r="H115" s="5" t="str">
        <f>VLOOKUP(B115,'@挂机科技配置'!A:J,4)</f>
        <v>科技效果类型-挂机装备阶级增加最大值</v>
      </c>
    </row>
    <row r="116" spans="1:8">
      <c r="A116" s="16">
        <v>114</v>
      </c>
      <c r="B116" s="17">
        <f>VLOOKUP(A116,数值计算!AB:AT,6)</f>
        <v>305</v>
      </c>
      <c r="C116" s="5">
        <f>VLOOKUP(A116,数值计算!AB:AT,7)</f>
        <v>1</v>
      </c>
      <c r="D116" s="5" t="str">
        <f>VLOOKUP(A116,数值计算!AB:AT,9)</f>
        <v>1|17|95</v>
      </c>
      <c r="E116" s="16">
        <f>VLOOKUP(A116,数值计算!AB:AT,10)</f>
        <v>1200</v>
      </c>
      <c r="F116" s="5" t="str">
        <f>VLOOKUP(A116,数值计算!AB:AT,13)</f>
        <v>属性-防御力|382</v>
      </c>
      <c r="G116" s="11">
        <f>VLOOKUP(A116,数值计算!AB:AT,11)</f>
        <v>382</v>
      </c>
      <c r="H116" s="5" t="str">
        <f>VLOOKUP(B116,'@挂机科技配置'!A:J,4)</f>
        <v>科技效果类型-挂机英雄属性</v>
      </c>
    </row>
    <row r="117" spans="1:8">
      <c r="A117" s="16">
        <v>115</v>
      </c>
      <c r="B117" s="17">
        <f>VLOOKUP(A117,数值计算!AB:AT,6)</f>
        <v>305</v>
      </c>
      <c r="C117" s="5">
        <f>VLOOKUP(A117,数值计算!AB:AT,7)</f>
        <v>2</v>
      </c>
      <c r="D117" s="5" t="str">
        <f>VLOOKUP(A117,数值计算!AB:AT,9)</f>
        <v>1|17|190</v>
      </c>
      <c r="E117" s="16">
        <f>VLOOKUP(A117,数值计算!AB:AT,10)</f>
        <v>2100</v>
      </c>
      <c r="F117" s="5" t="str">
        <f>VLOOKUP(A117,数值计算!AB:AT,13)</f>
        <v>属性-防御力|891</v>
      </c>
      <c r="G117" s="11">
        <f>VLOOKUP(A117,数值计算!AB:AT,11)</f>
        <v>891</v>
      </c>
      <c r="H117" s="5" t="str">
        <f>VLOOKUP(B117,'@挂机科技配置'!A:J,4)</f>
        <v>科技效果类型-挂机英雄属性</v>
      </c>
    </row>
    <row r="118" spans="1:8">
      <c r="A118" s="16">
        <v>116</v>
      </c>
      <c r="B118" s="17">
        <f>VLOOKUP(A118,数值计算!AB:AT,6)</f>
        <v>305</v>
      </c>
      <c r="C118" s="5">
        <f>VLOOKUP(A118,数值计算!AB:AT,7)</f>
        <v>3</v>
      </c>
      <c r="D118" s="5" t="str">
        <f>VLOOKUP(A118,数值计算!AB:AT,9)</f>
        <v>1|17|285</v>
      </c>
      <c r="E118" s="16">
        <f>VLOOKUP(A118,数值计算!AB:AT,10)</f>
        <v>3000</v>
      </c>
      <c r="F118" s="5" t="str">
        <f>VLOOKUP(A118,数值计算!AB:AT,13)</f>
        <v>属性-防御力|1528</v>
      </c>
      <c r="G118" s="11">
        <f>VLOOKUP(A118,数值计算!AB:AT,11)</f>
        <v>1528</v>
      </c>
      <c r="H118" s="5" t="str">
        <f>VLOOKUP(B118,'@挂机科技配置'!A:J,4)</f>
        <v>科技效果类型-挂机英雄属性</v>
      </c>
    </row>
    <row r="119" spans="1:8">
      <c r="A119" s="16">
        <v>117</v>
      </c>
      <c r="B119" s="17">
        <f>VLOOKUP(A119,数值计算!AB:AT,6)</f>
        <v>305</v>
      </c>
      <c r="C119" s="5">
        <f>VLOOKUP(A119,数值计算!AB:AT,7)</f>
        <v>4</v>
      </c>
      <c r="D119" s="5" t="str">
        <f>VLOOKUP(A119,数值计算!AB:AT,9)</f>
        <v>1|17|380</v>
      </c>
      <c r="E119" s="16">
        <f>VLOOKUP(A119,数值计算!AB:AT,10)</f>
        <v>4500</v>
      </c>
      <c r="F119" s="5" t="str">
        <f>VLOOKUP(A119,数值计算!AB:AT,13)</f>
        <v>属性-防御力|2292</v>
      </c>
      <c r="G119" s="11">
        <f>VLOOKUP(A119,数值计算!AB:AT,11)</f>
        <v>2292</v>
      </c>
      <c r="H119" s="5" t="str">
        <f>VLOOKUP(B119,'@挂机科技配置'!A:J,4)</f>
        <v>科技效果类型-挂机英雄属性</v>
      </c>
    </row>
    <row r="120" spans="1:8">
      <c r="A120" s="16">
        <v>118</v>
      </c>
      <c r="B120" s="17">
        <f>VLOOKUP(A120,数值计算!AB:AT,6)</f>
        <v>305</v>
      </c>
      <c r="C120" s="5">
        <f>VLOOKUP(A120,数值计算!AB:AT,7)</f>
        <v>5</v>
      </c>
      <c r="D120" s="5" t="str">
        <f>VLOOKUP(A120,数值计算!AB:AT,9)</f>
        <v>1|17|475</v>
      </c>
      <c r="E120" s="16">
        <f>VLOOKUP(A120,数值计算!AB:AT,10)</f>
        <v>6000</v>
      </c>
      <c r="F120" s="5" t="str">
        <f>VLOOKUP(A120,数值计算!AB:AT,13)</f>
        <v>属性-防御力|3184</v>
      </c>
      <c r="G120" s="11">
        <f>VLOOKUP(A120,数值计算!AB:AT,11)</f>
        <v>3184</v>
      </c>
      <c r="H120" s="5" t="str">
        <f>VLOOKUP(B120,'@挂机科技配置'!A:J,4)</f>
        <v>科技效果类型-挂机英雄属性</v>
      </c>
    </row>
    <row r="121" spans="1:8">
      <c r="A121" s="16">
        <v>119</v>
      </c>
      <c r="B121" s="17">
        <f>VLOOKUP(A121,数值计算!AB:AT,6)</f>
        <v>306</v>
      </c>
      <c r="C121" s="5">
        <f>VLOOKUP(A121,数值计算!AB:AT,7)</f>
        <v>1</v>
      </c>
      <c r="D121" s="5" t="str">
        <f>VLOOKUP(A121,数值计算!AB:AT,9)</f>
        <v>1|18|17</v>
      </c>
      <c r="E121" s="16">
        <f>VLOOKUP(A121,数值计算!AB:AT,10)</f>
        <v>600</v>
      </c>
      <c r="F121" s="5">
        <f>VLOOKUP(A121,数值计算!AB:AT,13)</f>
        <v>4000</v>
      </c>
      <c r="G121" s="11" t="str">
        <f>VLOOKUP(A121,数值计算!AB:AT,11)</f>
        <v>40%</v>
      </c>
      <c r="H121" s="5" t="str">
        <f>VLOOKUP(B121,'@挂机科技配置'!A:J,4)</f>
        <v>科技效果类型-金币宝箱产出提升</v>
      </c>
    </row>
    <row r="122" spans="1:8">
      <c r="A122" s="16">
        <v>120</v>
      </c>
      <c r="B122" s="17">
        <f>VLOOKUP(A122,数值计算!AB:AT,6)</f>
        <v>306</v>
      </c>
      <c r="C122" s="5">
        <f>VLOOKUP(A122,数值计算!AB:AT,7)</f>
        <v>2</v>
      </c>
      <c r="D122" s="5" t="str">
        <f>VLOOKUP(A122,数值计算!AB:AT,9)</f>
        <v>1|18|34</v>
      </c>
      <c r="E122" s="16">
        <f>VLOOKUP(A122,数值计算!AB:AT,10)</f>
        <v>600</v>
      </c>
      <c r="F122" s="5">
        <f>VLOOKUP(A122,数值计算!AB:AT,13)</f>
        <v>8000</v>
      </c>
      <c r="G122" s="11" t="str">
        <f>VLOOKUP(A122,数值计算!AB:AT,11)</f>
        <v>80%</v>
      </c>
      <c r="H122" s="5" t="str">
        <f>VLOOKUP(B122,'@挂机科技配置'!A:J,4)</f>
        <v>科技效果类型-金币宝箱产出提升</v>
      </c>
    </row>
    <row r="123" spans="1:8">
      <c r="A123" s="16">
        <v>121</v>
      </c>
      <c r="B123" s="17">
        <f>VLOOKUP(A123,数值计算!AB:AT,6)</f>
        <v>306</v>
      </c>
      <c r="C123" s="5">
        <f>VLOOKUP(A123,数值计算!AB:AT,7)</f>
        <v>3</v>
      </c>
      <c r="D123" s="5" t="str">
        <f>VLOOKUP(A123,数值计算!AB:AT,9)</f>
        <v>1|18|51</v>
      </c>
      <c r="E123" s="16">
        <f>VLOOKUP(A123,数值计算!AB:AT,10)</f>
        <v>600</v>
      </c>
      <c r="F123" s="5">
        <f>VLOOKUP(A123,数值计算!AB:AT,13)</f>
        <v>12000</v>
      </c>
      <c r="G123" s="11" t="str">
        <f>VLOOKUP(A123,数值计算!AB:AT,11)</f>
        <v>120%</v>
      </c>
      <c r="H123" s="5" t="str">
        <f>VLOOKUP(B123,'@挂机科技配置'!A:J,4)</f>
        <v>科技效果类型-金币宝箱产出提升</v>
      </c>
    </row>
    <row r="124" spans="1:8">
      <c r="A124" s="16">
        <v>122</v>
      </c>
      <c r="B124" s="17">
        <f>VLOOKUP(A124,数值计算!AB:AT,6)</f>
        <v>306</v>
      </c>
      <c r="C124" s="5">
        <f>VLOOKUP(A124,数值计算!AB:AT,7)</f>
        <v>4</v>
      </c>
      <c r="D124" s="5" t="str">
        <f>VLOOKUP(A124,数值计算!AB:AT,9)</f>
        <v>1|18|68</v>
      </c>
      <c r="E124" s="16">
        <f>VLOOKUP(A124,数值计算!AB:AT,10)</f>
        <v>600</v>
      </c>
      <c r="F124" s="5">
        <f>VLOOKUP(A124,数值计算!AB:AT,13)</f>
        <v>16000</v>
      </c>
      <c r="G124" s="11" t="str">
        <f>VLOOKUP(A124,数值计算!AB:AT,11)</f>
        <v>160%</v>
      </c>
      <c r="H124" s="5" t="str">
        <f>VLOOKUP(B124,'@挂机科技配置'!A:J,4)</f>
        <v>科技效果类型-金币宝箱产出提升</v>
      </c>
    </row>
    <row r="125" spans="1:8">
      <c r="A125" s="16">
        <v>123</v>
      </c>
      <c r="B125" s="17">
        <f>VLOOKUP(A125,数值计算!AB:AT,6)</f>
        <v>306</v>
      </c>
      <c r="C125" s="5">
        <f>VLOOKUP(A125,数值计算!AB:AT,7)</f>
        <v>5</v>
      </c>
      <c r="D125" s="5" t="str">
        <f>VLOOKUP(A125,数值计算!AB:AT,9)</f>
        <v>1|18|85</v>
      </c>
      <c r="E125" s="16">
        <f>VLOOKUP(A125,数值计算!AB:AT,10)</f>
        <v>600</v>
      </c>
      <c r="F125" s="5">
        <f>VLOOKUP(A125,数值计算!AB:AT,13)</f>
        <v>20000</v>
      </c>
      <c r="G125" s="11" t="str">
        <f>VLOOKUP(A125,数值计算!AB:AT,11)</f>
        <v>200%</v>
      </c>
      <c r="H125" s="5" t="str">
        <f>VLOOKUP(B125,'@挂机科技配置'!A:J,4)</f>
        <v>科技效果类型-金币宝箱产出提升</v>
      </c>
    </row>
    <row r="126" spans="1:8">
      <c r="A126" s="16">
        <v>124</v>
      </c>
      <c r="B126" s="17">
        <f>VLOOKUP(A126,数值计算!AB:AT,6)</f>
        <v>307</v>
      </c>
      <c r="C126" s="5">
        <f>VLOOKUP(A126,数值计算!AB:AT,7)</f>
        <v>1</v>
      </c>
      <c r="D126" s="5" t="str">
        <f>VLOOKUP(A126,数值计算!AB:AT,9)</f>
        <v>1|17|95</v>
      </c>
      <c r="E126" s="16">
        <f>VLOOKUP(A126,数值计算!AB:AT,10)</f>
        <v>1200</v>
      </c>
      <c r="F126" s="5" t="str">
        <f>VLOOKUP(A126,数值计算!AB:AT,13)</f>
        <v>属性-防御力|76</v>
      </c>
      <c r="G126" s="11">
        <f>VLOOKUP(A126,数值计算!AB:AT,11)</f>
        <v>76</v>
      </c>
      <c r="H126" s="5" t="str">
        <f>VLOOKUP(B126,'@挂机科技配置'!A:J,4)</f>
        <v>科技效果类型-英雄属性</v>
      </c>
    </row>
    <row r="127" spans="1:8">
      <c r="A127" s="16">
        <v>125</v>
      </c>
      <c r="B127" s="17">
        <f>VLOOKUP(A127,数值计算!AB:AT,6)</f>
        <v>307</v>
      </c>
      <c r="C127" s="5">
        <f>VLOOKUP(A127,数值计算!AB:AT,7)</f>
        <v>2</v>
      </c>
      <c r="D127" s="5" t="str">
        <f>VLOOKUP(A127,数值计算!AB:AT,9)</f>
        <v>1|17|190</v>
      </c>
      <c r="E127" s="16">
        <f>VLOOKUP(A127,数值计算!AB:AT,10)</f>
        <v>2100</v>
      </c>
      <c r="F127" s="5" t="str">
        <f>VLOOKUP(A127,数值计算!AB:AT,13)</f>
        <v>属性-防御力|178</v>
      </c>
      <c r="G127" s="11">
        <f>VLOOKUP(A127,数值计算!AB:AT,11)</f>
        <v>178</v>
      </c>
      <c r="H127" s="5" t="str">
        <f>VLOOKUP(B127,'@挂机科技配置'!A:J,4)</f>
        <v>科技效果类型-英雄属性</v>
      </c>
    </row>
    <row r="128" spans="1:8">
      <c r="A128" s="16">
        <v>126</v>
      </c>
      <c r="B128" s="17">
        <f>VLOOKUP(A128,数值计算!AB:AT,6)</f>
        <v>307</v>
      </c>
      <c r="C128" s="5">
        <f>VLOOKUP(A128,数值计算!AB:AT,7)</f>
        <v>3</v>
      </c>
      <c r="D128" s="5" t="str">
        <f>VLOOKUP(A128,数值计算!AB:AT,9)</f>
        <v>1|17|285</v>
      </c>
      <c r="E128" s="16">
        <f>VLOOKUP(A128,数值计算!AB:AT,10)</f>
        <v>3000</v>
      </c>
      <c r="F128" s="5" t="str">
        <f>VLOOKUP(A128,数值计算!AB:AT,13)</f>
        <v>属性-防御力|305</v>
      </c>
      <c r="G128" s="11">
        <f>VLOOKUP(A128,数值计算!AB:AT,11)</f>
        <v>305</v>
      </c>
      <c r="H128" s="5" t="str">
        <f>VLOOKUP(B128,'@挂机科技配置'!A:J,4)</f>
        <v>科技效果类型-英雄属性</v>
      </c>
    </row>
    <row r="129" spans="1:8">
      <c r="A129" s="16">
        <v>127</v>
      </c>
      <c r="B129" s="17">
        <f>VLOOKUP(A129,数值计算!AB:AT,6)</f>
        <v>307</v>
      </c>
      <c r="C129" s="5">
        <f>VLOOKUP(A129,数值计算!AB:AT,7)</f>
        <v>4</v>
      </c>
      <c r="D129" s="5" t="str">
        <f>VLOOKUP(A129,数值计算!AB:AT,9)</f>
        <v>1|17|380</v>
      </c>
      <c r="E129" s="16">
        <f>VLOOKUP(A129,数值计算!AB:AT,10)</f>
        <v>4500</v>
      </c>
      <c r="F129" s="5" t="str">
        <f>VLOOKUP(A129,数值计算!AB:AT,13)</f>
        <v>属性-防御力|458</v>
      </c>
      <c r="G129" s="11">
        <f>VLOOKUP(A129,数值计算!AB:AT,11)</f>
        <v>458</v>
      </c>
      <c r="H129" s="5" t="str">
        <f>VLOOKUP(B129,'@挂机科技配置'!A:J,4)</f>
        <v>科技效果类型-英雄属性</v>
      </c>
    </row>
    <row r="130" spans="1:8">
      <c r="A130" s="16">
        <v>128</v>
      </c>
      <c r="B130" s="17">
        <f>VLOOKUP(A130,数值计算!AB:AT,6)</f>
        <v>307</v>
      </c>
      <c r="C130" s="5">
        <f>VLOOKUP(A130,数值计算!AB:AT,7)</f>
        <v>5</v>
      </c>
      <c r="D130" s="5" t="str">
        <f>VLOOKUP(A130,数值计算!AB:AT,9)</f>
        <v>1|17|475</v>
      </c>
      <c r="E130" s="16">
        <f>VLOOKUP(A130,数值计算!AB:AT,10)</f>
        <v>6000</v>
      </c>
      <c r="F130" s="5" t="str">
        <f>VLOOKUP(A130,数值计算!AB:AT,13)</f>
        <v>属性-防御力|636</v>
      </c>
      <c r="G130" s="11">
        <f>VLOOKUP(A130,数值计算!AB:AT,11)</f>
        <v>636</v>
      </c>
      <c r="H130" s="5" t="str">
        <f>VLOOKUP(B130,'@挂机科技配置'!A:J,4)</f>
        <v>科技效果类型-英雄属性</v>
      </c>
    </row>
    <row r="131" spans="1:8">
      <c r="A131" s="16">
        <v>129</v>
      </c>
      <c r="B131" s="17">
        <f>VLOOKUP(A131,数值计算!AB:AT,6)</f>
        <v>308</v>
      </c>
      <c r="C131" s="5">
        <f>VLOOKUP(A131,数值计算!AB:AT,7)</f>
        <v>1</v>
      </c>
      <c r="D131" s="5" t="str">
        <f>VLOOKUP(A131,数值计算!AB:AT,9)</f>
        <v>1|17|95</v>
      </c>
      <c r="E131" s="16">
        <f>VLOOKUP(A131,数值计算!AB:AT,10)</f>
        <v>1200</v>
      </c>
      <c r="F131" s="5" t="str">
        <f>VLOOKUP(A131,数值计算!AB:AT,13)</f>
        <v>品质-白|-250#品质-绿|56#品质-蓝|100#品质-紫|50#品质-橙|30#品质-红|14</v>
      </c>
      <c r="G131" s="11" t="str">
        <f>VLOOKUP(A131,数值计算!AB:AT,11)</f>
        <v>100%</v>
      </c>
      <c r="H131" s="5" t="str">
        <f>VLOOKUP(B131,'@挂机科技配置'!A:J,4)</f>
        <v>科技效果类型-装备品质权重增加</v>
      </c>
    </row>
    <row r="132" spans="1:8">
      <c r="A132" s="16">
        <v>130</v>
      </c>
      <c r="B132" s="17">
        <f>VLOOKUP(A132,数值计算!AB:AT,6)</f>
        <v>308</v>
      </c>
      <c r="C132" s="5">
        <f>VLOOKUP(A132,数值计算!AB:AT,7)</f>
        <v>2</v>
      </c>
      <c r="D132" s="5" t="str">
        <f>VLOOKUP(A132,数值计算!AB:AT,9)</f>
        <v>1|17|190</v>
      </c>
      <c r="E132" s="16">
        <f>VLOOKUP(A132,数值计算!AB:AT,10)</f>
        <v>2100</v>
      </c>
      <c r="F132" s="5" t="str">
        <f>VLOOKUP(A132,数值计算!AB:AT,13)</f>
        <v>品质-白|-500#品质-绿|112#品质-蓝|200#品质-紫|100#品质-橙|60#品质-红|28</v>
      </c>
      <c r="G132" s="11" t="str">
        <f>VLOOKUP(A132,数值计算!AB:AT,11)</f>
        <v>200%</v>
      </c>
      <c r="H132" s="5" t="str">
        <f>VLOOKUP(B132,'@挂机科技配置'!A:J,4)</f>
        <v>科技效果类型-装备品质权重增加</v>
      </c>
    </row>
    <row r="133" spans="1:8">
      <c r="A133" s="16">
        <v>131</v>
      </c>
      <c r="B133" s="17">
        <f>VLOOKUP(A133,数值计算!AB:AT,6)</f>
        <v>308</v>
      </c>
      <c r="C133" s="5">
        <f>VLOOKUP(A133,数值计算!AB:AT,7)</f>
        <v>3</v>
      </c>
      <c r="D133" s="5" t="str">
        <f>VLOOKUP(A133,数值计算!AB:AT,9)</f>
        <v>1|17|285</v>
      </c>
      <c r="E133" s="16">
        <f>VLOOKUP(A133,数值计算!AB:AT,10)</f>
        <v>3000</v>
      </c>
      <c r="F133" s="5" t="str">
        <f>VLOOKUP(A133,数值计算!AB:AT,13)</f>
        <v>品质-白|-750#品质-绿|168#品质-蓝|300#品质-紫|150#品质-橙|90#品质-红|42</v>
      </c>
      <c r="G133" s="11" t="str">
        <f>VLOOKUP(A133,数值计算!AB:AT,11)</f>
        <v>300%</v>
      </c>
      <c r="H133" s="5" t="str">
        <f>VLOOKUP(B133,'@挂机科技配置'!A:J,4)</f>
        <v>科技效果类型-装备品质权重增加</v>
      </c>
    </row>
    <row r="134" spans="1:8">
      <c r="A134" s="16">
        <v>132</v>
      </c>
      <c r="B134" s="17">
        <f>VLOOKUP(A134,数值计算!AB:AT,6)</f>
        <v>308</v>
      </c>
      <c r="C134" s="5">
        <f>VLOOKUP(A134,数值计算!AB:AT,7)</f>
        <v>4</v>
      </c>
      <c r="D134" s="5" t="str">
        <f>VLOOKUP(A134,数值计算!AB:AT,9)</f>
        <v>1|17|380</v>
      </c>
      <c r="E134" s="16">
        <f>VLOOKUP(A134,数值计算!AB:AT,10)</f>
        <v>4500</v>
      </c>
      <c r="F134" s="5" t="str">
        <f>VLOOKUP(A134,数值计算!AB:AT,13)</f>
        <v>品质-白|-1000#品质-绿|224#品质-蓝|400#品质-紫|200#品质-橙|120#品质-红|56</v>
      </c>
      <c r="G134" s="11" t="str">
        <f>VLOOKUP(A134,数值计算!AB:AT,11)</f>
        <v>400%</v>
      </c>
      <c r="H134" s="5" t="str">
        <f>VLOOKUP(B134,'@挂机科技配置'!A:J,4)</f>
        <v>科技效果类型-装备品质权重增加</v>
      </c>
    </row>
    <row r="135" spans="1:8">
      <c r="A135" s="16">
        <v>133</v>
      </c>
      <c r="B135" s="17">
        <f>VLOOKUP(A135,数值计算!AB:AT,6)</f>
        <v>308</v>
      </c>
      <c r="C135" s="5">
        <f>VLOOKUP(A135,数值计算!AB:AT,7)</f>
        <v>5</v>
      </c>
      <c r="D135" s="5" t="str">
        <f>VLOOKUP(A135,数值计算!AB:AT,9)</f>
        <v>1|17|475</v>
      </c>
      <c r="E135" s="16">
        <f>VLOOKUP(A135,数值计算!AB:AT,10)</f>
        <v>6000</v>
      </c>
      <c r="F135" s="5" t="str">
        <f>VLOOKUP(A135,数值计算!AB:AT,13)</f>
        <v>品质-白|-1250#品质-绿|280#品质-蓝|500#品质-紫|250#品质-橙|150#品质-红|70</v>
      </c>
      <c r="G135" s="11" t="str">
        <f>VLOOKUP(A135,数值计算!AB:AT,11)</f>
        <v>500%</v>
      </c>
      <c r="H135" s="5" t="str">
        <f>VLOOKUP(B135,'@挂机科技配置'!A:J,4)</f>
        <v>科技效果类型-装备品质权重增加</v>
      </c>
    </row>
    <row r="136" spans="1:8">
      <c r="A136" s="16">
        <v>134</v>
      </c>
      <c r="B136" s="17">
        <f>VLOOKUP(A136,数值计算!AB:AT,6)</f>
        <v>309</v>
      </c>
      <c r="C136" s="5">
        <f>VLOOKUP(A136,数值计算!AB:AT,7)</f>
        <v>1</v>
      </c>
      <c r="D136" s="5" t="str">
        <f>VLOOKUP(A136,数值计算!AB:AT,9)</f>
        <v>1|17|95</v>
      </c>
      <c r="E136" s="16">
        <f>VLOOKUP(A136,数值计算!AB:AT,10)</f>
        <v>1200</v>
      </c>
      <c r="F136" s="5" t="str">
        <f>VLOOKUP(A136,数值计算!AB:AT,13)</f>
        <v>属性-最大生命|19110</v>
      </c>
      <c r="G136" s="11">
        <f>VLOOKUP(A136,数值计算!AB:AT,11)</f>
        <v>19110</v>
      </c>
      <c r="H136" s="5" t="str">
        <f>VLOOKUP(B136,'@挂机科技配置'!A:J,4)</f>
        <v>科技效果类型-挂机英雄属性</v>
      </c>
    </row>
    <row r="137" spans="1:8">
      <c r="A137" s="16">
        <v>135</v>
      </c>
      <c r="B137" s="17">
        <f>VLOOKUP(A137,数值计算!AB:AT,6)</f>
        <v>309</v>
      </c>
      <c r="C137" s="5">
        <f>VLOOKUP(A137,数值计算!AB:AT,7)</f>
        <v>2</v>
      </c>
      <c r="D137" s="5" t="str">
        <f>VLOOKUP(A137,数值计算!AB:AT,9)</f>
        <v>1|17|190</v>
      </c>
      <c r="E137" s="16">
        <f>VLOOKUP(A137,数值计算!AB:AT,10)</f>
        <v>2100</v>
      </c>
      <c r="F137" s="5" t="str">
        <f>VLOOKUP(A137,数值计算!AB:AT,13)</f>
        <v>属性-最大生命|44580</v>
      </c>
      <c r="G137" s="11">
        <f>VLOOKUP(A137,数值计算!AB:AT,11)</f>
        <v>44580</v>
      </c>
      <c r="H137" s="5" t="str">
        <f>VLOOKUP(B137,'@挂机科技配置'!A:J,4)</f>
        <v>科技效果类型-挂机英雄属性</v>
      </c>
    </row>
    <row r="138" spans="1:8">
      <c r="A138" s="16">
        <v>136</v>
      </c>
      <c r="B138" s="17">
        <f>VLOOKUP(A138,数值计算!AB:AT,6)</f>
        <v>309</v>
      </c>
      <c r="C138" s="5">
        <f>VLOOKUP(A138,数值计算!AB:AT,7)</f>
        <v>3</v>
      </c>
      <c r="D138" s="5" t="str">
        <f>VLOOKUP(A138,数值计算!AB:AT,9)</f>
        <v>1|17|285</v>
      </c>
      <c r="E138" s="16">
        <f>VLOOKUP(A138,数值计算!AB:AT,10)</f>
        <v>3000</v>
      </c>
      <c r="F138" s="5" t="str">
        <f>VLOOKUP(A138,数值计算!AB:AT,13)</f>
        <v>属性-最大生命|76420</v>
      </c>
      <c r="G138" s="11">
        <f>VLOOKUP(A138,数值计算!AB:AT,11)</f>
        <v>76420</v>
      </c>
      <c r="H138" s="5" t="str">
        <f>VLOOKUP(B138,'@挂机科技配置'!A:J,4)</f>
        <v>科技效果类型-挂机英雄属性</v>
      </c>
    </row>
    <row r="139" spans="1:8">
      <c r="A139" s="16">
        <v>137</v>
      </c>
      <c r="B139" s="17">
        <f>VLOOKUP(A139,数值计算!AB:AT,6)</f>
        <v>309</v>
      </c>
      <c r="C139" s="5">
        <f>VLOOKUP(A139,数值计算!AB:AT,7)</f>
        <v>4</v>
      </c>
      <c r="D139" s="5" t="str">
        <f>VLOOKUP(A139,数值计算!AB:AT,9)</f>
        <v>1|17|380</v>
      </c>
      <c r="E139" s="16">
        <f>VLOOKUP(A139,数值计算!AB:AT,10)</f>
        <v>4500</v>
      </c>
      <c r="F139" s="5" t="str">
        <f>VLOOKUP(A139,数值计算!AB:AT,13)</f>
        <v>属性-最大生命|114630</v>
      </c>
      <c r="G139" s="11">
        <f>VLOOKUP(A139,数值计算!AB:AT,11)</f>
        <v>114630</v>
      </c>
      <c r="H139" s="5" t="str">
        <f>VLOOKUP(B139,'@挂机科技配置'!A:J,4)</f>
        <v>科技效果类型-挂机英雄属性</v>
      </c>
    </row>
    <row r="140" spans="1:8">
      <c r="A140" s="16">
        <v>138</v>
      </c>
      <c r="B140" s="17">
        <f>VLOOKUP(A140,数值计算!AB:AT,6)</f>
        <v>309</v>
      </c>
      <c r="C140" s="5">
        <f>VLOOKUP(A140,数值计算!AB:AT,7)</f>
        <v>5</v>
      </c>
      <c r="D140" s="5" t="str">
        <f>VLOOKUP(A140,数值计算!AB:AT,9)</f>
        <v>1|17|475</v>
      </c>
      <c r="E140" s="16">
        <f>VLOOKUP(A140,数值计算!AB:AT,10)</f>
        <v>6000</v>
      </c>
      <c r="F140" s="5" t="str">
        <f>VLOOKUP(A140,数值计算!AB:AT,13)</f>
        <v>属性-最大生命|159210</v>
      </c>
      <c r="G140" s="11">
        <f>VLOOKUP(A140,数值计算!AB:AT,11)</f>
        <v>159210</v>
      </c>
      <c r="H140" s="5" t="str">
        <f>VLOOKUP(B140,'@挂机科技配置'!A:J,4)</f>
        <v>科技效果类型-挂机英雄属性</v>
      </c>
    </row>
    <row r="141" spans="1:8">
      <c r="A141" s="16">
        <v>139</v>
      </c>
      <c r="B141" s="17">
        <f>VLOOKUP(A141,数值计算!AB:AT,6)</f>
        <v>310</v>
      </c>
      <c r="C141" s="5">
        <f>VLOOKUP(A141,数值计算!AB:AT,7)</f>
        <v>1</v>
      </c>
      <c r="D141" s="5" t="str">
        <f>VLOOKUP(A141,数值计算!AB:AT,9)</f>
        <v>1|17|95</v>
      </c>
      <c r="E141" s="16">
        <f>VLOOKUP(A141,数值计算!AB:AT,10)</f>
        <v>1200</v>
      </c>
      <c r="F141" s="5">
        <f>VLOOKUP(A141,数值计算!AB:AT,13)</f>
        <v>10</v>
      </c>
      <c r="G141" s="11">
        <f>VLOOKUP(A141,数值计算!AB:AT,11)</f>
        <v>1</v>
      </c>
      <c r="H141" s="5" t="str">
        <f>VLOOKUP(B141,'@挂机科技配置'!A:J,4)</f>
        <v>科技效果类型-挂机装备阶级增加最大值</v>
      </c>
    </row>
    <row r="142" spans="1:8">
      <c r="A142" s="16">
        <v>140</v>
      </c>
      <c r="B142" s="17">
        <f>VLOOKUP(A142,数值计算!AB:AT,6)</f>
        <v>310</v>
      </c>
      <c r="C142" s="5">
        <f>VLOOKUP(A142,数值计算!AB:AT,7)</f>
        <v>2</v>
      </c>
      <c r="D142" s="5" t="str">
        <f>VLOOKUP(A142,数值计算!AB:AT,9)</f>
        <v>1|17|190</v>
      </c>
      <c r="E142" s="16">
        <f>VLOOKUP(A142,数值计算!AB:AT,10)</f>
        <v>2100</v>
      </c>
      <c r="F142" s="5">
        <f>VLOOKUP(A142,数值计算!AB:AT,13)</f>
        <v>11</v>
      </c>
      <c r="G142" s="11">
        <f>VLOOKUP(A142,数值计算!AB:AT,11)</f>
        <v>2</v>
      </c>
      <c r="H142" s="5" t="str">
        <f>VLOOKUP(B142,'@挂机科技配置'!A:J,4)</f>
        <v>科技效果类型-挂机装备阶级增加最大值</v>
      </c>
    </row>
    <row r="143" spans="1:8">
      <c r="A143" s="16">
        <v>141</v>
      </c>
      <c r="B143" s="17">
        <f>VLOOKUP(A143,数值计算!AB:AT,6)</f>
        <v>310</v>
      </c>
      <c r="C143" s="5">
        <f>VLOOKUP(A143,数值计算!AB:AT,7)</f>
        <v>3</v>
      </c>
      <c r="D143" s="5" t="str">
        <f>VLOOKUP(A143,数值计算!AB:AT,9)</f>
        <v>1|17|285</v>
      </c>
      <c r="E143" s="16">
        <f>VLOOKUP(A143,数值计算!AB:AT,10)</f>
        <v>3000</v>
      </c>
      <c r="F143" s="5">
        <f>VLOOKUP(A143,数值计算!AB:AT,13)</f>
        <v>12</v>
      </c>
      <c r="G143" s="11">
        <f>VLOOKUP(A143,数值计算!AB:AT,11)</f>
        <v>3</v>
      </c>
      <c r="H143" s="5" t="str">
        <f>VLOOKUP(B143,'@挂机科技配置'!A:J,4)</f>
        <v>科技效果类型-挂机装备阶级增加最大值</v>
      </c>
    </row>
    <row r="144" spans="1:8">
      <c r="A144" s="16">
        <v>142</v>
      </c>
      <c r="B144" s="17">
        <f>VLOOKUP(A144,数值计算!AB:AT,6)</f>
        <v>400</v>
      </c>
      <c r="C144" s="5">
        <f>VLOOKUP(A144,数值计算!AB:AT,7)</f>
        <v>1</v>
      </c>
      <c r="D144" s="5" t="str">
        <f>VLOOKUP(A144,数值计算!AB:AT,9)</f>
        <v>1|18|20</v>
      </c>
      <c r="E144" s="16">
        <f>VLOOKUP(A144,数值计算!AB:AT,10)</f>
        <v>600</v>
      </c>
      <c r="F144" s="5">
        <f>VLOOKUP(A144,数值计算!AB:AT,13)</f>
        <v>4000</v>
      </c>
      <c r="G144" s="11" t="str">
        <f>VLOOKUP(A144,数值计算!AB:AT,11)</f>
        <v>40%</v>
      </c>
      <c r="H144" s="5" t="str">
        <f>VLOOKUP(B144,'@挂机科技配置'!A:J,4)</f>
        <v>科技效果类型-金币宝箱产出提升</v>
      </c>
    </row>
    <row r="145" spans="1:8">
      <c r="A145" s="16">
        <v>143</v>
      </c>
      <c r="B145" s="17">
        <f>VLOOKUP(A145,数值计算!AB:AT,6)</f>
        <v>400</v>
      </c>
      <c r="C145" s="5">
        <f>VLOOKUP(A145,数值计算!AB:AT,7)</f>
        <v>2</v>
      </c>
      <c r="D145" s="5" t="str">
        <f>VLOOKUP(A145,数值计算!AB:AT,9)</f>
        <v>1|18|40</v>
      </c>
      <c r="E145" s="16">
        <f>VLOOKUP(A145,数值计算!AB:AT,10)</f>
        <v>600</v>
      </c>
      <c r="F145" s="5">
        <f>VLOOKUP(A145,数值计算!AB:AT,13)</f>
        <v>8000</v>
      </c>
      <c r="G145" s="11" t="str">
        <f>VLOOKUP(A145,数值计算!AB:AT,11)</f>
        <v>80%</v>
      </c>
      <c r="H145" s="5" t="str">
        <f>VLOOKUP(B145,'@挂机科技配置'!A:J,4)</f>
        <v>科技效果类型-金币宝箱产出提升</v>
      </c>
    </row>
    <row r="146" spans="1:8">
      <c r="A146" s="16">
        <v>144</v>
      </c>
      <c r="B146" s="17">
        <f>VLOOKUP(A146,数值计算!AB:AT,6)</f>
        <v>400</v>
      </c>
      <c r="C146" s="5">
        <f>VLOOKUP(A146,数值计算!AB:AT,7)</f>
        <v>3</v>
      </c>
      <c r="D146" s="5" t="str">
        <f>VLOOKUP(A146,数值计算!AB:AT,9)</f>
        <v>1|18|60</v>
      </c>
      <c r="E146" s="16">
        <f>VLOOKUP(A146,数值计算!AB:AT,10)</f>
        <v>600</v>
      </c>
      <c r="F146" s="5">
        <f>VLOOKUP(A146,数值计算!AB:AT,13)</f>
        <v>12000</v>
      </c>
      <c r="G146" s="11" t="str">
        <f>VLOOKUP(A146,数值计算!AB:AT,11)</f>
        <v>120%</v>
      </c>
      <c r="H146" s="5" t="str">
        <f>VLOOKUP(B146,'@挂机科技配置'!A:J,4)</f>
        <v>科技效果类型-金币宝箱产出提升</v>
      </c>
    </row>
    <row r="147" spans="1:8">
      <c r="A147" s="16">
        <v>145</v>
      </c>
      <c r="B147" s="17">
        <f>VLOOKUP(A147,数值计算!AB:AT,6)</f>
        <v>400</v>
      </c>
      <c r="C147" s="5">
        <f>VLOOKUP(A147,数值计算!AB:AT,7)</f>
        <v>4</v>
      </c>
      <c r="D147" s="5" t="str">
        <f>VLOOKUP(A147,数值计算!AB:AT,9)</f>
        <v>1|18|80</v>
      </c>
      <c r="E147" s="16">
        <f>VLOOKUP(A147,数值计算!AB:AT,10)</f>
        <v>600</v>
      </c>
      <c r="F147" s="5">
        <f>VLOOKUP(A147,数值计算!AB:AT,13)</f>
        <v>16000</v>
      </c>
      <c r="G147" s="11" t="str">
        <f>VLOOKUP(A147,数值计算!AB:AT,11)</f>
        <v>160%</v>
      </c>
      <c r="H147" s="5" t="str">
        <f>VLOOKUP(B147,'@挂机科技配置'!A:J,4)</f>
        <v>科技效果类型-金币宝箱产出提升</v>
      </c>
    </row>
    <row r="148" spans="1:8">
      <c r="A148" s="16">
        <v>146</v>
      </c>
      <c r="B148" s="17">
        <f>VLOOKUP(A148,数值计算!AB:AT,6)</f>
        <v>400</v>
      </c>
      <c r="C148" s="5">
        <f>VLOOKUP(A148,数值计算!AB:AT,7)</f>
        <v>5</v>
      </c>
      <c r="D148" s="5" t="str">
        <f>VLOOKUP(A148,数值计算!AB:AT,9)</f>
        <v>1|18|100</v>
      </c>
      <c r="E148" s="16">
        <f>VLOOKUP(A148,数值计算!AB:AT,10)</f>
        <v>600</v>
      </c>
      <c r="F148" s="5">
        <f>VLOOKUP(A148,数值计算!AB:AT,13)</f>
        <v>20000</v>
      </c>
      <c r="G148" s="11" t="str">
        <f>VLOOKUP(A148,数值计算!AB:AT,11)</f>
        <v>200%</v>
      </c>
      <c r="H148" s="5" t="str">
        <f>VLOOKUP(B148,'@挂机科技配置'!A:J,4)</f>
        <v>科技效果类型-金币宝箱产出提升</v>
      </c>
    </row>
    <row r="149" spans="1:8">
      <c r="A149" s="16">
        <v>147</v>
      </c>
      <c r="B149" s="17">
        <f>VLOOKUP(A149,数值计算!AB:AT,6)</f>
        <v>401</v>
      </c>
      <c r="C149" s="5">
        <f>VLOOKUP(A149,数值计算!AB:AT,7)</f>
        <v>1</v>
      </c>
      <c r="D149" s="5" t="str">
        <f>VLOOKUP(A149,数值计算!AB:AT,9)</f>
        <v>1|17|119</v>
      </c>
      <c r="E149" s="16">
        <f>VLOOKUP(A149,数值计算!AB:AT,10)</f>
        <v>1200</v>
      </c>
      <c r="F149" s="5" t="str">
        <f>VLOOKUP(A149,数值计算!AB:AT,13)</f>
        <v>属性-最大生命|33690</v>
      </c>
      <c r="G149" s="11">
        <f>VLOOKUP(A149,数值计算!AB:AT,11)</f>
        <v>33690</v>
      </c>
      <c r="H149" s="5" t="str">
        <f>VLOOKUP(B149,'@挂机科技配置'!A:J,4)</f>
        <v>科技效果类型-挂机英雄属性</v>
      </c>
    </row>
    <row r="150" spans="1:8">
      <c r="A150" s="16">
        <v>148</v>
      </c>
      <c r="B150" s="17">
        <f>VLOOKUP(A150,数值计算!AB:AT,6)</f>
        <v>401</v>
      </c>
      <c r="C150" s="5">
        <f>VLOOKUP(A150,数值计算!AB:AT,7)</f>
        <v>2</v>
      </c>
      <c r="D150" s="5" t="str">
        <f>VLOOKUP(A150,数值计算!AB:AT,9)</f>
        <v>1|17|238</v>
      </c>
      <c r="E150" s="16">
        <f>VLOOKUP(A150,数值计算!AB:AT,10)</f>
        <v>2400</v>
      </c>
      <c r="F150" s="5" t="str">
        <f>VLOOKUP(A150,数值计算!AB:AT,13)</f>
        <v>属性-最大生命|78620</v>
      </c>
      <c r="G150" s="11">
        <f>VLOOKUP(A150,数值计算!AB:AT,11)</f>
        <v>78620</v>
      </c>
      <c r="H150" s="5" t="str">
        <f>VLOOKUP(B150,'@挂机科技配置'!A:J,4)</f>
        <v>科技效果类型-挂机英雄属性</v>
      </c>
    </row>
    <row r="151" spans="1:8">
      <c r="A151" s="16">
        <v>149</v>
      </c>
      <c r="B151" s="17">
        <f>VLOOKUP(A151,数值计算!AB:AT,6)</f>
        <v>401</v>
      </c>
      <c r="C151" s="5">
        <f>VLOOKUP(A151,数值计算!AB:AT,7)</f>
        <v>3</v>
      </c>
      <c r="D151" s="5" t="str">
        <f>VLOOKUP(A151,数值计算!AB:AT,9)</f>
        <v>1|17|357</v>
      </c>
      <c r="E151" s="16">
        <f>VLOOKUP(A151,数值计算!AB:AT,10)</f>
        <v>3600</v>
      </c>
      <c r="F151" s="5" t="str">
        <f>VLOOKUP(A151,数值计算!AB:AT,13)</f>
        <v>属性-最大生命|134780</v>
      </c>
      <c r="G151" s="11">
        <f>VLOOKUP(A151,数值计算!AB:AT,11)</f>
        <v>134780</v>
      </c>
      <c r="H151" s="5" t="str">
        <f>VLOOKUP(B151,'@挂机科技配置'!A:J,4)</f>
        <v>科技效果类型-挂机英雄属性</v>
      </c>
    </row>
    <row r="152" spans="1:8">
      <c r="A152" s="16">
        <v>150</v>
      </c>
      <c r="B152" s="17">
        <f>VLOOKUP(A152,数值计算!AB:AT,6)</f>
        <v>401</v>
      </c>
      <c r="C152" s="5">
        <f>VLOOKUP(A152,数值计算!AB:AT,7)</f>
        <v>4</v>
      </c>
      <c r="D152" s="5" t="str">
        <f>VLOOKUP(A152,数值计算!AB:AT,9)</f>
        <v>1|17|476</v>
      </c>
      <c r="E152" s="16">
        <f>VLOOKUP(A152,数值计算!AB:AT,10)</f>
        <v>5400</v>
      </c>
      <c r="F152" s="5" t="str">
        <f>VLOOKUP(A152,数值计算!AB:AT,13)</f>
        <v>属性-最大生命|202170</v>
      </c>
      <c r="G152" s="11">
        <f>VLOOKUP(A152,数值计算!AB:AT,11)</f>
        <v>202170</v>
      </c>
      <c r="H152" s="5" t="str">
        <f>VLOOKUP(B152,'@挂机科技配置'!A:J,4)</f>
        <v>科技效果类型-挂机英雄属性</v>
      </c>
    </row>
    <row r="153" spans="1:8">
      <c r="A153" s="16">
        <v>151</v>
      </c>
      <c r="B153" s="17">
        <f>VLOOKUP(A153,数值计算!AB:AT,6)</f>
        <v>401</v>
      </c>
      <c r="C153" s="5">
        <f>VLOOKUP(A153,数值计算!AB:AT,7)</f>
        <v>5</v>
      </c>
      <c r="D153" s="5" t="str">
        <f>VLOOKUP(A153,数值计算!AB:AT,9)</f>
        <v>1|17|595</v>
      </c>
      <c r="E153" s="16">
        <f>VLOOKUP(A153,数值计算!AB:AT,10)</f>
        <v>6900</v>
      </c>
      <c r="F153" s="5" t="str">
        <f>VLOOKUP(A153,数值计算!AB:AT,13)</f>
        <v>属性-最大生命|280790</v>
      </c>
      <c r="G153" s="11">
        <f>VLOOKUP(A153,数值计算!AB:AT,11)</f>
        <v>280790</v>
      </c>
      <c r="H153" s="5" t="str">
        <f>VLOOKUP(B153,'@挂机科技配置'!A:J,4)</f>
        <v>科技效果类型-挂机英雄属性</v>
      </c>
    </row>
    <row r="154" spans="1:8">
      <c r="A154" s="16">
        <v>152</v>
      </c>
      <c r="B154" s="17">
        <f>VLOOKUP(A154,数值计算!AB:AT,6)</f>
        <v>402</v>
      </c>
      <c r="C154" s="5">
        <f>VLOOKUP(A154,数值计算!AB:AT,7)</f>
        <v>1</v>
      </c>
      <c r="D154" s="5" t="str">
        <f>VLOOKUP(A154,数值计算!AB:AT,9)</f>
        <v>1|17|119</v>
      </c>
      <c r="E154" s="16">
        <f>VLOOKUP(A154,数值计算!AB:AT,10)</f>
        <v>1200</v>
      </c>
      <c r="F154" s="5" t="str">
        <f>VLOOKUP(A154,数值计算!AB:AT,13)</f>
        <v>属性-最大生命|6740</v>
      </c>
      <c r="G154" s="11">
        <f>VLOOKUP(A154,数值计算!AB:AT,11)</f>
        <v>6740</v>
      </c>
      <c r="H154" s="5" t="str">
        <f>VLOOKUP(B154,'@挂机科技配置'!A:J,4)</f>
        <v>科技效果类型-英雄属性</v>
      </c>
    </row>
    <row r="155" spans="1:8">
      <c r="A155" s="16">
        <v>153</v>
      </c>
      <c r="B155" s="17">
        <f>VLOOKUP(A155,数值计算!AB:AT,6)</f>
        <v>402</v>
      </c>
      <c r="C155" s="5">
        <f>VLOOKUP(A155,数值计算!AB:AT,7)</f>
        <v>2</v>
      </c>
      <c r="D155" s="5" t="str">
        <f>VLOOKUP(A155,数值计算!AB:AT,9)</f>
        <v>1|17|238</v>
      </c>
      <c r="E155" s="16">
        <f>VLOOKUP(A155,数值计算!AB:AT,10)</f>
        <v>2400</v>
      </c>
      <c r="F155" s="5" t="str">
        <f>VLOOKUP(A155,数值计算!AB:AT,13)</f>
        <v>属性-最大生命|15730</v>
      </c>
      <c r="G155" s="11">
        <f>VLOOKUP(A155,数值计算!AB:AT,11)</f>
        <v>15730</v>
      </c>
      <c r="H155" s="5" t="str">
        <f>VLOOKUP(B155,'@挂机科技配置'!A:J,4)</f>
        <v>科技效果类型-英雄属性</v>
      </c>
    </row>
    <row r="156" spans="1:8">
      <c r="A156" s="16">
        <v>154</v>
      </c>
      <c r="B156" s="17">
        <f>VLOOKUP(A156,数值计算!AB:AT,6)</f>
        <v>402</v>
      </c>
      <c r="C156" s="5">
        <f>VLOOKUP(A156,数值计算!AB:AT,7)</f>
        <v>3</v>
      </c>
      <c r="D156" s="5" t="str">
        <f>VLOOKUP(A156,数值计算!AB:AT,9)</f>
        <v>1|17|357</v>
      </c>
      <c r="E156" s="16">
        <f>VLOOKUP(A156,数值计算!AB:AT,10)</f>
        <v>3600</v>
      </c>
      <c r="F156" s="5" t="str">
        <f>VLOOKUP(A156,数值计算!AB:AT,13)</f>
        <v>属性-最大生命|26960</v>
      </c>
      <c r="G156" s="11">
        <f>VLOOKUP(A156,数值计算!AB:AT,11)</f>
        <v>26960</v>
      </c>
      <c r="H156" s="5" t="str">
        <f>VLOOKUP(B156,'@挂机科技配置'!A:J,4)</f>
        <v>科技效果类型-英雄属性</v>
      </c>
    </row>
    <row r="157" spans="1:8">
      <c r="A157" s="16">
        <v>155</v>
      </c>
      <c r="B157" s="17">
        <f>VLOOKUP(A157,数值计算!AB:AT,6)</f>
        <v>402</v>
      </c>
      <c r="C157" s="5">
        <f>VLOOKUP(A157,数值计算!AB:AT,7)</f>
        <v>4</v>
      </c>
      <c r="D157" s="5" t="str">
        <f>VLOOKUP(A157,数值计算!AB:AT,9)</f>
        <v>1|17|476</v>
      </c>
      <c r="E157" s="16">
        <f>VLOOKUP(A157,数值计算!AB:AT,10)</f>
        <v>5400</v>
      </c>
      <c r="F157" s="5" t="str">
        <f>VLOOKUP(A157,数值计算!AB:AT,13)</f>
        <v>属性-最大生命|40440</v>
      </c>
      <c r="G157" s="11">
        <f>VLOOKUP(A157,数值计算!AB:AT,11)</f>
        <v>40440</v>
      </c>
      <c r="H157" s="5" t="str">
        <f>VLOOKUP(B157,'@挂机科技配置'!A:J,4)</f>
        <v>科技效果类型-英雄属性</v>
      </c>
    </row>
    <row r="158" spans="1:8">
      <c r="A158" s="16">
        <v>156</v>
      </c>
      <c r="B158" s="17">
        <f>VLOOKUP(A158,数值计算!AB:AT,6)</f>
        <v>402</v>
      </c>
      <c r="C158" s="5">
        <f>VLOOKUP(A158,数值计算!AB:AT,7)</f>
        <v>5</v>
      </c>
      <c r="D158" s="5" t="str">
        <f>VLOOKUP(A158,数值计算!AB:AT,9)</f>
        <v>1|17|595</v>
      </c>
      <c r="E158" s="16">
        <f>VLOOKUP(A158,数值计算!AB:AT,10)</f>
        <v>6900</v>
      </c>
      <c r="F158" s="5" t="str">
        <f>VLOOKUP(A158,数值计算!AB:AT,13)</f>
        <v>属性-最大生命|56160</v>
      </c>
      <c r="G158" s="11">
        <f>VLOOKUP(A158,数值计算!AB:AT,11)</f>
        <v>56160</v>
      </c>
      <c r="H158" s="5" t="str">
        <f>VLOOKUP(B158,'@挂机科技配置'!A:J,4)</f>
        <v>科技效果类型-英雄属性</v>
      </c>
    </row>
    <row r="159" spans="1:8">
      <c r="A159" s="16">
        <v>157</v>
      </c>
      <c r="B159" s="17">
        <f>VLOOKUP(A159,数值计算!AB:AT,6)</f>
        <v>403</v>
      </c>
      <c r="C159" s="5">
        <f>VLOOKUP(A159,数值计算!AB:AT,7)</f>
        <v>1</v>
      </c>
      <c r="D159" s="5" t="str">
        <f>VLOOKUP(A159,数值计算!AB:AT,9)</f>
        <v>1|17|119</v>
      </c>
      <c r="E159" s="16">
        <f>VLOOKUP(A159,数值计算!AB:AT,10)</f>
        <v>1200</v>
      </c>
      <c r="F159" s="5" t="str">
        <f>VLOOKUP(A159,数值计算!AB:AT,13)</f>
        <v>品质-白|-300#品质-绿|67#品质-蓝|120#品质-紫|60#品质-橙|36#品质-红|17</v>
      </c>
      <c r="G159" s="11" t="str">
        <f>VLOOKUP(A159,数值计算!AB:AT,11)</f>
        <v>100%</v>
      </c>
      <c r="H159" s="5" t="str">
        <f>VLOOKUP(B159,'@挂机科技配置'!A:J,4)</f>
        <v>科技效果类型-装备品质权重增加</v>
      </c>
    </row>
    <row r="160" spans="1:8">
      <c r="A160" s="16">
        <v>158</v>
      </c>
      <c r="B160" s="17">
        <f>VLOOKUP(A160,数值计算!AB:AT,6)</f>
        <v>403</v>
      </c>
      <c r="C160" s="5">
        <f>VLOOKUP(A160,数值计算!AB:AT,7)</f>
        <v>2</v>
      </c>
      <c r="D160" s="5" t="str">
        <f>VLOOKUP(A160,数值计算!AB:AT,9)</f>
        <v>1|17|238</v>
      </c>
      <c r="E160" s="16">
        <f>VLOOKUP(A160,数值计算!AB:AT,10)</f>
        <v>2400</v>
      </c>
      <c r="F160" s="5" t="str">
        <f>VLOOKUP(A160,数值计算!AB:AT,13)</f>
        <v>品质-白|-600#品质-绿|134#品质-蓝|240#品质-紫|120#品质-橙|72#品质-红|34</v>
      </c>
      <c r="G160" s="11" t="str">
        <f>VLOOKUP(A160,数值计算!AB:AT,11)</f>
        <v>200%</v>
      </c>
      <c r="H160" s="5" t="str">
        <f>VLOOKUP(B160,'@挂机科技配置'!A:J,4)</f>
        <v>科技效果类型-装备品质权重增加</v>
      </c>
    </row>
    <row r="161" spans="1:8">
      <c r="A161" s="16">
        <v>159</v>
      </c>
      <c r="B161" s="17">
        <f>VLOOKUP(A161,数值计算!AB:AT,6)</f>
        <v>403</v>
      </c>
      <c r="C161" s="5">
        <f>VLOOKUP(A161,数值计算!AB:AT,7)</f>
        <v>3</v>
      </c>
      <c r="D161" s="5" t="str">
        <f>VLOOKUP(A161,数值计算!AB:AT,9)</f>
        <v>1|17|357</v>
      </c>
      <c r="E161" s="16">
        <f>VLOOKUP(A161,数值计算!AB:AT,10)</f>
        <v>3600</v>
      </c>
      <c r="F161" s="5" t="str">
        <f>VLOOKUP(A161,数值计算!AB:AT,13)</f>
        <v>品质-白|-900#品质-绿|201#品质-蓝|360#品质-紫|180#品质-橙|108#品质-红|51</v>
      </c>
      <c r="G161" s="11" t="str">
        <f>VLOOKUP(A161,数值计算!AB:AT,11)</f>
        <v>300%</v>
      </c>
      <c r="H161" s="5" t="str">
        <f>VLOOKUP(B161,'@挂机科技配置'!A:J,4)</f>
        <v>科技效果类型-装备品质权重增加</v>
      </c>
    </row>
    <row r="162" spans="1:8">
      <c r="A162" s="16">
        <v>160</v>
      </c>
      <c r="B162" s="17">
        <f>VLOOKUP(A162,数值计算!AB:AT,6)</f>
        <v>403</v>
      </c>
      <c r="C162" s="5">
        <f>VLOOKUP(A162,数值计算!AB:AT,7)</f>
        <v>4</v>
      </c>
      <c r="D162" s="5" t="str">
        <f>VLOOKUP(A162,数值计算!AB:AT,9)</f>
        <v>1|17|476</v>
      </c>
      <c r="E162" s="16">
        <f>VLOOKUP(A162,数值计算!AB:AT,10)</f>
        <v>5400</v>
      </c>
      <c r="F162" s="5" t="str">
        <f>VLOOKUP(A162,数值计算!AB:AT,13)</f>
        <v>品质-白|-1200#品质-绿|268#品质-蓝|480#品质-紫|240#品质-橙|144#品质-红|68</v>
      </c>
      <c r="G162" s="11" t="str">
        <f>VLOOKUP(A162,数值计算!AB:AT,11)</f>
        <v>400%</v>
      </c>
      <c r="H162" s="5" t="str">
        <f>VLOOKUP(B162,'@挂机科技配置'!A:J,4)</f>
        <v>科技效果类型-装备品质权重增加</v>
      </c>
    </row>
    <row r="163" spans="1:8">
      <c r="A163" s="16">
        <v>161</v>
      </c>
      <c r="B163" s="17">
        <f>VLOOKUP(A163,数值计算!AB:AT,6)</f>
        <v>403</v>
      </c>
      <c r="C163" s="5">
        <f>VLOOKUP(A163,数值计算!AB:AT,7)</f>
        <v>5</v>
      </c>
      <c r="D163" s="5" t="str">
        <f>VLOOKUP(A163,数值计算!AB:AT,9)</f>
        <v>1|17|595</v>
      </c>
      <c r="E163" s="16">
        <f>VLOOKUP(A163,数值计算!AB:AT,10)</f>
        <v>6900</v>
      </c>
      <c r="F163" s="5" t="str">
        <f>VLOOKUP(A163,数值计算!AB:AT,13)</f>
        <v>品质-白|-1500#品质-绿|335#品质-蓝|600#品质-紫|300#品质-橙|180#品质-红|85</v>
      </c>
      <c r="G163" s="11" t="str">
        <f>VLOOKUP(A163,数值计算!AB:AT,11)</f>
        <v>500%</v>
      </c>
      <c r="H163" s="5" t="str">
        <f>VLOOKUP(B163,'@挂机科技配置'!A:J,4)</f>
        <v>科技效果类型-装备品质权重增加</v>
      </c>
    </row>
    <row r="164" spans="1:8">
      <c r="A164" s="16">
        <v>162</v>
      </c>
      <c r="B164" s="17">
        <f>VLOOKUP(A164,数值计算!AB:AT,6)</f>
        <v>404</v>
      </c>
      <c r="C164" s="5">
        <f>VLOOKUP(A164,数值计算!AB:AT,7)</f>
        <v>1</v>
      </c>
      <c r="D164" s="5" t="str">
        <f>VLOOKUP(A164,数值计算!AB:AT,9)</f>
        <v>1|17|119</v>
      </c>
      <c r="E164" s="16">
        <f>VLOOKUP(A164,数值计算!AB:AT,10)</f>
        <v>1200</v>
      </c>
      <c r="F164" s="5">
        <f>VLOOKUP(A164,数值计算!AB:AT,13)</f>
        <v>13</v>
      </c>
      <c r="G164" s="11">
        <f>VLOOKUP(A164,数值计算!AB:AT,11)</f>
        <v>1</v>
      </c>
      <c r="H164" s="5" t="str">
        <f>VLOOKUP(B164,'@挂机科技配置'!A:J,4)</f>
        <v>科技效果类型-挂机装备阶级增加最大值</v>
      </c>
    </row>
    <row r="165" spans="1:8">
      <c r="A165" s="16">
        <v>163</v>
      </c>
      <c r="B165" s="17">
        <f>VLOOKUP(A165,数值计算!AB:AT,6)</f>
        <v>405</v>
      </c>
      <c r="C165" s="5">
        <f>VLOOKUP(A165,数值计算!AB:AT,7)</f>
        <v>1</v>
      </c>
      <c r="D165" s="5" t="str">
        <f>VLOOKUP(A165,数值计算!AB:AT,9)</f>
        <v>1|17|119</v>
      </c>
      <c r="E165" s="16">
        <f>VLOOKUP(A165,数值计算!AB:AT,10)</f>
        <v>1200</v>
      </c>
      <c r="F165" s="5" t="str">
        <f>VLOOKUP(A165,数值计算!AB:AT,13)</f>
        <v>属性-防御力|674</v>
      </c>
      <c r="G165" s="11">
        <f>VLOOKUP(A165,数值计算!AB:AT,11)</f>
        <v>674</v>
      </c>
      <c r="H165" s="5" t="str">
        <f>VLOOKUP(B165,'@挂机科技配置'!A:J,4)</f>
        <v>科技效果类型-挂机英雄属性</v>
      </c>
    </row>
    <row r="166" spans="1:8">
      <c r="A166" s="16">
        <v>164</v>
      </c>
      <c r="B166" s="17">
        <f>VLOOKUP(A166,数值计算!AB:AT,6)</f>
        <v>405</v>
      </c>
      <c r="C166" s="5">
        <f>VLOOKUP(A166,数值计算!AB:AT,7)</f>
        <v>2</v>
      </c>
      <c r="D166" s="5" t="str">
        <f>VLOOKUP(A166,数值计算!AB:AT,9)</f>
        <v>1|17|238</v>
      </c>
      <c r="E166" s="16">
        <f>VLOOKUP(A166,数值计算!AB:AT,10)</f>
        <v>2400</v>
      </c>
      <c r="F166" s="5" t="str">
        <f>VLOOKUP(A166,数值计算!AB:AT,13)</f>
        <v>属性-防御力|1573</v>
      </c>
      <c r="G166" s="11">
        <f>VLOOKUP(A166,数值计算!AB:AT,11)</f>
        <v>1573</v>
      </c>
      <c r="H166" s="5" t="str">
        <f>VLOOKUP(B166,'@挂机科技配置'!A:J,4)</f>
        <v>科技效果类型-挂机英雄属性</v>
      </c>
    </row>
    <row r="167" spans="1:8">
      <c r="A167" s="16">
        <v>165</v>
      </c>
      <c r="B167" s="17">
        <f>VLOOKUP(A167,数值计算!AB:AT,6)</f>
        <v>405</v>
      </c>
      <c r="C167" s="5">
        <f>VLOOKUP(A167,数值计算!AB:AT,7)</f>
        <v>3</v>
      </c>
      <c r="D167" s="5" t="str">
        <f>VLOOKUP(A167,数值计算!AB:AT,9)</f>
        <v>1|17|357</v>
      </c>
      <c r="E167" s="16">
        <f>VLOOKUP(A167,数值计算!AB:AT,10)</f>
        <v>3600</v>
      </c>
      <c r="F167" s="5" t="str">
        <f>VLOOKUP(A167,数值计算!AB:AT,13)</f>
        <v>属性-防御力|2696</v>
      </c>
      <c r="G167" s="11">
        <f>VLOOKUP(A167,数值计算!AB:AT,11)</f>
        <v>2696</v>
      </c>
      <c r="H167" s="5" t="str">
        <f>VLOOKUP(B167,'@挂机科技配置'!A:J,4)</f>
        <v>科技效果类型-挂机英雄属性</v>
      </c>
    </row>
    <row r="168" spans="1:8">
      <c r="A168" s="16">
        <v>166</v>
      </c>
      <c r="B168" s="17">
        <f>VLOOKUP(A168,数值计算!AB:AT,6)</f>
        <v>405</v>
      </c>
      <c r="C168" s="5">
        <f>VLOOKUP(A168,数值计算!AB:AT,7)</f>
        <v>4</v>
      </c>
      <c r="D168" s="5" t="str">
        <f>VLOOKUP(A168,数值计算!AB:AT,9)</f>
        <v>1|17|476</v>
      </c>
      <c r="E168" s="16">
        <f>VLOOKUP(A168,数值计算!AB:AT,10)</f>
        <v>5400</v>
      </c>
      <c r="F168" s="5" t="str">
        <f>VLOOKUP(A168,数值计算!AB:AT,13)</f>
        <v>属性-防御力|4044</v>
      </c>
      <c r="G168" s="11">
        <f>VLOOKUP(A168,数值计算!AB:AT,11)</f>
        <v>4044</v>
      </c>
      <c r="H168" s="5" t="str">
        <f>VLOOKUP(B168,'@挂机科技配置'!A:J,4)</f>
        <v>科技效果类型-挂机英雄属性</v>
      </c>
    </row>
    <row r="169" spans="1:8">
      <c r="A169" s="16">
        <v>167</v>
      </c>
      <c r="B169" s="17">
        <f>VLOOKUP(A169,数值计算!AB:AT,6)</f>
        <v>405</v>
      </c>
      <c r="C169" s="5">
        <f>VLOOKUP(A169,数值计算!AB:AT,7)</f>
        <v>5</v>
      </c>
      <c r="D169" s="5" t="str">
        <f>VLOOKUP(A169,数值计算!AB:AT,9)</f>
        <v>1|17|595</v>
      </c>
      <c r="E169" s="16">
        <f>VLOOKUP(A169,数值计算!AB:AT,10)</f>
        <v>6900</v>
      </c>
      <c r="F169" s="5" t="str">
        <f>VLOOKUP(A169,数值计算!AB:AT,13)</f>
        <v>属性-防御力|5616</v>
      </c>
      <c r="G169" s="11">
        <f>VLOOKUP(A169,数值计算!AB:AT,11)</f>
        <v>5616</v>
      </c>
      <c r="H169" s="5" t="str">
        <f>VLOOKUP(B169,'@挂机科技配置'!A:J,4)</f>
        <v>科技效果类型-挂机英雄属性</v>
      </c>
    </row>
    <row r="170" spans="1:8">
      <c r="A170" s="16">
        <v>168</v>
      </c>
      <c r="B170" s="17">
        <f>VLOOKUP(A170,数值计算!AB:AT,6)</f>
        <v>406</v>
      </c>
      <c r="C170" s="5">
        <f>VLOOKUP(A170,数值计算!AB:AT,7)</f>
        <v>1</v>
      </c>
      <c r="D170" s="5" t="str">
        <f>VLOOKUP(A170,数值计算!AB:AT,9)</f>
        <v>1|18|20</v>
      </c>
      <c r="E170" s="16">
        <f>VLOOKUP(A170,数值计算!AB:AT,10)</f>
        <v>600</v>
      </c>
      <c r="F170" s="5">
        <f>VLOOKUP(A170,数值计算!AB:AT,13)</f>
        <v>4000</v>
      </c>
      <c r="G170" s="11" t="str">
        <f>VLOOKUP(A170,数值计算!AB:AT,11)</f>
        <v>40%</v>
      </c>
      <c r="H170" s="5" t="str">
        <f>VLOOKUP(B170,'@挂机科技配置'!A:J,4)</f>
        <v>科技效果类型-金币宝箱产出提升</v>
      </c>
    </row>
    <row r="171" spans="1:8">
      <c r="A171" s="16">
        <v>169</v>
      </c>
      <c r="B171" s="17">
        <f>VLOOKUP(A171,数值计算!AB:AT,6)</f>
        <v>406</v>
      </c>
      <c r="C171" s="5">
        <f>VLOOKUP(A171,数值计算!AB:AT,7)</f>
        <v>2</v>
      </c>
      <c r="D171" s="5" t="str">
        <f>VLOOKUP(A171,数值计算!AB:AT,9)</f>
        <v>1|18|40</v>
      </c>
      <c r="E171" s="16">
        <f>VLOOKUP(A171,数值计算!AB:AT,10)</f>
        <v>600</v>
      </c>
      <c r="F171" s="5">
        <f>VLOOKUP(A171,数值计算!AB:AT,13)</f>
        <v>8000</v>
      </c>
      <c r="G171" s="11" t="str">
        <f>VLOOKUP(A171,数值计算!AB:AT,11)</f>
        <v>80%</v>
      </c>
      <c r="H171" s="5" t="str">
        <f>VLOOKUP(B171,'@挂机科技配置'!A:J,4)</f>
        <v>科技效果类型-金币宝箱产出提升</v>
      </c>
    </row>
    <row r="172" spans="1:8">
      <c r="A172" s="16">
        <v>170</v>
      </c>
      <c r="B172" s="17">
        <f>VLOOKUP(A172,数值计算!AB:AT,6)</f>
        <v>406</v>
      </c>
      <c r="C172" s="5">
        <f>VLOOKUP(A172,数值计算!AB:AT,7)</f>
        <v>3</v>
      </c>
      <c r="D172" s="5" t="str">
        <f>VLOOKUP(A172,数值计算!AB:AT,9)</f>
        <v>1|18|60</v>
      </c>
      <c r="E172" s="16">
        <f>VLOOKUP(A172,数值计算!AB:AT,10)</f>
        <v>600</v>
      </c>
      <c r="F172" s="5">
        <f>VLOOKUP(A172,数值计算!AB:AT,13)</f>
        <v>12000</v>
      </c>
      <c r="G172" s="11" t="str">
        <f>VLOOKUP(A172,数值计算!AB:AT,11)</f>
        <v>120%</v>
      </c>
      <c r="H172" s="5" t="str">
        <f>VLOOKUP(B172,'@挂机科技配置'!A:J,4)</f>
        <v>科技效果类型-金币宝箱产出提升</v>
      </c>
    </row>
    <row r="173" spans="1:8">
      <c r="A173" s="16">
        <v>171</v>
      </c>
      <c r="B173" s="17">
        <f>VLOOKUP(A173,数值计算!AB:AT,6)</f>
        <v>406</v>
      </c>
      <c r="C173" s="5">
        <f>VLOOKUP(A173,数值计算!AB:AT,7)</f>
        <v>4</v>
      </c>
      <c r="D173" s="5" t="str">
        <f>VLOOKUP(A173,数值计算!AB:AT,9)</f>
        <v>1|18|80</v>
      </c>
      <c r="E173" s="16">
        <f>VLOOKUP(A173,数值计算!AB:AT,10)</f>
        <v>600</v>
      </c>
      <c r="F173" s="5">
        <f>VLOOKUP(A173,数值计算!AB:AT,13)</f>
        <v>16000</v>
      </c>
      <c r="G173" s="11" t="str">
        <f>VLOOKUP(A173,数值计算!AB:AT,11)</f>
        <v>160%</v>
      </c>
      <c r="H173" s="5" t="str">
        <f>VLOOKUP(B173,'@挂机科技配置'!A:J,4)</f>
        <v>科技效果类型-金币宝箱产出提升</v>
      </c>
    </row>
    <row r="174" spans="1:8">
      <c r="A174" s="16">
        <v>172</v>
      </c>
      <c r="B174" s="17">
        <f>VLOOKUP(A174,数值计算!AB:AT,6)</f>
        <v>406</v>
      </c>
      <c r="C174" s="5">
        <f>VLOOKUP(A174,数值计算!AB:AT,7)</f>
        <v>5</v>
      </c>
      <c r="D174" s="5" t="str">
        <f>VLOOKUP(A174,数值计算!AB:AT,9)</f>
        <v>1|18|100</v>
      </c>
      <c r="E174" s="16">
        <f>VLOOKUP(A174,数值计算!AB:AT,10)</f>
        <v>600</v>
      </c>
      <c r="F174" s="5">
        <f>VLOOKUP(A174,数值计算!AB:AT,13)</f>
        <v>20000</v>
      </c>
      <c r="G174" s="11" t="str">
        <f>VLOOKUP(A174,数值计算!AB:AT,11)</f>
        <v>200%</v>
      </c>
      <c r="H174" s="5" t="str">
        <f>VLOOKUP(B174,'@挂机科技配置'!A:J,4)</f>
        <v>科技效果类型-金币宝箱产出提升</v>
      </c>
    </row>
    <row r="175" spans="1:8">
      <c r="A175" s="16">
        <v>173</v>
      </c>
      <c r="B175" s="17">
        <f>VLOOKUP(A175,数值计算!AB:AT,6)</f>
        <v>407</v>
      </c>
      <c r="C175" s="5">
        <f>VLOOKUP(A175,数值计算!AB:AT,7)</f>
        <v>1</v>
      </c>
      <c r="D175" s="5" t="str">
        <f>VLOOKUP(A175,数值计算!AB:AT,9)</f>
        <v>1|17|119</v>
      </c>
      <c r="E175" s="16">
        <f>VLOOKUP(A175,数值计算!AB:AT,10)</f>
        <v>1200</v>
      </c>
      <c r="F175" s="5" t="str">
        <f>VLOOKUP(A175,数值计算!AB:AT,13)</f>
        <v>属性-防御力|135</v>
      </c>
      <c r="G175" s="11">
        <f>VLOOKUP(A175,数值计算!AB:AT,11)</f>
        <v>135</v>
      </c>
      <c r="H175" s="5" t="str">
        <f>VLOOKUP(B175,'@挂机科技配置'!A:J,4)</f>
        <v>科技效果类型-英雄属性</v>
      </c>
    </row>
    <row r="176" spans="1:8">
      <c r="A176" s="16">
        <v>174</v>
      </c>
      <c r="B176" s="17">
        <f>VLOOKUP(A176,数值计算!AB:AT,6)</f>
        <v>407</v>
      </c>
      <c r="C176" s="5">
        <f>VLOOKUP(A176,数值计算!AB:AT,7)</f>
        <v>2</v>
      </c>
      <c r="D176" s="5" t="str">
        <f>VLOOKUP(A176,数值计算!AB:AT,9)</f>
        <v>1|17|238</v>
      </c>
      <c r="E176" s="16">
        <f>VLOOKUP(A176,数值计算!AB:AT,10)</f>
        <v>2400</v>
      </c>
      <c r="F176" s="5" t="str">
        <f>VLOOKUP(A176,数值计算!AB:AT,13)</f>
        <v>属性-防御力|315</v>
      </c>
      <c r="G176" s="11">
        <f>VLOOKUP(A176,数值计算!AB:AT,11)</f>
        <v>315</v>
      </c>
      <c r="H176" s="5" t="str">
        <f>VLOOKUP(B176,'@挂机科技配置'!A:J,4)</f>
        <v>科技效果类型-英雄属性</v>
      </c>
    </row>
    <row r="177" spans="1:8">
      <c r="A177" s="16">
        <v>175</v>
      </c>
      <c r="B177" s="17">
        <f>VLOOKUP(A177,数值计算!AB:AT,6)</f>
        <v>407</v>
      </c>
      <c r="C177" s="5">
        <f>VLOOKUP(A177,数值计算!AB:AT,7)</f>
        <v>3</v>
      </c>
      <c r="D177" s="5" t="str">
        <f>VLOOKUP(A177,数值计算!AB:AT,9)</f>
        <v>1|17|357</v>
      </c>
      <c r="E177" s="16">
        <f>VLOOKUP(A177,数值计算!AB:AT,10)</f>
        <v>3600</v>
      </c>
      <c r="F177" s="5" t="str">
        <f>VLOOKUP(A177,数值计算!AB:AT,13)</f>
        <v>属性-防御力|540</v>
      </c>
      <c r="G177" s="11">
        <f>VLOOKUP(A177,数值计算!AB:AT,11)</f>
        <v>540</v>
      </c>
      <c r="H177" s="5" t="str">
        <f>VLOOKUP(B177,'@挂机科技配置'!A:J,4)</f>
        <v>科技效果类型-英雄属性</v>
      </c>
    </row>
    <row r="178" spans="1:8">
      <c r="A178" s="16">
        <v>176</v>
      </c>
      <c r="B178" s="17">
        <f>VLOOKUP(A178,数值计算!AB:AT,6)</f>
        <v>407</v>
      </c>
      <c r="C178" s="5">
        <f>VLOOKUP(A178,数值计算!AB:AT,7)</f>
        <v>4</v>
      </c>
      <c r="D178" s="5" t="str">
        <f>VLOOKUP(A178,数值计算!AB:AT,9)</f>
        <v>1|17|476</v>
      </c>
      <c r="E178" s="16">
        <f>VLOOKUP(A178,数值计算!AB:AT,10)</f>
        <v>5400</v>
      </c>
      <c r="F178" s="5" t="str">
        <f>VLOOKUP(A178,数值计算!AB:AT,13)</f>
        <v>属性-防御力|810</v>
      </c>
      <c r="G178" s="11">
        <f>VLOOKUP(A178,数值计算!AB:AT,11)</f>
        <v>810</v>
      </c>
      <c r="H178" s="5" t="str">
        <f>VLOOKUP(B178,'@挂机科技配置'!A:J,4)</f>
        <v>科技效果类型-英雄属性</v>
      </c>
    </row>
    <row r="179" spans="1:8">
      <c r="A179" s="16">
        <v>177</v>
      </c>
      <c r="B179" s="17">
        <f>VLOOKUP(A179,数值计算!AB:AT,6)</f>
        <v>407</v>
      </c>
      <c r="C179" s="5">
        <f>VLOOKUP(A179,数值计算!AB:AT,7)</f>
        <v>5</v>
      </c>
      <c r="D179" s="5" t="str">
        <f>VLOOKUP(A179,数值计算!AB:AT,9)</f>
        <v>1|17|595</v>
      </c>
      <c r="E179" s="16">
        <f>VLOOKUP(A179,数值计算!AB:AT,10)</f>
        <v>6900</v>
      </c>
      <c r="F179" s="5" t="str">
        <f>VLOOKUP(A179,数值计算!AB:AT,13)</f>
        <v>属性-防御力|1124</v>
      </c>
      <c r="G179" s="11">
        <f>VLOOKUP(A179,数值计算!AB:AT,11)</f>
        <v>1124</v>
      </c>
      <c r="H179" s="5" t="str">
        <f>VLOOKUP(B179,'@挂机科技配置'!A:J,4)</f>
        <v>科技效果类型-英雄属性</v>
      </c>
    </row>
    <row r="180" spans="1:8">
      <c r="A180" s="16">
        <v>178</v>
      </c>
      <c r="B180" s="17">
        <f>VLOOKUP(A180,数值计算!AB:AT,6)</f>
        <v>408</v>
      </c>
      <c r="C180" s="5">
        <f>VLOOKUP(A180,数值计算!AB:AT,7)</f>
        <v>1</v>
      </c>
      <c r="D180" s="5" t="str">
        <f>VLOOKUP(A180,数值计算!AB:AT,9)</f>
        <v>1|17|119</v>
      </c>
      <c r="E180" s="16">
        <f>VLOOKUP(A180,数值计算!AB:AT,10)</f>
        <v>1200</v>
      </c>
      <c r="F180" s="5" t="str">
        <f>VLOOKUP(A180,数值计算!AB:AT,13)</f>
        <v>品质-白|-300#品质-绿|67#品质-蓝|120#品质-紫|60#品质-橙|36#品质-红|17</v>
      </c>
      <c r="G180" s="11" t="str">
        <f>VLOOKUP(A180,数值计算!AB:AT,11)</f>
        <v>100%</v>
      </c>
      <c r="H180" s="5" t="str">
        <f>VLOOKUP(B180,'@挂机科技配置'!A:J,4)</f>
        <v>科技效果类型-装备品质权重增加</v>
      </c>
    </row>
    <row r="181" spans="1:8">
      <c r="A181" s="16">
        <v>179</v>
      </c>
      <c r="B181" s="17">
        <f>VLOOKUP(A181,数值计算!AB:AT,6)</f>
        <v>408</v>
      </c>
      <c r="C181" s="5">
        <f>VLOOKUP(A181,数值计算!AB:AT,7)</f>
        <v>2</v>
      </c>
      <c r="D181" s="5" t="str">
        <f>VLOOKUP(A181,数值计算!AB:AT,9)</f>
        <v>1|17|238</v>
      </c>
      <c r="E181" s="16">
        <f>VLOOKUP(A181,数值计算!AB:AT,10)</f>
        <v>2400</v>
      </c>
      <c r="F181" s="5" t="str">
        <f>VLOOKUP(A181,数值计算!AB:AT,13)</f>
        <v>品质-白|-600#品质-绿|134#品质-蓝|240#品质-紫|120#品质-橙|72#品质-红|34</v>
      </c>
      <c r="G181" s="11" t="str">
        <f>VLOOKUP(A181,数值计算!AB:AT,11)</f>
        <v>200%</v>
      </c>
      <c r="H181" s="5" t="str">
        <f>VLOOKUP(B181,'@挂机科技配置'!A:J,4)</f>
        <v>科技效果类型-装备品质权重增加</v>
      </c>
    </row>
    <row r="182" spans="1:8">
      <c r="A182" s="16">
        <v>180</v>
      </c>
      <c r="B182" s="17">
        <f>VLOOKUP(A182,数值计算!AB:AT,6)</f>
        <v>408</v>
      </c>
      <c r="C182" s="5">
        <f>VLOOKUP(A182,数值计算!AB:AT,7)</f>
        <v>3</v>
      </c>
      <c r="D182" s="5" t="str">
        <f>VLOOKUP(A182,数值计算!AB:AT,9)</f>
        <v>1|17|357</v>
      </c>
      <c r="E182" s="16">
        <f>VLOOKUP(A182,数值计算!AB:AT,10)</f>
        <v>3600</v>
      </c>
      <c r="F182" s="5" t="str">
        <f>VLOOKUP(A182,数值计算!AB:AT,13)</f>
        <v>品质-白|-900#品质-绿|201#品质-蓝|360#品质-紫|180#品质-橙|108#品质-红|51</v>
      </c>
      <c r="G182" s="11" t="str">
        <f>VLOOKUP(A182,数值计算!AB:AT,11)</f>
        <v>300%</v>
      </c>
      <c r="H182" s="5" t="str">
        <f>VLOOKUP(B182,'@挂机科技配置'!A:J,4)</f>
        <v>科技效果类型-装备品质权重增加</v>
      </c>
    </row>
    <row r="183" spans="1:8">
      <c r="A183" s="16">
        <v>181</v>
      </c>
      <c r="B183" s="17">
        <f>VLOOKUP(A183,数值计算!AB:AT,6)</f>
        <v>408</v>
      </c>
      <c r="C183" s="5">
        <f>VLOOKUP(A183,数值计算!AB:AT,7)</f>
        <v>4</v>
      </c>
      <c r="D183" s="5" t="str">
        <f>VLOOKUP(A183,数值计算!AB:AT,9)</f>
        <v>1|17|476</v>
      </c>
      <c r="E183" s="16">
        <f>VLOOKUP(A183,数值计算!AB:AT,10)</f>
        <v>5400</v>
      </c>
      <c r="F183" s="5" t="str">
        <f>VLOOKUP(A183,数值计算!AB:AT,13)</f>
        <v>品质-白|-1200#品质-绿|268#品质-蓝|480#品质-紫|240#品质-橙|144#品质-红|68</v>
      </c>
      <c r="G183" s="11" t="str">
        <f>VLOOKUP(A183,数值计算!AB:AT,11)</f>
        <v>400%</v>
      </c>
      <c r="H183" s="5" t="str">
        <f>VLOOKUP(B183,'@挂机科技配置'!A:J,4)</f>
        <v>科技效果类型-装备品质权重增加</v>
      </c>
    </row>
    <row r="184" spans="1:8">
      <c r="A184" s="16">
        <v>182</v>
      </c>
      <c r="B184" s="17">
        <f>VLOOKUP(A184,数值计算!AB:AT,6)</f>
        <v>408</v>
      </c>
      <c r="C184" s="5">
        <f>VLOOKUP(A184,数值计算!AB:AT,7)</f>
        <v>5</v>
      </c>
      <c r="D184" s="5" t="str">
        <f>VLOOKUP(A184,数值计算!AB:AT,9)</f>
        <v>1|17|595</v>
      </c>
      <c r="E184" s="16">
        <f>VLOOKUP(A184,数值计算!AB:AT,10)</f>
        <v>6900</v>
      </c>
      <c r="F184" s="5" t="str">
        <f>VLOOKUP(A184,数值计算!AB:AT,13)</f>
        <v>品质-白|-1500#品质-绿|335#品质-蓝|600#品质-紫|300#品质-橙|180#品质-红|85</v>
      </c>
      <c r="G184" s="11" t="str">
        <f>VLOOKUP(A184,数值计算!AB:AT,11)</f>
        <v>500%</v>
      </c>
      <c r="H184" s="5" t="str">
        <f>VLOOKUP(B184,'@挂机科技配置'!A:J,4)</f>
        <v>科技效果类型-装备品质权重增加</v>
      </c>
    </row>
    <row r="185" spans="1:8">
      <c r="A185" s="16">
        <v>183</v>
      </c>
      <c r="B185" s="17">
        <f>VLOOKUP(A185,数值计算!AB:AT,6)</f>
        <v>409</v>
      </c>
      <c r="C185" s="5">
        <f>VLOOKUP(A185,数值计算!AB:AT,7)</f>
        <v>1</v>
      </c>
      <c r="D185" s="5" t="str">
        <f>VLOOKUP(A185,数值计算!AB:AT,9)</f>
        <v>1|17|119</v>
      </c>
      <c r="E185" s="16">
        <f>VLOOKUP(A185,数值计算!AB:AT,10)</f>
        <v>1200</v>
      </c>
      <c r="F185" s="5" t="str">
        <f>VLOOKUP(A185,数值计算!AB:AT,13)</f>
        <v>属性-攻击力|3370</v>
      </c>
      <c r="G185" s="11">
        <f>VLOOKUP(A185,数值计算!AB:AT,11)</f>
        <v>3370</v>
      </c>
      <c r="H185" s="5" t="str">
        <f>VLOOKUP(B185,'@挂机科技配置'!A:J,4)</f>
        <v>科技效果类型-挂机英雄属性</v>
      </c>
    </row>
    <row r="186" spans="1:8">
      <c r="A186" s="16">
        <v>184</v>
      </c>
      <c r="B186" s="17">
        <f>VLOOKUP(A186,数值计算!AB:AT,6)</f>
        <v>409</v>
      </c>
      <c r="C186" s="5">
        <f>VLOOKUP(A186,数值计算!AB:AT,7)</f>
        <v>2</v>
      </c>
      <c r="D186" s="5" t="str">
        <f>VLOOKUP(A186,数值计算!AB:AT,9)</f>
        <v>1|17|238</v>
      </c>
      <c r="E186" s="16">
        <f>VLOOKUP(A186,数值计算!AB:AT,10)</f>
        <v>2400</v>
      </c>
      <c r="F186" s="5" t="str">
        <f>VLOOKUP(A186,数值计算!AB:AT,13)</f>
        <v>属性-攻击力|7860</v>
      </c>
      <c r="G186" s="11">
        <f>VLOOKUP(A186,数值计算!AB:AT,11)</f>
        <v>7860</v>
      </c>
      <c r="H186" s="5" t="str">
        <f>VLOOKUP(B186,'@挂机科技配置'!A:J,4)</f>
        <v>科技效果类型-挂机英雄属性</v>
      </c>
    </row>
    <row r="187" spans="1:8">
      <c r="A187" s="16">
        <v>185</v>
      </c>
      <c r="B187" s="17">
        <f>VLOOKUP(A187,数值计算!AB:AT,6)</f>
        <v>409</v>
      </c>
      <c r="C187" s="5">
        <f>VLOOKUP(A187,数值计算!AB:AT,7)</f>
        <v>3</v>
      </c>
      <c r="D187" s="5" t="str">
        <f>VLOOKUP(A187,数值计算!AB:AT,9)</f>
        <v>1|17|357</v>
      </c>
      <c r="E187" s="16">
        <f>VLOOKUP(A187,数值计算!AB:AT,10)</f>
        <v>3600</v>
      </c>
      <c r="F187" s="5" t="str">
        <f>VLOOKUP(A187,数值计算!AB:AT,13)</f>
        <v>属性-攻击力|13480</v>
      </c>
      <c r="G187" s="11">
        <f>VLOOKUP(A187,数值计算!AB:AT,11)</f>
        <v>13480</v>
      </c>
      <c r="H187" s="5" t="str">
        <f>VLOOKUP(B187,'@挂机科技配置'!A:J,4)</f>
        <v>科技效果类型-挂机英雄属性</v>
      </c>
    </row>
    <row r="188" spans="1:8">
      <c r="A188" s="16">
        <v>186</v>
      </c>
      <c r="B188" s="17">
        <f>VLOOKUP(A188,数值计算!AB:AT,6)</f>
        <v>409</v>
      </c>
      <c r="C188" s="5">
        <f>VLOOKUP(A188,数值计算!AB:AT,7)</f>
        <v>4</v>
      </c>
      <c r="D188" s="5" t="str">
        <f>VLOOKUP(A188,数值计算!AB:AT,9)</f>
        <v>1|17|476</v>
      </c>
      <c r="E188" s="16">
        <f>VLOOKUP(A188,数值计算!AB:AT,10)</f>
        <v>5400</v>
      </c>
      <c r="F188" s="5" t="str">
        <f>VLOOKUP(A188,数值计算!AB:AT,13)</f>
        <v>属性-攻击力|20220</v>
      </c>
      <c r="G188" s="11">
        <f>VLOOKUP(A188,数值计算!AB:AT,11)</f>
        <v>20220</v>
      </c>
      <c r="H188" s="5" t="str">
        <f>VLOOKUP(B188,'@挂机科技配置'!A:J,4)</f>
        <v>科技效果类型-挂机英雄属性</v>
      </c>
    </row>
    <row r="189" spans="1:8">
      <c r="A189" s="16">
        <v>187</v>
      </c>
      <c r="B189" s="17">
        <f>VLOOKUP(A189,数值计算!AB:AT,6)</f>
        <v>409</v>
      </c>
      <c r="C189" s="5">
        <f>VLOOKUP(A189,数值计算!AB:AT,7)</f>
        <v>5</v>
      </c>
      <c r="D189" s="5" t="str">
        <f>VLOOKUP(A189,数值计算!AB:AT,9)</f>
        <v>1|17|595</v>
      </c>
      <c r="E189" s="16">
        <f>VLOOKUP(A189,数值计算!AB:AT,10)</f>
        <v>6900</v>
      </c>
      <c r="F189" s="5" t="str">
        <f>VLOOKUP(A189,数值计算!AB:AT,13)</f>
        <v>属性-攻击力|28080</v>
      </c>
      <c r="G189" s="11">
        <f>VLOOKUP(A189,数值计算!AB:AT,11)</f>
        <v>28080</v>
      </c>
      <c r="H189" s="5" t="str">
        <f>VLOOKUP(B189,'@挂机科技配置'!A:J,4)</f>
        <v>科技效果类型-挂机英雄属性</v>
      </c>
    </row>
    <row r="190" spans="1:8">
      <c r="A190" s="16">
        <v>188</v>
      </c>
      <c r="B190" s="17">
        <f>VLOOKUP(A190,数值计算!AB:AT,6)</f>
        <v>410</v>
      </c>
      <c r="C190" s="5">
        <f>VLOOKUP(A190,数值计算!AB:AT,7)</f>
        <v>1</v>
      </c>
      <c r="D190" s="5" t="str">
        <f>VLOOKUP(A190,数值计算!AB:AT,9)</f>
        <v>1|17|119</v>
      </c>
      <c r="E190" s="16">
        <f>VLOOKUP(A190,数值计算!AB:AT,10)</f>
        <v>1200</v>
      </c>
      <c r="F190" s="5">
        <f>VLOOKUP(A190,数值计算!AB:AT,13)</f>
        <v>14</v>
      </c>
      <c r="G190" s="11">
        <f>VLOOKUP(A190,数值计算!AB:AT,11)</f>
        <v>1</v>
      </c>
      <c r="H190" s="5" t="str">
        <f>VLOOKUP(B190,'@挂机科技配置'!A:J,4)</f>
        <v>科技效果类型-挂机装备阶级增加最大值</v>
      </c>
    </row>
    <row r="191" spans="1:8">
      <c r="A191" s="16">
        <v>189</v>
      </c>
      <c r="B191" s="17">
        <f>VLOOKUP(A191,数值计算!AB:AT,6)</f>
        <v>410</v>
      </c>
      <c r="C191" s="5">
        <f>VLOOKUP(A191,数值计算!AB:AT,7)</f>
        <v>2</v>
      </c>
      <c r="D191" s="5" t="str">
        <f>VLOOKUP(A191,数值计算!AB:AT,9)</f>
        <v>1|17|238</v>
      </c>
      <c r="E191" s="16">
        <f>VLOOKUP(A191,数值计算!AB:AT,10)</f>
        <v>2400</v>
      </c>
      <c r="F191" s="5">
        <f>VLOOKUP(A191,数值计算!AB:AT,13)</f>
        <v>15</v>
      </c>
      <c r="G191" s="11">
        <f>VLOOKUP(A191,数值计算!AB:AT,11)</f>
        <v>2</v>
      </c>
      <c r="H191" s="5" t="str">
        <f>VLOOKUP(B191,'@挂机科技配置'!A:J,4)</f>
        <v>科技效果类型-挂机装备阶级增加最大值</v>
      </c>
    </row>
    <row r="192" spans="1:8">
      <c r="A192" s="16">
        <v>190</v>
      </c>
      <c r="B192" s="17">
        <f>VLOOKUP(A192,数值计算!AB:AT,6)</f>
        <v>500</v>
      </c>
      <c r="C192" s="5">
        <f>VLOOKUP(A192,数值计算!AB:AT,7)</f>
        <v>1</v>
      </c>
      <c r="D192" s="5" t="str">
        <f>VLOOKUP(A192,数值计算!AB:AT,9)</f>
        <v>1|18|23</v>
      </c>
      <c r="E192" s="16">
        <f>VLOOKUP(A192,数值计算!AB:AT,10)</f>
        <v>600</v>
      </c>
      <c r="F192" s="5">
        <f>VLOOKUP(A192,数值计算!AB:AT,13)</f>
        <v>4000</v>
      </c>
      <c r="G192" s="11" t="str">
        <f>VLOOKUP(A192,数值计算!AB:AT,11)</f>
        <v>40%</v>
      </c>
      <c r="H192" s="5" t="str">
        <f>VLOOKUP(B192,'@挂机科技配置'!A:J,4)</f>
        <v>科技效果类型-金币宝箱产出提升</v>
      </c>
    </row>
    <row r="193" spans="1:8">
      <c r="A193" s="16">
        <v>191</v>
      </c>
      <c r="B193" s="17">
        <f>VLOOKUP(A193,数值计算!AB:AT,6)</f>
        <v>500</v>
      </c>
      <c r="C193" s="5">
        <f>VLOOKUP(A193,数值计算!AB:AT,7)</f>
        <v>2</v>
      </c>
      <c r="D193" s="5" t="str">
        <f>VLOOKUP(A193,数值计算!AB:AT,9)</f>
        <v>1|18|46</v>
      </c>
      <c r="E193" s="16">
        <f>VLOOKUP(A193,数值计算!AB:AT,10)</f>
        <v>600</v>
      </c>
      <c r="F193" s="5">
        <f>VLOOKUP(A193,数值计算!AB:AT,13)</f>
        <v>8000</v>
      </c>
      <c r="G193" s="11" t="str">
        <f>VLOOKUP(A193,数值计算!AB:AT,11)</f>
        <v>80%</v>
      </c>
      <c r="H193" s="5" t="str">
        <f>VLOOKUP(B193,'@挂机科技配置'!A:J,4)</f>
        <v>科技效果类型-金币宝箱产出提升</v>
      </c>
    </row>
    <row r="194" spans="1:8">
      <c r="A194" s="16">
        <v>192</v>
      </c>
      <c r="B194" s="17">
        <f>VLOOKUP(A194,数值计算!AB:AT,6)</f>
        <v>500</v>
      </c>
      <c r="C194" s="5">
        <f>VLOOKUP(A194,数值计算!AB:AT,7)</f>
        <v>3</v>
      </c>
      <c r="D194" s="5" t="str">
        <f>VLOOKUP(A194,数值计算!AB:AT,9)</f>
        <v>1|18|69</v>
      </c>
      <c r="E194" s="16">
        <f>VLOOKUP(A194,数值计算!AB:AT,10)</f>
        <v>600</v>
      </c>
      <c r="F194" s="5">
        <f>VLOOKUP(A194,数值计算!AB:AT,13)</f>
        <v>12000</v>
      </c>
      <c r="G194" s="11" t="str">
        <f>VLOOKUP(A194,数值计算!AB:AT,11)</f>
        <v>120%</v>
      </c>
      <c r="H194" s="5" t="str">
        <f>VLOOKUP(B194,'@挂机科技配置'!A:J,4)</f>
        <v>科技效果类型-金币宝箱产出提升</v>
      </c>
    </row>
    <row r="195" spans="1:8">
      <c r="A195" s="16">
        <v>193</v>
      </c>
      <c r="B195" s="17">
        <f>VLOOKUP(A195,数值计算!AB:AT,6)</f>
        <v>500</v>
      </c>
      <c r="C195" s="5">
        <f>VLOOKUP(A195,数值计算!AB:AT,7)</f>
        <v>4</v>
      </c>
      <c r="D195" s="5" t="str">
        <f>VLOOKUP(A195,数值计算!AB:AT,9)</f>
        <v>1|18|92</v>
      </c>
      <c r="E195" s="16">
        <f>VLOOKUP(A195,数值计算!AB:AT,10)</f>
        <v>600</v>
      </c>
      <c r="F195" s="5">
        <f>VLOOKUP(A195,数值计算!AB:AT,13)</f>
        <v>16000</v>
      </c>
      <c r="G195" s="11" t="str">
        <f>VLOOKUP(A195,数值计算!AB:AT,11)</f>
        <v>160%</v>
      </c>
      <c r="H195" s="5" t="str">
        <f>VLOOKUP(B195,'@挂机科技配置'!A:J,4)</f>
        <v>科技效果类型-金币宝箱产出提升</v>
      </c>
    </row>
    <row r="196" spans="1:8">
      <c r="A196" s="16">
        <v>194</v>
      </c>
      <c r="B196" s="17">
        <f>VLOOKUP(A196,数值计算!AB:AT,6)</f>
        <v>500</v>
      </c>
      <c r="C196" s="5">
        <f>VLOOKUP(A196,数值计算!AB:AT,7)</f>
        <v>5</v>
      </c>
      <c r="D196" s="5" t="str">
        <f>VLOOKUP(A196,数值计算!AB:AT,9)</f>
        <v>1|18|115</v>
      </c>
      <c r="E196" s="16">
        <f>VLOOKUP(A196,数值计算!AB:AT,10)</f>
        <v>600</v>
      </c>
      <c r="F196" s="5">
        <f>VLOOKUP(A196,数值计算!AB:AT,13)</f>
        <v>20000</v>
      </c>
      <c r="G196" s="11" t="str">
        <f>VLOOKUP(A196,数值计算!AB:AT,11)</f>
        <v>200%</v>
      </c>
      <c r="H196" s="5" t="str">
        <f>VLOOKUP(B196,'@挂机科技配置'!A:J,4)</f>
        <v>科技效果类型-金币宝箱产出提升</v>
      </c>
    </row>
    <row r="197" spans="1:8">
      <c r="A197" s="16">
        <v>195</v>
      </c>
      <c r="B197" s="17">
        <f>VLOOKUP(A197,数值计算!AB:AT,6)</f>
        <v>501</v>
      </c>
      <c r="C197" s="5">
        <f>VLOOKUP(A197,数值计算!AB:AT,7)</f>
        <v>1</v>
      </c>
      <c r="D197" s="5" t="str">
        <f>VLOOKUP(A197,数值计算!AB:AT,9)</f>
        <v>1|17|139</v>
      </c>
      <c r="E197" s="16">
        <f>VLOOKUP(A197,数值计算!AB:AT,10)</f>
        <v>1500</v>
      </c>
      <c r="F197" s="5" t="str">
        <f>VLOOKUP(A197,数值计算!AB:AT,13)</f>
        <v>属性-攻击力|4250</v>
      </c>
      <c r="G197" s="11">
        <f>VLOOKUP(A197,数值计算!AB:AT,11)</f>
        <v>4250</v>
      </c>
      <c r="H197" s="5" t="str">
        <f>VLOOKUP(B197,'@挂机科技配置'!A:J,4)</f>
        <v>科技效果类型-挂机英雄属性</v>
      </c>
    </row>
    <row r="198" spans="1:8">
      <c r="A198" s="16">
        <v>196</v>
      </c>
      <c r="B198" s="17">
        <f>VLOOKUP(A198,数值计算!AB:AT,6)</f>
        <v>501</v>
      </c>
      <c r="C198" s="5">
        <f>VLOOKUP(A198,数值计算!AB:AT,7)</f>
        <v>2</v>
      </c>
      <c r="D198" s="5" t="str">
        <f>VLOOKUP(A198,数值计算!AB:AT,9)</f>
        <v>1|17|278</v>
      </c>
      <c r="E198" s="16">
        <f>VLOOKUP(A198,数值计算!AB:AT,10)</f>
        <v>2700</v>
      </c>
      <c r="F198" s="5" t="str">
        <f>VLOOKUP(A198,数值计算!AB:AT,13)</f>
        <v>属性-攻击力|9920</v>
      </c>
      <c r="G198" s="11">
        <f>VLOOKUP(A198,数值计算!AB:AT,11)</f>
        <v>9920</v>
      </c>
      <c r="H198" s="5" t="str">
        <f>VLOOKUP(B198,'@挂机科技配置'!A:J,4)</f>
        <v>科技效果类型-挂机英雄属性</v>
      </c>
    </row>
    <row r="199" spans="1:8">
      <c r="A199" s="16">
        <v>197</v>
      </c>
      <c r="B199" s="17">
        <f>VLOOKUP(A199,数值计算!AB:AT,6)</f>
        <v>501</v>
      </c>
      <c r="C199" s="5">
        <f>VLOOKUP(A199,数值计算!AB:AT,7)</f>
        <v>3</v>
      </c>
      <c r="D199" s="5" t="str">
        <f>VLOOKUP(A199,数值计算!AB:AT,9)</f>
        <v>1|17|417</v>
      </c>
      <c r="E199" s="16">
        <f>VLOOKUP(A199,数值计算!AB:AT,10)</f>
        <v>4200</v>
      </c>
      <c r="F199" s="5" t="str">
        <f>VLOOKUP(A199,数值计算!AB:AT,13)</f>
        <v>属性-攻击力|17000</v>
      </c>
      <c r="G199" s="11">
        <f>VLOOKUP(A199,数值计算!AB:AT,11)</f>
        <v>17000</v>
      </c>
      <c r="H199" s="5" t="str">
        <f>VLOOKUP(B199,'@挂机科技配置'!A:J,4)</f>
        <v>科技效果类型-挂机英雄属性</v>
      </c>
    </row>
    <row r="200" spans="1:8">
      <c r="A200" s="16">
        <v>198</v>
      </c>
      <c r="B200" s="17">
        <f>VLOOKUP(A200,数值计算!AB:AT,6)</f>
        <v>501</v>
      </c>
      <c r="C200" s="5">
        <f>VLOOKUP(A200,数值计算!AB:AT,7)</f>
        <v>4</v>
      </c>
      <c r="D200" s="5" t="str">
        <f>VLOOKUP(A200,数值计算!AB:AT,9)</f>
        <v>1|17|556</v>
      </c>
      <c r="E200" s="16">
        <f>VLOOKUP(A200,数值计算!AB:AT,10)</f>
        <v>6000</v>
      </c>
      <c r="F200" s="5" t="str">
        <f>VLOOKUP(A200,数值计算!AB:AT,13)</f>
        <v>属性-攻击力|25500</v>
      </c>
      <c r="G200" s="11">
        <f>VLOOKUP(A200,数值计算!AB:AT,11)</f>
        <v>25500</v>
      </c>
      <c r="H200" s="5" t="str">
        <f>VLOOKUP(B200,'@挂机科技配置'!A:J,4)</f>
        <v>科技效果类型-挂机英雄属性</v>
      </c>
    </row>
    <row r="201" spans="1:8">
      <c r="A201" s="16">
        <v>199</v>
      </c>
      <c r="B201" s="17">
        <f>VLOOKUP(A201,数值计算!AB:AT,6)</f>
        <v>501</v>
      </c>
      <c r="C201" s="5">
        <f>VLOOKUP(A201,数值计算!AB:AT,7)</f>
        <v>5</v>
      </c>
      <c r="D201" s="5" t="str">
        <f>VLOOKUP(A201,数值计算!AB:AT,9)</f>
        <v>1|17|695</v>
      </c>
      <c r="E201" s="16">
        <f>VLOOKUP(A201,数值计算!AB:AT,10)</f>
        <v>8100</v>
      </c>
      <c r="F201" s="5" t="str">
        <f>VLOOKUP(A201,数值计算!AB:AT,13)</f>
        <v>属性-攻击力|35420</v>
      </c>
      <c r="G201" s="11">
        <f>VLOOKUP(A201,数值计算!AB:AT,11)</f>
        <v>35420</v>
      </c>
      <c r="H201" s="5" t="str">
        <f>VLOOKUP(B201,'@挂机科技配置'!A:J,4)</f>
        <v>科技效果类型-挂机英雄属性</v>
      </c>
    </row>
    <row r="202" spans="1:8">
      <c r="A202" s="16">
        <v>200</v>
      </c>
      <c r="B202" s="17">
        <f>VLOOKUP(A202,数值计算!AB:AT,6)</f>
        <v>502</v>
      </c>
      <c r="C202" s="5">
        <f>VLOOKUP(A202,数值计算!AB:AT,7)</f>
        <v>1</v>
      </c>
      <c r="D202" s="5" t="str">
        <f>VLOOKUP(A202,数值计算!AB:AT,9)</f>
        <v>1|17|139</v>
      </c>
      <c r="E202" s="16">
        <f>VLOOKUP(A202,数值计算!AB:AT,10)</f>
        <v>1500</v>
      </c>
      <c r="F202" s="5" t="str">
        <f>VLOOKUP(A202,数值计算!AB:AT,13)</f>
        <v>属性-攻击力|850</v>
      </c>
      <c r="G202" s="11">
        <f>VLOOKUP(A202,数值计算!AB:AT,11)</f>
        <v>850</v>
      </c>
      <c r="H202" s="5" t="str">
        <f>VLOOKUP(B202,'@挂机科技配置'!A:J,4)</f>
        <v>科技效果类型-英雄属性</v>
      </c>
    </row>
    <row r="203" spans="1:8">
      <c r="A203" s="16">
        <v>201</v>
      </c>
      <c r="B203" s="17">
        <f>VLOOKUP(A203,数值计算!AB:AT,6)</f>
        <v>502</v>
      </c>
      <c r="C203" s="5">
        <f>VLOOKUP(A203,数值计算!AB:AT,7)</f>
        <v>2</v>
      </c>
      <c r="D203" s="5" t="str">
        <f>VLOOKUP(A203,数值计算!AB:AT,9)</f>
        <v>1|17|278</v>
      </c>
      <c r="E203" s="16">
        <f>VLOOKUP(A203,数值计算!AB:AT,10)</f>
        <v>2700</v>
      </c>
      <c r="F203" s="5" t="str">
        <f>VLOOKUP(A203,数值计算!AB:AT,13)</f>
        <v>属性-攻击力|1983</v>
      </c>
      <c r="G203" s="11">
        <f>VLOOKUP(A203,数值计算!AB:AT,11)</f>
        <v>1983</v>
      </c>
      <c r="H203" s="5" t="str">
        <f>VLOOKUP(B203,'@挂机科技配置'!A:J,4)</f>
        <v>科技效果类型-英雄属性</v>
      </c>
    </row>
    <row r="204" spans="1:8">
      <c r="A204" s="16">
        <v>202</v>
      </c>
      <c r="B204" s="17">
        <f>VLOOKUP(A204,数值计算!AB:AT,6)</f>
        <v>502</v>
      </c>
      <c r="C204" s="5">
        <f>VLOOKUP(A204,数值计算!AB:AT,7)</f>
        <v>3</v>
      </c>
      <c r="D204" s="5" t="str">
        <f>VLOOKUP(A204,数值计算!AB:AT,9)</f>
        <v>1|17|417</v>
      </c>
      <c r="E204" s="16">
        <f>VLOOKUP(A204,数值计算!AB:AT,10)</f>
        <v>4200</v>
      </c>
      <c r="F204" s="5" t="str">
        <f>VLOOKUP(A204,数值计算!AB:AT,13)</f>
        <v>属性-攻击力|3400</v>
      </c>
      <c r="G204" s="11">
        <f>VLOOKUP(A204,数值计算!AB:AT,11)</f>
        <v>3400</v>
      </c>
      <c r="H204" s="5" t="str">
        <f>VLOOKUP(B204,'@挂机科技配置'!A:J,4)</f>
        <v>科技效果类型-英雄属性</v>
      </c>
    </row>
    <row r="205" spans="1:8">
      <c r="A205" s="16">
        <v>203</v>
      </c>
      <c r="B205" s="17">
        <f>VLOOKUP(A205,数值计算!AB:AT,6)</f>
        <v>502</v>
      </c>
      <c r="C205" s="5">
        <f>VLOOKUP(A205,数值计算!AB:AT,7)</f>
        <v>4</v>
      </c>
      <c r="D205" s="5" t="str">
        <f>VLOOKUP(A205,数值计算!AB:AT,9)</f>
        <v>1|17|556</v>
      </c>
      <c r="E205" s="16">
        <f>VLOOKUP(A205,数值计算!AB:AT,10)</f>
        <v>6000</v>
      </c>
      <c r="F205" s="5" t="str">
        <f>VLOOKUP(A205,数值计算!AB:AT,13)</f>
        <v>属性-攻击力|5100</v>
      </c>
      <c r="G205" s="11">
        <f>VLOOKUP(A205,数值计算!AB:AT,11)</f>
        <v>5100</v>
      </c>
      <c r="H205" s="5" t="str">
        <f>VLOOKUP(B205,'@挂机科技配置'!A:J,4)</f>
        <v>科技效果类型-英雄属性</v>
      </c>
    </row>
    <row r="206" spans="1:8">
      <c r="A206" s="16">
        <v>204</v>
      </c>
      <c r="B206" s="17">
        <f>VLOOKUP(A206,数值计算!AB:AT,6)</f>
        <v>502</v>
      </c>
      <c r="C206" s="5">
        <f>VLOOKUP(A206,数值计算!AB:AT,7)</f>
        <v>5</v>
      </c>
      <c r="D206" s="5" t="str">
        <f>VLOOKUP(A206,数值计算!AB:AT,9)</f>
        <v>1|17|695</v>
      </c>
      <c r="E206" s="16">
        <f>VLOOKUP(A206,数值计算!AB:AT,10)</f>
        <v>8100</v>
      </c>
      <c r="F206" s="5" t="str">
        <f>VLOOKUP(A206,数值计算!AB:AT,13)</f>
        <v>属性-攻击力|7083</v>
      </c>
      <c r="G206" s="11">
        <f>VLOOKUP(A206,数值计算!AB:AT,11)</f>
        <v>7083</v>
      </c>
      <c r="H206" s="5" t="str">
        <f>VLOOKUP(B206,'@挂机科技配置'!A:J,4)</f>
        <v>科技效果类型-英雄属性</v>
      </c>
    </row>
    <row r="207" spans="1:8">
      <c r="A207" s="16">
        <v>205</v>
      </c>
      <c r="B207" s="17">
        <f>VLOOKUP(A207,数值计算!AB:AT,6)</f>
        <v>503</v>
      </c>
      <c r="C207" s="5">
        <f>VLOOKUP(A207,数值计算!AB:AT,7)</f>
        <v>1</v>
      </c>
      <c r="D207" s="5" t="str">
        <f>VLOOKUP(A207,数值计算!AB:AT,9)</f>
        <v>1|17|139</v>
      </c>
      <c r="E207" s="16">
        <f>VLOOKUP(A207,数值计算!AB:AT,10)</f>
        <v>1500</v>
      </c>
      <c r="F207" s="5" t="str">
        <f>VLOOKUP(A207,数值计算!AB:AT,13)</f>
        <v>品质-白|-20#品质-绿|-253#品质-蓝|140#品质-紫|70#品质-橙|42#品质-红|20</v>
      </c>
      <c r="G207" s="11" t="str">
        <f>VLOOKUP(A207,数值计算!AB:AT,11)</f>
        <v>100%</v>
      </c>
      <c r="H207" s="5" t="str">
        <f>VLOOKUP(B207,'@挂机科技配置'!A:J,4)</f>
        <v>科技效果类型-装备品质权重增加</v>
      </c>
    </row>
    <row r="208" spans="1:8">
      <c r="A208" s="16">
        <v>206</v>
      </c>
      <c r="B208" s="17">
        <f>VLOOKUP(A208,数值计算!AB:AT,6)</f>
        <v>503</v>
      </c>
      <c r="C208" s="5">
        <f>VLOOKUP(A208,数值计算!AB:AT,7)</f>
        <v>2</v>
      </c>
      <c r="D208" s="5" t="str">
        <f>VLOOKUP(A208,数值计算!AB:AT,9)</f>
        <v>1|17|278</v>
      </c>
      <c r="E208" s="16">
        <f>VLOOKUP(A208,数值计算!AB:AT,10)</f>
        <v>2700</v>
      </c>
      <c r="F208" s="5" t="str">
        <f>VLOOKUP(A208,数值计算!AB:AT,13)</f>
        <v>品质-白|-40#品质-绿|-506#品质-蓝|280#品质-紫|140#品质-橙|84#品质-红|40</v>
      </c>
      <c r="G208" s="11" t="str">
        <f>VLOOKUP(A208,数值计算!AB:AT,11)</f>
        <v>200%</v>
      </c>
      <c r="H208" s="5" t="str">
        <f>VLOOKUP(B208,'@挂机科技配置'!A:J,4)</f>
        <v>科技效果类型-装备品质权重增加</v>
      </c>
    </row>
    <row r="209" spans="1:8">
      <c r="A209" s="16">
        <v>207</v>
      </c>
      <c r="B209" s="17">
        <f>VLOOKUP(A209,数值计算!AB:AT,6)</f>
        <v>503</v>
      </c>
      <c r="C209" s="5">
        <f>VLOOKUP(A209,数值计算!AB:AT,7)</f>
        <v>3</v>
      </c>
      <c r="D209" s="5" t="str">
        <f>VLOOKUP(A209,数值计算!AB:AT,9)</f>
        <v>1|17|417</v>
      </c>
      <c r="E209" s="16">
        <f>VLOOKUP(A209,数值计算!AB:AT,10)</f>
        <v>4200</v>
      </c>
      <c r="F209" s="5" t="str">
        <f>VLOOKUP(A209,数值计算!AB:AT,13)</f>
        <v>品质-白|-60#品质-绿|-759#品质-蓝|420#品质-紫|210#品质-橙|126#品质-红|60</v>
      </c>
      <c r="G209" s="11" t="str">
        <f>VLOOKUP(A209,数值计算!AB:AT,11)</f>
        <v>300%</v>
      </c>
      <c r="H209" s="5" t="str">
        <f>VLOOKUP(B209,'@挂机科技配置'!A:J,4)</f>
        <v>科技效果类型-装备品质权重增加</v>
      </c>
    </row>
    <row r="210" spans="1:8">
      <c r="A210" s="16">
        <v>208</v>
      </c>
      <c r="B210" s="17">
        <f>VLOOKUP(A210,数值计算!AB:AT,6)</f>
        <v>503</v>
      </c>
      <c r="C210" s="5">
        <f>VLOOKUP(A210,数值计算!AB:AT,7)</f>
        <v>4</v>
      </c>
      <c r="D210" s="5" t="str">
        <f>VLOOKUP(A210,数值计算!AB:AT,9)</f>
        <v>1|17|556</v>
      </c>
      <c r="E210" s="16">
        <f>VLOOKUP(A210,数值计算!AB:AT,10)</f>
        <v>6000</v>
      </c>
      <c r="F210" s="5" t="str">
        <f>VLOOKUP(A210,数值计算!AB:AT,13)</f>
        <v>品质-白|-80#品质-绿|-1012#品质-蓝|560#品质-紫|280#品质-橙|168#品质-红|80</v>
      </c>
      <c r="G210" s="11" t="str">
        <f>VLOOKUP(A210,数值计算!AB:AT,11)</f>
        <v>400%</v>
      </c>
      <c r="H210" s="5" t="str">
        <f>VLOOKUP(B210,'@挂机科技配置'!A:J,4)</f>
        <v>科技效果类型-装备品质权重增加</v>
      </c>
    </row>
    <row r="211" spans="1:8">
      <c r="A211" s="16">
        <v>209</v>
      </c>
      <c r="B211" s="17">
        <f>VLOOKUP(A211,数值计算!AB:AT,6)</f>
        <v>503</v>
      </c>
      <c r="C211" s="5">
        <f>VLOOKUP(A211,数值计算!AB:AT,7)</f>
        <v>5</v>
      </c>
      <c r="D211" s="5" t="str">
        <f>VLOOKUP(A211,数值计算!AB:AT,9)</f>
        <v>1|17|695</v>
      </c>
      <c r="E211" s="16">
        <f>VLOOKUP(A211,数值计算!AB:AT,10)</f>
        <v>8100</v>
      </c>
      <c r="F211" s="5" t="str">
        <f>VLOOKUP(A211,数值计算!AB:AT,13)</f>
        <v>品质-白|-100#品质-绿|-1265#品质-蓝|700#品质-紫|350#品质-橙|210#品质-红|100</v>
      </c>
      <c r="G211" s="11" t="str">
        <f>VLOOKUP(A211,数值计算!AB:AT,11)</f>
        <v>500%</v>
      </c>
      <c r="H211" s="5" t="str">
        <f>VLOOKUP(B211,'@挂机科技配置'!A:J,4)</f>
        <v>科技效果类型-装备品质权重增加</v>
      </c>
    </row>
    <row r="212" spans="1:8">
      <c r="A212" s="16">
        <v>210</v>
      </c>
      <c r="B212" s="17">
        <f>VLOOKUP(A212,数值计算!AB:AT,6)</f>
        <v>504</v>
      </c>
      <c r="C212" s="5">
        <f>VLOOKUP(A212,数值计算!AB:AT,7)</f>
        <v>1</v>
      </c>
      <c r="D212" s="5" t="str">
        <f>VLOOKUP(A212,数值计算!AB:AT,9)</f>
        <v>1|17|139</v>
      </c>
      <c r="E212" s="16">
        <f>VLOOKUP(A212,数值计算!AB:AT,10)</f>
        <v>1500</v>
      </c>
      <c r="F212" s="5">
        <f>VLOOKUP(A212,数值计算!AB:AT,13)</f>
        <v>16</v>
      </c>
      <c r="G212" s="11">
        <f>VLOOKUP(A212,数值计算!AB:AT,11)</f>
        <v>1</v>
      </c>
      <c r="H212" s="5" t="str">
        <f>VLOOKUP(B212,'@挂机科技配置'!A:J,4)</f>
        <v>科技效果类型-挂机装备阶级增加最大值</v>
      </c>
    </row>
    <row r="213" spans="1:8">
      <c r="A213" s="16">
        <v>211</v>
      </c>
      <c r="B213" s="17">
        <f>VLOOKUP(A213,数值计算!AB:AT,6)</f>
        <v>505</v>
      </c>
      <c r="C213" s="5">
        <f>VLOOKUP(A213,数值计算!AB:AT,7)</f>
        <v>1</v>
      </c>
      <c r="D213" s="5" t="str">
        <f>VLOOKUP(A213,数值计算!AB:AT,9)</f>
        <v>1|17|139</v>
      </c>
      <c r="E213" s="16">
        <f>VLOOKUP(A213,数值计算!AB:AT,10)</f>
        <v>1500</v>
      </c>
      <c r="F213" s="5" t="str">
        <f>VLOOKUP(A213,数值计算!AB:AT,13)</f>
        <v>属性-最大生命|42500</v>
      </c>
      <c r="G213" s="11">
        <f>VLOOKUP(A213,数值计算!AB:AT,11)</f>
        <v>42500</v>
      </c>
      <c r="H213" s="5" t="str">
        <f>VLOOKUP(B213,'@挂机科技配置'!A:J,4)</f>
        <v>科技效果类型-挂机英雄属性</v>
      </c>
    </row>
    <row r="214" spans="1:8">
      <c r="A214" s="16">
        <v>212</v>
      </c>
      <c r="B214" s="17">
        <f>VLOOKUP(A214,数值计算!AB:AT,6)</f>
        <v>505</v>
      </c>
      <c r="C214" s="5">
        <f>VLOOKUP(A214,数值计算!AB:AT,7)</f>
        <v>2</v>
      </c>
      <c r="D214" s="5" t="str">
        <f>VLOOKUP(A214,数值计算!AB:AT,9)</f>
        <v>1|17|278</v>
      </c>
      <c r="E214" s="16">
        <f>VLOOKUP(A214,数值计算!AB:AT,10)</f>
        <v>2700</v>
      </c>
      <c r="F214" s="5" t="str">
        <f>VLOOKUP(A214,数值计算!AB:AT,13)</f>
        <v>属性-最大生命|99160</v>
      </c>
      <c r="G214" s="11">
        <f>VLOOKUP(A214,数值计算!AB:AT,11)</f>
        <v>99160</v>
      </c>
      <c r="H214" s="5" t="str">
        <f>VLOOKUP(B214,'@挂机科技配置'!A:J,4)</f>
        <v>科技效果类型-挂机英雄属性</v>
      </c>
    </row>
    <row r="215" spans="1:8">
      <c r="A215" s="16">
        <v>213</v>
      </c>
      <c r="B215" s="17">
        <f>VLOOKUP(A215,数值计算!AB:AT,6)</f>
        <v>505</v>
      </c>
      <c r="C215" s="5">
        <f>VLOOKUP(A215,数值计算!AB:AT,7)</f>
        <v>3</v>
      </c>
      <c r="D215" s="5" t="str">
        <f>VLOOKUP(A215,数值计算!AB:AT,9)</f>
        <v>1|17|417</v>
      </c>
      <c r="E215" s="16">
        <f>VLOOKUP(A215,数值计算!AB:AT,10)</f>
        <v>4200</v>
      </c>
      <c r="F215" s="5" t="str">
        <f>VLOOKUP(A215,数值计算!AB:AT,13)</f>
        <v>属性-最大生命|169990</v>
      </c>
      <c r="G215" s="11">
        <f>VLOOKUP(A215,数值计算!AB:AT,11)</f>
        <v>169990</v>
      </c>
      <c r="H215" s="5" t="str">
        <f>VLOOKUP(B215,'@挂机科技配置'!A:J,4)</f>
        <v>科技效果类型-挂机英雄属性</v>
      </c>
    </row>
    <row r="216" spans="1:8">
      <c r="A216" s="16">
        <v>214</v>
      </c>
      <c r="B216" s="17">
        <f>VLOOKUP(A216,数值计算!AB:AT,6)</f>
        <v>505</v>
      </c>
      <c r="C216" s="5">
        <f>VLOOKUP(A216,数值计算!AB:AT,7)</f>
        <v>4</v>
      </c>
      <c r="D216" s="5" t="str">
        <f>VLOOKUP(A216,数值计算!AB:AT,9)</f>
        <v>1|17|556</v>
      </c>
      <c r="E216" s="16">
        <f>VLOOKUP(A216,数值计算!AB:AT,10)</f>
        <v>6000</v>
      </c>
      <c r="F216" s="5" t="str">
        <f>VLOOKUP(A216,数值计算!AB:AT,13)</f>
        <v>属性-最大生命|254990</v>
      </c>
      <c r="G216" s="11">
        <f>VLOOKUP(A216,数值计算!AB:AT,11)</f>
        <v>254990</v>
      </c>
      <c r="H216" s="5" t="str">
        <f>VLOOKUP(B216,'@挂机科技配置'!A:J,4)</f>
        <v>科技效果类型-挂机英雄属性</v>
      </c>
    </row>
    <row r="217" spans="1:8">
      <c r="A217" s="16">
        <v>215</v>
      </c>
      <c r="B217" s="17">
        <f>VLOOKUP(A217,数值计算!AB:AT,6)</f>
        <v>505</v>
      </c>
      <c r="C217" s="5">
        <f>VLOOKUP(A217,数值计算!AB:AT,7)</f>
        <v>5</v>
      </c>
      <c r="D217" s="5" t="str">
        <f>VLOOKUP(A217,数值计算!AB:AT,9)</f>
        <v>1|17|695</v>
      </c>
      <c r="E217" s="16">
        <f>VLOOKUP(A217,数值计算!AB:AT,10)</f>
        <v>8100</v>
      </c>
      <c r="F217" s="5" t="str">
        <f>VLOOKUP(A217,数值计算!AB:AT,13)</f>
        <v>属性-最大生命|354150</v>
      </c>
      <c r="G217" s="11">
        <f>VLOOKUP(A217,数值计算!AB:AT,11)</f>
        <v>354150</v>
      </c>
      <c r="H217" s="5" t="str">
        <f>VLOOKUP(B217,'@挂机科技配置'!A:J,4)</f>
        <v>科技效果类型-挂机英雄属性</v>
      </c>
    </row>
    <row r="218" spans="1:8">
      <c r="A218" s="16">
        <v>216</v>
      </c>
      <c r="B218" s="17">
        <f>VLOOKUP(A218,数值计算!AB:AT,6)</f>
        <v>506</v>
      </c>
      <c r="C218" s="5">
        <f>VLOOKUP(A218,数值计算!AB:AT,7)</f>
        <v>1</v>
      </c>
      <c r="D218" s="5" t="str">
        <f>VLOOKUP(A218,数值计算!AB:AT,9)</f>
        <v>1|18|23</v>
      </c>
      <c r="E218" s="16">
        <f>VLOOKUP(A218,数值计算!AB:AT,10)</f>
        <v>600</v>
      </c>
      <c r="F218" s="5">
        <f>VLOOKUP(A218,数值计算!AB:AT,13)</f>
        <v>4000</v>
      </c>
      <c r="G218" s="11" t="str">
        <f>VLOOKUP(A218,数值计算!AB:AT,11)</f>
        <v>40%</v>
      </c>
      <c r="H218" s="5" t="str">
        <f>VLOOKUP(B218,'@挂机科技配置'!A:J,4)</f>
        <v>科技效果类型-金币宝箱产出提升</v>
      </c>
    </row>
    <row r="219" spans="1:8">
      <c r="A219" s="16">
        <v>217</v>
      </c>
      <c r="B219" s="17">
        <f>VLOOKUP(A219,数值计算!AB:AT,6)</f>
        <v>506</v>
      </c>
      <c r="C219" s="5">
        <f>VLOOKUP(A219,数值计算!AB:AT,7)</f>
        <v>2</v>
      </c>
      <c r="D219" s="5" t="str">
        <f>VLOOKUP(A219,数值计算!AB:AT,9)</f>
        <v>1|18|46</v>
      </c>
      <c r="E219" s="16">
        <f>VLOOKUP(A219,数值计算!AB:AT,10)</f>
        <v>600</v>
      </c>
      <c r="F219" s="5">
        <f>VLOOKUP(A219,数值计算!AB:AT,13)</f>
        <v>8000</v>
      </c>
      <c r="G219" s="11" t="str">
        <f>VLOOKUP(A219,数值计算!AB:AT,11)</f>
        <v>80%</v>
      </c>
      <c r="H219" s="5" t="str">
        <f>VLOOKUP(B219,'@挂机科技配置'!A:J,4)</f>
        <v>科技效果类型-金币宝箱产出提升</v>
      </c>
    </row>
    <row r="220" spans="1:8">
      <c r="A220" s="16">
        <v>218</v>
      </c>
      <c r="B220" s="17">
        <f>VLOOKUP(A220,数值计算!AB:AT,6)</f>
        <v>506</v>
      </c>
      <c r="C220" s="5">
        <f>VLOOKUP(A220,数值计算!AB:AT,7)</f>
        <v>3</v>
      </c>
      <c r="D220" s="5" t="str">
        <f>VLOOKUP(A220,数值计算!AB:AT,9)</f>
        <v>1|18|69</v>
      </c>
      <c r="E220" s="16">
        <f>VLOOKUP(A220,数值计算!AB:AT,10)</f>
        <v>600</v>
      </c>
      <c r="F220" s="5">
        <f>VLOOKUP(A220,数值计算!AB:AT,13)</f>
        <v>12000</v>
      </c>
      <c r="G220" s="11" t="str">
        <f>VLOOKUP(A220,数值计算!AB:AT,11)</f>
        <v>120%</v>
      </c>
      <c r="H220" s="5" t="str">
        <f>VLOOKUP(B220,'@挂机科技配置'!A:J,4)</f>
        <v>科技效果类型-金币宝箱产出提升</v>
      </c>
    </row>
    <row r="221" spans="1:8">
      <c r="A221" s="16">
        <v>219</v>
      </c>
      <c r="B221" s="17">
        <f>VLOOKUP(A221,数值计算!AB:AT,6)</f>
        <v>506</v>
      </c>
      <c r="C221" s="5">
        <f>VLOOKUP(A221,数值计算!AB:AT,7)</f>
        <v>4</v>
      </c>
      <c r="D221" s="5" t="str">
        <f>VLOOKUP(A221,数值计算!AB:AT,9)</f>
        <v>1|18|92</v>
      </c>
      <c r="E221" s="16">
        <f>VLOOKUP(A221,数值计算!AB:AT,10)</f>
        <v>600</v>
      </c>
      <c r="F221" s="5">
        <f>VLOOKUP(A221,数值计算!AB:AT,13)</f>
        <v>16000</v>
      </c>
      <c r="G221" s="11" t="str">
        <f>VLOOKUP(A221,数值计算!AB:AT,11)</f>
        <v>160%</v>
      </c>
      <c r="H221" s="5" t="str">
        <f>VLOOKUP(B221,'@挂机科技配置'!A:J,4)</f>
        <v>科技效果类型-金币宝箱产出提升</v>
      </c>
    </row>
    <row r="222" spans="1:8">
      <c r="A222" s="16">
        <v>220</v>
      </c>
      <c r="B222" s="17">
        <f>VLOOKUP(A222,数值计算!AB:AT,6)</f>
        <v>506</v>
      </c>
      <c r="C222" s="5">
        <f>VLOOKUP(A222,数值计算!AB:AT,7)</f>
        <v>5</v>
      </c>
      <c r="D222" s="5" t="str">
        <f>VLOOKUP(A222,数值计算!AB:AT,9)</f>
        <v>1|18|115</v>
      </c>
      <c r="E222" s="16">
        <f>VLOOKUP(A222,数值计算!AB:AT,10)</f>
        <v>600</v>
      </c>
      <c r="F222" s="5">
        <f>VLOOKUP(A222,数值计算!AB:AT,13)</f>
        <v>20000</v>
      </c>
      <c r="G222" s="11" t="str">
        <f>VLOOKUP(A222,数值计算!AB:AT,11)</f>
        <v>200%</v>
      </c>
      <c r="H222" s="5" t="str">
        <f>VLOOKUP(B222,'@挂机科技配置'!A:J,4)</f>
        <v>科技效果类型-金币宝箱产出提升</v>
      </c>
    </row>
    <row r="223" spans="1:8">
      <c r="A223" s="16">
        <v>221</v>
      </c>
      <c r="B223" s="17">
        <f>VLOOKUP(A223,数值计算!AB:AT,6)</f>
        <v>507</v>
      </c>
      <c r="C223" s="5">
        <f>VLOOKUP(A223,数值计算!AB:AT,7)</f>
        <v>1</v>
      </c>
      <c r="D223" s="5" t="str">
        <f>VLOOKUP(A223,数值计算!AB:AT,9)</f>
        <v>1|17|139</v>
      </c>
      <c r="E223" s="16">
        <f>VLOOKUP(A223,数值计算!AB:AT,10)</f>
        <v>1500</v>
      </c>
      <c r="F223" s="5" t="str">
        <f>VLOOKUP(A223,数值计算!AB:AT,13)</f>
        <v>属性-最大生命|8500</v>
      </c>
      <c r="G223" s="11">
        <f>VLOOKUP(A223,数值计算!AB:AT,11)</f>
        <v>8500</v>
      </c>
      <c r="H223" s="5" t="str">
        <f>VLOOKUP(B223,'@挂机科技配置'!A:J,4)</f>
        <v>科技效果类型-英雄属性</v>
      </c>
    </row>
    <row r="224" spans="1:8">
      <c r="A224" s="16">
        <v>222</v>
      </c>
      <c r="B224" s="17">
        <f>VLOOKUP(A224,数值计算!AB:AT,6)</f>
        <v>507</v>
      </c>
      <c r="C224" s="5">
        <f>VLOOKUP(A224,数值计算!AB:AT,7)</f>
        <v>2</v>
      </c>
      <c r="D224" s="5" t="str">
        <f>VLOOKUP(A224,数值计算!AB:AT,9)</f>
        <v>1|17|278</v>
      </c>
      <c r="E224" s="16">
        <f>VLOOKUP(A224,数值计算!AB:AT,10)</f>
        <v>2700</v>
      </c>
      <c r="F224" s="5" t="str">
        <f>VLOOKUP(A224,数值计算!AB:AT,13)</f>
        <v>属性-最大生命|19830</v>
      </c>
      <c r="G224" s="11">
        <f>VLOOKUP(A224,数值计算!AB:AT,11)</f>
        <v>19830</v>
      </c>
      <c r="H224" s="5" t="str">
        <f>VLOOKUP(B224,'@挂机科技配置'!A:J,4)</f>
        <v>科技效果类型-英雄属性</v>
      </c>
    </row>
    <row r="225" spans="1:8">
      <c r="A225" s="16">
        <v>223</v>
      </c>
      <c r="B225" s="17">
        <f>VLOOKUP(A225,数值计算!AB:AT,6)</f>
        <v>507</v>
      </c>
      <c r="C225" s="5">
        <f>VLOOKUP(A225,数值计算!AB:AT,7)</f>
        <v>3</v>
      </c>
      <c r="D225" s="5" t="str">
        <f>VLOOKUP(A225,数值计算!AB:AT,9)</f>
        <v>1|17|417</v>
      </c>
      <c r="E225" s="16">
        <f>VLOOKUP(A225,数值计算!AB:AT,10)</f>
        <v>4200</v>
      </c>
      <c r="F225" s="5" t="str">
        <f>VLOOKUP(A225,数值计算!AB:AT,13)</f>
        <v>属性-最大生命|34000</v>
      </c>
      <c r="G225" s="11">
        <f>VLOOKUP(A225,数值计算!AB:AT,11)</f>
        <v>34000</v>
      </c>
      <c r="H225" s="5" t="str">
        <f>VLOOKUP(B225,'@挂机科技配置'!A:J,4)</f>
        <v>科技效果类型-英雄属性</v>
      </c>
    </row>
    <row r="226" spans="1:8">
      <c r="A226" s="16">
        <v>224</v>
      </c>
      <c r="B226" s="17">
        <f>VLOOKUP(A226,数值计算!AB:AT,6)</f>
        <v>507</v>
      </c>
      <c r="C226" s="5">
        <f>VLOOKUP(A226,数值计算!AB:AT,7)</f>
        <v>4</v>
      </c>
      <c r="D226" s="5" t="str">
        <f>VLOOKUP(A226,数值计算!AB:AT,9)</f>
        <v>1|17|556</v>
      </c>
      <c r="E226" s="16">
        <f>VLOOKUP(A226,数值计算!AB:AT,10)</f>
        <v>6000</v>
      </c>
      <c r="F226" s="5" t="str">
        <f>VLOOKUP(A226,数值计算!AB:AT,13)</f>
        <v>属性-最大生命|51000</v>
      </c>
      <c r="G226" s="11">
        <f>VLOOKUP(A226,数值计算!AB:AT,11)</f>
        <v>51000</v>
      </c>
      <c r="H226" s="5" t="str">
        <f>VLOOKUP(B226,'@挂机科技配置'!A:J,4)</f>
        <v>科技效果类型-英雄属性</v>
      </c>
    </row>
    <row r="227" spans="1:8">
      <c r="A227" s="16">
        <v>225</v>
      </c>
      <c r="B227" s="17">
        <f>VLOOKUP(A227,数值计算!AB:AT,6)</f>
        <v>507</v>
      </c>
      <c r="C227" s="5">
        <f>VLOOKUP(A227,数值计算!AB:AT,7)</f>
        <v>5</v>
      </c>
      <c r="D227" s="5" t="str">
        <f>VLOOKUP(A227,数值计算!AB:AT,9)</f>
        <v>1|17|695</v>
      </c>
      <c r="E227" s="16">
        <f>VLOOKUP(A227,数值计算!AB:AT,10)</f>
        <v>8100</v>
      </c>
      <c r="F227" s="5" t="str">
        <f>VLOOKUP(A227,数值计算!AB:AT,13)</f>
        <v>属性-最大生命|70830</v>
      </c>
      <c r="G227" s="11">
        <f>VLOOKUP(A227,数值计算!AB:AT,11)</f>
        <v>70830</v>
      </c>
      <c r="H227" s="5" t="str">
        <f>VLOOKUP(B227,'@挂机科技配置'!A:J,4)</f>
        <v>科技效果类型-英雄属性</v>
      </c>
    </row>
    <row r="228" spans="1:8">
      <c r="A228" s="16">
        <v>226</v>
      </c>
      <c r="B228" s="17">
        <f>VLOOKUP(A228,数值计算!AB:AT,6)</f>
        <v>508</v>
      </c>
      <c r="C228" s="5">
        <f>VLOOKUP(A228,数值计算!AB:AT,7)</f>
        <v>1</v>
      </c>
      <c r="D228" s="5" t="str">
        <f>VLOOKUP(A228,数值计算!AB:AT,9)</f>
        <v>1|17|139</v>
      </c>
      <c r="E228" s="16">
        <f>VLOOKUP(A228,数值计算!AB:AT,10)</f>
        <v>1500</v>
      </c>
      <c r="F228" s="5" t="str">
        <f>VLOOKUP(A228,数值计算!AB:AT,13)</f>
        <v>品质-白|-20#品质-绿|-253#品质-蓝|140#品质-紫|70#品质-橙|42#品质-红|20</v>
      </c>
      <c r="G228" s="11" t="str">
        <f>VLOOKUP(A228,数值计算!AB:AT,11)</f>
        <v>100%</v>
      </c>
      <c r="H228" s="5" t="str">
        <f>VLOOKUP(B228,'@挂机科技配置'!A:J,4)</f>
        <v>科技效果类型-装备品质权重增加</v>
      </c>
    </row>
    <row r="229" spans="1:8">
      <c r="A229" s="16">
        <v>227</v>
      </c>
      <c r="B229" s="17">
        <f>VLOOKUP(A229,数值计算!AB:AT,6)</f>
        <v>508</v>
      </c>
      <c r="C229" s="5">
        <f>VLOOKUP(A229,数值计算!AB:AT,7)</f>
        <v>2</v>
      </c>
      <c r="D229" s="5" t="str">
        <f>VLOOKUP(A229,数值计算!AB:AT,9)</f>
        <v>1|17|278</v>
      </c>
      <c r="E229" s="16">
        <f>VLOOKUP(A229,数值计算!AB:AT,10)</f>
        <v>2700</v>
      </c>
      <c r="F229" s="5" t="str">
        <f>VLOOKUP(A229,数值计算!AB:AT,13)</f>
        <v>品质-白|-40#品质-绿|-506#品质-蓝|280#品质-紫|140#品质-橙|84#品质-红|40</v>
      </c>
      <c r="G229" s="11" t="str">
        <f>VLOOKUP(A229,数值计算!AB:AT,11)</f>
        <v>200%</v>
      </c>
      <c r="H229" s="5" t="str">
        <f>VLOOKUP(B229,'@挂机科技配置'!A:J,4)</f>
        <v>科技效果类型-装备品质权重增加</v>
      </c>
    </row>
    <row r="230" spans="1:8">
      <c r="A230" s="16">
        <v>228</v>
      </c>
      <c r="B230" s="17">
        <f>VLOOKUP(A230,数值计算!AB:AT,6)</f>
        <v>508</v>
      </c>
      <c r="C230" s="5">
        <f>VLOOKUP(A230,数值计算!AB:AT,7)</f>
        <v>3</v>
      </c>
      <c r="D230" s="5" t="str">
        <f>VLOOKUP(A230,数值计算!AB:AT,9)</f>
        <v>1|17|417</v>
      </c>
      <c r="E230" s="16">
        <f>VLOOKUP(A230,数值计算!AB:AT,10)</f>
        <v>4200</v>
      </c>
      <c r="F230" s="5" t="str">
        <f>VLOOKUP(A230,数值计算!AB:AT,13)</f>
        <v>品质-白|-60#品质-绿|-759#品质-蓝|420#品质-紫|210#品质-橙|126#品质-红|60</v>
      </c>
      <c r="G230" s="11" t="str">
        <f>VLOOKUP(A230,数值计算!AB:AT,11)</f>
        <v>300%</v>
      </c>
      <c r="H230" s="5" t="str">
        <f>VLOOKUP(B230,'@挂机科技配置'!A:J,4)</f>
        <v>科技效果类型-装备品质权重增加</v>
      </c>
    </row>
    <row r="231" spans="1:8">
      <c r="A231" s="16">
        <v>229</v>
      </c>
      <c r="B231" s="17">
        <f>VLOOKUP(A231,数值计算!AB:AT,6)</f>
        <v>508</v>
      </c>
      <c r="C231" s="5">
        <f>VLOOKUP(A231,数值计算!AB:AT,7)</f>
        <v>4</v>
      </c>
      <c r="D231" s="5" t="str">
        <f>VLOOKUP(A231,数值计算!AB:AT,9)</f>
        <v>1|17|556</v>
      </c>
      <c r="E231" s="16">
        <f>VLOOKUP(A231,数值计算!AB:AT,10)</f>
        <v>6000</v>
      </c>
      <c r="F231" s="5" t="str">
        <f>VLOOKUP(A231,数值计算!AB:AT,13)</f>
        <v>品质-白|-80#品质-绿|-1012#品质-蓝|560#品质-紫|280#品质-橙|168#品质-红|80</v>
      </c>
      <c r="G231" s="11" t="str">
        <f>VLOOKUP(A231,数值计算!AB:AT,11)</f>
        <v>400%</v>
      </c>
      <c r="H231" s="5" t="str">
        <f>VLOOKUP(B231,'@挂机科技配置'!A:J,4)</f>
        <v>科技效果类型-装备品质权重增加</v>
      </c>
    </row>
    <row r="232" spans="1:8">
      <c r="A232" s="16">
        <v>230</v>
      </c>
      <c r="B232" s="17">
        <f>VLOOKUP(A232,数值计算!AB:AT,6)</f>
        <v>508</v>
      </c>
      <c r="C232" s="5">
        <f>VLOOKUP(A232,数值计算!AB:AT,7)</f>
        <v>5</v>
      </c>
      <c r="D232" s="5" t="str">
        <f>VLOOKUP(A232,数值计算!AB:AT,9)</f>
        <v>1|17|695</v>
      </c>
      <c r="E232" s="16">
        <f>VLOOKUP(A232,数值计算!AB:AT,10)</f>
        <v>8100</v>
      </c>
      <c r="F232" s="5" t="str">
        <f>VLOOKUP(A232,数值计算!AB:AT,13)</f>
        <v>品质-白|-100#品质-绿|-1265#品质-蓝|700#品质-紫|350#品质-橙|210#品质-红|100</v>
      </c>
      <c r="G232" s="11" t="str">
        <f>VLOOKUP(A232,数值计算!AB:AT,11)</f>
        <v>500%</v>
      </c>
      <c r="H232" s="5" t="str">
        <f>VLOOKUP(B232,'@挂机科技配置'!A:J,4)</f>
        <v>科技效果类型-装备品质权重增加</v>
      </c>
    </row>
    <row r="233" spans="1:8">
      <c r="A233" s="16">
        <v>231</v>
      </c>
      <c r="B233" s="17">
        <f>VLOOKUP(A233,数值计算!AB:AT,6)</f>
        <v>509</v>
      </c>
      <c r="C233" s="5">
        <f>VLOOKUP(A233,数值计算!AB:AT,7)</f>
        <v>1</v>
      </c>
      <c r="D233" s="5" t="str">
        <f>VLOOKUP(A233,数值计算!AB:AT,9)</f>
        <v>1|17|139</v>
      </c>
      <c r="E233" s="16">
        <f>VLOOKUP(A233,数值计算!AB:AT,10)</f>
        <v>1500</v>
      </c>
      <c r="F233" s="5" t="str">
        <f>VLOOKUP(A233,数值计算!AB:AT,13)</f>
        <v>属性-防御力|850</v>
      </c>
      <c r="G233" s="11">
        <f>VLOOKUP(A233,数值计算!AB:AT,11)</f>
        <v>850</v>
      </c>
      <c r="H233" s="5" t="str">
        <f>VLOOKUP(B233,'@挂机科技配置'!A:J,4)</f>
        <v>科技效果类型-挂机英雄属性</v>
      </c>
    </row>
    <row r="234" spans="1:8">
      <c r="A234" s="16">
        <v>232</v>
      </c>
      <c r="B234" s="17">
        <f>VLOOKUP(A234,数值计算!AB:AT,6)</f>
        <v>509</v>
      </c>
      <c r="C234" s="5">
        <f>VLOOKUP(A234,数值计算!AB:AT,7)</f>
        <v>2</v>
      </c>
      <c r="D234" s="5" t="str">
        <f>VLOOKUP(A234,数值计算!AB:AT,9)</f>
        <v>1|17|278</v>
      </c>
      <c r="E234" s="16">
        <f>VLOOKUP(A234,数值计算!AB:AT,10)</f>
        <v>2700</v>
      </c>
      <c r="F234" s="5" t="str">
        <f>VLOOKUP(A234,数值计算!AB:AT,13)</f>
        <v>属性-防御力|1983</v>
      </c>
      <c r="G234" s="11">
        <f>VLOOKUP(A234,数值计算!AB:AT,11)</f>
        <v>1983</v>
      </c>
      <c r="H234" s="5" t="str">
        <f>VLOOKUP(B234,'@挂机科技配置'!A:J,4)</f>
        <v>科技效果类型-挂机英雄属性</v>
      </c>
    </row>
    <row r="235" spans="1:8">
      <c r="A235" s="16">
        <v>233</v>
      </c>
      <c r="B235" s="17">
        <f>VLOOKUP(A235,数值计算!AB:AT,6)</f>
        <v>509</v>
      </c>
      <c r="C235" s="5">
        <f>VLOOKUP(A235,数值计算!AB:AT,7)</f>
        <v>3</v>
      </c>
      <c r="D235" s="5" t="str">
        <f>VLOOKUP(A235,数值计算!AB:AT,9)</f>
        <v>1|17|417</v>
      </c>
      <c r="E235" s="16">
        <f>VLOOKUP(A235,数值计算!AB:AT,10)</f>
        <v>4200</v>
      </c>
      <c r="F235" s="5" t="str">
        <f>VLOOKUP(A235,数值计算!AB:AT,13)</f>
        <v>属性-防御力|3400</v>
      </c>
      <c r="G235" s="11">
        <f>VLOOKUP(A235,数值计算!AB:AT,11)</f>
        <v>3400</v>
      </c>
      <c r="H235" s="5" t="str">
        <f>VLOOKUP(B235,'@挂机科技配置'!A:J,4)</f>
        <v>科技效果类型-挂机英雄属性</v>
      </c>
    </row>
    <row r="236" spans="1:8">
      <c r="A236" s="16">
        <v>234</v>
      </c>
      <c r="B236" s="17">
        <f>VLOOKUP(A236,数值计算!AB:AT,6)</f>
        <v>509</v>
      </c>
      <c r="C236" s="5">
        <f>VLOOKUP(A236,数值计算!AB:AT,7)</f>
        <v>4</v>
      </c>
      <c r="D236" s="5" t="str">
        <f>VLOOKUP(A236,数值计算!AB:AT,9)</f>
        <v>1|17|556</v>
      </c>
      <c r="E236" s="16">
        <f>VLOOKUP(A236,数值计算!AB:AT,10)</f>
        <v>6000</v>
      </c>
      <c r="F236" s="5" t="str">
        <f>VLOOKUP(A236,数值计算!AB:AT,13)</f>
        <v>属性-防御力|5100</v>
      </c>
      <c r="G236" s="11">
        <f>VLOOKUP(A236,数值计算!AB:AT,11)</f>
        <v>5100</v>
      </c>
      <c r="H236" s="5" t="str">
        <f>VLOOKUP(B236,'@挂机科技配置'!A:J,4)</f>
        <v>科技效果类型-挂机英雄属性</v>
      </c>
    </row>
    <row r="237" spans="1:8">
      <c r="A237" s="16">
        <v>235</v>
      </c>
      <c r="B237" s="17">
        <f>VLOOKUP(A237,数值计算!AB:AT,6)</f>
        <v>509</v>
      </c>
      <c r="C237" s="5">
        <f>VLOOKUP(A237,数值计算!AB:AT,7)</f>
        <v>5</v>
      </c>
      <c r="D237" s="5" t="str">
        <f>VLOOKUP(A237,数值计算!AB:AT,9)</f>
        <v>1|17|695</v>
      </c>
      <c r="E237" s="16">
        <f>VLOOKUP(A237,数值计算!AB:AT,10)</f>
        <v>8100</v>
      </c>
      <c r="F237" s="5" t="str">
        <f>VLOOKUP(A237,数值计算!AB:AT,13)</f>
        <v>属性-防御力|7083</v>
      </c>
      <c r="G237" s="11">
        <f>VLOOKUP(A237,数值计算!AB:AT,11)</f>
        <v>7083</v>
      </c>
      <c r="H237" s="5" t="str">
        <f>VLOOKUP(B237,'@挂机科技配置'!A:J,4)</f>
        <v>科技效果类型-挂机英雄属性</v>
      </c>
    </row>
    <row r="238" spans="1:8">
      <c r="A238" s="16">
        <v>236</v>
      </c>
      <c r="B238" s="17">
        <f>VLOOKUP(A238,数值计算!AB:AT,6)</f>
        <v>510</v>
      </c>
      <c r="C238" s="5">
        <f>VLOOKUP(A238,数值计算!AB:AT,7)</f>
        <v>1</v>
      </c>
      <c r="D238" s="5" t="str">
        <f>VLOOKUP(A238,数值计算!AB:AT,9)</f>
        <v>1|17|139</v>
      </c>
      <c r="E238" s="16">
        <f>VLOOKUP(A238,数值计算!AB:AT,10)</f>
        <v>1500</v>
      </c>
      <c r="F238" s="5">
        <f>VLOOKUP(A238,数值计算!AB:AT,13)</f>
        <v>17</v>
      </c>
      <c r="G238" s="11">
        <f>VLOOKUP(A238,数值计算!AB:AT,11)</f>
        <v>1</v>
      </c>
      <c r="H238" s="5" t="str">
        <f>VLOOKUP(B238,'@挂机科技配置'!A:J,4)</f>
        <v>科技效果类型-挂机装备阶级增加最大值</v>
      </c>
    </row>
    <row r="239" spans="1:8">
      <c r="A239" s="16">
        <v>237</v>
      </c>
      <c r="B239" s="17">
        <f>VLOOKUP(A239,数值计算!AB:AT,6)</f>
        <v>510</v>
      </c>
      <c r="C239" s="5">
        <f>VLOOKUP(A239,数值计算!AB:AT,7)</f>
        <v>2</v>
      </c>
      <c r="D239" s="5" t="str">
        <f>VLOOKUP(A239,数值计算!AB:AT,9)</f>
        <v>1|17|278</v>
      </c>
      <c r="E239" s="16">
        <f>VLOOKUP(A239,数值计算!AB:AT,10)</f>
        <v>2700</v>
      </c>
      <c r="F239" s="5">
        <f>VLOOKUP(A239,数值计算!AB:AT,13)</f>
        <v>18</v>
      </c>
      <c r="G239" s="11">
        <f>VLOOKUP(A239,数值计算!AB:AT,11)</f>
        <v>2</v>
      </c>
      <c r="H239" s="5" t="str">
        <f>VLOOKUP(B239,'@挂机科技配置'!A:J,4)</f>
        <v>科技效果类型-挂机装备阶级增加最大值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1" sqref="C11"/>
    </sheetView>
  </sheetViews>
  <sheetFormatPr defaultColWidth="9" defaultRowHeight="15.75" outlineLevelRow="2" outlineLevelCol="2"/>
  <cols>
    <col min="1" max="1" width="5.375" style="5" customWidth="1"/>
    <col min="2" max="2" width="27" style="5" customWidth="1"/>
    <col min="3" max="3" width="29" style="5" customWidth="1"/>
    <col min="4" max="16384" width="9" style="5"/>
  </cols>
  <sheetData>
    <row r="1" spans="1:3">
      <c r="A1" s="6" t="s">
        <v>0</v>
      </c>
      <c r="B1" s="5" t="s">
        <v>31</v>
      </c>
      <c r="C1" s="5" t="s">
        <v>32</v>
      </c>
    </row>
    <row r="2" ht="31.5" spans="1:3">
      <c r="A2" s="6" t="s">
        <v>33</v>
      </c>
      <c r="B2" s="10" t="s">
        <v>34</v>
      </c>
      <c r="C2" s="10" t="s">
        <v>35</v>
      </c>
    </row>
    <row r="3" spans="1:3">
      <c r="A3" s="6">
        <v>1</v>
      </c>
      <c r="B3" s="5" t="s">
        <v>36</v>
      </c>
      <c r="C3" s="5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A8"/>
    </sheetView>
  </sheetViews>
  <sheetFormatPr defaultColWidth="38.125" defaultRowHeight="15.75" outlineLevelRow="7" outlineLevelCol="4"/>
  <cols>
    <col min="1" max="1" width="72.875" style="5" customWidth="1"/>
    <col min="2" max="2" width="41.5" style="5" customWidth="1"/>
    <col min="3" max="3" width="46" style="5" customWidth="1"/>
    <col min="4" max="4" width="37.375" style="5" customWidth="1"/>
    <col min="5" max="5" width="47.125" style="5" customWidth="1"/>
    <col min="6" max="6" width="34" style="5" customWidth="1"/>
    <col min="7" max="16384" width="38.125" style="5" customWidth="1"/>
  </cols>
  <sheetData>
    <row r="1" spans="1:5">
      <c r="A1" s="9" t="s">
        <v>37</v>
      </c>
      <c r="B1" s="9" t="s">
        <v>38</v>
      </c>
      <c r="C1" s="9" t="s">
        <v>39</v>
      </c>
      <c r="D1" s="9"/>
      <c r="E1" s="9"/>
    </row>
    <row r="2" spans="1:1">
      <c r="A2" s="4" t="s">
        <v>40</v>
      </c>
    </row>
    <row r="3" spans="1:1">
      <c r="A3" s="4" t="s">
        <v>41</v>
      </c>
    </row>
    <row r="4" spans="1:1">
      <c r="A4" s="4" t="s">
        <v>42</v>
      </c>
    </row>
    <row r="5" spans="1:1">
      <c r="A5" s="4" t="s">
        <v>43</v>
      </c>
    </row>
    <row r="6" spans="1:1">
      <c r="A6" s="4" t="s">
        <v>44</v>
      </c>
    </row>
    <row r="7" spans="1:1">
      <c r="A7" s="4" t="s">
        <v>45</v>
      </c>
    </row>
    <row r="8" spans="1:1">
      <c r="A8" s="4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2"/>
  <sheetViews>
    <sheetView zoomScale="70" zoomScaleNormal="70" topLeftCell="Y204" workbookViewId="0">
      <selection activeCell="AR2" sqref="AR2:AR56"/>
    </sheetView>
  </sheetViews>
  <sheetFormatPr defaultColWidth="9" defaultRowHeight="15.75"/>
  <cols>
    <col min="1" max="1" width="29.375" customWidth="1"/>
    <col min="2" max="2" width="25.5833333333333" customWidth="1"/>
    <col min="4" max="4" width="16.6083333333333" customWidth="1"/>
    <col min="5" max="5" width="12.625"/>
    <col min="8" max="10" width="12.625" customWidth="1"/>
    <col min="11" max="11" width="13.75" customWidth="1"/>
    <col min="12" max="14" width="12.625" customWidth="1"/>
    <col min="15" max="15" width="12.0583333333333" customWidth="1"/>
    <col min="16" max="17" width="12.625" customWidth="1"/>
    <col min="18" max="20" width="12.625"/>
    <col min="21" max="26" width="13.75" customWidth="1"/>
    <col min="27" max="28" width="14.875" customWidth="1"/>
    <col min="31" max="31" width="17.7916666666667" customWidth="1"/>
    <col min="32" max="32" width="11.9083333333333" customWidth="1"/>
    <col min="35" max="35" width="13.75" customWidth="1"/>
    <col min="36" max="36" width="12.875" customWidth="1"/>
    <col min="37" max="37" width="11.5" customWidth="1"/>
    <col min="38" max="38" width="9.375" customWidth="1"/>
    <col min="39" max="39" width="10.8916666666667" customWidth="1"/>
  </cols>
  <sheetData>
    <row r="1" spans="1:42">
      <c r="A1" t="s">
        <v>47</v>
      </c>
      <c r="B1">
        <v>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</v>
      </c>
      <c r="AC1" t="s">
        <v>69</v>
      </c>
      <c r="AD1" t="s">
        <v>70</v>
      </c>
      <c r="AE1" t="s">
        <v>71</v>
      </c>
      <c r="AF1" t="s">
        <v>72</v>
      </c>
      <c r="AG1" s="5" t="s">
        <v>24</v>
      </c>
      <c r="AH1" s="5" t="s">
        <v>25</v>
      </c>
      <c r="AI1" s="5" t="s">
        <v>73</v>
      </c>
      <c r="AJ1" s="6" t="s">
        <v>26</v>
      </c>
      <c r="AK1" s="7" t="s">
        <v>27</v>
      </c>
      <c r="AL1" t="s">
        <v>74</v>
      </c>
      <c r="AM1" s="6" t="s">
        <v>75</v>
      </c>
      <c r="AN1" s="6" t="s">
        <v>28</v>
      </c>
      <c r="AP1" t="str">
        <f>_xlfn.TEXTJOIN("|",TRUE,AO2:AO252)</f>
        <v>宝箱金币产出|生命值-挂机|生命值-全局|装备概率改变|装备品阶增加|防御力-挂机|宝箱金币产出|防御力-全局|装备概率改变|攻击力-挂机|装备品阶增加|宝箱金币产出|生命值-挂机|生命值-全局|装备概率改变|装备品阶增加|攻击力-挂机|宝箱金币产出|攻击力-全局|装备概率改变|防御力-全局|装备品阶增加|宝箱金币产出|攻击力-挂机|攻击力-全局|装备概率改变|装备品阶增加|防御力-挂机|宝箱金币产出|防御力-全局|装备概率改变|生命值-挂机|装备品阶增加|宝箱金币产出|生命值-挂机|生命值-全局|装备概率改变|装备品阶增加|防御力-挂机|宝箱金币产出|防御力-全局|装备概率改变|攻击力-挂机|装备品阶增加|宝箱金币产出|攻击力-挂机|攻击力-全局|装备概率改变|装备品阶增加|生命值-挂机|宝箱金币产出|生命值-全局|装备概率改变|防御力-挂机|装备品阶增加|0</v>
      </c>
    </row>
    <row r="2" spans="1:44">
      <c r="A2" t="s">
        <v>76</v>
      </c>
      <c r="B2">
        <v>5</v>
      </c>
      <c r="G2" s="1">
        <v>1</v>
      </c>
      <c r="H2" s="1">
        <v>50</v>
      </c>
      <c r="I2" s="1">
        <v>1</v>
      </c>
      <c r="J2" s="1">
        <v>50</v>
      </c>
      <c r="K2" s="1"/>
      <c r="L2" s="1">
        <f>[1]在线挂机!$H$84*[1]在线挂机!$J$84/B19*10000</f>
        <v>20000</v>
      </c>
      <c r="M2" s="1" cm="1">
        <f t="array" ref="M2">INDEX([1]装备主词条!$B:$B,MATCH(G2,[1]装备主词条!$AE:$AE))</f>
        <v>3</v>
      </c>
      <c r="N2" s="1">
        <f>M2</f>
        <v>3</v>
      </c>
      <c r="O2" s="1">
        <f>VLOOKUP($G2,[1]在线挂机!$B$51:$N$81,7)*10000</f>
        <v>7200</v>
      </c>
      <c r="P2" s="1">
        <f>VLOOKUP($G2,[1]在线挂机!$B$51:$N$81,8)*10000</f>
        <v>1900</v>
      </c>
      <c r="Q2" s="1">
        <f>VLOOKUP($G2,[1]在线挂机!$B$51:$N$81,9)*10000</f>
        <v>600</v>
      </c>
      <c r="R2" s="1">
        <f>VLOOKUP($G2,[1]在线挂机!$B$51:$N$81,10)*10000</f>
        <v>300</v>
      </c>
      <c r="S2" s="1">
        <f>VLOOKUP($G2,[1]在线挂机!$B$51:$N$81,11)*10000</f>
        <v>0</v>
      </c>
      <c r="T2" s="1">
        <f>VLOOKUP($G2,[1]在线挂机!$B$51:$N$81,12)*10000</f>
        <v>0</v>
      </c>
      <c r="U2" s="1">
        <f t="shared" ref="U2:Z2" si="0">O2-A10</f>
        <v>-1820</v>
      </c>
      <c r="V2" s="1">
        <f t="shared" si="0"/>
        <v>1020</v>
      </c>
      <c r="W2" s="1">
        <f t="shared" si="0"/>
        <v>500</v>
      </c>
      <c r="X2" s="1">
        <f t="shared" si="0"/>
        <v>300</v>
      </c>
      <c r="Y2" s="1">
        <f t="shared" si="0"/>
        <v>0</v>
      </c>
      <c r="Z2" s="1">
        <f t="shared" si="0"/>
        <v>0</v>
      </c>
      <c r="AA2">
        <f>SUM(AH7:AH24)+SUM(AH30:AH43)</f>
        <v>86</v>
      </c>
      <c r="AB2">
        <v>1</v>
      </c>
      <c r="AC2">
        <v>1</v>
      </c>
      <c r="AD2">
        <v>0</v>
      </c>
      <c r="AE2" t="s">
        <v>77</v>
      </c>
      <c r="AF2">
        <f t="shared" ref="AF2:AF20" si="1">IF(AE2="宝箱金币产出",18,17)</f>
        <v>18</v>
      </c>
      <c r="AG2">
        <f t="shared" ref="AG2:AG20" si="2">AC2*100+AD2</f>
        <v>100</v>
      </c>
      <c r="AH2">
        <f>IF(AE2&lt;&gt;AE1,1,AH1+1)</f>
        <v>1</v>
      </c>
      <c r="AI2" s="1">
        <f>AI25/3</f>
        <v>1</v>
      </c>
      <c r="AJ2" s="2" t="str">
        <f>_xlfn.TEXTJOIN("|",TRUE,1,AF2,AI2)</f>
        <v>1|18|1</v>
      </c>
      <c r="AK2" s="2" cm="1">
        <f t="array" ref="AK2">ROUNDUP(IF(AF2=18,$R$37,INDEX($R$37:$R$41,AH2)*(1+(AC2-1)*0.3))*2,-1)/2*60</f>
        <v>600</v>
      </c>
      <c r="AL2" s="2" t="str">
        <f>AM2/100&amp;"%"</f>
        <v>40%</v>
      </c>
      <c r="AM2">
        <f>P96</f>
        <v>4000</v>
      </c>
      <c r="AN2">
        <f>_xlfn.IFS(LEFT(AE2,3)="生命值","属性-最大生命|"&amp;AM2,LEFT(AE2,3)="攻击力","属性-攻击力|"&amp;AM2,LEFT(AE2,3)="防御力","属性-防御力|"&amp;AM2,1=1,AM2)</f>
        <v>4000</v>
      </c>
      <c r="AO2" t="str">
        <f>IF(AE2=AE1,"",AE2)</f>
        <v>宝箱金币产出</v>
      </c>
      <c r="AP2" t="str" cm="1">
        <f t="array" ref="AP2:AP57">TRANSPOSE(_xlfn.TEXTSPLIT(AP1,"|"))</f>
        <v>宝箱金币产出</v>
      </c>
      <c r="AQ2" t="str">
        <f>VLOOKUP(AP2,$A$21:$B$29,2,FALSE)</f>
        <v>科技效果类型-金币宝箱产出提升</v>
      </c>
      <c r="AR2">
        <v>100</v>
      </c>
    </row>
    <row r="3" spans="7:44">
      <c r="G3">
        <v>2</v>
      </c>
      <c r="H3">
        <f t="shared" ref="H3:H8" si="3">H2+50</f>
        <v>100</v>
      </c>
      <c r="I3" cm="1">
        <f t="array" ref="I3">INDEX([1]在线挂机!$B$39:$B$43,MATCH(H3-1,[1]在线挂机!$D$39:$D$43))+1</f>
        <v>2</v>
      </c>
      <c r="J3">
        <f>H3-VLOOKUP(I3-1,[1]在线挂机!$B$39:$D$43,3)</f>
        <v>50</v>
      </c>
      <c r="M3" cm="1">
        <f t="array" ref="M3">INDEX([1]装备主词条!$B:$B,MATCH(G3,[1]装备主词条!$AE:$AE))</f>
        <v>5</v>
      </c>
      <c r="O3">
        <f>VLOOKUP($G3,[1]在线挂机!$B$51:$N$81,7)*10000</f>
        <v>6700</v>
      </c>
      <c r="P3">
        <f>VLOOKUP($G3,[1]在线挂机!$B$51:$N$81,8)*10000</f>
        <v>2040</v>
      </c>
      <c r="Q3">
        <f>VLOOKUP($G3,[1]在线挂机!$B$51:$N$81,9)*10000</f>
        <v>800</v>
      </c>
      <c r="R3">
        <f>VLOOKUP($G3,[1]在线挂机!$B$51:$N$81,10)*10000</f>
        <v>400</v>
      </c>
      <c r="S3">
        <f>VLOOKUP($G3,[1]在线挂机!$B$51:$N$81,11)*10000</f>
        <v>60</v>
      </c>
      <c r="T3">
        <f>VLOOKUP($G3,[1]在线挂机!$B$51:$N$81,12)*10000</f>
        <v>0</v>
      </c>
      <c r="V3">
        <f>ROUND(V2/SUM($O$28:$P$28),-1)</f>
        <v>200</v>
      </c>
      <c r="W3">
        <f>W2/SUM($O$28:$P$28)</f>
        <v>100</v>
      </c>
      <c r="X3">
        <f>X2/$P$28</f>
        <v>100</v>
      </c>
      <c r="AA3" t="s">
        <v>78</v>
      </c>
      <c r="AB3">
        <v>2</v>
      </c>
      <c r="AC3">
        <f t="shared" ref="AC3:AC20" si="4">AC2</f>
        <v>1</v>
      </c>
      <c r="AD3">
        <f>IF(AH3=1,AD2+1,AD2)</f>
        <v>0</v>
      </c>
      <c r="AE3" t="s">
        <v>77</v>
      </c>
      <c r="AF3">
        <f t="shared" si="1"/>
        <v>18</v>
      </c>
      <c r="AG3">
        <f t="shared" si="2"/>
        <v>100</v>
      </c>
      <c r="AH3">
        <f>IF(AE3&lt;&gt;AE2,1,AH2+1)</f>
        <v>2</v>
      </c>
      <c r="AI3" s="1">
        <f>AI26/3</f>
        <v>2</v>
      </c>
      <c r="AJ3" s="2" t="str">
        <f>_xlfn.TEXTJOIN("|",TRUE,1,AF3,AI3)</f>
        <v>1|18|2</v>
      </c>
      <c r="AK3" s="2" cm="1">
        <f t="array" ref="AK3">ROUNDUP(IF(AF3=18,$R$37,INDEX($R$37:$R$41,AH3)*(1+(AC3-1)*0.3))*2,-1)/2*60</f>
        <v>600</v>
      </c>
      <c r="AL3" s="2" t="str">
        <f>AM3/100&amp;"%"</f>
        <v>80%</v>
      </c>
      <c r="AM3">
        <f>P97</f>
        <v>8000</v>
      </c>
      <c r="AN3">
        <f>_xlfn.IFS(LEFT(AE3,3)="生命值","属性-最大生命|"&amp;AM3,LEFT(AE3,3)="攻击力","属性-攻击力|"&amp;AM3,LEFT(AE3,3)="防御力","属性-防御力|"&amp;AM3,1=1,AM3)</f>
        <v>8000</v>
      </c>
      <c r="AO3" t="str">
        <f t="shared" ref="AO3:AO66" si="5">IF(AE3=AE2,"",AE3)</f>
        <v/>
      </c>
      <c r="AP3" t="str">
        <v>生命值-挂机</v>
      </c>
      <c r="AQ3" t="str">
        <f t="shared" ref="AQ3:AQ34" si="6">VLOOKUP(AP3,$A$21:$B$29,2,FALSE)</f>
        <v>科技效果类型-挂机英雄属性</v>
      </c>
      <c r="AR3">
        <v>101</v>
      </c>
    </row>
    <row r="4" spans="1:44">
      <c r="A4" t="s">
        <v>79</v>
      </c>
      <c r="B4">
        <v>1</v>
      </c>
      <c r="G4">
        <v>3</v>
      </c>
      <c r="H4">
        <f t="shared" si="3"/>
        <v>150</v>
      </c>
      <c r="I4" cm="1">
        <f t="array" ref="I4">INDEX([1]在线挂机!$B$39:$B$43,MATCH(H4-1,[1]在线挂机!$D$39:$D$43))+1</f>
        <v>2</v>
      </c>
      <c r="J4">
        <f>H4-VLOOKUP(I4-1,[1]在线挂机!$B$39:$D$43,3)</f>
        <v>100</v>
      </c>
      <c r="M4" cm="1">
        <f t="array" ref="M4">INDEX([1]装备主词条!$B:$B,MATCH(G4,[1]装备主词条!$AE:$AE))</f>
        <v>6</v>
      </c>
      <c r="O4">
        <f>VLOOKUP($G4,[1]在线挂机!$B$51:$N$81,7)*10000</f>
        <v>6200</v>
      </c>
      <c r="P4">
        <f>VLOOKUP($G4,[1]在线挂机!$B$51:$N$81,8)*10000</f>
        <v>2152</v>
      </c>
      <c r="Q4">
        <f>VLOOKUP($G4,[1]在线挂机!$B$51:$N$81,9)*10000</f>
        <v>1000</v>
      </c>
      <c r="R4">
        <f>VLOOKUP($G4,[1]在线挂机!$B$51:$N$81,10)*10000</f>
        <v>500</v>
      </c>
      <c r="S4">
        <f>VLOOKUP($G4,[1]在线挂机!$B$51:$N$81,11)*10000</f>
        <v>120</v>
      </c>
      <c r="T4">
        <f>VLOOKUP($G4,[1]在线挂机!$B$51:$N$81,12)*10000</f>
        <v>28</v>
      </c>
      <c r="AA4">
        <f>SUM(AH2:AH6)+SUM(AH25:AH29)</f>
        <v>30</v>
      </c>
      <c r="AB4">
        <v>3</v>
      </c>
      <c r="AC4">
        <f t="shared" si="4"/>
        <v>1</v>
      </c>
      <c r="AD4">
        <f t="shared" ref="AD3:AD31" si="7">IF(AH4=1,AD3+1,AD3)</f>
        <v>0</v>
      </c>
      <c r="AE4" t="s">
        <v>77</v>
      </c>
      <c r="AF4">
        <f t="shared" si="1"/>
        <v>18</v>
      </c>
      <c r="AG4">
        <f t="shared" si="2"/>
        <v>100</v>
      </c>
      <c r="AH4">
        <f>IF(AE4&lt;&gt;AE3,1,AH3+1)</f>
        <v>3</v>
      </c>
      <c r="AI4" s="1">
        <f>AI27/3</f>
        <v>3</v>
      </c>
      <c r="AJ4" s="2" t="str">
        <f>_xlfn.TEXTJOIN("|",TRUE,1,AF4,AI4)</f>
        <v>1|18|3</v>
      </c>
      <c r="AK4" s="2" cm="1">
        <f t="array" ref="AK4">ROUNDUP(IF(AF4=18,$R$37,INDEX($R$37:$R$41,AH4)*(1+(AC4-1)*0.3))*2,-1)/2*60</f>
        <v>600</v>
      </c>
      <c r="AL4" s="2" t="str">
        <f>AM4/100&amp;"%"</f>
        <v>120%</v>
      </c>
      <c r="AM4">
        <f>P98</f>
        <v>12000</v>
      </c>
      <c r="AN4">
        <f>_xlfn.IFS(LEFT(AE4,3)="生命值","属性-最大生命|"&amp;AM4,LEFT(AE4,3)="攻击力","属性-攻击力|"&amp;AM4,LEFT(AE4,3)="防御力","属性-防御力|"&amp;AM4,1=1,AM4)</f>
        <v>12000</v>
      </c>
      <c r="AO4" t="str">
        <f t="shared" si="5"/>
        <v/>
      </c>
      <c r="AP4" t="str">
        <v>生命值-全局</v>
      </c>
      <c r="AQ4" t="str">
        <f t="shared" si="6"/>
        <v>科技效果类型-英雄属性</v>
      </c>
      <c r="AR4">
        <v>102</v>
      </c>
    </row>
    <row r="5" spans="1:44">
      <c r="A5" t="s">
        <v>80</v>
      </c>
      <c r="B5">
        <v>6</v>
      </c>
      <c r="G5" s="1">
        <v>4</v>
      </c>
      <c r="H5" s="1">
        <f t="shared" si="3"/>
        <v>200</v>
      </c>
      <c r="I5" s="1" cm="1">
        <f t="array" ref="I5">INDEX([1]在线挂机!$B$39:$B$43,MATCH(H5-1,[1]在线挂机!$D$39:$D$43))+1</f>
        <v>2</v>
      </c>
      <c r="J5" s="1">
        <f>H5-VLOOKUP(I5-1,[1]在线挂机!$B$39:$D$43,3)</f>
        <v>150</v>
      </c>
      <c r="K5" s="1"/>
      <c r="L5" s="1">
        <f>[1]在线挂机!$H$85*[1]在线挂机!$J$85/B19*10000</f>
        <v>20000</v>
      </c>
      <c r="M5" s="1" cm="1">
        <f t="array" ref="M5">INDEX([1]装备主词条!$B:$B,MATCH(G5,[1]装备主词条!$AE:$AE))</f>
        <v>7</v>
      </c>
      <c r="N5" s="1">
        <f>M5-M2</f>
        <v>4</v>
      </c>
      <c r="O5" s="1">
        <f>VLOOKUP($G5,[1]在线挂机!$B$51:$N$81,7)*10000</f>
        <v>5700</v>
      </c>
      <c r="P5" s="1">
        <f>VLOOKUP($G5,[1]在线挂机!$B$51:$N$81,8)*10000</f>
        <v>2264</v>
      </c>
      <c r="Q5" s="1">
        <f>VLOOKUP($G5,[1]在线挂机!$B$51:$N$81,9)*10000</f>
        <v>1200</v>
      </c>
      <c r="R5" s="1">
        <f>VLOOKUP($G5,[1]在线挂机!$B$51:$N$81,10)*10000</f>
        <v>600</v>
      </c>
      <c r="S5" s="1">
        <f>VLOOKUP($G5,[1]在线挂机!$B$51:$N$81,11)*10000</f>
        <v>180</v>
      </c>
      <c r="T5" s="1">
        <f>VLOOKUP($G5,[1]在线挂机!$B$51:$N$81,12)*10000</f>
        <v>56</v>
      </c>
      <c r="U5" s="1">
        <f t="shared" ref="U5:Z5" si="8">O5-O2</f>
        <v>-1500</v>
      </c>
      <c r="V5" s="1">
        <f t="shared" si="8"/>
        <v>364</v>
      </c>
      <c r="W5" s="1">
        <f t="shared" si="8"/>
        <v>600</v>
      </c>
      <c r="X5" s="1">
        <f t="shared" si="8"/>
        <v>300</v>
      </c>
      <c r="Y5" s="1">
        <f t="shared" si="8"/>
        <v>180</v>
      </c>
      <c r="Z5" s="1">
        <f t="shared" si="8"/>
        <v>56</v>
      </c>
      <c r="AB5">
        <v>4</v>
      </c>
      <c r="AC5">
        <f t="shared" si="4"/>
        <v>1</v>
      </c>
      <c r="AD5">
        <f t="shared" si="7"/>
        <v>0</v>
      </c>
      <c r="AE5" t="s">
        <v>77</v>
      </c>
      <c r="AF5">
        <f t="shared" si="1"/>
        <v>18</v>
      </c>
      <c r="AG5">
        <f t="shared" si="2"/>
        <v>100</v>
      </c>
      <c r="AH5">
        <f>IF(AE5&lt;&gt;AE4,1,AH4+1)</f>
        <v>4</v>
      </c>
      <c r="AI5" s="1">
        <f>AI28/3</f>
        <v>4</v>
      </c>
      <c r="AJ5" s="2" t="str">
        <f t="shared" ref="AJ2:AJ20" si="9">_xlfn.TEXTJOIN("|",TRUE,1,AF5,AI5)</f>
        <v>1|18|4</v>
      </c>
      <c r="AK5" s="2" cm="1">
        <f t="array" ref="AK5">ROUNDUP(IF(AF5=18,$R$37,INDEX($R$37:$R$41,AH5)*(1+(AC5-1)*0.3))*2,-1)/2*60</f>
        <v>600</v>
      </c>
      <c r="AL5" s="2" t="str">
        <f>AM5/100&amp;"%"</f>
        <v>160%</v>
      </c>
      <c r="AM5">
        <f>P99</f>
        <v>16000</v>
      </c>
      <c r="AN5">
        <f>_xlfn.IFS(LEFT(AE5,3)="生命值","属性-最大生命|"&amp;AM5,LEFT(AE5,3)="攻击力","属性-攻击力|"&amp;AM5,LEFT(AE5,3)="防御力","属性-防御力|"&amp;AM5,1=1,AM5)</f>
        <v>16000</v>
      </c>
      <c r="AO5" t="str">
        <f t="shared" si="5"/>
        <v/>
      </c>
      <c r="AP5" t="str">
        <v>装备概率改变</v>
      </c>
      <c r="AQ5" t="str">
        <f t="shared" si="6"/>
        <v>科技效果类型-装备品质权重增加</v>
      </c>
      <c r="AR5">
        <v>103</v>
      </c>
    </row>
    <row r="6" spans="1:44">
      <c r="A6" t="s">
        <v>81</v>
      </c>
      <c r="B6">
        <v>2</v>
      </c>
      <c r="G6">
        <v>5</v>
      </c>
      <c r="H6">
        <f t="shared" si="3"/>
        <v>250</v>
      </c>
      <c r="I6" cm="1">
        <f t="array" ref="I6">INDEX([1]在线挂机!$B$39:$B$43,MATCH(H6-1,[1]在线挂机!$D$39:$D$43))+1</f>
        <v>3</v>
      </c>
      <c r="J6">
        <f>H6-VLOOKUP(I6-1,[1]在线挂机!$B$39:$D$43,3)</f>
        <v>50</v>
      </c>
      <c r="M6" cm="1">
        <f t="array" ref="M6">INDEX([1]装备主词条!$B:$B,MATCH(G6,[1]装备主词条!$AE:$AE))</f>
        <v>8</v>
      </c>
      <c r="O6">
        <f>VLOOKUP($G6,[1]在线挂机!$B$51:$N$81,7)*10000</f>
        <v>5200</v>
      </c>
      <c r="P6">
        <f>VLOOKUP($G6,[1]在线挂机!$B$51:$N$81,8)*10000</f>
        <v>2376</v>
      </c>
      <c r="Q6">
        <f>VLOOKUP($G6,[1]在线挂机!$B$51:$N$81,9)*10000</f>
        <v>1400</v>
      </c>
      <c r="R6">
        <f>VLOOKUP($G6,[1]在线挂机!$B$51:$N$81,10)*10000</f>
        <v>700</v>
      </c>
      <c r="S6">
        <f>VLOOKUP($G6,[1]在线挂机!$B$51:$N$81,11)*10000</f>
        <v>240</v>
      </c>
      <c r="T6">
        <f>VLOOKUP($G6,[1]在线挂机!$B$51:$N$81,12)*10000</f>
        <v>84</v>
      </c>
      <c r="V6">
        <f>ROUND(V5/($P$29+$O$29),0)</f>
        <v>36</v>
      </c>
      <c r="W6">
        <f>ROUND(W5/($P$29+$O$29),0)</f>
        <v>60</v>
      </c>
      <c r="X6">
        <f>ROUND(X5/($P$29+$O$29),0)</f>
        <v>30</v>
      </c>
      <c r="Y6">
        <f>ROUND(Y5/($P$29+$O$29),0)</f>
        <v>18</v>
      </c>
      <c r="Z6">
        <f>ROUND(Z5/$P$29,0)</f>
        <v>11</v>
      </c>
      <c r="AB6">
        <v>5</v>
      </c>
      <c r="AC6">
        <f t="shared" si="4"/>
        <v>1</v>
      </c>
      <c r="AD6">
        <f t="shared" si="7"/>
        <v>0</v>
      </c>
      <c r="AE6" t="s">
        <v>77</v>
      </c>
      <c r="AF6">
        <f t="shared" si="1"/>
        <v>18</v>
      </c>
      <c r="AG6">
        <f t="shared" si="2"/>
        <v>100</v>
      </c>
      <c r="AH6">
        <f>IF(AE6&lt;&gt;AE5,1,AH5+1)</f>
        <v>5</v>
      </c>
      <c r="AI6" s="1">
        <f>AI29/3</f>
        <v>5</v>
      </c>
      <c r="AJ6" s="2" t="str">
        <f t="shared" si="9"/>
        <v>1|18|5</v>
      </c>
      <c r="AK6" s="2" cm="1">
        <f t="array" ref="AK6">ROUNDUP(IF(AF6=18,$R$37,INDEX($R$37:$R$41,AH6)*(1+(AC6-1)*0.3))*2,-1)/2*60</f>
        <v>600</v>
      </c>
      <c r="AL6" s="2" t="str">
        <f>AM6/100&amp;"%"</f>
        <v>200%</v>
      </c>
      <c r="AM6">
        <f>P100</f>
        <v>20000</v>
      </c>
      <c r="AN6">
        <f>_xlfn.IFS(LEFT(AE6,3)="生命值","属性-最大生命|"&amp;AM6,LEFT(AE6,3)="攻击力","属性-攻击力|"&amp;AM6,LEFT(AE6,3)="防御力","属性-防御力|"&amp;AM6,1=1,AM6)</f>
        <v>20000</v>
      </c>
      <c r="AO6" t="str">
        <f t="shared" si="5"/>
        <v/>
      </c>
      <c r="AP6" t="str">
        <v>装备品阶增加</v>
      </c>
      <c r="AQ6" t="str">
        <f t="shared" si="6"/>
        <v>科技效果类型-挂机装备阶级增加最大值</v>
      </c>
      <c r="AR6">
        <v>104</v>
      </c>
    </row>
    <row r="7" spans="1:44">
      <c r="A7" t="s">
        <v>82</v>
      </c>
      <c r="B7">
        <v>3</v>
      </c>
      <c r="G7">
        <v>6</v>
      </c>
      <c r="H7">
        <f t="shared" si="3"/>
        <v>300</v>
      </c>
      <c r="I7" cm="1">
        <f t="array" ref="I7">INDEX([1]在线挂机!$B$39:$B$43,MATCH(H7-1,[1]在线挂机!$D$39:$D$43))+1</f>
        <v>3</v>
      </c>
      <c r="J7">
        <f>H7-VLOOKUP(I7-1,[1]在线挂机!$B$39:$D$43,3)</f>
        <v>100</v>
      </c>
      <c r="M7" cm="1">
        <f t="array" ref="M7">INDEX([1]装备主词条!$B:$B,MATCH(G7,[1]装备主词条!$AE:$AE))</f>
        <v>9</v>
      </c>
      <c r="O7">
        <f>VLOOKUP($G7,[1]在线挂机!$B$51:$N$81,7)*10000</f>
        <v>4700</v>
      </c>
      <c r="P7">
        <f>VLOOKUP($G7,[1]在线挂机!$B$51:$N$81,8)*10000</f>
        <v>2488</v>
      </c>
      <c r="Q7">
        <f>VLOOKUP($G7,[1]在线挂机!$B$51:$N$81,9)*10000</f>
        <v>1600</v>
      </c>
      <c r="R7">
        <f>VLOOKUP($G7,[1]在线挂机!$B$51:$N$81,10)*10000</f>
        <v>800</v>
      </c>
      <c r="S7">
        <f>VLOOKUP($G7,[1]在线挂机!$B$51:$N$81,11)*10000</f>
        <v>300</v>
      </c>
      <c r="T7">
        <f>VLOOKUP($G7,[1]在线挂机!$B$51:$N$81,12)*10000</f>
        <v>112</v>
      </c>
      <c r="AB7">
        <v>6</v>
      </c>
      <c r="AC7">
        <f t="shared" si="4"/>
        <v>1</v>
      </c>
      <c r="AD7">
        <f t="shared" si="7"/>
        <v>1</v>
      </c>
      <c r="AE7" t="s">
        <v>83</v>
      </c>
      <c r="AF7">
        <f t="shared" si="1"/>
        <v>17</v>
      </c>
      <c r="AG7">
        <f t="shared" si="2"/>
        <v>101</v>
      </c>
      <c r="AH7">
        <f>IF(AE7&lt;&gt;AE6,1,AH6+1)</f>
        <v>1</v>
      </c>
      <c r="AI7" cm="1">
        <f t="array" ref="AI7">IF(AF7=17,INDEX($H$37:$H$41,AH7),INDEX($I$37:$I$41,AH7))</f>
        <v>25</v>
      </c>
      <c r="AJ7" s="2" t="str">
        <f t="shared" si="9"/>
        <v>1|17|25</v>
      </c>
      <c r="AK7" s="2" cm="1">
        <f t="array" ref="AK7">ROUNDUP(IF(AF7=18,$R$37,INDEX($R$37:$R$41,AH7)*(1+(AC7-1)*0.3))*2,-1)/2*60</f>
        <v>600</v>
      </c>
      <c r="AL7" s="2">
        <f t="shared" ref="AL3:AL16" si="10">AM7</f>
        <v>2110</v>
      </c>
      <c r="AM7">
        <f>W96</f>
        <v>2110</v>
      </c>
      <c r="AN7" t="str">
        <f>_xlfn.IFS(LEFT(AE7,3)="生命值","属性-最大生命|"&amp;AM7,LEFT(AE7,3)="攻击力","属性-攻击力|"&amp;AM7,LEFT(AE7,3)="防御力","属性-防御力|"&amp;AM7,1=1,AM7)</f>
        <v>属性-最大生命|2110</v>
      </c>
      <c r="AO7" t="str">
        <f t="shared" si="5"/>
        <v>生命值-挂机</v>
      </c>
      <c r="AP7" t="str">
        <v>防御力-挂机</v>
      </c>
      <c r="AQ7" t="str">
        <f t="shared" si="6"/>
        <v>科技效果类型-挂机英雄属性</v>
      </c>
      <c r="AR7">
        <v>105</v>
      </c>
    </row>
    <row r="8" spans="7:44">
      <c r="G8">
        <v>7</v>
      </c>
      <c r="H8">
        <f t="shared" si="3"/>
        <v>350</v>
      </c>
      <c r="I8" cm="1">
        <f t="array" ref="I8">INDEX([1]在线挂机!$B$39:$B$43,MATCH(H8-1,[1]在线挂机!$D$39:$D$43))+1</f>
        <v>3</v>
      </c>
      <c r="J8">
        <f>H8-VLOOKUP(I8-1,[1]在线挂机!$B$39:$D$43,3)</f>
        <v>150</v>
      </c>
      <c r="M8" cm="1">
        <f t="array" ref="M8">INDEX([1]装备主词条!$B:$B,MATCH(G8,[1]装备主词条!$AE:$AE))</f>
        <v>10</v>
      </c>
      <c r="O8">
        <f>VLOOKUP($G8,[1]在线挂机!$B$51:$N$81,7)*10000</f>
        <v>4200</v>
      </c>
      <c r="P8">
        <f>VLOOKUP($G8,[1]在线挂机!$B$51:$N$81,8)*10000</f>
        <v>2600</v>
      </c>
      <c r="Q8">
        <f>VLOOKUP($G8,[1]在线挂机!$B$51:$N$81,9)*10000</f>
        <v>1800</v>
      </c>
      <c r="R8">
        <f>VLOOKUP($G8,[1]在线挂机!$B$51:$N$81,10)*10000</f>
        <v>900</v>
      </c>
      <c r="S8">
        <f>VLOOKUP($G8,[1]在线挂机!$B$51:$N$81,11)*10000</f>
        <v>360</v>
      </c>
      <c r="T8">
        <f>VLOOKUP($G8,[1]在线挂机!$B$51:$N$81,12)*10000</f>
        <v>140</v>
      </c>
      <c r="AB8">
        <v>7</v>
      </c>
      <c r="AC8">
        <f t="shared" si="4"/>
        <v>1</v>
      </c>
      <c r="AD8">
        <f t="shared" si="7"/>
        <v>1</v>
      </c>
      <c r="AE8" t="s">
        <v>83</v>
      </c>
      <c r="AF8">
        <f t="shared" si="1"/>
        <v>17</v>
      </c>
      <c r="AG8">
        <f t="shared" si="2"/>
        <v>101</v>
      </c>
      <c r="AH8">
        <f>IF(AE8&lt;&gt;AE7,1,AH7+1)</f>
        <v>2</v>
      </c>
      <c r="AI8" cm="1">
        <f t="array" ref="AI8">IF(AF8=17,INDEX($H$37:$H$41,AH8),INDEX($I$37:$I$41,AH8))</f>
        <v>50</v>
      </c>
      <c r="AJ8" s="2" t="str">
        <f t="shared" si="9"/>
        <v>1|17|50</v>
      </c>
      <c r="AK8" s="2" cm="1">
        <f t="array" ref="AK8">ROUNDUP(IF(AF8=18,$R$37,INDEX($R$37:$R$41,AH8)*(1+(AC8-1)*0.3))*2,-1)/2*60</f>
        <v>1200</v>
      </c>
      <c r="AL8" s="2">
        <f t="shared" si="10"/>
        <v>4920</v>
      </c>
      <c r="AM8">
        <f>W97</f>
        <v>4920</v>
      </c>
      <c r="AN8" t="str">
        <f>_xlfn.IFS(LEFT(AE8,3)="生命值","属性-最大生命|"&amp;AM8,LEFT(AE8,3)="攻击力","属性-攻击力|"&amp;AM8,LEFT(AE8,3)="防御力","属性-防御力|"&amp;AM8,1=1,AM8)</f>
        <v>属性-最大生命|4920</v>
      </c>
      <c r="AO8" t="str">
        <f t="shared" si="5"/>
        <v/>
      </c>
      <c r="AP8" t="str">
        <v>宝箱金币产出</v>
      </c>
      <c r="AQ8" t="str">
        <f t="shared" si="6"/>
        <v>科技效果类型-金币宝箱产出提升</v>
      </c>
      <c r="AR8">
        <v>106</v>
      </c>
    </row>
    <row r="9" spans="1:44">
      <c r="A9" t="s">
        <v>84</v>
      </c>
      <c r="G9">
        <v>8</v>
      </c>
      <c r="H9">
        <f t="shared" ref="H9:H23" si="11">H8+50</f>
        <v>400</v>
      </c>
      <c r="I9" cm="1">
        <f t="array" ref="I9">INDEX([1]在线挂机!$B$39:$B$43,MATCH(H9-1,[1]在线挂机!$D$39:$D$43))+1</f>
        <v>3</v>
      </c>
      <c r="J9">
        <f>H9-VLOOKUP(I9-1,[1]在线挂机!$B$39:$D$43,3)</f>
        <v>200</v>
      </c>
      <c r="M9" cm="1">
        <f t="array" ref="M9">INDEX([1]装备主词条!$B:$B,MATCH(G9,[1]装备主词条!$AE:$AE))</f>
        <v>11</v>
      </c>
      <c r="O9">
        <f>VLOOKUP($G9,[1]在线挂机!$B$51:$N$81,7)*10000</f>
        <v>3700</v>
      </c>
      <c r="P9">
        <f>VLOOKUP($G9,[1]在线挂机!$B$51:$N$81,8)*10000</f>
        <v>2712</v>
      </c>
      <c r="Q9">
        <f>VLOOKUP($G9,[1]在线挂机!$B$51:$N$81,9)*10000</f>
        <v>2000</v>
      </c>
      <c r="R9">
        <f>VLOOKUP($G9,[1]在线挂机!$B$51:$N$81,10)*10000</f>
        <v>1000</v>
      </c>
      <c r="S9">
        <f>VLOOKUP($G9,[1]在线挂机!$B$51:$N$81,11)*10000</f>
        <v>420</v>
      </c>
      <c r="T9">
        <f>VLOOKUP($G9,[1]在线挂机!$B$51:$N$81,12)*10000</f>
        <v>168</v>
      </c>
      <c r="AB9">
        <v>8</v>
      </c>
      <c r="AC9">
        <f t="shared" si="4"/>
        <v>1</v>
      </c>
      <c r="AD9">
        <f t="shared" si="7"/>
        <v>1</v>
      </c>
      <c r="AE9" t="s">
        <v>83</v>
      </c>
      <c r="AF9">
        <f t="shared" si="1"/>
        <v>17</v>
      </c>
      <c r="AG9">
        <f t="shared" si="2"/>
        <v>101</v>
      </c>
      <c r="AH9">
        <f>IF(AE9&lt;&gt;AE8,1,AH8+1)</f>
        <v>3</v>
      </c>
      <c r="AI9" cm="1">
        <f t="array" ref="AI9">IF(AF9=17,INDEX($H$37:$H$41,AH9),INDEX($I$37:$I$41,AH9))</f>
        <v>75</v>
      </c>
      <c r="AJ9" s="2" t="str">
        <f t="shared" si="9"/>
        <v>1|17|75</v>
      </c>
      <c r="AK9" s="2" cm="1">
        <f t="array" ref="AK9">ROUNDUP(IF(AF9=18,$R$37,INDEX($R$37:$R$41,AH9)*(1+(AC9-1)*0.3))*2,-1)/2*60</f>
        <v>1800</v>
      </c>
      <c r="AL9" s="2">
        <f t="shared" si="10"/>
        <v>8430</v>
      </c>
      <c r="AM9">
        <f>W98</f>
        <v>8430</v>
      </c>
      <c r="AN9" t="str">
        <f>_xlfn.IFS(LEFT(AE9,3)="生命值","属性-最大生命|"&amp;AM9,LEFT(AE9,3)="攻击力","属性-攻击力|"&amp;AM9,LEFT(AE9,3)="防御力","属性-防御力|"&amp;AM9,1=1,AM9)</f>
        <v>属性-最大生命|8430</v>
      </c>
      <c r="AO9" t="str">
        <f t="shared" si="5"/>
        <v/>
      </c>
      <c r="AP9" t="str">
        <v>防御力-全局</v>
      </c>
      <c r="AQ9" t="str">
        <f t="shared" si="6"/>
        <v>科技效果类型-英雄属性</v>
      </c>
      <c r="AR9">
        <v>107</v>
      </c>
    </row>
    <row r="10" spans="1:44">
      <c r="A10" s="2">
        <v>9020</v>
      </c>
      <c r="B10" s="2">
        <v>880</v>
      </c>
      <c r="C10" s="2">
        <v>100</v>
      </c>
      <c r="D10" s="2">
        <v>0</v>
      </c>
      <c r="E10" s="2">
        <v>0</v>
      </c>
      <c r="F10" s="2">
        <v>0</v>
      </c>
      <c r="G10" s="1">
        <v>9</v>
      </c>
      <c r="H10" s="1">
        <f t="shared" si="11"/>
        <v>450</v>
      </c>
      <c r="I10" s="1" cm="1">
        <f t="array" ref="I10">INDEX([1]在线挂机!$B$39:$B$43,MATCH(H10-1,[1]在线挂机!$D$39:$D$43))+1</f>
        <v>3</v>
      </c>
      <c r="J10" s="1">
        <f>H10-VLOOKUP(I10-1,[1]在线挂机!$B$39:$D$43,3)</f>
        <v>250</v>
      </c>
      <c r="K10" s="1"/>
      <c r="L10" s="1">
        <f>[1]在线挂机!$H$86*[1]在线挂机!$J$86/B19*10000</f>
        <v>20000</v>
      </c>
      <c r="M10" s="1" cm="1">
        <f t="array" ref="M10">INDEX([1]装备主词条!$B:$B,MATCH(G10,[1]装备主词条!$AE:$AE))</f>
        <v>12</v>
      </c>
      <c r="N10" s="1">
        <f>M10-M5</f>
        <v>5</v>
      </c>
      <c r="O10" s="1">
        <f>VLOOKUP($G10,[1]在线挂机!$B$51:$N$81,7)*10000</f>
        <v>3200</v>
      </c>
      <c r="P10" s="1">
        <f>VLOOKUP($G10,[1]在线挂机!$B$51:$N$81,8)*10000</f>
        <v>2824</v>
      </c>
      <c r="Q10" s="1">
        <f>VLOOKUP($G10,[1]在线挂机!$B$51:$N$81,9)*10000</f>
        <v>2200</v>
      </c>
      <c r="R10" s="1">
        <f>VLOOKUP($G10,[1]在线挂机!$B$51:$N$81,10)*10000</f>
        <v>1100</v>
      </c>
      <c r="S10" s="1">
        <f>VLOOKUP($G10,[1]在线挂机!$B$51:$N$81,11)*10000</f>
        <v>480</v>
      </c>
      <c r="T10" s="1">
        <f>VLOOKUP($G10,[1]在线挂机!$B$51:$N$81,12)*10000</f>
        <v>196</v>
      </c>
      <c r="U10" s="1">
        <f t="shared" ref="U10:Z10" si="12">O10-O5</f>
        <v>-2500</v>
      </c>
      <c r="V10" s="1">
        <f t="shared" si="12"/>
        <v>560</v>
      </c>
      <c r="W10" s="1">
        <f t="shared" si="12"/>
        <v>1000</v>
      </c>
      <c r="X10" s="1">
        <f t="shared" si="12"/>
        <v>500</v>
      </c>
      <c r="Y10" s="1">
        <f t="shared" si="12"/>
        <v>300</v>
      </c>
      <c r="Z10" s="1">
        <f t="shared" si="12"/>
        <v>140</v>
      </c>
      <c r="AB10">
        <v>9</v>
      </c>
      <c r="AC10">
        <f t="shared" si="4"/>
        <v>1</v>
      </c>
      <c r="AD10">
        <f t="shared" si="7"/>
        <v>1</v>
      </c>
      <c r="AE10" t="s">
        <v>83</v>
      </c>
      <c r="AF10">
        <f t="shared" si="1"/>
        <v>17</v>
      </c>
      <c r="AG10">
        <f t="shared" si="2"/>
        <v>101</v>
      </c>
      <c r="AH10">
        <f>IF(AE10&lt;&gt;AE9,1,AH9+1)</f>
        <v>4</v>
      </c>
      <c r="AI10" cm="1">
        <f t="array" ref="AI10">IF(AF10=17,INDEX($H$37:$H$41,AH10),INDEX($I$37:$I$41,AH10))</f>
        <v>100</v>
      </c>
      <c r="AJ10" s="2" t="str">
        <f t="shared" si="9"/>
        <v>1|17|100</v>
      </c>
      <c r="AK10" s="2" cm="1">
        <f t="array" ref="AK10">ROUNDUP(IF(AF10=18,$R$37,INDEX($R$37:$R$41,AH10)*(1+(AC10-1)*0.3))*2,-1)/2*60</f>
        <v>2700</v>
      </c>
      <c r="AL10" s="2">
        <f t="shared" si="10"/>
        <v>12640</v>
      </c>
      <c r="AM10">
        <f>W99</f>
        <v>12640</v>
      </c>
      <c r="AN10" t="str">
        <f>_xlfn.IFS(LEFT(AE10,3)="生命值","属性-最大生命|"&amp;AM10,LEFT(AE10,3)="攻击力","属性-攻击力|"&amp;AM10,LEFT(AE10,3)="防御力","属性-防御力|"&amp;AM10,1=1,AM10)</f>
        <v>属性-最大生命|12640</v>
      </c>
      <c r="AO10" t="str">
        <f t="shared" si="5"/>
        <v/>
      </c>
      <c r="AP10" t="str">
        <v>装备概率改变</v>
      </c>
      <c r="AQ10" t="str">
        <f t="shared" si="6"/>
        <v>科技效果类型-装备品质权重增加</v>
      </c>
      <c r="AR10">
        <v>108</v>
      </c>
    </row>
    <row r="11" spans="7:44">
      <c r="G11">
        <v>10</v>
      </c>
      <c r="H11">
        <f t="shared" si="11"/>
        <v>500</v>
      </c>
      <c r="I11" cm="1">
        <f t="array" ref="I11">INDEX([1]在线挂机!$B$39:$B$43,MATCH(H11-1,[1]在线挂机!$D$39:$D$43))+1</f>
        <v>4</v>
      </c>
      <c r="J11">
        <f>H11-VLOOKUP(I11-1,[1]在线挂机!$B$39:$D$43,3)</f>
        <v>50</v>
      </c>
      <c r="M11" cm="1">
        <f t="array" ref="M11">INDEX([1]装备主词条!$B:$B,MATCH(G11,[1]装备主词条!$AE:$AE))</f>
        <v>12</v>
      </c>
      <c r="O11">
        <f>VLOOKUP($G11,[1]在线挂机!$B$51:$N$81,7)*10000</f>
        <v>2700</v>
      </c>
      <c r="P11">
        <f>VLOOKUP($G11,[1]在线挂机!$B$51:$N$81,8)*10000</f>
        <v>2936</v>
      </c>
      <c r="Q11">
        <f>VLOOKUP($G11,[1]在线挂机!$B$51:$N$81,9)*10000</f>
        <v>2400</v>
      </c>
      <c r="R11">
        <f>VLOOKUP($G11,[1]在线挂机!$B$51:$N$81,10)*10000</f>
        <v>1200</v>
      </c>
      <c r="S11">
        <f>VLOOKUP($G11,[1]在线挂机!$B$51:$N$81,11)*10000</f>
        <v>540</v>
      </c>
      <c r="T11">
        <f>VLOOKUP($G11,[1]在线挂机!$B$51:$N$81,12)*10000</f>
        <v>224</v>
      </c>
      <c r="U11">
        <f t="shared" ref="U11:Z11" si="13">ROUND(U10/($P$30+$O$30),0)</f>
        <v>-250</v>
      </c>
      <c r="V11">
        <f t="shared" si="13"/>
        <v>56</v>
      </c>
      <c r="W11">
        <f t="shared" si="13"/>
        <v>100</v>
      </c>
      <c r="X11">
        <f t="shared" si="13"/>
        <v>50</v>
      </c>
      <c r="Y11">
        <f t="shared" si="13"/>
        <v>30</v>
      </c>
      <c r="Z11">
        <f t="shared" si="13"/>
        <v>14</v>
      </c>
      <c r="AB11">
        <v>10</v>
      </c>
      <c r="AC11">
        <f t="shared" si="4"/>
        <v>1</v>
      </c>
      <c r="AD11">
        <f t="shared" si="7"/>
        <v>1</v>
      </c>
      <c r="AE11" t="s">
        <v>83</v>
      </c>
      <c r="AF11">
        <f t="shared" si="1"/>
        <v>17</v>
      </c>
      <c r="AG11">
        <f t="shared" si="2"/>
        <v>101</v>
      </c>
      <c r="AH11">
        <f>IF(AE11&lt;&gt;AE10,1,AH10+1)</f>
        <v>5</v>
      </c>
      <c r="AI11" cm="1">
        <f t="array" ref="AI11">IF(AF11=17,INDEX($H$37:$H$41,AH11),INDEX($I$37:$I$41,AH11))</f>
        <v>125</v>
      </c>
      <c r="AJ11" s="2" t="str">
        <f t="shared" si="9"/>
        <v>1|17|125</v>
      </c>
      <c r="AK11" s="2" cm="1">
        <f t="array" ref="AK11">ROUNDUP(IF(AF11=18,$R$37,INDEX($R$37:$R$41,AH11)*(1+(AC11-1)*0.3))*2,-1)/2*60</f>
        <v>3600</v>
      </c>
      <c r="AL11" s="2">
        <f t="shared" si="10"/>
        <v>17550</v>
      </c>
      <c r="AM11">
        <f>W100</f>
        <v>17550</v>
      </c>
      <c r="AN11" t="str">
        <f>_xlfn.IFS(LEFT(AE11,3)="生命值","属性-最大生命|"&amp;AM11,LEFT(AE11,3)="攻击力","属性-攻击力|"&amp;AM11,LEFT(AE11,3)="防御力","属性-防御力|"&amp;AM11,1=1,AM11)</f>
        <v>属性-最大生命|17550</v>
      </c>
      <c r="AO11" t="str">
        <f t="shared" si="5"/>
        <v/>
      </c>
      <c r="AP11" t="str">
        <v>攻击力-挂机</v>
      </c>
      <c r="AQ11" t="str">
        <f t="shared" si="6"/>
        <v>科技效果类型-挂机英雄属性</v>
      </c>
      <c r="AR11">
        <v>109</v>
      </c>
    </row>
    <row r="12" spans="1:44">
      <c r="A12" t="s">
        <v>85</v>
      </c>
      <c r="B12">
        <f>24*60</f>
        <v>1440</v>
      </c>
      <c r="G12">
        <v>11</v>
      </c>
      <c r="H12">
        <f t="shared" si="11"/>
        <v>550</v>
      </c>
      <c r="I12" cm="1">
        <f t="array" ref="I12">INDEX([1]在线挂机!$B$39:$B$43,MATCH(H12-1,[1]在线挂机!$D$39:$D$43))+1</f>
        <v>4</v>
      </c>
      <c r="J12">
        <f>H12-VLOOKUP(I12-1,[1]在线挂机!$B$39:$D$43,3)</f>
        <v>100</v>
      </c>
      <c r="M12" cm="1">
        <f t="array" ref="M12">INDEX([1]装备主词条!$B:$B,MATCH(G12,[1]装备主词条!$AE:$AE))</f>
        <v>13</v>
      </c>
      <c r="O12">
        <f>VLOOKUP($G12,[1]在线挂机!$B$51:$N$81,7)*10000</f>
        <v>2200</v>
      </c>
      <c r="P12">
        <f>VLOOKUP($G12,[1]在线挂机!$B$51:$N$81,8)*10000</f>
        <v>3048</v>
      </c>
      <c r="Q12">
        <f>VLOOKUP($G12,[1]在线挂机!$B$51:$N$81,9)*10000</f>
        <v>2600</v>
      </c>
      <c r="R12">
        <f>VLOOKUP($G12,[1]在线挂机!$B$51:$N$81,10)*10000</f>
        <v>1300</v>
      </c>
      <c r="S12">
        <f>VLOOKUP($G12,[1]在线挂机!$B$51:$N$81,11)*10000</f>
        <v>600</v>
      </c>
      <c r="T12">
        <f>VLOOKUP($G12,[1]在线挂机!$B$51:$N$81,12)*10000</f>
        <v>252</v>
      </c>
      <c r="AB12">
        <v>11</v>
      </c>
      <c r="AC12">
        <f t="shared" si="4"/>
        <v>1</v>
      </c>
      <c r="AD12">
        <f t="shared" si="7"/>
        <v>2</v>
      </c>
      <c r="AE12" t="s">
        <v>86</v>
      </c>
      <c r="AF12">
        <f t="shared" si="1"/>
        <v>17</v>
      </c>
      <c r="AG12">
        <f t="shared" si="2"/>
        <v>102</v>
      </c>
      <c r="AH12">
        <f>IF(AE12&lt;&gt;AE11,1,AH11+1)</f>
        <v>1</v>
      </c>
      <c r="AI12" cm="1">
        <f t="array" ref="AI12">IF(AF12=17,INDEX($H$37:$H$41,AH12),INDEX($I$37:$I$41,AH12))</f>
        <v>25</v>
      </c>
      <c r="AJ12" s="2" t="str">
        <f t="shared" si="9"/>
        <v>1|17|25</v>
      </c>
      <c r="AK12" s="2" cm="1">
        <f t="array" ref="AK12">ROUNDUP(IF(AF12=18,$R$37,INDEX($R$37:$R$41,AH12)*(1+(AC12-1)*0.3))*2,-1)/2*60</f>
        <v>600</v>
      </c>
      <c r="AL12" s="2">
        <f t="shared" si="10"/>
        <v>420</v>
      </c>
      <c r="AM12">
        <f>T96</f>
        <v>420</v>
      </c>
      <c r="AN12" t="str">
        <f>_xlfn.IFS(LEFT(AE12,3)="生命值","属性-最大生命|"&amp;AM12,LEFT(AE12,3)="攻击力","属性-攻击力|"&amp;AM12,LEFT(AE12,3)="防御力","属性-防御力|"&amp;AM12,1=1,AM12)</f>
        <v>属性-最大生命|420</v>
      </c>
      <c r="AO12" t="str">
        <f t="shared" si="5"/>
        <v>生命值-全局</v>
      </c>
      <c r="AP12" t="str">
        <v>装备品阶增加</v>
      </c>
      <c r="AQ12" t="str">
        <f t="shared" si="6"/>
        <v>科技效果类型-挂机装备阶级增加最大值</v>
      </c>
      <c r="AR12">
        <v>110</v>
      </c>
    </row>
    <row r="13" spans="1:44">
      <c r="A13" t="s">
        <v>87</v>
      </c>
      <c r="B13">
        <v>10</v>
      </c>
      <c r="C13">
        <v>5</v>
      </c>
      <c r="G13">
        <v>12</v>
      </c>
      <c r="H13">
        <f t="shared" si="11"/>
        <v>600</v>
      </c>
      <c r="I13" cm="1">
        <f t="array" ref="I13">INDEX([1]在线挂机!$B$39:$B$43,MATCH(H13-1,[1]在线挂机!$D$39:$D$43))+1</f>
        <v>4</v>
      </c>
      <c r="J13">
        <f>H13-VLOOKUP(I13-1,[1]在线挂机!$B$39:$D$43,3)</f>
        <v>150</v>
      </c>
      <c r="M13" cm="1">
        <f t="array" ref="M13">INDEX([1]装备主词条!$B:$B,MATCH(G13,[1]装备主词条!$AE:$AE))</f>
        <v>13</v>
      </c>
      <c r="O13">
        <f>VLOOKUP($G13,[1]在线挂机!$B$51:$N$81,7)*10000</f>
        <v>1700</v>
      </c>
      <c r="P13">
        <f>VLOOKUP($G13,[1]在线挂机!$B$51:$N$81,8)*10000</f>
        <v>3160</v>
      </c>
      <c r="Q13">
        <f>VLOOKUP($G13,[1]在线挂机!$B$51:$N$81,9)*10000</f>
        <v>2800</v>
      </c>
      <c r="R13">
        <f>VLOOKUP($G13,[1]在线挂机!$B$51:$N$81,10)*10000</f>
        <v>1400</v>
      </c>
      <c r="S13">
        <f>VLOOKUP($G13,[1]在线挂机!$B$51:$N$81,11)*10000</f>
        <v>660</v>
      </c>
      <c r="T13">
        <f>VLOOKUP($G13,[1]在线挂机!$B$51:$N$81,12)*10000</f>
        <v>280</v>
      </c>
      <c r="AB13">
        <v>12</v>
      </c>
      <c r="AC13">
        <f t="shared" si="4"/>
        <v>1</v>
      </c>
      <c r="AD13">
        <f t="shared" si="7"/>
        <v>2</v>
      </c>
      <c r="AE13" t="s">
        <v>86</v>
      </c>
      <c r="AF13">
        <f t="shared" si="1"/>
        <v>17</v>
      </c>
      <c r="AG13">
        <f t="shared" si="2"/>
        <v>102</v>
      </c>
      <c r="AH13">
        <f>IF(AE13&lt;&gt;AE12,1,AH12+1)</f>
        <v>2</v>
      </c>
      <c r="AI13" cm="1">
        <f t="array" ref="AI13">IF(AF13=17,INDEX($H$37:$H$41,AH13),INDEX($I$37:$I$41,AH13))</f>
        <v>50</v>
      </c>
      <c r="AJ13" s="2" t="str">
        <f t="shared" si="9"/>
        <v>1|17|50</v>
      </c>
      <c r="AK13" s="2" cm="1">
        <f t="array" ref="AK13">ROUNDUP(IF(AF13=18,$R$37,INDEX($R$37:$R$41,AH13)*(1+(AC13-1)*0.3))*2,-1)/2*60</f>
        <v>1200</v>
      </c>
      <c r="AL13" s="2">
        <f t="shared" si="10"/>
        <v>980</v>
      </c>
      <c r="AM13">
        <f>T97</f>
        <v>980</v>
      </c>
      <c r="AN13" t="str">
        <f>_xlfn.IFS(LEFT(AE13,3)="生命值","属性-最大生命|"&amp;AM13,LEFT(AE13,3)="攻击力","属性-攻击力|"&amp;AM13,LEFT(AE13,3)="防御力","属性-防御力|"&amp;AM13,1=1,AM13)</f>
        <v>属性-最大生命|980</v>
      </c>
      <c r="AO13" t="str">
        <f t="shared" si="5"/>
        <v/>
      </c>
      <c r="AP13" t="str">
        <v>宝箱金币产出</v>
      </c>
      <c r="AQ13" t="str">
        <f t="shared" si="6"/>
        <v>科技效果类型-金币宝箱产出提升</v>
      </c>
      <c r="AR13">
        <f>AR2+100</f>
        <v>200</v>
      </c>
    </row>
    <row r="14" spans="7:44">
      <c r="G14">
        <v>13</v>
      </c>
      <c r="H14">
        <f t="shared" si="11"/>
        <v>650</v>
      </c>
      <c r="I14" cm="1">
        <f t="array" ref="I14">INDEX([1]在线挂机!$B$39:$B$43,MATCH(H14-1,[1]在线挂机!$D$39:$D$43))+1</f>
        <v>4</v>
      </c>
      <c r="J14">
        <f>H14-VLOOKUP(I14-1,[1]在线挂机!$B$39:$D$43,3)</f>
        <v>200</v>
      </c>
      <c r="M14" cm="1">
        <f t="array" ref="M14">INDEX([1]装备主词条!$B:$B,MATCH(G14,[1]装备主词条!$AE:$AE))</f>
        <v>14</v>
      </c>
      <c r="O14">
        <f>VLOOKUP($G14,[1]在线挂机!$B$51:$N$81,7)*10000</f>
        <v>1200</v>
      </c>
      <c r="P14">
        <f>VLOOKUP($G14,[1]在线挂机!$B$51:$N$81,8)*10000</f>
        <v>3272</v>
      </c>
      <c r="Q14">
        <f>VLOOKUP($G14,[1]在线挂机!$B$51:$N$81,9)*10000</f>
        <v>3000</v>
      </c>
      <c r="R14">
        <f>VLOOKUP($G14,[1]在线挂机!$B$51:$N$81,10)*10000</f>
        <v>1500</v>
      </c>
      <c r="S14">
        <f>VLOOKUP($G14,[1]在线挂机!$B$51:$N$81,11)*10000</f>
        <v>720</v>
      </c>
      <c r="T14">
        <f>VLOOKUP($G14,[1]在线挂机!$B$51:$N$81,12)*10000</f>
        <v>308</v>
      </c>
      <c r="AB14">
        <v>13</v>
      </c>
      <c r="AC14">
        <f t="shared" si="4"/>
        <v>1</v>
      </c>
      <c r="AD14">
        <f t="shared" si="7"/>
        <v>2</v>
      </c>
      <c r="AE14" t="s">
        <v>86</v>
      </c>
      <c r="AF14">
        <f t="shared" si="1"/>
        <v>17</v>
      </c>
      <c r="AG14">
        <f t="shared" si="2"/>
        <v>102</v>
      </c>
      <c r="AH14">
        <f>IF(AE14&lt;&gt;AE13,1,AH13+1)</f>
        <v>3</v>
      </c>
      <c r="AI14" cm="1">
        <f t="array" ref="AI14">IF(AF14=17,INDEX($H$37:$H$41,AH14),INDEX($I$37:$I$41,AH14))</f>
        <v>75</v>
      </c>
      <c r="AJ14" s="2" t="str">
        <f t="shared" si="9"/>
        <v>1|17|75</v>
      </c>
      <c r="AK14" s="2" cm="1">
        <f t="array" ref="AK14">ROUNDUP(IF(AF14=18,$R$37,INDEX($R$37:$R$41,AH14)*(1+(AC14-1)*0.3))*2,-1)/2*60</f>
        <v>1800</v>
      </c>
      <c r="AL14" s="2">
        <f t="shared" si="10"/>
        <v>1680</v>
      </c>
      <c r="AM14">
        <f>T98</f>
        <v>1680</v>
      </c>
      <c r="AN14" t="str">
        <f>_xlfn.IFS(LEFT(AE14,3)="生命值","属性-最大生命|"&amp;AM14,LEFT(AE14,3)="攻击力","属性-攻击力|"&amp;AM14,LEFT(AE14,3)="防御力","属性-防御力|"&amp;AM14,1=1,AM14)</f>
        <v>属性-最大生命|1680</v>
      </c>
      <c r="AO14" t="str">
        <f t="shared" si="5"/>
        <v/>
      </c>
      <c r="AP14" t="str">
        <v>生命值-挂机</v>
      </c>
      <c r="AQ14" t="str">
        <f t="shared" si="6"/>
        <v>科技效果类型-挂机英雄属性</v>
      </c>
      <c r="AR14">
        <f t="shared" ref="AR14:AR55" si="14">AR3+100</f>
        <v>201</v>
      </c>
    </row>
    <row r="15" spans="1:44">
      <c r="A15" t="s">
        <v>88</v>
      </c>
      <c r="B15">
        <f>[1]战斗模型!$T$35</f>
        <v>1</v>
      </c>
      <c r="G15">
        <v>14</v>
      </c>
      <c r="H15">
        <f t="shared" si="11"/>
        <v>700</v>
      </c>
      <c r="I15" cm="1">
        <f t="array" ref="I15">INDEX([1]在线挂机!$B$39:$B$43,MATCH(H15-1,[1]在线挂机!$D$39:$D$43))+1</f>
        <v>4</v>
      </c>
      <c r="J15">
        <f>H15-VLOOKUP(I15-1,[1]在线挂机!$B$39:$D$43,3)</f>
        <v>250</v>
      </c>
      <c r="M15" cm="1">
        <f t="array" ref="M15">INDEX([1]装备主词条!$B:$B,MATCH(G15,[1]装备主词条!$AE:$AE))</f>
        <v>15</v>
      </c>
      <c r="O15">
        <f>VLOOKUP($G15,[1]在线挂机!$B$51:$N$81,7)*10000</f>
        <v>699.999999999999</v>
      </c>
      <c r="P15">
        <f>VLOOKUP($G15,[1]在线挂机!$B$51:$N$81,8)*10000</f>
        <v>3384</v>
      </c>
      <c r="Q15">
        <f>VLOOKUP($G15,[1]在线挂机!$B$51:$N$81,9)*10000</f>
        <v>3200</v>
      </c>
      <c r="R15">
        <f>VLOOKUP($G15,[1]在线挂机!$B$51:$N$81,10)*10000</f>
        <v>1600</v>
      </c>
      <c r="S15">
        <f>VLOOKUP($G15,[1]在线挂机!$B$51:$N$81,11)*10000</f>
        <v>780</v>
      </c>
      <c r="T15">
        <f>VLOOKUP($G15,[1]在线挂机!$B$51:$N$81,12)*10000</f>
        <v>336</v>
      </c>
      <c r="AB15">
        <v>14</v>
      </c>
      <c r="AC15">
        <f t="shared" si="4"/>
        <v>1</v>
      </c>
      <c r="AD15">
        <f t="shared" si="7"/>
        <v>2</v>
      </c>
      <c r="AE15" t="s">
        <v>86</v>
      </c>
      <c r="AF15">
        <f t="shared" si="1"/>
        <v>17</v>
      </c>
      <c r="AG15">
        <f t="shared" si="2"/>
        <v>102</v>
      </c>
      <c r="AH15">
        <f>IF(AE15&lt;&gt;AE14,1,AH14+1)</f>
        <v>4</v>
      </c>
      <c r="AI15" cm="1">
        <f t="array" ref="AI15">IF(AF15=17,INDEX($H$37:$H$41,AH15),INDEX($I$37:$I$41,AH15))</f>
        <v>100</v>
      </c>
      <c r="AJ15" s="2" t="str">
        <f t="shared" si="9"/>
        <v>1|17|100</v>
      </c>
      <c r="AK15" s="2" cm="1">
        <f t="array" ref="AK15">ROUNDUP(IF(AF15=18,$R$37,INDEX($R$37:$R$41,AH15)*(1+(AC15-1)*0.3))*2,-1)/2*60</f>
        <v>2700</v>
      </c>
      <c r="AL15" s="2">
        <f t="shared" si="10"/>
        <v>2520</v>
      </c>
      <c r="AM15">
        <f>T99</f>
        <v>2520</v>
      </c>
      <c r="AN15" t="str">
        <f>_xlfn.IFS(LEFT(AE15,3)="生命值","属性-最大生命|"&amp;AM15,LEFT(AE15,3)="攻击力","属性-攻击力|"&amp;AM15,LEFT(AE15,3)="防御力","属性-防御力|"&amp;AM15,1=1,AM15)</f>
        <v>属性-最大生命|2520</v>
      </c>
      <c r="AO15" t="str">
        <f t="shared" si="5"/>
        <v/>
      </c>
      <c r="AP15" t="str">
        <v>生命值-全局</v>
      </c>
      <c r="AQ15" t="str">
        <f t="shared" si="6"/>
        <v>科技效果类型-英雄属性</v>
      </c>
      <c r="AR15">
        <f t="shared" si="14"/>
        <v>202</v>
      </c>
    </row>
    <row r="16" spans="1:44">
      <c r="A16" t="s">
        <v>89</v>
      </c>
      <c r="B16">
        <f>[1]战斗模型!$U$35</f>
        <v>0.2</v>
      </c>
      <c r="G16" s="1">
        <v>15</v>
      </c>
      <c r="H16" s="1">
        <f t="shared" si="11"/>
        <v>750</v>
      </c>
      <c r="I16" s="1" cm="1">
        <f t="array" ref="I16">INDEX([1]在线挂机!$B$39:$B$43,MATCH(H16-1,[1]在线挂机!$D$39:$D$43))+1</f>
        <v>4</v>
      </c>
      <c r="J16" s="1">
        <f>H16-VLOOKUP(I16-1,[1]在线挂机!$B$39:$D$43,3)</f>
        <v>300</v>
      </c>
      <c r="K16" s="1"/>
      <c r="L16" s="1">
        <f>[1]在线挂机!$H$87*[1]在线挂机!$J$87/B19*10000</f>
        <v>20000</v>
      </c>
      <c r="M16" s="1" cm="1">
        <f t="array" ref="M16">INDEX([1]装备主词条!$B:$B,MATCH(G16,[1]装备主词条!$AE:$AE))</f>
        <v>15</v>
      </c>
      <c r="N16" s="1">
        <f>M16-M10</f>
        <v>3</v>
      </c>
      <c r="O16" s="1">
        <f>VLOOKUP($G16,[1]在线挂机!$B$51:$N$81,7)*10000</f>
        <v>199.999999999999</v>
      </c>
      <c r="P16" s="1">
        <f>VLOOKUP($G16,[1]在线挂机!$B$51:$N$81,8)*10000</f>
        <v>3496</v>
      </c>
      <c r="Q16" s="1">
        <f>VLOOKUP($G16,[1]在线挂机!$B$51:$N$81,9)*10000</f>
        <v>3400</v>
      </c>
      <c r="R16" s="1">
        <f>VLOOKUP($G16,[1]在线挂机!$B$51:$N$81,10)*10000</f>
        <v>1700</v>
      </c>
      <c r="S16" s="1">
        <f>VLOOKUP($G16,[1]在线挂机!$B$51:$N$81,11)*10000</f>
        <v>840</v>
      </c>
      <c r="T16" s="1">
        <f>VLOOKUP($G16,[1]在线挂机!$B$51:$N$81,12)*10000</f>
        <v>364</v>
      </c>
      <c r="U16" s="1">
        <f t="shared" ref="U16:Z16" si="15">O16-O10</f>
        <v>-3000</v>
      </c>
      <c r="V16" s="1">
        <f t="shared" si="15"/>
        <v>672</v>
      </c>
      <c r="W16" s="1">
        <f t="shared" si="15"/>
        <v>1200</v>
      </c>
      <c r="X16" s="1">
        <f t="shared" si="15"/>
        <v>600</v>
      </c>
      <c r="Y16" s="1">
        <f t="shared" si="15"/>
        <v>360</v>
      </c>
      <c r="Z16" s="1">
        <f t="shared" si="15"/>
        <v>168</v>
      </c>
      <c r="AB16">
        <v>15</v>
      </c>
      <c r="AC16">
        <f t="shared" si="4"/>
        <v>1</v>
      </c>
      <c r="AD16">
        <f t="shared" si="7"/>
        <v>2</v>
      </c>
      <c r="AE16" t="s">
        <v>86</v>
      </c>
      <c r="AF16">
        <f t="shared" si="1"/>
        <v>17</v>
      </c>
      <c r="AG16">
        <f t="shared" si="2"/>
        <v>102</v>
      </c>
      <c r="AH16">
        <f>IF(AE16&lt;&gt;AE15,1,AH15+1)</f>
        <v>5</v>
      </c>
      <c r="AI16" cm="1">
        <f t="array" ref="AI16">IF(AF16=17,INDEX($H$37:$H$41,AH16),INDEX($I$37:$I$41,AH16))</f>
        <v>125</v>
      </c>
      <c r="AJ16" s="2" t="str">
        <f t="shared" si="9"/>
        <v>1|17|125</v>
      </c>
      <c r="AK16" s="2" cm="1">
        <f t="array" ref="AK16">ROUNDUP(IF(AF16=18,$R$37,INDEX($R$37:$R$41,AH16)*(1+(AC16-1)*0.3))*2,-1)/2*60</f>
        <v>3600</v>
      </c>
      <c r="AL16" s="2">
        <f t="shared" si="10"/>
        <v>3500</v>
      </c>
      <c r="AM16">
        <f>T100</f>
        <v>3500</v>
      </c>
      <c r="AN16" t="str">
        <f>_xlfn.IFS(LEFT(AE16,3)="生命值","属性-最大生命|"&amp;AM16,LEFT(AE16,3)="攻击力","属性-攻击力|"&amp;AM16,LEFT(AE16,3)="防御力","属性-防御力|"&amp;AM16,1=1,AM16)</f>
        <v>属性-最大生命|3500</v>
      </c>
      <c r="AO16" t="str">
        <f t="shared" si="5"/>
        <v/>
      </c>
      <c r="AP16" t="str">
        <v>装备概率改变</v>
      </c>
      <c r="AQ16" t="str">
        <f t="shared" si="6"/>
        <v>科技效果类型-装备品质权重增加</v>
      </c>
      <c r="AR16">
        <f t="shared" si="14"/>
        <v>203</v>
      </c>
    </row>
    <row r="17" spans="7:44">
      <c r="G17">
        <v>16</v>
      </c>
      <c r="H17">
        <f t="shared" si="11"/>
        <v>800</v>
      </c>
      <c r="I17" cm="1">
        <f t="array" ref="I17">INDEX([1]在线挂机!$B$39:$B$43,MATCH(H17-1,[1]在线挂机!$D$39:$D$43))+1</f>
        <v>5</v>
      </c>
      <c r="J17">
        <f>H17-VLOOKUP(I17-1,[1]在线挂机!$B$39:$D$43,3)</f>
        <v>50</v>
      </c>
      <c r="M17" cm="1">
        <f t="array" ref="M17">INDEX([1]装备主词条!$B:$B,MATCH(G17,[1]装备主词条!$AE:$AE))</f>
        <v>16</v>
      </c>
      <c r="O17">
        <f>VLOOKUP($G17,[1]在线挂机!$B$51:$N$81,7)*10000</f>
        <v>0</v>
      </c>
      <c r="P17">
        <f>VLOOKUP($G17,[1]在线挂机!$B$51:$N$81,8)*10000</f>
        <v>3308</v>
      </c>
      <c r="Q17">
        <f>VLOOKUP($G17,[1]在线挂机!$B$51:$N$81,9)*10000</f>
        <v>3600</v>
      </c>
      <c r="R17">
        <f>VLOOKUP($G17,[1]在线挂机!$B$51:$N$81,10)*10000</f>
        <v>1800</v>
      </c>
      <c r="S17">
        <f>VLOOKUP($G17,[1]在线挂机!$B$51:$N$81,11)*10000</f>
        <v>900</v>
      </c>
      <c r="T17">
        <f>VLOOKUP($G17,[1]在线挂机!$B$51:$N$81,12)*10000</f>
        <v>392</v>
      </c>
      <c r="U17">
        <f t="shared" ref="U17:Z17" si="16">ROUND(U16/($P$31+$O$31),0)</f>
        <v>-300</v>
      </c>
      <c r="V17">
        <f t="shared" si="16"/>
        <v>67</v>
      </c>
      <c r="W17">
        <f t="shared" si="16"/>
        <v>120</v>
      </c>
      <c r="X17">
        <f t="shared" si="16"/>
        <v>60</v>
      </c>
      <c r="Y17">
        <f t="shared" si="16"/>
        <v>36</v>
      </c>
      <c r="Z17">
        <f t="shared" si="16"/>
        <v>17</v>
      </c>
      <c r="AB17">
        <v>16</v>
      </c>
      <c r="AC17">
        <f t="shared" si="4"/>
        <v>1</v>
      </c>
      <c r="AD17">
        <f t="shared" si="7"/>
        <v>3</v>
      </c>
      <c r="AE17" t="s">
        <v>90</v>
      </c>
      <c r="AF17">
        <f t="shared" si="1"/>
        <v>17</v>
      </c>
      <c r="AG17">
        <f t="shared" si="2"/>
        <v>103</v>
      </c>
      <c r="AH17">
        <f>IF(AE17&lt;&gt;AE16,1,AH16+1)</f>
        <v>1</v>
      </c>
      <c r="AI17" cm="1">
        <f t="array" ref="AI17">IF(AF17=17,INDEX($H$37:$H$41,AH17),INDEX($I$37:$I$41,AH17))</f>
        <v>25</v>
      </c>
      <c r="AJ17" s="2" t="str">
        <f t="shared" si="9"/>
        <v>1|17|25</v>
      </c>
      <c r="AK17" s="2" cm="1">
        <f t="array" ref="AK17">ROUNDUP(IF(AF17=18,$R$37,INDEX($R$37:$R$41,AH17)*(1+(AC17-1)*0.3))*2,-1)/2*60</f>
        <v>600</v>
      </c>
      <c r="AL17" s="8" t="s">
        <v>91</v>
      </c>
      <c r="AM17" t="str">
        <f>O96</f>
        <v>品质-白|-300#品质-绿|200#品质-蓝|100#品质-紫|0#品质-橙|0#品质-红|0</v>
      </c>
      <c r="AN17" t="str">
        <f>_xlfn.IFS(LEFT(AE17,3)="生命值","属性-最大生命|"&amp;AM17,LEFT(AE17,3)="攻击力","属性-攻击力|"&amp;AM17,LEFT(AE17,3)="防御力","属性-防御力|"&amp;AM17,1=1,AM17)</f>
        <v>品质-白|-300#品质-绿|200#品质-蓝|100#品质-紫|0#品质-橙|0#品质-红|0</v>
      </c>
      <c r="AO17" t="str">
        <f t="shared" si="5"/>
        <v>装备概率改变</v>
      </c>
      <c r="AP17" t="str">
        <v>装备品阶增加</v>
      </c>
      <c r="AQ17" t="str">
        <f t="shared" si="6"/>
        <v>科技效果类型-挂机装备阶级增加最大值</v>
      </c>
      <c r="AR17">
        <f t="shared" si="14"/>
        <v>204</v>
      </c>
    </row>
    <row r="18" spans="1:44">
      <c r="A18" t="s">
        <v>92</v>
      </c>
      <c r="B18" s="3">
        <v>0.2</v>
      </c>
      <c r="G18">
        <v>17</v>
      </c>
      <c r="H18">
        <f t="shared" si="11"/>
        <v>850</v>
      </c>
      <c r="I18" cm="1">
        <f t="array" ref="I18">INDEX([1]在线挂机!$B$39:$B$43,MATCH(H18-1,[1]在线挂机!$D$39:$D$43))+1</f>
        <v>5</v>
      </c>
      <c r="J18">
        <f>H18-VLOOKUP(I18-1,[1]在线挂机!$B$39:$D$43,3)</f>
        <v>100</v>
      </c>
      <c r="M18" cm="1">
        <f t="array" ref="M18">INDEX([1]装备主词条!$B:$B,MATCH(G18,[1]装备主词条!$AE:$AE))</f>
        <v>16</v>
      </c>
      <c r="O18">
        <f>VLOOKUP($G18,[1]在线挂机!$B$51:$N$81,7)*10000</f>
        <v>0</v>
      </c>
      <c r="P18">
        <f>VLOOKUP($G18,[1]在线挂机!$B$51:$N$81,8)*10000</f>
        <v>2920</v>
      </c>
      <c r="Q18">
        <f>VLOOKUP($G18,[1]在线挂机!$B$51:$N$81,9)*10000</f>
        <v>3800</v>
      </c>
      <c r="R18">
        <f>VLOOKUP($G18,[1]在线挂机!$B$51:$N$81,10)*10000</f>
        <v>1900</v>
      </c>
      <c r="S18">
        <f>VLOOKUP($G18,[1]在线挂机!$B$51:$N$81,11)*10000</f>
        <v>960</v>
      </c>
      <c r="T18">
        <f>VLOOKUP($G18,[1]在线挂机!$B$51:$N$81,12)*10000</f>
        <v>420</v>
      </c>
      <c r="AB18">
        <v>17</v>
      </c>
      <c r="AC18">
        <f t="shared" si="4"/>
        <v>1</v>
      </c>
      <c r="AD18">
        <f t="shared" si="7"/>
        <v>3</v>
      </c>
      <c r="AE18" t="s">
        <v>90</v>
      </c>
      <c r="AF18">
        <f t="shared" si="1"/>
        <v>17</v>
      </c>
      <c r="AG18">
        <f t="shared" si="2"/>
        <v>103</v>
      </c>
      <c r="AH18">
        <f>IF(AE18&lt;&gt;AE17,1,AH17+1)</f>
        <v>2</v>
      </c>
      <c r="AI18" cm="1">
        <f t="array" ref="AI18">IF(AF18=17,INDEX($H$37:$H$41,AH18),INDEX($I$37:$I$41,AH18))</f>
        <v>50</v>
      </c>
      <c r="AJ18" s="2" t="str">
        <f t="shared" si="9"/>
        <v>1|17|50</v>
      </c>
      <c r="AK18" s="2" cm="1">
        <f t="array" ref="AK18">ROUNDUP(IF(AF18=18,$R$37,INDEX($R$37:$R$41,AH18)*(1+(AC18-1)*0.3))*2,-1)/2*60</f>
        <v>1200</v>
      </c>
      <c r="AL18" s="8" t="s">
        <v>93</v>
      </c>
      <c r="AM18" t="str">
        <f>O97</f>
        <v>品质-白|-600#品质-绿|400#品质-蓝|200#品质-紫|0#品质-橙|0#品质-红|0</v>
      </c>
      <c r="AN18" t="str">
        <f>_xlfn.IFS(LEFT(AE18,3)="生命值","属性-最大生命|"&amp;AM18,LEFT(AE18,3)="攻击力","属性-攻击力|"&amp;AM18,LEFT(AE18,3)="防御力","属性-防御力|"&amp;AM18,1=1,AM18)</f>
        <v>品质-白|-600#品质-绿|400#品质-蓝|200#品质-紫|0#品质-橙|0#品质-红|0</v>
      </c>
      <c r="AO18" t="str">
        <f t="shared" si="5"/>
        <v/>
      </c>
      <c r="AP18" t="str">
        <v>攻击力-挂机</v>
      </c>
      <c r="AQ18" t="str">
        <f t="shared" si="6"/>
        <v>科技效果类型-挂机英雄属性</v>
      </c>
      <c r="AR18">
        <f t="shared" si="14"/>
        <v>205</v>
      </c>
    </row>
    <row r="19" spans="1:44">
      <c r="A19" t="s">
        <v>94</v>
      </c>
      <c r="B19">
        <f>[1]在线挂机!$M$84</f>
        <v>1000</v>
      </c>
      <c r="G19">
        <v>18</v>
      </c>
      <c r="H19">
        <f t="shared" si="11"/>
        <v>900</v>
      </c>
      <c r="I19" cm="1">
        <f t="array" ref="I19">INDEX([1]在线挂机!$B$39:$B$43,MATCH(H19-1,[1]在线挂机!$D$39:$D$43))+1</f>
        <v>5</v>
      </c>
      <c r="J19">
        <f>H19-VLOOKUP(I19-1,[1]在线挂机!$B$39:$D$43,3)</f>
        <v>150</v>
      </c>
      <c r="M19" cm="1">
        <f t="array" ref="M19">INDEX([1]装备主词条!$B:$B,MATCH(G19,[1]装备主词条!$AE:$AE))</f>
        <v>17</v>
      </c>
      <c r="O19">
        <f>VLOOKUP($G19,[1]在线挂机!$B$51:$N$81,7)*10000</f>
        <v>0</v>
      </c>
      <c r="P19">
        <f>VLOOKUP($G19,[1]在线挂机!$B$51:$N$81,8)*10000</f>
        <v>2532</v>
      </c>
      <c r="Q19">
        <f>VLOOKUP($G19,[1]在线挂机!$B$51:$N$81,9)*10000</f>
        <v>4000</v>
      </c>
      <c r="R19">
        <f>VLOOKUP($G19,[1]在线挂机!$B$51:$N$81,10)*10000</f>
        <v>2000</v>
      </c>
      <c r="S19">
        <f>VLOOKUP($G19,[1]在线挂机!$B$51:$N$81,11)*10000</f>
        <v>1020</v>
      </c>
      <c r="T19">
        <f>VLOOKUP($G19,[1]在线挂机!$B$51:$N$81,12)*10000</f>
        <v>448</v>
      </c>
      <c r="AB19">
        <v>18</v>
      </c>
      <c r="AC19">
        <f t="shared" si="4"/>
        <v>1</v>
      </c>
      <c r="AD19">
        <f t="shared" si="7"/>
        <v>4</v>
      </c>
      <c r="AE19" t="s">
        <v>95</v>
      </c>
      <c r="AF19">
        <f t="shared" si="1"/>
        <v>17</v>
      </c>
      <c r="AG19">
        <f t="shared" si="2"/>
        <v>104</v>
      </c>
      <c r="AH19">
        <f>IF(AE19&lt;&gt;AE18,1,AH18+1)</f>
        <v>1</v>
      </c>
      <c r="AI19" cm="1">
        <f t="array" ref="AI19">IF(AF19=17,INDEX($H$37:$H$41,AH19),INDEX($I$37:$I$41,AH19))</f>
        <v>25</v>
      </c>
      <c r="AJ19" s="2" t="str">
        <f t="shared" si="9"/>
        <v>1|17|25</v>
      </c>
      <c r="AK19" s="2" cm="1">
        <f t="array" ref="AK19">ROUNDUP(IF(AF19=18,$R$37,INDEX($R$37:$R$41,AH19)*(1+(AC19-1)*0.3))*2,-1)/2*60</f>
        <v>600</v>
      </c>
      <c r="AL19">
        <v>1</v>
      </c>
      <c r="AM19">
        <f>Q96</f>
        <v>2</v>
      </c>
      <c r="AN19">
        <f>_xlfn.IFS(LEFT(AE19,3)="生命值","属性-最大生命|"&amp;AM19,LEFT(AE19,3)="攻击力","属性-攻击力|"&amp;AM19,LEFT(AE19,3)="防御力","属性-防御力|"&amp;AM19,1=1,AM19)</f>
        <v>2</v>
      </c>
      <c r="AO19" t="str">
        <f t="shared" si="5"/>
        <v>装备品阶增加</v>
      </c>
      <c r="AP19" t="str">
        <v>宝箱金币产出</v>
      </c>
      <c r="AQ19" t="str">
        <f t="shared" si="6"/>
        <v>科技效果类型-金币宝箱产出提升</v>
      </c>
      <c r="AR19">
        <f t="shared" si="14"/>
        <v>206</v>
      </c>
    </row>
    <row r="20" spans="1:44">
      <c r="A20" s="4"/>
      <c r="G20">
        <v>19</v>
      </c>
      <c r="H20">
        <f t="shared" si="11"/>
        <v>950</v>
      </c>
      <c r="I20" cm="1">
        <f t="array" ref="I20">INDEX([1]在线挂机!$B$39:$B$43,MATCH(H20-1,[1]在线挂机!$D$39:$D$43))+1</f>
        <v>5</v>
      </c>
      <c r="J20">
        <f>H20-VLOOKUP(I20-1,[1]在线挂机!$B$39:$D$43,3)</f>
        <v>200</v>
      </c>
      <c r="M20" cm="1">
        <f t="array" ref="M20">INDEX([1]装备主词条!$B:$B,MATCH(G20,[1]装备主词条!$AE:$AE))</f>
        <v>17</v>
      </c>
      <c r="O20">
        <f>VLOOKUP($G20,[1]在线挂机!$B$51:$N$81,7)*10000</f>
        <v>0</v>
      </c>
      <c r="P20">
        <f>VLOOKUP($G20,[1]在线挂机!$B$51:$N$81,8)*10000</f>
        <v>2144</v>
      </c>
      <c r="Q20">
        <f>VLOOKUP($G20,[1]在线挂机!$B$51:$N$81,9)*10000</f>
        <v>4200</v>
      </c>
      <c r="R20">
        <f>VLOOKUP($G20,[1]在线挂机!$B$51:$N$81,10)*10000</f>
        <v>2100</v>
      </c>
      <c r="S20">
        <f>VLOOKUP($G20,[1]在线挂机!$B$51:$N$81,11)*10000</f>
        <v>1080</v>
      </c>
      <c r="T20">
        <f>VLOOKUP($G20,[1]在线挂机!$B$51:$N$81,12)*10000</f>
        <v>476</v>
      </c>
      <c r="AB20">
        <v>19</v>
      </c>
      <c r="AC20">
        <f t="shared" ref="AC20:AC47" si="17">AC19</f>
        <v>1</v>
      </c>
      <c r="AD20">
        <f>IF(AH20=1,AD19+1,AD19)</f>
        <v>5</v>
      </c>
      <c r="AE20" t="s">
        <v>96</v>
      </c>
      <c r="AF20">
        <f t="shared" ref="AF20:AF47" si="18">IF(AE20="宝箱金币产出",18,17)</f>
        <v>17</v>
      </c>
      <c r="AG20">
        <f>AC20*100+AD20</f>
        <v>105</v>
      </c>
      <c r="AH20">
        <f>IF(AE20&lt;&gt;AE19,1,AH19+1)</f>
        <v>1</v>
      </c>
      <c r="AI20" cm="1">
        <f t="array" ref="AI20">IF(AF20=17,INDEX($H$37:$H$41,AH20),INDEX($I$37:$I$41,AH20))</f>
        <v>25</v>
      </c>
      <c r="AJ20" s="2" t="str">
        <f t="shared" ref="AJ20:AJ47" si="19">_xlfn.TEXTJOIN("|",TRUE,1,AF20,AI20)</f>
        <v>1|17|25</v>
      </c>
      <c r="AK20" s="2" cm="1">
        <f t="array" ref="AK20">ROUNDUP(IF(AF20=18,$R$37,INDEX($R$37:$R$41,AH20)*(1+(AC20-1)*0.3))*2,-1)/2*60</f>
        <v>600</v>
      </c>
      <c r="AL20" s="2">
        <f>AM20</f>
        <v>42</v>
      </c>
      <c r="AM20">
        <f>V96</f>
        <v>42</v>
      </c>
      <c r="AN20" t="str">
        <f t="shared" ref="AN20:AN65" si="20">_xlfn.IFS(LEFT(AE20,3)="生命值","属性-最大生命|"&amp;AM20,LEFT(AE20,3)="攻击力","属性-攻击力|"&amp;AM20,LEFT(AE20,3)="防御力","属性-防御力|"&amp;AM20,1=1,AM20)</f>
        <v>属性-防御力|42</v>
      </c>
      <c r="AO20" t="str">
        <f t="shared" si="5"/>
        <v>防御力-挂机</v>
      </c>
      <c r="AP20" t="str">
        <v>攻击力-全局</v>
      </c>
      <c r="AQ20" t="str">
        <f>VLOOKUP(AP20,$A$21:$B$29,2,FALSE)</f>
        <v>科技效果类型-英雄属性</v>
      </c>
      <c r="AR20">
        <f t="shared" si="14"/>
        <v>207</v>
      </c>
    </row>
    <row r="21" spans="1:44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G21">
        <v>20</v>
      </c>
      <c r="H21">
        <f t="shared" si="11"/>
        <v>1000</v>
      </c>
      <c r="I21" cm="1">
        <f t="array" ref="I21">INDEX([1]在线挂机!$B$39:$B$43,MATCH(H21-1,[1]在线挂机!$D$39:$D$43))+1</f>
        <v>5</v>
      </c>
      <c r="J21">
        <f>H21-VLOOKUP(I21-1,[1]在线挂机!$B$39:$D$43,3)</f>
        <v>250</v>
      </c>
      <c r="M21" cm="1">
        <f t="array" ref="M21">INDEX([1]装备主词条!$B:$B,MATCH(G21,[1]装备主词条!$AE:$AE))</f>
        <v>17</v>
      </c>
      <c r="O21">
        <f>VLOOKUP($G21,[1]在线挂机!$B$51:$N$81,7)*10000</f>
        <v>0</v>
      </c>
      <c r="P21">
        <f>VLOOKUP($G21,[1]在线挂机!$B$51:$N$81,8)*10000</f>
        <v>1756</v>
      </c>
      <c r="Q21">
        <f>VLOOKUP($G21,[1]在线挂机!$B$51:$N$81,9)*10000</f>
        <v>4400</v>
      </c>
      <c r="R21">
        <f>VLOOKUP($G21,[1]在线挂机!$B$51:$N$81,10)*10000</f>
        <v>2200</v>
      </c>
      <c r="S21">
        <f>VLOOKUP($G21,[1]在线挂机!$B$51:$N$81,11)*10000</f>
        <v>1140</v>
      </c>
      <c r="T21">
        <f>VLOOKUP($G21,[1]在线挂机!$B$51:$N$81,12)*10000</f>
        <v>504</v>
      </c>
      <c r="AB21">
        <v>20</v>
      </c>
      <c r="AC21">
        <f t="shared" si="17"/>
        <v>1</v>
      </c>
      <c r="AD21">
        <f t="shared" ref="AD20:AD47" si="21">IF(AH21=1,AD20+1,AD20)</f>
        <v>5</v>
      </c>
      <c r="AE21" t="s">
        <v>96</v>
      </c>
      <c r="AF21">
        <f t="shared" si="18"/>
        <v>17</v>
      </c>
      <c r="AG21">
        <f t="shared" ref="AG20:AG47" si="22">AC21*100+AD21</f>
        <v>105</v>
      </c>
      <c r="AH21">
        <f t="shared" ref="AH20:AH47" si="23">IF(AE21&lt;&gt;AE20,1,AH20+1)</f>
        <v>2</v>
      </c>
      <c r="AI21" cm="1">
        <f t="array" ref="AI21">IF(AF21=17,INDEX($H$37:$H$41,AH21),INDEX($I$37:$I$41,AH21))</f>
        <v>50</v>
      </c>
      <c r="AJ21" s="2" t="str">
        <f t="shared" si="19"/>
        <v>1|17|50</v>
      </c>
      <c r="AK21" s="2" cm="1">
        <f t="array" ref="AK21">ROUNDUP(IF(AF21=18,$R$37,INDEX($R$37:$R$41,AH21)*(1+(AC21-1)*0.3))*2,-1)/2*60</f>
        <v>1200</v>
      </c>
      <c r="AL21" s="2">
        <f t="shared" ref="AL21:AL34" si="24">AM21</f>
        <v>98</v>
      </c>
      <c r="AM21">
        <f>V97</f>
        <v>98</v>
      </c>
      <c r="AN21" t="str">
        <f t="shared" si="20"/>
        <v>属性-防御力|98</v>
      </c>
      <c r="AO21" t="str">
        <f t="shared" si="5"/>
        <v/>
      </c>
      <c r="AP21" t="str">
        <v>装备概率改变</v>
      </c>
      <c r="AQ21" t="str">
        <f>VLOOKUP(AP21,$A$21:$B$29,2,FALSE)</f>
        <v>科技效果类型-装备品质权重增加</v>
      </c>
      <c r="AR21">
        <f t="shared" si="14"/>
        <v>208</v>
      </c>
    </row>
    <row r="22" spans="1:44">
      <c r="A22" t="s">
        <v>96</v>
      </c>
      <c r="B22" t="s">
        <v>98</v>
      </c>
      <c r="C22" t="s">
        <v>102</v>
      </c>
      <c r="D22" t="s">
        <v>103</v>
      </c>
      <c r="E22" t="s">
        <v>104</v>
      </c>
      <c r="G22">
        <v>21</v>
      </c>
      <c r="H22">
        <f t="shared" si="11"/>
        <v>1050</v>
      </c>
      <c r="I22" cm="1">
        <f t="array" ref="I22">INDEX([1]在线挂机!$B$39:$B$43,MATCH(H22-1,[1]在线挂机!$D$39:$D$43))+1</f>
        <v>5</v>
      </c>
      <c r="J22">
        <f>H22-VLOOKUP(I22-1,[1]在线挂机!$B$39:$D$43,3)</f>
        <v>300</v>
      </c>
      <c r="M22" cm="1">
        <f t="array" ref="M22">INDEX([1]装备主词条!$B:$B,MATCH(G22,[1]装备主词条!$AE:$AE))</f>
        <v>18</v>
      </c>
      <c r="O22">
        <f>VLOOKUP($G22,[1]在线挂机!$B$51:$N$81,7)*10000</f>
        <v>0</v>
      </c>
      <c r="P22">
        <f>VLOOKUP($G22,[1]在线挂机!$B$51:$N$81,8)*10000</f>
        <v>1368</v>
      </c>
      <c r="Q22">
        <f>VLOOKUP($G22,[1]在线挂机!$B$51:$N$81,9)*10000</f>
        <v>4600</v>
      </c>
      <c r="R22">
        <f>VLOOKUP($G22,[1]在线挂机!$B$51:$N$81,10)*10000</f>
        <v>2300</v>
      </c>
      <c r="S22">
        <f>VLOOKUP($G22,[1]在线挂机!$B$51:$N$81,11)*10000</f>
        <v>1200</v>
      </c>
      <c r="T22">
        <f>VLOOKUP($G22,[1]在线挂机!$B$51:$N$81,12)*10000</f>
        <v>532</v>
      </c>
      <c r="AB22">
        <v>21</v>
      </c>
      <c r="AC22">
        <f t="shared" si="17"/>
        <v>1</v>
      </c>
      <c r="AD22">
        <f t="shared" si="21"/>
        <v>5</v>
      </c>
      <c r="AE22" t="s">
        <v>96</v>
      </c>
      <c r="AF22">
        <f t="shared" si="18"/>
        <v>17</v>
      </c>
      <c r="AG22">
        <f t="shared" si="22"/>
        <v>105</v>
      </c>
      <c r="AH22">
        <f t="shared" si="23"/>
        <v>3</v>
      </c>
      <c r="AI22" cm="1">
        <f t="array" ref="AI22">IF(AF22=17,INDEX($H$37:$H$41,AH22),INDEX($I$37:$I$41,AH22))</f>
        <v>75</v>
      </c>
      <c r="AJ22" s="2" t="str">
        <f t="shared" si="19"/>
        <v>1|17|75</v>
      </c>
      <c r="AK22" s="2" cm="1">
        <f t="array" ref="AK22">ROUNDUP(IF(AF22=18,$R$37,INDEX($R$37:$R$41,AH22)*(1+(AC22-1)*0.3))*2,-1)/2*60</f>
        <v>1800</v>
      </c>
      <c r="AL22" s="2">
        <f t="shared" si="24"/>
        <v>168</v>
      </c>
      <c r="AM22">
        <f>V98</f>
        <v>168</v>
      </c>
      <c r="AN22" t="str">
        <f t="shared" si="20"/>
        <v>属性-防御力|168</v>
      </c>
      <c r="AO22" t="str">
        <f t="shared" si="5"/>
        <v/>
      </c>
      <c r="AP22" t="str">
        <v>防御力-全局</v>
      </c>
      <c r="AQ22" t="str">
        <f>VLOOKUP(AP22,$A$21:$B$29,2,FALSE)</f>
        <v>科技效果类型-英雄属性</v>
      </c>
      <c r="AR22">
        <f t="shared" si="14"/>
        <v>209</v>
      </c>
    </row>
    <row r="23" spans="1:44">
      <c r="A23" t="s">
        <v>83</v>
      </c>
      <c r="B23" t="s">
        <v>98</v>
      </c>
      <c r="C23" t="s">
        <v>105</v>
      </c>
      <c r="D23" t="s">
        <v>106</v>
      </c>
      <c r="E23" t="s">
        <v>107</v>
      </c>
      <c r="G23" s="1">
        <v>22</v>
      </c>
      <c r="H23" s="1">
        <f t="shared" si="11"/>
        <v>1100</v>
      </c>
      <c r="I23" s="1" cm="1">
        <f t="array" ref="I23">INDEX([1]在线挂机!$B$39:$B$43,MATCH(H23-1,[1]在线挂机!$D$39:$D$43))+1</f>
        <v>5</v>
      </c>
      <c r="J23" s="1">
        <f>H23-VLOOKUP(I23-1,[1]在线挂机!$B$39:$D$43,3)</f>
        <v>350</v>
      </c>
      <c r="K23" s="1"/>
      <c r="L23" s="1">
        <f>[1]在线挂机!$H$88*[1]在线挂机!$J$88/B19*10000</f>
        <v>20000</v>
      </c>
      <c r="M23" s="1">
        <f>M22</f>
        <v>18</v>
      </c>
      <c r="N23" s="1">
        <f>M23-M16</f>
        <v>3</v>
      </c>
      <c r="O23" s="1">
        <f>VLOOKUP($G23,[1]在线挂机!$B$51:$N$81,7)*10000</f>
        <v>0</v>
      </c>
      <c r="P23" s="1">
        <f>VLOOKUP($G23,[1]在线挂机!$B$51:$N$81,8)*10000</f>
        <v>969.999999999999</v>
      </c>
      <c r="Q23" s="1">
        <f>VLOOKUP($G23,[1]在线挂机!$B$51:$N$81,9)*10000</f>
        <v>4800</v>
      </c>
      <c r="R23" s="1">
        <f>VLOOKUP($G23,[1]在线挂机!$B$51:$N$81,10)*10000</f>
        <v>2400</v>
      </c>
      <c r="S23" s="1">
        <f>VLOOKUP($G23,[1]在线挂机!$B$51:$N$81,11)*10000</f>
        <v>1260</v>
      </c>
      <c r="T23" s="1">
        <f>VLOOKUP($G23,[1]在线挂机!$B$51:$N$81,12)*10000</f>
        <v>560</v>
      </c>
      <c r="U23" s="1">
        <f t="shared" ref="U23:Z23" si="25">O23-O16</f>
        <v>-199.999999999999</v>
      </c>
      <c r="V23" s="1">
        <f t="shared" si="25"/>
        <v>-2526</v>
      </c>
      <c r="W23" s="1">
        <f t="shared" si="25"/>
        <v>1400</v>
      </c>
      <c r="X23" s="1">
        <f t="shared" si="25"/>
        <v>700</v>
      </c>
      <c r="Y23" s="1">
        <f t="shared" si="25"/>
        <v>420</v>
      </c>
      <c r="Z23" s="1">
        <f t="shared" si="25"/>
        <v>196</v>
      </c>
      <c r="AB23">
        <v>22</v>
      </c>
      <c r="AC23">
        <f t="shared" si="17"/>
        <v>1</v>
      </c>
      <c r="AD23">
        <f t="shared" si="21"/>
        <v>5</v>
      </c>
      <c r="AE23" t="s">
        <v>96</v>
      </c>
      <c r="AF23">
        <f t="shared" si="18"/>
        <v>17</v>
      </c>
      <c r="AG23">
        <f t="shared" si="22"/>
        <v>105</v>
      </c>
      <c r="AH23">
        <f t="shared" si="23"/>
        <v>4</v>
      </c>
      <c r="AI23" cm="1">
        <f t="array" ref="AI23">IF(AF23=17,INDEX($H$37:$H$41,AH23),INDEX($I$37:$I$41,AH23))</f>
        <v>100</v>
      </c>
      <c r="AJ23" s="2" t="str">
        <f t="shared" si="19"/>
        <v>1|17|100</v>
      </c>
      <c r="AK23" s="2" cm="1">
        <f t="array" ref="AK23">ROUNDUP(IF(AF23=18,$R$37,INDEX($R$37:$R$41,AH23)*(1+(AC23-1)*0.3))*2,-1)/2*60</f>
        <v>2700</v>
      </c>
      <c r="AL23" s="2">
        <f t="shared" si="24"/>
        <v>252</v>
      </c>
      <c r="AM23">
        <f>V99</f>
        <v>252</v>
      </c>
      <c r="AN23" t="str">
        <f t="shared" si="20"/>
        <v>属性-防御力|252</v>
      </c>
      <c r="AO23" t="str">
        <f t="shared" si="5"/>
        <v/>
      </c>
      <c r="AP23" t="str">
        <v>装备品阶增加</v>
      </c>
      <c r="AQ23" t="str">
        <f>VLOOKUP(AP23,$A$21:$B$29,2,FALSE)</f>
        <v>科技效果类型-挂机装备阶级增加最大值</v>
      </c>
      <c r="AR23">
        <f t="shared" si="14"/>
        <v>210</v>
      </c>
    </row>
    <row r="24" spans="1:4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U24">
        <f t="shared" ref="U24:Z24" si="26">ROUND(U23/($P$32+$O$32),0)</f>
        <v>-20</v>
      </c>
      <c r="V24">
        <f t="shared" si="26"/>
        <v>-253</v>
      </c>
      <c r="W24">
        <f t="shared" si="26"/>
        <v>140</v>
      </c>
      <c r="X24">
        <f t="shared" si="26"/>
        <v>70</v>
      </c>
      <c r="Y24">
        <f t="shared" si="26"/>
        <v>42</v>
      </c>
      <c r="Z24">
        <f t="shared" si="26"/>
        <v>20</v>
      </c>
      <c r="AB24">
        <v>23</v>
      </c>
      <c r="AC24">
        <f t="shared" si="17"/>
        <v>1</v>
      </c>
      <c r="AD24">
        <f t="shared" si="21"/>
        <v>5</v>
      </c>
      <c r="AE24" t="s">
        <v>96</v>
      </c>
      <c r="AF24">
        <f t="shared" si="18"/>
        <v>17</v>
      </c>
      <c r="AG24">
        <f t="shared" si="22"/>
        <v>105</v>
      </c>
      <c r="AH24">
        <f t="shared" si="23"/>
        <v>5</v>
      </c>
      <c r="AI24" cm="1">
        <f t="array" ref="AI24">IF(AF24=17,INDEX($H$37:$H$41,AH24),INDEX($I$37:$I$41,AH24))</f>
        <v>125</v>
      </c>
      <c r="AJ24" s="2" t="str">
        <f t="shared" si="19"/>
        <v>1|17|125</v>
      </c>
      <c r="AK24" s="2" cm="1">
        <f t="array" ref="AK24">ROUNDUP(IF(AF24=18,$R$37,INDEX($R$37:$R$41,AH24)*(1+(AC24-1)*0.3))*2,-1)/2*60</f>
        <v>3600</v>
      </c>
      <c r="AL24" s="2">
        <f t="shared" si="24"/>
        <v>350</v>
      </c>
      <c r="AM24">
        <f>V100</f>
        <v>350</v>
      </c>
      <c r="AN24" t="str">
        <f t="shared" si="20"/>
        <v>属性-防御力|350</v>
      </c>
      <c r="AO24" t="str">
        <f t="shared" si="5"/>
        <v/>
      </c>
      <c r="AP24" t="str">
        <v>宝箱金币产出</v>
      </c>
      <c r="AQ24" t="str">
        <f>VLOOKUP(AP24,$A$21:$B$29,2,FALSE)</f>
        <v>科技效果类型-金币宝箱产出提升</v>
      </c>
      <c r="AR24">
        <f t="shared" si="14"/>
        <v>300</v>
      </c>
    </row>
    <row r="25" spans="1:44">
      <c r="A25" t="s">
        <v>113</v>
      </c>
      <c r="B25" t="s">
        <v>109</v>
      </c>
      <c r="C25" t="s">
        <v>114</v>
      </c>
      <c r="D25" t="s">
        <v>115</v>
      </c>
      <c r="E25" t="s">
        <v>116</v>
      </c>
      <c r="AB25">
        <v>24</v>
      </c>
      <c r="AC25">
        <f t="shared" si="17"/>
        <v>1</v>
      </c>
      <c r="AD25">
        <f t="shared" si="21"/>
        <v>6</v>
      </c>
      <c r="AE25" t="s">
        <v>77</v>
      </c>
      <c r="AF25">
        <f t="shared" si="18"/>
        <v>18</v>
      </c>
      <c r="AG25">
        <f t="shared" si="22"/>
        <v>106</v>
      </c>
      <c r="AH25">
        <f t="shared" si="23"/>
        <v>1</v>
      </c>
      <c r="AI25" cm="1">
        <f t="array" ref="AI25">IF(AF25=17,INDEX($H$37:$H$41,AH25),INDEX($I$37:$I$41,AH25))</f>
        <v>3</v>
      </c>
      <c r="AJ25" s="2" t="str">
        <f t="shared" si="19"/>
        <v>1|18|3</v>
      </c>
      <c r="AK25" s="2" cm="1">
        <f t="array" ref="AK25">ROUNDUP(IF(AF25=18,$R$37,INDEX($R$37:$R$41,AH25)*(1+(AC25-1)*0.3))*2,-1)/2*60</f>
        <v>600</v>
      </c>
      <c r="AL25" s="2" t="str">
        <f t="shared" ref="AL25:AL29" si="27">AM25/100&amp;"%"</f>
        <v>40%</v>
      </c>
      <c r="AM25">
        <f>P101</f>
        <v>4000</v>
      </c>
      <c r="AN25">
        <f t="shared" si="20"/>
        <v>4000</v>
      </c>
      <c r="AO25" t="str">
        <f t="shared" si="5"/>
        <v>宝箱金币产出</v>
      </c>
      <c r="AP25" t="str">
        <v>攻击力-挂机</v>
      </c>
      <c r="AQ25" t="str">
        <f>VLOOKUP(AP25,$A$21:$B$29,2,FALSE)</f>
        <v>科技效果类型-挂机英雄属性</v>
      </c>
      <c r="AR25">
        <f t="shared" si="14"/>
        <v>301</v>
      </c>
    </row>
    <row r="26" spans="1:44">
      <c r="A26" t="s">
        <v>86</v>
      </c>
      <c r="B26" t="s">
        <v>109</v>
      </c>
      <c r="C26" t="s">
        <v>117</v>
      </c>
      <c r="D26" t="s">
        <v>118</v>
      </c>
      <c r="E26" t="s">
        <v>119</v>
      </c>
      <c r="AB26">
        <v>25</v>
      </c>
      <c r="AC26">
        <f t="shared" si="17"/>
        <v>1</v>
      </c>
      <c r="AD26">
        <f t="shared" si="21"/>
        <v>6</v>
      </c>
      <c r="AE26" t="s">
        <v>77</v>
      </c>
      <c r="AF26">
        <f t="shared" si="18"/>
        <v>18</v>
      </c>
      <c r="AG26">
        <f t="shared" si="22"/>
        <v>106</v>
      </c>
      <c r="AH26">
        <f t="shared" si="23"/>
        <v>2</v>
      </c>
      <c r="AI26" cm="1">
        <f t="array" ref="AI26">IF(AF26=17,INDEX($H$37:$H$41,AH26),INDEX($I$37:$I$41,AH26))</f>
        <v>6</v>
      </c>
      <c r="AJ26" s="2" t="str">
        <f t="shared" si="19"/>
        <v>1|18|6</v>
      </c>
      <c r="AK26" s="2" cm="1">
        <f t="array" ref="AK26">ROUNDUP(IF(AF26=18,$R$37,INDEX($R$37:$R$41,AH26)*(1+(AC26-1)*0.3))*2,-1)/2*60</f>
        <v>600</v>
      </c>
      <c r="AL26" s="2" t="str">
        <f t="shared" si="27"/>
        <v>80%</v>
      </c>
      <c r="AM26">
        <f>P102</f>
        <v>8000</v>
      </c>
      <c r="AN26">
        <f t="shared" si="20"/>
        <v>8000</v>
      </c>
      <c r="AO26" t="str">
        <f t="shared" si="5"/>
        <v/>
      </c>
      <c r="AP26" t="str">
        <v>攻击力-全局</v>
      </c>
      <c r="AQ26" t="str">
        <f>VLOOKUP(AP26,$A$21:$B$29,2,FALSE)</f>
        <v>科技效果类型-英雄属性</v>
      </c>
      <c r="AR26">
        <f t="shared" si="14"/>
        <v>302</v>
      </c>
    </row>
    <row r="27" spans="1:44">
      <c r="A27" t="s">
        <v>77</v>
      </c>
      <c r="B27" t="s">
        <v>120</v>
      </c>
      <c r="C27" t="s">
        <v>121</v>
      </c>
      <c r="D27" t="s">
        <v>122</v>
      </c>
      <c r="E27" t="s">
        <v>123</v>
      </c>
      <c r="G27" t="s">
        <v>124</v>
      </c>
      <c r="H27" t="s">
        <v>125</v>
      </c>
      <c r="I27" t="s">
        <v>48</v>
      </c>
      <c r="J27" t="s">
        <v>126</v>
      </c>
      <c r="K27" t="s">
        <v>127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  <c r="R27" t="s">
        <v>134</v>
      </c>
      <c r="S27" t="s">
        <v>135</v>
      </c>
      <c r="T27" t="s">
        <v>136</v>
      </c>
      <c r="U27" t="s">
        <v>137</v>
      </c>
      <c r="V27" t="s">
        <v>138</v>
      </c>
      <c r="W27" t="s">
        <v>139</v>
      </c>
      <c r="X27" t="s">
        <v>140</v>
      </c>
      <c r="Y27" t="s">
        <v>141</v>
      </c>
      <c r="AB27">
        <v>26</v>
      </c>
      <c r="AC27">
        <f t="shared" si="17"/>
        <v>1</v>
      </c>
      <c r="AD27">
        <f t="shared" si="21"/>
        <v>6</v>
      </c>
      <c r="AE27" t="s">
        <v>77</v>
      </c>
      <c r="AF27">
        <f t="shared" si="18"/>
        <v>18</v>
      </c>
      <c r="AG27">
        <f t="shared" si="22"/>
        <v>106</v>
      </c>
      <c r="AH27">
        <f t="shared" si="23"/>
        <v>3</v>
      </c>
      <c r="AI27" cm="1">
        <f t="array" ref="AI27">IF(AF27=17,INDEX($H$37:$H$41,AH27),INDEX($I$37:$I$41,AH27))</f>
        <v>9</v>
      </c>
      <c r="AJ27" s="2" t="str">
        <f t="shared" si="19"/>
        <v>1|18|9</v>
      </c>
      <c r="AK27" s="2" cm="1">
        <f t="array" ref="AK27">ROUNDUP(IF(AF27=18,$R$37,INDEX($R$37:$R$41,AH27)*(1+(AC27-1)*0.3))*2,-1)/2*60</f>
        <v>600</v>
      </c>
      <c r="AL27" s="2" t="str">
        <f t="shared" si="27"/>
        <v>120%</v>
      </c>
      <c r="AM27">
        <f>P103</f>
        <v>12000</v>
      </c>
      <c r="AN27">
        <f t="shared" si="20"/>
        <v>12000</v>
      </c>
      <c r="AO27" t="str">
        <f t="shared" si="5"/>
        <v/>
      </c>
      <c r="AP27" t="str">
        <v>装备概率改变</v>
      </c>
      <c r="AQ27" t="str">
        <f>VLOOKUP(AP27,$A$21:$B$29,2,FALSE)</f>
        <v>科技效果类型-装备品质权重增加</v>
      </c>
      <c r="AR27">
        <f t="shared" si="14"/>
        <v>303</v>
      </c>
    </row>
    <row r="28" spans="1:44">
      <c r="A28" t="s">
        <v>90</v>
      </c>
      <c r="B28" t="s">
        <v>142</v>
      </c>
      <c r="C28" t="s">
        <v>143</v>
      </c>
      <c r="D28" t="s">
        <v>144</v>
      </c>
      <c r="E28" t="s">
        <v>145</v>
      </c>
      <c r="G28">
        <v>1</v>
      </c>
      <c r="H28">
        <f>VLOOKUP(G28,[1]在线挂机!$B$39:$C$43,2)</f>
        <v>50</v>
      </c>
      <c r="I28">
        <f>H28/[1]在线挂机!$D$47</f>
        <v>1</v>
      </c>
      <c r="J28">
        <f>I28</f>
        <v>1</v>
      </c>
      <c r="K28">
        <f>L2/$B$2</f>
        <v>4000</v>
      </c>
      <c r="L28">
        <f>K28</f>
        <v>4000</v>
      </c>
      <c r="M28">
        <v>3</v>
      </c>
      <c r="N28">
        <f>N2-M28</f>
        <v>0</v>
      </c>
      <c r="O28">
        <v>2</v>
      </c>
      <c r="P28">
        <v>3</v>
      </c>
      <c r="Q28">
        <f>I28*$B$12*1.5</f>
        <v>2160</v>
      </c>
      <c r="R28">
        <f>H28/$C$13*$B$13</f>
        <v>100</v>
      </c>
      <c r="S28">
        <f>V28/$B$15*$B$16</f>
        <v>351.052369247666</v>
      </c>
      <c r="T28">
        <f>W28/$B$15*$B$16</f>
        <v>70.210473849533</v>
      </c>
      <c r="U28">
        <f>X28/$B$15*$B$16</f>
        <v>3510.52369247666</v>
      </c>
      <c r="V28" cm="1">
        <f t="array" ref="V28">INDEX([1]总进度表!$AL:$AL,MATCH(J28,[1]总进度表!$A:$A))*$B$15</f>
        <v>1755.26184623833</v>
      </c>
      <c r="W28" cm="1">
        <f t="array" ref="W28">INDEX([1]总进度表!$AX:$AX,MATCH(J28,[1]总进度表!$A:$A))*$B$15</f>
        <v>351.052369247665</v>
      </c>
      <c r="X28" cm="1">
        <f t="array" ref="X28">INDEX([1]总进度表!$BJ:$BJ,MATCH(J28,[1]总进度表!$A:$A))*$B$15</f>
        <v>17552.6184623833</v>
      </c>
      <c r="Y28">
        <f>SUM(AK2:AK43)/60/60/24</f>
        <v>0.71875</v>
      </c>
      <c r="AB28">
        <v>27</v>
      </c>
      <c r="AC28">
        <f t="shared" si="17"/>
        <v>1</v>
      </c>
      <c r="AD28">
        <f t="shared" si="21"/>
        <v>6</v>
      </c>
      <c r="AE28" t="s">
        <v>77</v>
      </c>
      <c r="AF28">
        <f t="shared" si="18"/>
        <v>18</v>
      </c>
      <c r="AG28">
        <f t="shared" si="22"/>
        <v>106</v>
      </c>
      <c r="AH28">
        <f t="shared" si="23"/>
        <v>4</v>
      </c>
      <c r="AI28" cm="1">
        <f t="array" ref="AI28">IF(AF28=17,INDEX($H$37:$H$41,AH28),INDEX($I$37:$I$41,AH28))</f>
        <v>12</v>
      </c>
      <c r="AJ28" s="2" t="str">
        <f t="shared" si="19"/>
        <v>1|18|12</v>
      </c>
      <c r="AK28" s="2" cm="1">
        <f t="array" ref="AK28">ROUNDUP(IF(AF28=18,$R$37,INDEX($R$37:$R$41,AH28)*(1+(AC28-1)*0.3))*2,-1)/2*60</f>
        <v>600</v>
      </c>
      <c r="AL28" s="2" t="str">
        <f t="shared" si="27"/>
        <v>160%</v>
      </c>
      <c r="AM28">
        <f>P104</f>
        <v>16000</v>
      </c>
      <c r="AN28">
        <f t="shared" si="20"/>
        <v>16000</v>
      </c>
      <c r="AO28" t="str">
        <f t="shared" si="5"/>
        <v/>
      </c>
      <c r="AP28" t="str">
        <v>装备品阶增加</v>
      </c>
      <c r="AQ28" t="str">
        <f>VLOOKUP(AP28,$A$21:$B$29,2,FALSE)</f>
        <v>科技效果类型-挂机装备阶级增加最大值</v>
      </c>
      <c r="AR28">
        <f t="shared" si="14"/>
        <v>304</v>
      </c>
    </row>
    <row r="29" spans="1:44">
      <c r="A29" t="s">
        <v>95</v>
      </c>
      <c r="B29" t="s">
        <v>146</v>
      </c>
      <c r="C29" t="s">
        <v>147</v>
      </c>
      <c r="D29" t="s">
        <v>148</v>
      </c>
      <c r="E29" t="s">
        <v>149</v>
      </c>
      <c r="G29">
        <v>2</v>
      </c>
      <c r="H29">
        <f>VLOOKUP(G29,[1]在线挂机!$B$39:$C$43,2)</f>
        <v>150</v>
      </c>
      <c r="I29">
        <f>H29/[1]在线挂机!$D$47</f>
        <v>3</v>
      </c>
      <c r="J29">
        <f>J28+I29</f>
        <v>4</v>
      </c>
      <c r="K29">
        <f>L5/B2</f>
        <v>4000</v>
      </c>
      <c r="L29">
        <f>K29</f>
        <v>4000</v>
      </c>
      <c r="M29">
        <f>M3</f>
        <v>5</v>
      </c>
      <c r="N29">
        <f>M5</f>
        <v>7</v>
      </c>
      <c r="O29">
        <v>5</v>
      </c>
      <c r="P29">
        <v>5</v>
      </c>
      <c r="Q29">
        <f>I29*$B$12*1.5</f>
        <v>6480</v>
      </c>
      <c r="R29">
        <f>H29/$C$13*$B$13</f>
        <v>300</v>
      </c>
      <c r="S29">
        <f>V29/$B$15*$B$16</f>
        <v>1536.00584831067</v>
      </c>
      <c r="T29">
        <f>W29/$B$15*$B$16</f>
        <v>307.201169662133</v>
      </c>
      <c r="U29">
        <f>X29/$B$15*$B$16</f>
        <v>15360.0584831067</v>
      </c>
      <c r="V29" cm="1">
        <f t="array" ref="V29">INDEX([1]总进度表!$AL:$AL,MATCH(J29,[1]总进度表!$A:$A))*$B$15-V28</f>
        <v>7680.02924155333</v>
      </c>
      <c r="W29" cm="1">
        <f t="array" ref="W29">INDEX([1]总进度表!$AX:$AX,MATCH(J29,[1]总进度表!$A:$A))*$B$15-W28</f>
        <v>1536.00584831066</v>
      </c>
      <c r="X29" cm="1">
        <f t="array" ref="X29">INDEX([1]总进度表!$BJ:$BJ,MATCH(J29,[1]总进度表!$A:$A))*$B$15-X28</f>
        <v>76800.2924155333</v>
      </c>
      <c r="Y29">
        <f>SUM(AK44:AK92)/60/60/24</f>
        <v>1.22569444444444</v>
      </c>
      <c r="AB29">
        <v>28</v>
      </c>
      <c r="AC29">
        <f t="shared" si="17"/>
        <v>1</v>
      </c>
      <c r="AD29">
        <f t="shared" si="21"/>
        <v>6</v>
      </c>
      <c r="AE29" t="s">
        <v>77</v>
      </c>
      <c r="AF29">
        <f t="shared" si="18"/>
        <v>18</v>
      </c>
      <c r="AG29">
        <f t="shared" si="22"/>
        <v>106</v>
      </c>
      <c r="AH29">
        <f t="shared" si="23"/>
        <v>5</v>
      </c>
      <c r="AI29" cm="1">
        <f t="array" ref="AI29">IF(AF29=17,INDEX($H$37:$H$41,AH29),INDEX($I$37:$I$41,AH29))</f>
        <v>15</v>
      </c>
      <c r="AJ29" s="2" t="str">
        <f t="shared" si="19"/>
        <v>1|18|15</v>
      </c>
      <c r="AK29" s="2" cm="1">
        <f t="array" ref="AK29">ROUNDUP(IF(AF29=18,$R$37,INDEX($R$37:$R$41,AH29)*(1+(AC29-1)*0.3))*2,-1)/2*60</f>
        <v>600</v>
      </c>
      <c r="AL29" s="2" t="str">
        <f t="shared" si="27"/>
        <v>200%</v>
      </c>
      <c r="AM29">
        <f>P105</f>
        <v>20000</v>
      </c>
      <c r="AN29">
        <f t="shared" si="20"/>
        <v>20000</v>
      </c>
      <c r="AO29" t="str">
        <f t="shared" si="5"/>
        <v/>
      </c>
      <c r="AP29" t="str">
        <v>防御力-挂机</v>
      </c>
      <c r="AQ29" t="str">
        <f>VLOOKUP(AP29,$A$21:$B$29,2,FALSE)</f>
        <v>科技效果类型-挂机英雄属性</v>
      </c>
      <c r="AR29">
        <f t="shared" si="14"/>
        <v>305</v>
      </c>
    </row>
    <row r="30" spans="7:44">
      <c r="G30">
        <v>3</v>
      </c>
      <c r="H30">
        <f>VLOOKUP(G30,[1]在线挂机!$B$39:$C$43,2)</f>
        <v>250</v>
      </c>
      <c r="I30">
        <f>H30/[1]在线挂机!$D$47</f>
        <v>5</v>
      </c>
      <c r="J30">
        <f>J29+I30</f>
        <v>9</v>
      </c>
      <c r="K30">
        <f>L10/B2</f>
        <v>4000</v>
      </c>
      <c r="L30">
        <f>K30</f>
        <v>4000</v>
      </c>
      <c r="M30">
        <f>M7</f>
        <v>9</v>
      </c>
      <c r="N30">
        <f>M10</f>
        <v>12</v>
      </c>
      <c r="O30">
        <v>5</v>
      </c>
      <c r="P30">
        <v>5</v>
      </c>
      <c r="Q30">
        <f>I30*$B$12*1.5</f>
        <v>10800</v>
      </c>
      <c r="R30">
        <f>H30/$C$13*$B$13</f>
        <v>500</v>
      </c>
      <c r="S30">
        <f>V30/$B$15*$B$16</f>
        <v>3184.36422575741</v>
      </c>
      <c r="T30">
        <f>W30/$B$15*$B$16</f>
        <v>636.87284515148</v>
      </c>
      <c r="U30">
        <f>X30/$B$15*$B$16</f>
        <v>31843.6422575741</v>
      </c>
      <c r="V30" cm="1">
        <f t="array" ref="V30">INDEX([1]总进度表!$AL:$AL,MATCH(J30,[1]总进度表!$A:$A))*$B$15-V29-V28</f>
        <v>15921.821128787</v>
      </c>
      <c r="W30" cm="1">
        <f t="array" ref="W30">INDEX([1]总进度表!$AX:$AX,MATCH(J30,[1]总进度表!$A:$A))*$B$15-W29-W28</f>
        <v>3184.3642257574</v>
      </c>
      <c r="X30" cm="1">
        <f t="array" ref="X30">INDEX([1]总进度表!$BJ:$BJ,MATCH(J30,[1]总进度表!$A:$A))*$B$15-X29-X28</f>
        <v>159218.21128787</v>
      </c>
      <c r="Y30">
        <f>SUM(AK93:AK142)/60/60/24</f>
        <v>1.54166666666667</v>
      </c>
      <c r="AB30">
        <v>29</v>
      </c>
      <c r="AC30">
        <f t="shared" si="17"/>
        <v>1</v>
      </c>
      <c r="AD30">
        <f t="shared" si="21"/>
        <v>7</v>
      </c>
      <c r="AE30" t="s">
        <v>113</v>
      </c>
      <c r="AF30">
        <f t="shared" si="18"/>
        <v>17</v>
      </c>
      <c r="AG30">
        <f t="shared" si="22"/>
        <v>107</v>
      </c>
      <c r="AH30">
        <f t="shared" si="23"/>
        <v>1</v>
      </c>
      <c r="AI30" cm="1">
        <f t="array" ref="AI30">IF(AF30=17,INDEX($H$37:$H$41,AH30),INDEX($I$37:$I$41,AH30))</f>
        <v>25</v>
      </c>
      <c r="AJ30" s="2" t="str">
        <f t="shared" si="19"/>
        <v>1|17|25</v>
      </c>
      <c r="AK30" s="2" cm="1">
        <f t="array" ref="AK30">ROUNDUP(IF(AF30=18,$R$37,INDEX($R$37:$R$41,AH30)*(1+(AC30-1)*0.3))*2,-1)/2*60</f>
        <v>600</v>
      </c>
      <c r="AL30" s="2">
        <f t="shared" si="24"/>
        <v>8</v>
      </c>
      <c r="AM30">
        <f>S96</f>
        <v>8</v>
      </c>
      <c r="AN30" t="str">
        <f t="shared" si="20"/>
        <v>属性-防御力|8</v>
      </c>
      <c r="AO30" t="str">
        <f t="shared" si="5"/>
        <v>防御力-全局</v>
      </c>
      <c r="AP30" t="str">
        <v>宝箱金币产出</v>
      </c>
      <c r="AQ30" t="str">
        <f>VLOOKUP(AP30,$A$21:$B$29,2,FALSE)</f>
        <v>科技效果类型-金币宝箱产出提升</v>
      </c>
      <c r="AR30">
        <f t="shared" si="14"/>
        <v>306</v>
      </c>
    </row>
    <row r="31" spans="7:44">
      <c r="G31">
        <v>4</v>
      </c>
      <c r="H31">
        <f>VLOOKUP(G31,[1]在线挂机!$B$39:$C$43,2)</f>
        <v>300</v>
      </c>
      <c r="I31">
        <f>H31/[1]在线挂机!$D$47</f>
        <v>6</v>
      </c>
      <c r="J31">
        <f>J30+I31</f>
        <v>15</v>
      </c>
      <c r="K31">
        <f>L16/B2</f>
        <v>4000</v>
      </c>
      <c r="L31">
        <f>K31</f>
        <v>4000</v>
      </c>
      <c r="M31">
        <f>M16</f>
        <v>15</v>
      </c>
      <c r="N31">
        <v>0</v>
      </c>
      <c r="O31">
        <v>5</v>
      </c>
      <c r="P31">
        <v>5</v>
      </c>
      <c r="Q31">
        <f>I31*$B$12*1.5</f>
        <v>12960</v>
      </c>
      <c r="R31">
        <f>H31/$C$13*$B$13</f>
        <v>600</v>
      </c>
      <c r="S31">
        <f>V31/$B$15*$B$16</f>
        <v>5615.67852423282</v>
      </c>
      <c r="T31">
        <f>W31/$B$15*$B$16</f>
        <v>1123.13570484657</v>
      </c>
      <c r="U31">
        <f>X31/$B$15*$B$16</f>
        <v>56156.7852423282</v>
      </c>
      <c r="V31" cm="1">
        <f t="array" ref="V31">INDEX([1]总进度表!$AL:$AL,MATCH(J31,[1]总进度表!$A:$A))*$B$15-V30-V29-V28</f>
        <v>28078.3926211641</v>
      </c>
      <c r="W31" cm="1">
        <f t="array" ref="W31">INDEX([1]总进度表!$AX:$AX,MATCH(J31,[1]总进度表!$A:$A))*$B$15-W30-W29-W28</f>
        <v>5615.67852423287</v>
      </c>
      <c r="X31" cm="1">
        <f t="array" ref="X31">INDEX([1]总进度表!$BJ:$BJ,MATCH(J31,[1]总进度表!$A:$A))*$B$15-X30-X29-X28</f>
        <v>280783.926211641</v>
      </c>
      <c r="Y31">
        <f>SUM(AK143:AK190)/60/60/24</f>
        <v>1.70486111111111</v>
      </c>
      <c r="AB31">
        <v>30</v>
      </c>
      <c r="AC31">
        <f t="shared" si="17"/>
        <v>1</v>
      </c>
      <c r="AD31">
        <f t="shared" si="21"/>
        <v>7</v>
      </c>
      <c r="AE31" t="s">
        <v>113</v>
      </c>
      <c r="AF31">
        <f t="shared" si="18"/>
        <v>17</v>
      </c>
      <c r="AG31">
        <f t="shared" si="22"/>
        <v>107</v>
      </c>
      <c r="AH31">
        <f t="shared" si="23"/>
        <v>2</v>
      </c>
      <c r="AI31" cm="1">
        <f t="array" ref="AI31">IF(AF31=17,INDEX($H$37:$H$41,AH31),INDEX($I$37:$I$41,AH31))</f>
        <v>50</v>
      </c>
      <c r="AJ31" s="2" t="str">
        <f t="shared" si="19"/>
        <v>1|17|50</v>
      </c>
      <c r="AK31" s="2" cm="1">
        <f t="array" ref="AK31">ROUNDUP(IF(AF31=18,$R$37,INDEX($R$37:$R$41,AH31)*(1+(AC31-1)*0.3))*2,-1)/2*60</f>
        <v>1200</v>
      </c>
      <c r="AL31" s="2">
        <f t="shared" si="24"/>
        <v>19</v>
      </c>
      <c r="AM31">
        <f>S97</f>
        <v>19</v>
      </c>
      <c r="AN31" t="str">
        <f t="shared" si="20"/>
        <v>属性-防御力|19</v>
      </c>
      <c r="AO31" t="str">
        <f t="shared" si="5"/>
        <v/>
      </c>
      <c r="AP31" t="str">
        <v>防御力-全局</v>
      </c>
      <c r="AQ31" t="str">
        <f>VLOOKUP(AP31,$A$21:$B$29,2,FALSE)</f>
        <v>科技效果类型-英雄属性</v>
      </c>
      <c r="AR31">
        <f t="shared" si="14"/>
        <v>307</v>
      </c>
    </row>
    <row r="32" spans="7:44">
      <c r="G32">
        <v>5</v>
      </c>
      <c r="H32">
        <f>VLOOKUP(G32,[1]在线挂机!$B$39:$C$43,2)</f>
        <v>350</v>
      </c>
      <c r="I32">
        <f>H32/[1]在线挂机!$D$47</f>
        <v>7</v>
      </c>
      <c r="J32">
        <f>J31+I32</f>
        <v>22</v>
      </c>
      <c r="K32">
        <f>L23/B2</f>
        <v>4000</v>
      </c>
      <c r="L32">
        <f>K32</f>
        <v>4000</v>
      </c>
      <c r="M32">
        <f>M23</f>
        <v>18</v>
      </c>
      <c r="N32">
        <v>0</v>
      </c>
      <c r="O32">
        <v>5</v>
      </c>
      <c r="P32">
        <v>5</v>
      </c>
      <c r="Q32">
        <f>I32*$B$12*1.5</f>
        <v>15120</v>
      </c>
      <c r="R32">
        <f>H32/$C$13*$B$13</f>
        <v>700</v>
      </c>
      <c r="S32">
        <f>V32/$B$15*$B$16</f>
        <v>7083.00844095024</v>
      </c>
      <c r="T32">
        <f>W32/$B$15*$B$16</f>
        <v>1416.60168819004</v>
      </c>
      <c r="U32">
        <f>X32/$B$15*$B$16</f>
        <v>70830.0844095024</v>
      </c>
      <c r="V32" cm="1">
        <f t="array" ref="V32">INDEX([1]总进度表!$AL:$AL,MATCH(J32,[1]总进度表!$A:$A))*$B$15-V31-V30-V29-V28</f>
        <v>35415.0422047512</v>
      </c>
      <c r="W32" cm="1">
        <f t="array" ref="W32">INDEX([1]总进度表!$AX:$AX,MATCH(J32,[1]总进度表!$A:$A))*$B$15-W31-W30-W29-W28</f>
        <v>7083.0084409502</v>
      </c>
      <c r="X32" cm="1">
        <f t="array" ref="X32">INDEX([1]总进度表!$BJ:$BJ,MATCH(J32,[1]总进度表!$A:$A))*$B$15-X31-X30-X29-X28</f>
        <v>354150.422047512</v>
      </c>
      <c r="Y32">
        <f>SUM(AK191:AK238)/60/60/24</f>
        <v>1.95833333333333</v>
      </c>
      <c r="AB32">
        <v>31</v>
      </c>
      <c r="AC32">
        <f t="shared" si="17"/>
        <v>1</v>
      </c>
      <c r="AD32">
        <f t="shared" si="21"/>
        <v>7</v>
      </c>
      <c r="AE32" t="s">
        <v>113</v>
      </c>
      <c r="AF32">
        <f t="shared" si="18"/>
        <v>17</v>
      </c>
      <c r="AG32">
        <f t="shared" si="22"/>
        <v>107</v>
      </c>
      <c r="AH32">
        <f t="shared" si="23"/>
        <v>3</v>
      </c>
      <c r="AI32" cm="1">
        <f t="array" ref="AI32">IF(AF32=17,INDEX($H$37:$H$41,AH32),INDEX($I$37:$I$41,AH32))</f>
        <v>75</v>
      </c>
      <c r="AJ32" s="2" t="str">
        <f t="shared" si="19"/>
        <v>1|17|75</v>
      </c>
      <c r="AK32" s="2" cm="1">
        <f t="array" ref="AK32">ROUNDUP(IF(AF32=18,$R$37,INDEX($R$37:$R$41,AH32)*(1+(AC32-1)*0.3))*2,-1)/2*60</f>
        <v>1800</v>
      </c>
      <c r="AL32" s="2">
        <f t="shared" si="24"/>
        <v>33</v>
      </c>
      <c r="AM32">
        <f>S98</f>
        <v>33</v>
      </c>
      <c r="AN32" t="str">
        <f t="shared" si="20"/>
        <v>属性-防御力|33</v>
      </c>
      <c r="AO32" t="str">
        <f t="shared" si="5"/>
        <v/>
      </c>
      <c r="AP32" t="str">
        <v>装备概率改变</v>
      </c>
      <c r="AQ32" t="str">
        <f>VLOOKUP(AP32,$A$21:$B$29,2,FALSE)</f>
        <v>科技效果类型-装备品质权重增加</v>
      </c>
      <c r="AR32">
        <f t="shared" si="14"/>
        <v>308</v>
      </c>
    </row>
    <row r="33" spans="28:44">
      <c r="AB33">
        <v>32</v>
      </c>
      <c r="AC33">
        <f t="shared" si="17"/>
        <v>1</v>
      </c>
      <c r="AD33">
        <f t="shared" si="21"/>
        <v>7</v>
      </c>
      <c r="AE33" t="s">
        <v>113</v>
      </c>
      <c r="AF33">
        <f t="shared" si="18"/>
        <v>17</v>
      </c>
      <c r="AG33">
        <f t="shared" si="22"/>
        <v>107</v>
      </c>
      <c r="AH33">
        <f t="shared" si="23"/>
        <v>4</v>
      </c>
      <c r="AI33" cm="1">
        <f t="array" ref="AI33">IF(AF33=17,INDEX($H$37:$H$41,AH33),INDEX($I$37:$I$41,AH33))</f>
        <v>100</v>
      </c>
      <c r="AJ33" s="2" t="str">
        <f t="shared" si="19"/>
        <v>1|17|100</v>
      </c>
      <c r="AK33" s="2" cm="1">
        <f t="array" ref="AK33">ROUNDUP(IF(AF33=18,$R$37,INDEX($R$37:$R$41,AH33)*(1+(AC33-1)*0.3))*2,-1)/2*60</f>
        <v>2700</v>
      </c>
      <c r="AL33" s="2">
        <f t="shared" si="24"/>
        <v>50</v>
      </c>
      <c r="AM33">
        <f>S99</f>
        <v>50</v>
      </c>
      <c r="AN33" t="str">
        <f t="shared" si="20"/>
        <v>属性-防御力|50</v>
      </c>
      <c r="AO33" t="str">
        <f t="shared" si="5"/>
        <v/>
      </c>
      <c r="AP33" t="str">
        <v>生命值-挂机</v>
      </c>
      <c r="AQ33" t="str">
        <f>VLOOKUP(AP33,$A$21:$B$29,2,FALSE)</f>
        <v>科技效果类型-挂机英雄属性</v>
      </c>
      <c r="AR33">
        <f t="shared" si="14"/>
        <v>309</v>
      </c>
    </row>
    <row r="34" spans="28:44">
      <c r="AB34">
        <v>33</v>
      </c>
      <c r="AC34">
        <f t="shared" si="17"/>
        <v>1</v>
      </c>
      <c r="AD34">
        <f t="shared" si="21"/>
        <v>7</v>
      </c>
      <c r="AE34" t="s">
        <v>113</v>
      </c>
      <c r="AF34">
        <f t="shared" si="18"/>
        <v>17</v>
      </c>
      <c r="AG34">
        <f t="shared" si="22"/>
        <v>107</v>
      </c>
      <c r="AH34">
        <f t="shared" si="23"/>
        <v>5</v>
      </c>
      <c r="AI34" cm="1">
        <f t="array" ref="AI34">IF(AF34=17,INDEX($H$37:$H$41,AH34),INDEX($I$37:$I$41,AH34))</f>
        <v>125</v>
      </c>
      <c r="AJ34" s="2" t="str">
        <f t="shared" si="19"/>
        <v>1|17|125</v>
      </c>
      <c r="AK34" s="2" cm="1">
        <f t="array" ref="AK34">ROUNDUP(IF(AF34=18,$R$37,INDEX($R$37:$R$41,AH34)*(1+(AC34-1)*0.3))*2,-1)/2*60</f>
        <v>3600</v>
      </c>
      <c r="AL34" s="2">
        <f t="shared" si="24"/>
        <v>70</v>
      </c>
      <c r="AM34">
        <f>S100</f>
        <v>70</v>
      </c>
      <c r="AN34" t="str">
        <f t="shared" si="20"/>
        <v>属性-防御力|70</v>
      </c>
      <c r="AO34" t="str">
        <f t="shared" si="5"/>
        <v/>
      </c>
      <c r="AP34" t="str">
        <v>装备品阶增加</v>
      </c>
      <c r="AQ34" t="str">
        <f t="shared" ref="AQ34:AQ55" si="28">VLOOKUP(AP34,$A$21:$B$29,2,FALSE)</f>
        <v>科技效果类型-挂机装备阶级增加最大值</v>
      </c>
      <c r="AR34">
        <f t="shared" si="14"/>
        <v>310</v>
      </c>
    </row>
    <row r="35" spans="28:44">
      <c r="AB35">
        <v>34</v>
      </c>
      <c r="AC35">
        <f t="shared" si="17"/>
        <v>1</v>
      </c>
      <c r="AD35">
        <f t="shared" si="21"/>
        <v>8</v>
      </c>
      <c r="AE35" t="s">
        <v>90</v>
      </c>
      <c r="AF35">
        <f t="shared" si="18"/>
        <v>17</v>
      </c>
      <c r="AG35">
        <f t="shared" si="22"/>
        <v>108</v>
      </c>
      <c r="AH35">
        <f t="shared" si="23"/>
        <v>1</v>
      </c>
      <c r="AI35" cm="1">
        <f t="array" ref="AI35">IF(AF35=17,INDEX($H$37:$H$41,AH35),INDEX($I$37:$I$41,AH35))</f>
        <v>25</v>
      </c>
      <c r="AJ35" s="2" t="str">
        <f t="shared" si="19"/>
        <v>1|17|25</v>
      </c>
      <c r="AK35" s="2" cm="1">
        <f t="array" ref="AK35">ROUNDUP(IF(AF35=18,$R$37,INDEX($R$37:$R$41,AH35)*(1+(AC35-1)*0.3))*2,-1)/2*60</f>
        <v>600</v>
      </c>
      <c r="AL35" s="8" t="s">
        <v>91</v>
      </c>
      <c r="AM35" t="str">
        <f>O101</f>
        <v>品质-白|-400#品质-绿|200#品质-蓝|100#品质-紫|100#品质-橙|0#品质-红|0</v>
      </c>
      <c r="AN35" t="str">
        <f t="shared" si="20"/>
        <v>品质-白|-400#品质-绿|200#品质-蓝|100#品质-紫|100#品质-橙|0#品质-红|0</v>
      </c>
      <c r="AO35" t="str">
        <f t="shared" si="5"/>
        <v>装备概率改变</v>
      </c>
      <c r="AP35" t="str">
        <v>宝箱金币产出</v>
      </c>
      <c r="AQ35" t="str">
        <f t="shared" si="28"/>
        <v>科技效果类型-金币宝箱产出提升</v>
      </c>
      <c r="AR35">
        <f t="shared" si="14"/>
        <v>400</v>
      </c>
    </row>
    <row r="36" spans="7:44">
      <c r="G36" t="s">
        <v>25</v>
      </c>
      <c r="H36" t="s">
        <v>150</v>
      </c>
      <c r="I36" t="s">
        <v>151</v>
      </c>
      <c r="J36" t="s">
        <v>152</v>
      </c>
      <c r="K36" t="s">
        <v>153</v>
      </c>
      <c r="L36" t="s">
        <v>154</v>
      </c>
      <c r="M36" t="s">
        <v>155</v>
      </c>
      <c r="N36" t="s">
        <v>156</v>
      </c>
      <c r="O36" t="s">
        <v>157</v>
      </c>
      <c r="P36" t="s">
        <v>158</v>
      </c>
      <c r="Q36" t="s">
        <v>159</v>
      </c>
      <c r="R36" t="s">
        <v>160</v>
      </c>
      <c r="AB36">
        <v>35</v>
      </c>
      <c r="AC36">
        <f t="shared" si="17"/>
        <v>1</v>
      </c>
      <c r="AD36">
        <f t="shared" si="21"/>
        <v>8</v>
      </c>
      <c r="AE36" t="s">
        <v>90</v>
      </c>
      <c r="AF36">
        <f t="shared" si="18"/>
        <v>17</v>
      </c>
      <c r="AG36">
        <f t="shared" si="22"/>
        <v>108</v>
      </c>
      <c r="AH36">
        <f t="shared" si="23"/>
        <v>2</v>
      </c>
      <c r="AI36" cm="1">
        <f t="array" ref="AI36">IF(AF36=17,INDEX($H$37:$H$41,AH36),INDEX($I$37:$I$41,AH36))</f>
        <v>50</v>
      </c>
      <c r="AJ36" s="2" t="str">
        <f t="shared" si="19"/>
        <v>1|17|50</v>
      </c>
      <c r="AK36" s="2" cm="1">
        <f t="array" ref="AK36">ROUNDUP(IF(AF36=18,$R$37,INDEX($R$37:$R$41,AH36)*(1+(AC36-1)*0.3))*2,-1)/2*60</f>
        <v>1200</v>
      </c>
      <c r="AL36" s="8" t="s">
        <v>93</v>
      </c>
      <c r="AM36" t="str">
        <f>O102</f>
        <v>品质-白|-800#品质-绿|400#品质-蓝|200#品质-紫|200#品质-橙|0#品质-红|0</v>
      </c>
      <c r="AN36" t="str">
        <f t="shared" si="20"/>
        <v>品质-白|-800#品质-绿|400#品质-蓝|200#品质-紫|200#品质-橙|0#品质-红|0</v>
      </c>
      <c r="AO36" t="str">
        <f t="shared" si="5"/>
        <v/>
      </c>
      <c r="AP36" t="str">
        <v>生命值-挂机</v>
      </c>
      <c r="AQ36" t="str">
        <f t="shared" si="28"/>
        <v>科技效果类型-挂机英雄属性</v>
      </c>
      <c r="AR36">
        <f t="shared" si="14"/>
        <v>401</v>
      </c>
    </row>
    <row r="37" spans="7:44">
      <c r="G37">
        <v>1</v>
      </c>
      <c r="H37">
        <f>ROUND(Q28/AA2,0)</f>
        <v>25</v>
      </c>
      <c r="I37">
        <f>ROUNDDOWN(R28/AA4,0)</f>
        <v>3</v>
      </c>
      <c r="J37">
        <f>ROUND(Q29/AA50,0)</f>
        <v>58</v>
      </c>
      <c r="K37">
        <f>ROUND(R29/AA52,0)</f>
        <v>10</v>
      </c>
      <c r="L37">
        <f>ROUND(Q30/AA99,0)</f>
        <v>95</v>
      </c>
      <c r="M37">
        <f>ROUND(R30/AA101,0)</f>
        <v>17</v>
      </c>
      <c r="N37">
        <f>ROUND(Q31/AA149,0)</f>
        <v>119</v>
      </c>
      <c r="O37">
        <f>ROUND(R31/AA151,0)</f>
        <v>20</v>
      </c>
      <c r="P37">
        <f>ROUND(Q32/AA202,0)</f>
        <v>139</v>
      </c>
      <c r="Q37">
        <f>ROUND(R32/AA204,0)</f>
        <v>23</v>
      </c>
      <c r="R37">
        <v>10</v>
      </c>
      <c r="AB37">
        <v>36</v>
      </c>
      <c r="AC37">
        <f t="shared" si="17"/>
        <v>1</v>
      </c>
      <c r="AD37">
        <f t="shared" si="21"/>
        <v>8</v>
      </c>
      <c r="AE37" t="s">
        <v>90</v>
      </c>
      <c r="AF37">
        <f t="shared" si="18"/>
        <v>17</v>
      </c>
      <c r="AG37">
        <f t="shared" si="22"/>
        <v>108</v>
      </c>
      <c r="AH37">
        <f t="shared" si="23"/>
        <v>3</v>
      </c>
      <c r="AI37" cm="1">
        <f t="array" ref="AI37">IF(AF37=17,INDEX($H$37:$H$41,AH37),INDEX($I$37:$I$41,AH37))</f>
        <v>75</v>
      </c>
      <c r="AJ37" s="2" t="str">
        <f t="shared" si="19"/>
        <v>1|17|75</v>
      </c>
      <c r="AK37" s="2" cm="1">
        <f t="array" ref="AK37">ROUNDUP(IF(AF37=18,$R$37,INDEX($R$37:$R$41,AH37)*(1+(AC37-1)*0.3))*2,-1)/2*60</f>
        <v>1800</v>
      </c>
      <c r="AL37" s="8" t="s">
        <v>161</v>
      </c>
      <c r="AM37" t="str">
        <f>O103</f>
        <v>品质-白|-1200#品质-绿|600#品质-蓝|300#品质-紫|300#品质-橙|0#品质-红|0</v>
      </c>
      <c r="AN37" t="str">
        <f t="shared" si="20"/>
        <v>品质-白|-1200#品质-绿|600#品质-蓝|300#品质-紫|300#品质-橙|0#品质-红|0</v>
      </c>
      <c r="AO37" t="str">
        <f t="shared" si="5"/>
        <v/>
      </c>
      <c r="AP37" t="str">
        <v>生命值-全局</v>
      </c>
      <c r="AQ37" t="str">
        <f t="shared" si="28"/>
        <v>科技效果类型-英雄属性</v>
      </c>
      <c r="AR37">
        <f t="shared" si="14"/>
        <v>402</v>
      </c>
    </row>
    <row r="38" spans="7:44">
      <c r="G38">
        <v>2</v>
      </c>
      <c r="H38">
        <f>$H$37*G38</f>
        <v>50</v>
      </c>
      <c r="I38">
        <f>$I$37*G38</f>
        <v>6</v>
      </c>
      <c r="J38">
        <f>$J$37*G38</f>
        <v>116</v>
      </c>
      <c r="K38">
        <f>$K$37*G38</f>
        <v>20</v>
      </c>
      <c r="L38">
        <f>$L$37*G38</f>
        <v>190</v>
      </c>
      <c r="M38">
        <f>$M$37*G38</f>
        <v>34</v>
      </c>
      <c r="N38">
        <f>$N$37*G38</f>
        <v>238</v>
      </c>
      <c r="O38">
        <f>$O$37*G38</f>
        <v>40</v>
      </c>
      <c r="P38">
        <f>$P$37*G38</f>
        <v>278</v>
      </c>
      <c r="Q38">
        <f>$Q$37*G38</f>
        <v>46</v>
      </c>
      <c r="R38">
        <v>20</v>
      </c>
      <c r="AB38">
        <v>37</v>
      </c>
      <c r="AC38">
        <f t="shared" si="17"/>
        <v>1</v>
      </c>
      <c r="AD38">
        <f t="shared" si="21"/>
        <v>9</v>
      </c>
      <c r="AE38" t="s">
        <v>97</v>
      </c>
      <c r="AF38">
        <f t="shared" si="18"/>
        <v>17</v>
      </c>
      <c r="AG38">
        <f t="shared" si="22"/>
        <v>109</v>
      </c>
      <c r="AH38">
        <f t="shared" si="23"/>
        <v>1</v>
      </c>
      <c r="AI38" cm="1">
        <f t="array" ref="AI38">IF(AF38=17,INDEX($H$37:$H$41,AH38),INDEX($I$37:$I$41,AH38))</f>
        <v>25</v>
      </c>
      <c r="AJ38" s="2" t="str">
        <f t="shared" si="19"/>
        <v>1|17|25</v>
      </c>
      <c r="AK38" s="2" cm="1">
        <f t="array" ref="AK38">ROUNDUP(IF(AF38=18,$R$37,INDEX($R$37:$R$41,AH38)*(1+(AC38-1)*0.3))*2,-1)/2*60</f>
        <v>600</v>
      </c>
      <c r="AL38" s="2">
        <f>AM38</f>
        <v>210</v>
      </c>
      <c r="AM38">
        <f>U96</f>
        <v>210</v>
      </c>
      <c r="AN38" t="str">
        <f t="shared" si="20"/>
        <v>属性-攻击力|210</v>
      </c>
      <c r="AO38" t="str">
        <f t="shared" si="5"/>
        <v>攻击力-挂机</v>
      </c>
      <c r="AP38" t="str">
        <v>装备概率改变</v>
      </c>
      <c r="AQ38" t="str">
        <f t="shared" si="28"/>
        <v>科技效果类型-装备品质权重增加</v>
      </c>
      <c r="AR38">
        <f t="shared" si="14"/>
        <v>403</v>
      </c>
    </row>
    <row r="39" spans="7:44">
      <c r="G39">
        <v>3</v>
      </c>
      <c r="H39">
        <f>$H$37*G39</f>
        <v>75</v>
      </c>
      <c r="I39">
        <f>$I$37*G39</f>
        <v>9</v>
      </c>
      <c r="J39">
        <f>$J$37*G39</f>
        <v>174</v>
      </c>
      <c r="K39">
        <f>$K$37*G39</f>
        <v>30</v>
      </c>
      <c r="L39">
        <f>$L$37*G39</f>
        <v>285</v>
      </c>
      <c r="M39">
        <f>$M$37*G39</f>
        <v>51</v>
      </c>
      <c r="N39">
        <f>$N$37*G39</f>
        <v>357</v>
      </c>
      <c r="O39">
        <f>$O$37*G39</f>
        <v>60</v>
      </c>
      <c r="P39">
        <f>$P$37*G39</f>
        <v>417</v>
      </c>
      <c r="Q39">
        <f>$Q$37*G39</f>
        <v>69</v>
      </c>
      <c r="R39">
        <v>30</v>
      </c>
      <c r="AB39">
        <v>38</v>
      </c>
      <c r="AC39">
        <f t="shared" si="17"/>
        <v>1</v>
      </c>
      <c r="AD39">
        <f t="shared" si="21"/>
        <v>9</v>
      </c>
      <c r="AE39" t="s">
        <v>97</v>
      </c>
      <c r="AF39">
        <f t="shared" si="18"/>
        <v>17</v>
      </c>
      <c r="AG39">
        <f t="shared" si="22"/>
        <v>109</v>
      </c>
      <c r="AH39">
        <f t="shared" si="23"/>
        <v>2</v>
      </c>
      <c r="AI39" cm="1">
        <f t="array" ref="AI39">IF(AF39=17,INDEX($H$37:$H$41,AH39),INDEX($I$37:$I$41,AH39))</f>
        <v>50</v>
      </c>
      <c r="AJ39" s="2" t="str">
        <f t="shared" si="19"/>
        <v>1|17|50</v>
      </c>
      <c r="AK39" s="2" cm="1">
        <f t="array" ref="AK39">ROUNDUP(IF(AF39=18,$R$37,INDEX($R$37:$R$41,AH39)*(1+(AC39-1)*0.3))*2,-1)/2*60</f>
        <v>1200</v>
      </c>
      <c r="AL39" s="2">
        <f>AM39</f>
        <v>490</v>
      </c>
      <c r="AM39">
        <f>U97</f>
        <v>490</v>
      </c>
      <c r="AN39" t="str">
        <f t="shared" si="20"/>
        <v>属性-攻击力|490</v>
      </c>
      <c r="AO39" t="str">
        <f t="shared" si="5"/>
        <v/>
      </c>
      <c r="AP39" t="str">
        <v>装备品阶增加</v>
      </c>
      <c r="AQ39" t="str">
        <f t="shared" si="28"/>
        <v>科技效果类型-挂机装备阶级增加最大值</v>
      </c>
      <c r="AR39">
        <f t="shared" si="14"/>
        <v>404</v>
      </c>
    </row>
    <row r="40" spans="7:44">
      <c r="G40">
        <v>4</v>
      </c>
      <c r="H40">
        <f>$H$37*G40</f>
        <v>100</v>
      </c>
      <c r="I40">
        <f>$I$37*G40</f>
        <v>12</v>
      </c>
      <c r="J40">
        <f>$J$37*G40</f>
        <v>232</v>
      </c>
      <c r="K40">
        <f>$K$37*G40</f>
        <v>40</v>
      </c>
      <c r="L40">
        <f>$L$37*G40</f>
        <v>380</v>
      </c>
      <c r="M40">
        <f>$M$37*G40</f>
        <v>68</v>
      </c>
      <c r="N40">
        <f>$N$37*G40</f>
        <v>476</v>
      </c>
      <c r="O40">
        <f>$O$37*G40</f>
        <v>80</v>
      </c>
      <c r="P40">
        <f>$P$37*G40</f>
        <v>556</v>
      </c>
      <c r="Q40">
        <f>$Q$37*G40</f>
        <v>92</v>
      </c>
      <c r="R40">
        <v>45</v>
      </c>
      <c r="AB40">
        <v>39</v>
      </c>
      <c r="AC40">
        <f t="shared" si="17"/>
        <v>1</v>
      </c>
      <c r="AD40">
        <f t="shared" si="21"/>
        <v>9</v>
      </c>
      <c r="AE40" t="s">
        <v>97</v>
      </c>
      <c r="AF40">
        <f t="shared" si="18"/>
        <v>17</v>
      </c>
      <c r="AG40">
        <f t="shared" si="22"/>
        <v>109</v>
      </c>
      <c r="AH40">
        <f t="shared" si="23"/>
        <v>3</v>
      </c>
      <c r="AI40" cm="1">
        <f t="array" ref="AI40">IF(AF40=17,INDEX($H$37:$H$41,AH40),INDEX($I$37:$I$41,AH40))</f>
        <v>75</v>
      </c>
      <c r="AJ40" s="2" t="str">
        <f t="shared" si="19"/>
        <v>1|17|75</v>
      </c>
      <c r="AK40" s="2" cm="1">
        <f t="array" ref="AK40">ROUNDUP(IF(AF40=18,$R$37,INDEX($R$37:$R$41,AH40)*(1+(AC40-1)*0.3))*2,-1)/2*60</f>
        <v>1800</v>
      </c>
      <c r="AL40" s="2">
        <f>AM40</f>
        <v>840</v>
      </c>
      <c r="AM40">
        <f>U98</f>
        <v>840</v>
      </c>
      <c r="AN40" t="str">
        <f t="shared" si="20"/>
        <v>属性-攻击力|840</v>
      </c>
      <c r="AO40" t="str">
        <f t="shared" si="5"/>
        <v/>
      </c>
      <c r="AP40" t="str">
        <v>防御力-挂机</v>
      </c>
      <c r="AQ40" t="str">
        <f t="shared" si="28"/>
        <v>科技效果类型-挂机英雄属性</v>
      </c>
      <c r="AR40">
        <f t="shared" si="14"/>
        <v>405</v>
      </c>
    </row>
    <row r="41" spans="7:44">
      <c r="G41">
        <v>5</v>
      </c>
      <c r="H41">
        <f>$H$37*G41</f>
        <v>125</v>
      </c>
      <c r="I41">
        <f>$I$37*G41</f>
        <v>15</v>
      </c>
      <c r="J41">
        <f>$J$37*G41</f>
        <v>290</v>
      </c>
      <c r="K41">
        <f>$K$37*G41</f>
        <v>50</v>
      </c>
      <c r="L41">
        <f>$L$37*G41</f>
        <v>475</v>
      </c>
      <c r="M41">
        <f>$M$37*G41</f>
        <v>85</v>
      </c>
      <c r="N41">
        <f>$N$37*G41</f>
        <v>595</v>
      </c>
      <c r="O41">
        <f>$O$37*G41</f>
        <v>100</v>
      </c>
      <c r="P41">
        <f>$P$37*G41</f>
        <v>695</v>
      </c>
      <c r="Q41">
        <f>$Q$37*G41</f>
        <v>115</v>
      </c>
      <c r="R41">
        <v>60</v>
      </c>
      <c r="AB41">
        <v>40</v>
      </c>
      <c r="AC41">
        <f t="shared" si="17"/>
        <v>1</v>
      </c>
      <c r="AD41">
        <f t="shared" si="21"/>
        <v>9</v>
      </c>
      <c r="AE41" t="s">
        <v>97</v>
      </c>
      <c r="AF41">
        <f t="shared" si="18"/>
        <v>17</v>
      </c>
      <c r="AG41">
        <f t="shared" si="22"/>
        <v>109</v>
      </c>
      <c r="AH41">
        <f t="shared" si="23"/>
        <v>4</v>
      </c>
      <c r="AI41" cm="1">
        <f t="array" ref="AI41">IF(AF41=17,INDEX($H$37:$H$41,AH41),INDEX($I$37:$I$41,AH41))</f>
        <v>100</v>
      </c>
      <c r="AJ41" s="2" t="str">
        <f t="shared" si="19"/>
        <v>1|17|100</v>
      </c>
      <c r="AK41" s="2" cm="1">
        <f t="array" ref="AK41">ROUNDUP(IF(AF41=18,$R$37,INDEX($R$37:$R$41,AH41)*(1+(AC41-1)*0.3))*2,-1)/2*60</f>
        <v>2700</v>
      </c>
      <c r="AL41" s="2">
        <f>AM41</f>
        <v>1260</v>
      </c>
      <c r="AM41">
        <f>U99</f>
        <v>1260</v>
      </c>
      <c r="AN41" t="str">
        <f t="shared" si="20"/>
        <v>属性-攻击力|1260</v>
      </c>
      <c r="AO41" t="str">
        <f t="shared" si="5"/>
        <v/>
      </c>
      <c r="AP41" t="str">
        <v>宝箱金币产出</v>
      </c>
      <c r="AQ41" t="str">
        <f t="shared" si="28"/>
        <v>科技效果类型-金币宝箱产出提升</v>
      </c>
      <c r="AR41">
        <f t="shared" si="14"/>
        <v>406</v>
      </c>
    </row>
    <row r="42" spans="28:44">
      <c r="AB42">
        <v>41</v>
      </c>
      <c r="AC42">
        <f t="shared" si="17"/>
        <v>1</v>
      </c>
      <c r="AD42">
        <f t="shared" si="21"/>
        <v>9</v>
      </c>
      <c r="AE42" t="s">
        <v>97</v>
      </c>
      <c r="AF42">
        <f t="shared" si="18"/>
        <v>17</v>
      </c>
      <c r="AG42">
        <f t="shared" si="22"/>
        <v>109</v>
      </c>
      <c r="AH42">
        <f t="shared" si="23"/>
        <v>5</v>
      </c>
      <c r="AI42" cm="1">
        <f t="array" ref="AI42">IF(AF42=17,INDEX($H$37:$H$41,AH42),INDEX($I$37:$I$41,AH42))</f>
        <v>125</v>
      </c>
      <c r="AJ42" s="2" t="str">
        <f t="shared" si="19"/>
        <v>1|17|125</v>
      </c>
      <c r="AK42" s="2" cm="1">
        <f t="array" ref="AK42">ROUNDUP(IF(AF42=18,$R$37,INDEX($R$37:$R$41,AH42)*(1+(AC42-1)*0.3))*2,-1)/2*60</f>
        <v>3600</v>
      </c>
      <c r="AL42" s="2">
        <f>AM42</f>
        <v>1750</v>
      </c>
      <c r="AM42">
        <f>U100</f>
        <v>1750</v>
      </c>
      <c r="AN42" t="str">
        <f t="shared" si="20"/>
        <v>属性-攻击力|1750</v>
      </c>
      <c r="AO42" t="str">
        <f t="shared" si="5"/>
        <v/>
      </c>
      <c r="AP42" t="str">
        <v>防御力-全局</v>
      </c>
      <c r="AQ42" t="str">
        <f t="shared" si="28"/>
        <v>科技效果类型-英雄属性</v>
      </c>
      <c r="AR42">
        <f t="shared" si="14"/>
        <v>407</v>
      </c>
    </row>
    <row r="43" spans="7:44">
      <c r="G43" t="s">
        <v>25</v>
      </c>
      <c r="H43" t="s">
        <v>69</v>
      </c>
      <c r="I43" t="s">
        <v>62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162</v>
      </c>
      <c r="P43" t="s">
        <v>77</v>
      </c>
      <c r="Q43" t="s">
        <v>54</v>
      </c>
      <c r="R43" t="s">
        <v>135</v>
      </c>
      <c r="S43" t="s">
        <v>136</v>
      </c>
      <c r="T43" t="s">
        <v>137</v>
      </c>
      <c r="U43" t="s">
        <v>138</v>
      </c>
      <c r="V43" t="s">
        <v>139</v>
      </c>
      <c r="W43" t="s">
        <v>140</v>
      </c>
      <c r="AB43">
        <v>42</v>
      </c>
      <c r="AC43">
        <f t="shared" si="17"/>
        <v>1</v>
      </c>
      <c r="AD43">
        <f t="shared" si="21"/>
        <v>10</v>
      </c>
      <c r="AE43" t="s">
        <v>95</v>
      </c>
      <c r="AF43">
        <f t="shared" si="18"/>
        <v>17</v>
      </c>
      <c r="AG43">
        <f t="shared" si="22"/>
        <v>110</v>
      </c>
      <c r="AH43">
        <f t="shared" si="23"/>
        <v>1</v>
      </c>
      <c r="AI43" cm="1">
        <f t="array" ref="AI43">IF(AF43=17,INDEX($H$37:$H$41,AH43),INDEX($I$37:$I$41,AH43))</f>
        <v>25</v>
      </c>
      <c r="AJ43" s="2" t="str">
        <f t="shared" si="19"/>
        <v>1|17|25</v>
      </c>
      <c r="AK43" s="2" cm="1">
        <f t="array" ref="AK43">ROUNDUP(IF(AF43=18,$R$37,INDEX($R$37:$R$41,AH43)*(1+(AC43-1)*0.3))*2,-1)/2*60</f>
        <v>600</v>
      </c>
      <c r="AL43">
        <v>1</v>
      </c>
      <c r="AM43">
        <f>Q97</f>
        <v>3</v>
      </c>
      <c r="AN43">
        <f t="shared" si="20"/>
        <v>3</v>
      </c>
      <c r="AO43" t="str">
        <f t="shared" si="5"/>
        <v>装备品阶增加</v>
      </c>
      <c r="AP43" t="str">
        <v>装备概率改变</v>
      </c>
      <c r="AQ43" t="str">
        <f t="shared" si="28"/>
        <v>科技效果类型-装备品质权重增加</v>
      </c>
      <c r="AR43">
        <f t="shared" si="14"/>
        <v>408</v>
      </c>
    </row>
    <row r="44" spans="7:44">
      <c r="G44">
        <v>1</v>
      </c>
      <c r="H44">
        <v>1</v>
      </c>
      <c r="I44">
        <f>-SUM(J44:N44)</f>
        <v>-300</v>
      </c>
      <c r="J44">
        <f>$V$3</f>
        <v>200</v>
      </c>
      <c r="K44">
        <f>$W$3</f>
        <v>100</v>
      </c>
      <c r="L44">
        <v>0</v>
      </c>
      <c r="M44">
        <v>0</v>
      </c>
      <c r="N44">
        <v>0</v>
      </c>
      <c r="O44" t="str">
        <f t="shared" ref="O44:O49" si="29">"品质-白|"&amp;I44&amp;"#品质-绿|"&amp;J44&amp;"#品质-蓝|"&amp;K44&amp;"#品质-紫|"&amp;L44&amp;"#品质-橙|"&amp;M44&amp;"#品质-红|"&amp;N44</f>
        <v>品质-白|-300#品质-绿|200#品质-蓝|100#品质-紫|0#品质-橙|0#品质-红|0</v>
      </c>
      <c r="P44" cm="1">
        <f t="array" ref="P44">INDEX($K$28:$K$32,H44)</f>
        <v>4000</v>
      </c>
      <c r="Q44">
        <f>Q45-1</f>
        <v>2</v>
      </c>
      <c r="R44">
        <f>ROUND(VLOOKUP(H44,$G$28:$X$32,13)/5*(0.4+G44*$B$18),0)</f>
        <v>42</v>
      </c>
      <c r="S44">
        <f>ROUND(VLOOKUP(H44,$G$28:$X$32,14)/5*(0.4+G44*$B$18),0)</f>
        <v>8</v>
      </c>
      <c r="T44">
        <f>ROUND(VLOOKUP(H44,$G$28:$X$32,15)/5*(0.4+G44*$B$18),-1)</f>
        <v>420</v>
      </c>
      <c r="U44">
        <f>ROUND(VLOOKUP(H44,$G$28:$X$32,16)/5*(0.4+G44*$B$18),-1)</f>
        <v>210</v>
      </c>
      <c r="V44">
        <f>ROUND(VLOOKUP(H44,$G$28:$X$32,17)/5*(0.4+G44*$B$18),0)</f>
        <v>42</v>
      </c>
      <c r="W44">
        <f>ROUND(VLOOKUP(H44,$G$28:$X$32,18)/5*(0.4+G44*$B$18),-1)</f>
        <v>2110</v>
      </c>
      <c r="AB44">
        <v>43</v>
      </c>
      <c r="AC44">
        <v>2</v>
      </c>
      <c r="AD44">
        <v>0</v>
      </c>
      <c r="AE44" t="s">
        <v>77</v>
      </c>
      <c r="AF44">
        <f t="shared" ref="AF44:AF75" si="30">IF(AE44="宝箱金币产出",18,17)</f>
        <v>18</v>
      </c>
      <c r="AG44">
        <f t="shared" ref="AG44:AG75" si="31">AC44*100+AD44</f>
        <v>200</v>
      </c>
      <c r="AH44">
        <f t="shared" ref="AH44:AH49" si="32">IF(AE44&lt;&gt;AE43,1,AH43+1)</f>
        <v>1</v>
      </c>
      <c r="AI44" cm="1">
        <f t="array" ref="AI44">IF(AF44=17,INDEX($J$37:$J$41,AH44),INDEX($K$37:$K$41,AH44))</f>
        <v>10</v>
      </c>
      <c r="AJ44" s="2" t="str">
        <f t="shared" ref="AJ44:AJ107" si="33">_xlfn.TEXTJOIN("|",TRUE,1,AF44,AI44)</f>
        <v>1|18|10</v>
      </c>
      <c r="AK44" s="2" cm="1">
        <f t="array" ref="AK44">ROUNDUP(IF(AF44=18,$R$37,INDEX($R$37:$R$41,AH44)*(1+(AC44-1)*0.3))*2,-1)/2*60</f>
        <v>600</v>
      </c>
      <c r="AL44" s="2" t="str">
        <f t="shared" ref="AL44:AL48" si="34">AM44/100&amp;"%"</f>
        <v>40%</v>
      </c>
      <c r="AM44">
        <f>P106</f>
        <v>4000</v>
      </c>
      <c r="AN44">
        <f>_xlfn.IFS(LEFT(AE44,3)="生命值","属性-最大生命|"&amp;AM44,LEFT(AE44,3)="攻击力","属性-攻击力|"&amp;AM44,LEFT(AE44,3)="防御力","属性-防御力|"&amp;AM44,1=1,AM44)</f>
        <v>4000</v>
      </c>
      <c r="AO44" t="str">
        <f t="shared" si="5"/>
        <v>宝箱金币产出</v>
      </c>
      <c r="AP44" t="str">
        <v>攻击力-挂机</v>
      </c>
      <c r="AQ44" t="str">
        <f t="shared" si="28"/>
        <v>科技效果类型-挂机英雄属性</v>
      </c>
      <c r="AR44">
        <f t="shared" si="14"/>
        <v>409</v>
      </c>
    </row>
    <row r="45" spans="7:44">
      <c r="G45">
        <v>2</v>
      </c>
      <c r="H45">
        <v>1</v>
      </c>
      <c r="I45">
        <f>-SUM(J45:N45)</f>
        <v>-300</v>
      </c>
      <c r="J45">
        <f>$V$3</f>
        <v>200</v>
      </c>
      <c r="K45">
        <f>$W$3</f>
        <v>100</v>
      </c>
      <c r="L45">
        <v>0</v>
      </c>
      <c r="M45">
        <v>0</v>
      </c>
      <c r="N45">
        <v>0</v>
      </c>
      <c r="O45" t="str">
        <f t="shared" si="29"/>
        <v>品质-白|-300#品质-绿|200#品质-蓝|100#品质-紫|0#品质-橙|0#品质-红|0</v>
      </c>
      <c r="P45" cm="1">
        <f t="array" ref="P45">INDEX($K$28:$K$32,H45)</f>
        <v>4000</v>
      </c>
      <c r="Q45">
        <f>M28</f>
        <v>3</v>
      </c>
      <c r="R45">
        <f>ROUND(VLOOKUP(H45,$G$28:$X$32,13)/5*(0.4+G45*$B$18),0)</f>
        <v>56</v>
      </c>
      <c r="S45">
        <f>ROUND(VLOOKUP(H45,$G$28:$X$32,14)/5*(0.4+G45*$B$18),0)</f>
        <v>11</v>
      </c>
      <c r="T45">
        <f>ROUND(VLOOKUP(H45,$G$28:$X$32,15)/5*(0.4+G45*$B$18),-1)</f>
        <v>560</v>
      </c>
      <c r="U45">
        <f>ROUND(VLOOKUP(H45,$G$28:$X$32,16)/5*(0.4+G45*$B$18),-1)</f>
        <v>280</v>
      </c>
      <c r="V45">
        <f>ROUND(VLOOKUP(H45,$G$28:$X$32,17)/5*(0.4+G45*$B$18),0)</f>
        <v>56</v>
      </c>
      <c r="W45">
        <f>ROUND(VLOOKUP(H45,$G$28:$X$32,18)/5*(0.4+G45*$B$18),-1)</f>
        <v>2810</v>
      </c>
      <c r="AB45">
        <v>44</v>
      </c>
      <c r="AC45">
        <v>2</v>
      </c>
      <c r="AD45">
        <f t="shared" ref="AD44:AD75" si="35">IF(AH45=1,AD44+1,AD44)</f>
        <v>0</v>
      </c>
      <c r="AE45" t="s">
        <v>77</v>
      </c>
      <c r="AF45">
        <f t="shared" si="30"/>
        <v>18</v>
      </c>
      <c r="AG45">
        <f t="shared" si="31"/>
        <v>200</v>
      </c>
      <c r="AH45">
        <f t="shared" si="32"/>
        <v>2</v>
      </c>
      <c r="AI45" cm="1">
        <f t="array" ref="AI45">IF(AF45=17,INDEX($J$37:$J$41,AH45),INDEX($K$37:$K$41,AH45))</f>
        <v>20</v>
      </c>
      <c r="AJ45" s="2" t="str">
        <f t="shared" si="33"/>
        <v>1|18|20</v>
      </c>
      <c r="AK45" s="2" cm="1">
        <f t="array" ref="AK45">ROUNDUP(IF(AF45=18,$R$37,INDEX($R$37:$R$41,AH45)*(1+(AC45-1)*0.3))*2,-1)/2*60</f>
        <v>600</v>
      </c>
      <c r="AL45" s="2" t="str">
        <f t="shared" si="34"/>
        <v>80%</v>
      </c>
      <c r="AM45">
        <f>P107</f>
        <v>8000</v>
      </c>
      <c r="AN45">
        <f>_xlfn.IFS(LEFT(AE45,3)="生命值","属性-最大生命|"&amp;AM45,LEFT(AE45,3)="攻击力","属性-攻击力|"&amp;AM45,LEFT(AE45,3)="防御力","属性-防御力|"&amp;AM45,1=1,AM45)</f>
        <v>8000</v>
      </c>
      <c r="AO45" t="str">
        <f t="shared" si="5"/>
        <v/>
      </c>
      <c r="AP45" t="str">
        <v>装备品阶增加</v>
      </c>
      <c r="AQ45" t="str">
        <f t="shared" si="28"/>
        <v>科技效果类型-挂机装备阶级增加最大值</v>
      </c>
      <c r="AR45">
        <f t="shared" si="14"/>
        <v>410</v>
      </c>
    </row>
    <row r="46" spans="7:44">
      <c r="G46">
        <v>3</v>
      </c>
      <c r="H46">
        <v>1</v>
      </c>
      <c r="P46" cm="1">
        <f t="array" ref="P46">INDEX($K$28:$K$32,H46)</f>
        <v>4000</v>
      </c>
      <c r="R46">
        <f>ROUND(VLOOKUP(H46,$G$28:$X$32,13)/5*(0.4+G46*$B$18),0)</f>
        <v>70</v>
      </c>
      <c r="S46">
        <f>ROUND(VLOOKUP(H46,$G$28:$X$32,14)/5*(0.4+G46*$B$18),0)</f>
        <v>14</v>
      </c>
      <c r="T46">
        <f>ROUND(VLOOKUP(H46,$G$28:$X$32,15)/5*(0.4+G46*$B$18),-1)</f>
        <v>700</v>
      </c>
      <c r="U46">
        <f>ROUND(VLOOKUP(H46,$G$28:$X$32,16)/5*(0.4+G46*$B$18),-1)</f>
        <v>350</v>
      </c>
      <c r="V46">
        <f>ROUND(VLOOKUP(H46,$G$28:$X$32,17)/5*(0.4+G46*$B$18),0)</f>
        <v>70</v>
      </c>
      <c r="W46">
        <f>ROUND(VLOOKUP(H46,$G$28:$X$32,18)/5*(0.4+G46*$B$18),-1)</f>
        <v>3510</v>
      </c>
      <c r="AB46">
        <v>45</v>
      </c>
      <c r="AC46">
        <v>2</v>
      </c>
      <c r="AD46">
        <f t="shared" si="35"/>
        <v>0</v>
      </c>
      <c r="AE46" t="s">
        <v>77</v>
      </c>
      <c r="AF46">
        <f t="shared" si="30"/>
        <v>18</v>
      </c>
      <c r="AG46">
        <f t="shared" si="31"/>
        <v>200</v>
      </c>
      <c r="AH46">
        <f t="shared" si="32"/>
        <v>3</v>
      </c>
      <c r="AI46" cm="1">
        <f t="array" ref="AI46">IF(AF46=17,INDEX($J$37:$J$41,AH46),INDEX($K$37:$K$41,AH46))</f>
        <v>30</v>
      </c>
      <c r="AJ46" s="2" t="str">
        <f t="shared" si="33"/>
        <v>1|18|30</v>
      </c>
      <c r="AK46" s="2" cm="1">
        <f t="array" ref="AK46">ROUNDUP(IF(AF46=18,$R$37,INDEX($R$37:$R$41,AH46)*(1+(AC46-1)*0.3))*2,-1)/2*60</f>
        <v>600</v>
      </c>
      <c r="AL46" s="2" t="str">
        <f t="shared" si="34"/>
        <v>120%</v>
      </c>
      <c r="AM46">
        <f>P108</f>
        <v>12000</v>
      </c>
      <c r="AN46">
        <f>_xlfn.IFS(LEFT(AE46,3)="生命值","属性-最大生命|"&amp;AM46,LEFT(AE46,3)="攻击力","属性-攻击力|"&amp;AM46,LEFT(AE46,3)="防御力","属性-防御力|"&amp;AM46,1=1,AM46)</f>
        <v>12000</v>
      </c>
      <c r="AO46" t="str">
        <f t="shared" si="5"/>
        <v/>
      </c>
      <c r="AP46" t="str">
        <v>宝箱金币产出</v>
      </c>
      <c r="AQ46" t="str">
        <f t="shared" si="28"/>
        <v>科技效果类型-金币宝箱产出提升</v>
      </c>
      <c r="AR46">
        <f t="shared" si="14"/>
        <v>500</v>
      </c>
    </row>
    <row r="47" spans="7:44">
      <c r="G47">
        <v>4</v>
      </c>
      <c r="H47">
        <v>1</v>
      </c>
      <c r="P47" cm="1">
        <f t="array" ref="P47">INDEX($K$28:$K$32,H47)</f>
        <v>4000</v>
      </c>
      <c r="R47">
        <f>ROUND(VLOOKUP(H47,$G$28:$X$32,13)/5*(0.4+G47*$B$18),0)</f>
        <v>84</v>
      </c>
      <c r="S47">
        <f>ROUND(VLOOKUP(H47,$G$28:$X$32,14)/5*(0.4+G47*$B$18),0)</f>
        <v>17</v>
      </c>
      <c r="T47">
        <f>ROUND(VLOOKUP(H47,$G$28:$X$32,15)/5*(0.4+G47*$B$18),-1)</f>
        <v>840</v>
      </c>
      <c r="U47">
        <f>ROUND(VLOOKUP(H47,$G$28:$X$32,16)/5*(0.4+G47*$B$18),-1)</f>
        <v>420</v>
      </c>
      <c r="V47">
        <f>ROUND(VLOOKUP(H47,$G$28:$X$32,17)/5*(0.4+G47*$B$18),0)</f>
        <v>84</v>
      </c>
      <c r="W47">
        <f>ROUND(VLOOKUP(H47,$G$28:$X$32,18)/5*(0.4+G47*$B$18),-1)</f>
        <v>4210</v>
      </c>
      <c r="AB47">
        <v>46</v>
      </c>
      <c r="AC47">
        <v>2</v>
      </c>
      <c r="AD47">
        <f t="shared" si="35"/>
        <v>0</v>
      </c>
      <c r="AE47" t="s">
        <v>77</v>
      </c>
      <c r="AF47">
        <f t="shared" si="30"/>
        <v>18</v>
      </c>
      <c r="AG47">
        <f t="shared" si="31"/>
        <v>200</v>
      </c>
      <c r="AH47">
        <f t="shared" si="32"/>
        <v>4</v>
      </c>
      <c r="AI47" cm="1">
        <f t="array" ref="AI47">IF(AF47=17,INDEX($J$37:$J$41,AH47),INDEX($K$37:$K$41,AH47))</f>
        <v>40</v>
      </c>
      <c r="AJ47" s="2" t="str">
        <f t="shared" si="33"/>
        <v>1|18|40</v>
      </c>
      <c r="AK47" s="2" cm="1">
        <f t="array" ref="AK47">ROUNDUP(IF(AF47=18,$R$37,INDEX($R$37:$R$41,AH47)*(1+(AC47-1)*0.3))*2,-1)/2*60</f>
        <v>600</v>
      </c>
      <c r="AL47" s="2" t="str">
        <f t="shared" si="34"/>
        <v>160%</v>
      </c>
      <c r="AM47">
        <f>P109</f>
        <v>16000</v>
      </c>
      <c r="AN47">
        <f>_xlfn.IFS(LEFT(AE47,3)="生命值","属性-最大生命|"&amp;AM47,LEFT(AE47,3)="攻击力","属性-攻击力|"&amp;AM47,LEFT(AE47,3)="防御力","属性-防御力|"&amp;AM47,1=1,AM47)</f>
        <v>16000</v>
      </c>
      <c r="AO47" t="str">
        <f t="shared" si="5"/>
        <v/>
      </c>
      <c r="AP47" t="str">
        <v>攻击力-挂机</v>
      </c>
      <c r="AQ47" t="str">
        <f t="shared" si="28"/>
        <v>科技效果类型-挂机英雄属性</v>
      </c>
      <c r="AR47">
        <f t="shared" si="14"/>
        <v>501</v>
      </c>
    </row>
    <row r="48" spans="7:44">
      <c r="G48">
        <v>5</v>
      </c>
      <c r="H48">
        <v>1</v>
      </c>
      <c r="P48" cm="1">
        <f t="array" ref="P48">INDEX($K$28:$K$32,H48)</f>
        <v>4000</v>
      </c>
      <c r="R48">
        <f>ROUND(VLOOKUP(H48,$G$28:$X$32,13)/5*(0.4+G48*$B$18),0)</f>
        <v>98</v>
      </c>
      <c r="S48">
        <f>ROUND(VLOOKUP(H48,$G$28:$X$32,14)/5*(0.4+G48*$B$18),0)</f>
        <v>20</v>
      </c>
      <c r="T48">
        <f>ROUND(VLOOKUP(H48,$G$28:$X$32,15)/5*(0.4+G48*$B$18),-1)</f>
        <v>980</v>
      </c>
      <c r="U48">
        <f>ROUND(VLOOKUP(H48,$G$28:$X$32,16)/5*(0.4+G48*$B$18),-1)</f>
        <v>490</v>
      </c>
      <c r="V48">
        <f>ROUND(VLOOKUP(H48,$G$28:$X$32,17)/5*(0.4+G48*$B$18),0)</f>
        <v>98</v>
      </c>
      <c r="W48">
        <f>ROUND(VLOOKUP(H48,$G$28:$X$32,18)/5*(0.4+G48*$B$18),-1)</f>
        <v>4910</v>
      </c>
      <c r="AB48">
        <v>47</v>
      </c>
      <c r="AC48">
        <v>2</v>
      </c>
      <c r="AD48">
        <f t="shared" si="35"/>
        <v>0</v>
      </c>
      <c r="AE48" t="s">
        <v>77</v>
      </c>
      <c r="AF48">
        <f t="shared" si="30"/>
        <v>18</v>
      </c>
      <c r="AG48">
        <f t="shared" si="31"/>
        <v>200</v>
      </c>
      <c r="AH48">
        <f t="shared" si="32"/>
        <v>5</v>
      </c>
      <c r="AI48" cm="1">
        <f t="array" ref="AI48">IF(AF48=17,INDEX($J$37:$J$41,AH48),INDEX($K$37:$K$41,AH48))</f>
        <v>50</v>
      </c>
      <c r="AJ48" s="2" t="str">
        <f t="shared" si="33"/>
        <v>1|18|50</v>
      </c>
      <c r="AK48" s="2" cm="1">
        <f t="array" ref="AK48">ROUNDUP(IF(AF48=18,$R$37,INDEX($R$37:$R$41,AH48)*(1+(AC48-1)*0.3))*2,-1)/2*60</f>
        <v>600</v>
      </c>
      <c r="AL48" s="2" t="str">
        <f t="shared" si="34"/>
        <v>200%</v>
      </c>
      <c r="AM48">
        <f>P110</f>
        <v>20000</v>
      </c>
      <c r="AN48">
        <f>_xlfn.IFS(LEFT(AE48,3)="生命值","属性-最大生命|"&amp;AM48,LEFT(AE48,3)="攻击力","属性-攻击力|"&amp;AM48,LEFT(AE48,3)="防御力","属性-防御力|"&amp;AM48,1=1,AM48)</f>
        <v>20000</v>
      </c>
      <c r="AO48" t="str">
        <f t="shared" si="5"/>
        <v/>
      </c>
      <c r="AP48" t="str">
        <v>攻击力-全局</v>
      </c>
      <c r="AQ48" t="str">
        <f t="shared" si="28"/>
        <v>科技效果类型-英雄属性</v>
      </c>
      <c r="AR48">
        <f t="shared" si="14"/>
        <v>502</v>
      </c>
    </row>
    <row r="49" spans="7:44">
      <c r="G49">
        <v>1</v>
      </c>
      <c r="H49">
        <v>1</v>
      </c>
      <c r="I49">
        <f>-SUM(J49:N49)</f>
        <v>-400</v>
      </c>
      <c r="J49">
        <f>$V$3</f>
        <v>200</v>
      </c>
      <c r="K49">
        <f>$W$3</f>
        <v>100</v>
      </c>
      <c r="L49">
        <f>$X$3</f>
        <v>100</v>
      </c>
      <c r="M49">
        <v>0</v>
      </c>
      <c r="N49">
        <v>0</v>
      </c>
      <c r="O49" t="str">
        <f t="shared" si="29"/>
        <v>品质-白|-400#品质-绿|200#品质-蓝|100#品质-紫|100#品质-橙|0#品质-红|0</v>
      </c>
      <c r="P49" cm="1">
        <f t="array" ref="P49">INDEX($K$28:$K$32,H49)</f>
        <v>4000</v>
      </c>
      <c r="R49">
        <f t="shared" ref="R49:R54" si="36">ROUND(VLOOKUP(H49,$G$28:$X$32,13)/5*(0.4+G49*$B$18),0)</f>
        <v>42</v>
      </c>
      <c r="S49">
        <f t="shared" ref="S49:S93" si="37">ROUND(VLOOKUP(H49,$G$28:$X$32,14)/5*(0.4+G49*$B$18),0)</f>
        <v>8</v>
      </c>
      <c r="T49">
        <f t="shared" ref="T49:T93" si="38">ROUND(VLOOKUP(H49,$G$28:$X$32,15)/5*(0.4+G49*$B$18),-1)</f>
        <v>420</v>
      </c>
      <c r="U49">
        <f t="shared" ref="U49:U93" si="39">ROUND(VLOOKUP(H49,$G$28:$X$32,16)/5*(0.4+G49*$B$18),-1)</f>
        <v>210</v>
      </c>
      <c r="V49">
        <f t="shared" ref="V49:V93" si="40">ROUND(VLOOKUP(H49,$G$28:$X$32,17)/5*(0.4+G49*$B$18),0)</f>
        <v>42</v>
      </c>
      <c r="W49">
        <f t="shared" ref="W49:W93" si="41">ROUND(VLOOKUP(H49,$G$28:$X$32,18)/5*(0.4+G49*$B$18),-1)</f>
        <v>2110</v>
      </c>
      <c r="AA49" t="s">
        <v>163</v>
      </c>
      <c r="AB49">
        <v>48</v>
      </c>
      <c r="AC49">
        <v>2</v>
      </c>
      <c r="AD49">
        <f t="shared" si="35"/>
        <v>1</v>
      </c>
      <c r="AE49" t="s">
        <v>83</v>
      </c>
      <c r="AF49">
        <f t="shared" si="30"/>
        <v>17</v>
      </c>
      <c r="AG49">
        <f t="shared" si="31"/>
        <v>201</v>
      </c>
      <c r="AH49">
        <f t="shared" si="32"/>
        <v>1</v>
      </c>
      <c r="AI49" cm="1">
        <f t="array" ref="AI49">IF(AF49=17,INDEX($J$37:$J$41,AH49),INDEX($K$37:$K$41,AH49))</f>
        <v>58</v>
      </c>
      <c r="AJ49" s="2" t="str">
        <f t="shared" si="33"/>
        <v>1|17|58</v>
      </c>
      <c r="AK49" s="2" cm="1">
        <f t="array" ref="AK49">ROUNDUP(IF(AF49=18,$R$37,INDEX($R$37:$R$41,AH49)*(1+(AC49-1)*0.3))*2,-1)/2*60</f>
        <v>900</v>
      </c>
      <c r="AL49" s="2">
        <f t="shared" ref="AL44:AL58" si="42">AM49</f>
        <v>9220</v>
      </c>
      <c r="AM49">
        <f>W106</f>
        <v>9220</v>
      </c>
      <c r="AN49" t="str">
        <f>_xlfn.IFS(LEFT(AE49,3)="生命值","属性-最大生命|"&amp;AM49,LEFT(AE49,3)="攻击力","属性-攻击力|"&amp;AM49,LEFT(AE49,3)="防御力","属性-防御力|"&amp;AM49,1=1,AM49)</f>
        <v>属性-最大生命|9220</v>
      </c>
      <c r="AO49" t="str">
        <f t="shared" si="5"/>
        <v>生命值-挂机</v>
      </c>
      <c r="AP49" t="str">
        <v>装备概率改变</v>
      </c>
      <c r="AQ49" t="str">
        <f t="shared" si="28"/>
        <v>科技效果类型-装备品质权重增加</v>
      </c>
      <c r="AR49">
        <f t="shared" si="14"/>
        <v>503</v>
      </c>
    </row>
    <row r="50" spans="7:44">
      <c r="G50">
        <v>2</v>
      </c>
      <c r="H50">
        <v>1</v>
      </c>
      <c r="I50">
        <f>-SUM(J50:N50)</f>
        <v>-400</v>
      </c>
      <c r="J50">
        <f>$V$3</f>
        <v>200</v>
      </c>
      <c r="K50">
        <f>$W$3</f>
        <v>100</v>
      </c>
      <c r="L50">
        <f>$X$3</f>
        <v>100</v>
      </c>
      <c r="M50">
        <v>0</v>
      </c>
      <c r="N50">
        <v>0</v>
      </c>
      <c r="O50" t="str">
        <f t="shared" ref="O50:O54" si="43">"品质-白|"&amp;I50&amp;"#品质-绿|"&amp;J50&amp;"#品质-蓝|"&amp;K50&amp;"#品质-紫|"&amp;L50&amp;"#品质-橙|"&amp;M50&amp;"#品质-红|"&amp;N50</f>
        <v>品质-白|-400#品质-绿|200#品质-蓝|100#品质-紫|100#品质-橙|0#品质-红|0</v>
      </c>
      <c r="P50" cm="1">
        <f t="array" ref="P50">INDEX($K$28:$K$32,H50)</f>
        <v>4000</v>
      </c>
      <c r="R50">
        <f t="shared" si="36"/>
        <v>56</v>
      </c>
      <c r="S50">
        <f t="shared" si="37"/>
        <v>11</v>
      </c>
      <c r="T50">
        <f t="shared" si="38"/>
        <v>560</v>
      </c>
      <c r="U50">
        <f t="shared" si="39"/>
        <v>280</v>
      </c>
      <c r="V50">
        <f t="shared" si="40"/>
        <v>56</v>
      </c>
      <c r="W50">
        <f t="shared" si="41"/>
        <v>2810</v>
      </c>
      <c r="AA50">
        <f>SUM(AH49:AH70)+SUM(AH76:AH92)</f>
        <v>111</v>
      </c>
      <c r="AB50">
        <v>49</v>
      </c>
      <c r="AC50">
        <v>2</v>
      </c>
      <c r="AD50">
        <f t="shared" si="35"/>
        <v>1</v>
      </c>
      <c r="AE50" t="s">
        <v>83</v>
      </c>
      <c r="AF50">
        <f t="shared" si="30"/>
        <v>17</v>
      </c>
      <c r="AG50">
        <f t="shared" si="31"/>
        <v>201</v>
      </c>
      <c r="AH50">
        <f t="shared" ref="AH44:AH75" si="44">IF(AE50&lt;&gt;AE49,1,AH49+1)</f>
        <v>2</v>
      </c>
      <c r="AI50" cm="1">
        <f t="array" ref="AI50">IF(AF50=17,INDEX($J$37:$J$41,AH50),INDEX($K$37:$K$41,AH50))</f>
        <v>116</v>
      </c>
      <c r="AJ50" s="2" t="str">
        <f t="shared" si="33"/>
        <v>1|17|116</v>
      </c>
      <c r="AK50" s="2" cm="1">
        <f t="array" ref="AK50">ROUNDUP(IF(AF50=18,$R$37,INDEX($R$37:$R$41,AH50)*(1+(AC50-1)*0.3))*2,-1)/2*60</f>
        <v>1800</v>
      </c>
      <c r="AL50" s="2">
        <f t="shared" si="42"/>
        <v>21510</v>
      </c>
      <c r="AM50">
        <f>W107</f>
        <v>21510</v>
      </c>
      <c r="AN50" t="str">
        <f>_xlfn.IFS(LEFT(AE50,3)="生命值","属性-最大生命|"&amp;AM50,LEFT(AE50,3)="攻击力","属性-攻击力|"&amp;AM50,LEFT(AE50,3)="防御力","属性-防御力|"&amp;AM50,1=1,AM50)</f>
        <v>属性-最大生命|21510</v>
      </c>
      <c r="AO50" t="str">
        <f t="shared" si="5"/>
        <v/>
      </c>
      <c r="AP50" t="str">
        <v>装备品阶增加</v>
      </c>
      <c r="AQ50" t="str">
        <f t="shared" si="28"/>
        <v>科技效果类型-挂机装备阶级增加最大值</v>
      </c>
      <c r="AR50">
        <f t="shared" si="14"/>
        <v>504</v>
      </c>
    </row>
    <row r="51" spans="7:44">
      <c r="G51">
        <v>3</v>
      </c>
      <c r="H51">
        <v>1</v>
      </c>
      <c r="I51">
        <f>-SUM(J51:N51)</f>
        <v>-400</v>
      </c>
      <c r="J51">
        <f>$V$3</f>
        <v>200</v>
      </c>
      <c r="K51">
        <f>$W$3</f>
        <v>100</v>
      </c>
      <c r="L51">
        <f>$X$3</f>
        <v>100</v>
      </c>
      <c r="M51">
        <v>0</v>
      </c>
      <c r="N51">
        <v>0</v>
      </c>
      <c r="O51" t="str">
        <f t="shared" si="43"/>
        <v>品质-白|-400#品质-绿|200#品质-蓝|100#品质-紫|100#品质-橙|0#品质-红|0</v>
      </c>
      <c r="P51" cm="1">
        <f t="array" ref="P51">INDEX($K$28:$K$32,H51)</f>
        <v>4000</v>
      </c>
      <c r="R51">
        <f t="shared" si="36"/>
        <v>70</v>
      </c>
      <c r="S51">
        <f t="shared" si="37"/>
        <v>14</v>
      </c>
      <c r="T51">
        <f t="shared" si="38"/>
        <v>700</v>
      </c>
      <c r="U51">
        <f t="shared" si="39"/>
        <v>350</v>
      </c>
      <c r="V51">
        <f t="shared" si="40"/>
        <v>70</v>
      </c>
      <c r="W51">
        <f t="shared" si="41"/>
        <v>3510</v>
      </c>
      <c r="AA51" t="s">
        <v>164</v>
      </c>
      <c r="AB51">
        <v>50</v>
      </c>
      <c r="AC51">
        <v>2</v>
      </c>
      <c r="AD51">
        <f t="shared" si="35"/>
        <v>1</v>
      </c>
      <c r="AE51" t="s">
        <v>83</v>
      </c>
      <c r="AF51">
        <f t="shared" si="30"/>
        <v>17</v>
      </c>
      <c r="AG51">
        <f t="shared" si="31"/>
        <v>201</v>
      </c>
      <c r="AH51">
        <f t="shared" si="44"/>
        <v>3</v>
      </c>
      <c r="AI51" cm="1">
        <f t="array" ref="AI51">IF(AF51=17,INDEX($J$37:$J$41,AH51),INDEX($K$37:$K$41,AH51))</f>
        <v>174</v>
      </c>
      <c r="AJ51" s="2" t="str">
        <f t="shared" si="33"/>
        <v>1|17|174</v>
      </c>
      <c r="AK51" s="2" cm="1">
        <f t="array" ref="AK51">ROUNDUP(IF(AF51=18,$R$37,INDEX($R$37:$R$41,AH51)*(1+(AC51-1)*0.3))*2,-1)/2*60</f>
        <v>2400</v>
      </c>
      <c r="AL51" s="2">
        <f t="shared" si="42"/>
        <v>36870</v>
      </c>
      <c r="AM51">
        <f>W108</f>
        <v>36870</v>
      </c>
      <c r="AN51" t="str">
        <f>_xlfn.IFS(LEFT(AE51,3)="生命值","属性-最大生命|"&amp;AM51,LEFT(AE51,3)="攻击力","属性-攻击力|"&amp;AM51,LEFT(AE51,3)="防御力","属性-防御力|"&amp;AM51,1=1,AM51)</f>
        <v>属性-最大生命|36870</v>
      </c>
      <c r="AO51" t="str">
        <f t="shared" si="5"/>
        <v/>
      </c>
      <c r="AP51" t="str">
        <v>生命值-挂机</v>
      </c>
      <c r="AQ51" t="str">
        <f t="shared" si="28"/>
        <v>科技效果类型-挂机英雄属性</v>
      </c>
      <c r="AR51">
        <f t="shared" si="14"/>
        <v>505</v>
      </c>
    </row>
    <row r="52" spans="7:44">
      <c r="G52">
        <v>4</v>
      </c>
      <c r="H52">
        <v>1</v>
      </c>
      <c r="P52" cm="1">
        <f t="array" ref="P52">INDEX($K$28:$K$32,H52)</f>
        <v>4000</v>
      </c>
      <c r="R52">
        <f t="shared" si="36"/>
        <v>84</v>
      </c>
      <c r="S52">
        <f t="shared" si="37"/>
        <v>17</v>
      </c>
      <c r="T52">
        <f t="shared" si="38"/>
        <v>840</v>
      </c>
      <c r="U52">
        <f t="shared" si="39"/>
        <v>420</v>
      </c>
      <c r="V52">
        <f t="shared" si="40"/>
        <v>84</v>
      </c>
      <c r="W52">
        <f t="shared" si="41"/>
        <v>4210</v>
      </c>
      <c r="AA52">
        <f>SUM(AH44:AH48)+SUM(AH71:AH75)</f>
        <v>30</v>
      </c>
      <c r="AB52">
        <v>51</v>
      </c>
      <c r="AC52">
        <v>2</v>
      </c>
      <c r="AD52">
        <f t="shared" si="35"/>
        <v>1</v>
      </c>
      <c r="AE52" t="s">
        <v>83</v>
      </c>
      <c r="AF52">
        <f t="shared" si="30"/>
        <v>17</v>
      </c>
      <c r="AG52">
        <f t="shared" si="31"/>
        <v>201</v>
      </c>
      <c r="AH52">
        <f t="shared" si="44"/>
        <v>4</v>
      </c>
      <c r="AI52" cm="1">
        <f t="array" ref="AI52">IF(AF52=17,INDEX($J$37:$J$41,AH52),INDEX($K$37:$K$41,AH52))</f>
        <v>232</v>
      </c>
      <c r="AJ52" s="2" t="str">
        <f t="shared" si="33"/>
        <v>1|17|232</v>
      </c>
      <c r="AK52" s="2" cm="1">
        <f t="array" ref="AK52">ROUNDUP(IF(AF52=18,$R$37,INDEX($R$37:$R$41,AH52)*(1+(AC52-1)*0.3))*2,-1)/2*60</f>
        <v>3600</v>
      </c>
      <c r="AL52" s="2">
        <f t="shared" si="42"/>
        <v>55300</v>
      </c>
      <c r="AM52">
        <f>W109</f>
        <v>55300</v>
      </c>
      <c r="AN52" t="str">
        <f>_xlfn.IFS(LEFT(AE52,3)="生命值","属性-最大生命|"&amp;AM52,LEFT(AE52,3)="攻击力","属性-攻击力|"&amp;AM52,LEFT(AE52,3)="防御力","属性-防御力|"&amp;AM52,1=1,AM52)</f>
        <v>属性-最大生命|55300</v>
      </c>
      <c r="AO52" t="str">
        <f t="shared" si="5"/>
        <v/>
      </c>
      <c r="AP52" t="str">
        <v>宝箱金币产出</v>
      </c>
      <c r="AQ52" t="str">
        <f t="shared" si="28"/>
        <v>科技效果类型-金币宝箱产出提升</v>
      </c>
      <c r="AR52">
        <f t="shared" si="14"/>
        <v>506</v>
      </c>
    </row>
    <row r="53" spans="7:44">
      <c r="G53">
        <v>5</v>
      </c>
      <c r="H53">
        <v>1</v>
      </c>
      <c r="P53" cm="1">
        <f t="array" ref="P53">INDEX($K$28:$K$32,H53)</f>
        <v>4000</v>
      </c>
      <c r="R53">
        <f t="shared" si="36"/>
        <v>98</v>
      </c>
      <c r="S53">
        <f t="shared" si="37"/>
        <v>20</v>
      </c>
      <c r="T53">
        <f t="shared" si="38"/>
        <v>980</v>
      </c>
      <c r="U53">
        <f t="shared" si="39"/>
        <v>490</v>
      </c>
      <c r="V53">
        <f t="shared" si="40"/>
        <v>98</v>
      </c>
      <c r="W53">
        <f t="shared" si="41"/>
        <v>4910</v>
      </c>
      <c r="AB53">
        <v>52</v>
      </c>
      <c r="AC53">
        <v>2</v>
      </c>
      <c r="AD53">
        <f t="shared" si="35"/>
        <v>1</v>
      </c>
      <c r="AE53" t="s">
        <v>83</v>
      </c>
      <c r="AF53">
        <f t="shared" si="30"/>
        <v>17</v>
      </c>
      <c r="AG53">
        <f t="shared" si="31"/>
        <v>201</v>
      </c>
      <c r="AH53">
        <f t="shared" si="44"/>
        <v>5</v>
      </c>
      <c r="AI53" cm="1">
        <f t="array" ref="AI53">IF(AF53=17,INDEX($J$37:$J$41,AH53),INDEX($K$37:$K$41,AH53))</f>
        <v>290</v>
      </c>
      <c r="AJ53" s="2" t="str">
        <f t="shared" si="33"/>
        <v>1|17|290</v>
      </c>
      <c r="AK53" s="2" cm="1">
        <f t="array" ref="AK53">ROUNDUP(IF(AF53=18,$R$37,INDEX($R$37:$R$41,AH53)*(1+(AC53-1)*0.3))*2,-1)/2*60</f>
        <v>4800</v>
      </c>
      <c r="AL53" s="2">
        <f t="shared" si="42"/>
        <v>76800</v>
      </c>
      <c r="AM53">
        <f>W110</f>
        <v>76800</v>
      </c>
      <c r="AN53" t="str">
        <f>_xlfn.IFS(LEFT(AE53,3)="生命值","属性-最大生命|"&amp;AM53,LEFT(AE53,3)="攻击力","属性-攻击力|"&amp;AM53,LEFT(AE53,3)="防御力","属性-防御力|"&amp;AM53,1=1,AM53)</f>
        <v>属性-最大生命|76800</v>
      </c>
      <c r="AO53" t="str">
        <f t="shared" si="5"/>
        <v/>
      </c>
      <c r="AP53" t="str">
        <v>生命值-全局</v>
      </c>
      <c r="AQ53" t="str">
        <f t="shared" si="28"/>
        <v>科技效果类型-英雄属性</v>
      </c>
      <c r="AR53">
        <f t="shared" si="14"/>
        <v>507</v>
      </c>
    </row>
    <row r="54" spans="7:44">
      <c r="G54">
        <v>1</v>
      </c>
      <c r="H54">
        <v>2</v>
      </c>
      <c r="I54">
        <f>-SUM(J54:N54)</f>
        <v>-144</v>
      </c>
      <c r="J54">
        <f>V$6</f>
        <v>36</v>
      </c>
      <c r="K54">
        <f t="shared" ref="K54:K63" si="45">W$6</f>
        <v>60</v>
      </c>
      <c r="L54">
        <f t="shared" ref="L54:L63" si="46">X$6</f>
        <v>30</v>
      </c>
      <c r="M54">
        <f t="shared" ref="M54:M63" si="47">Y$6</f>
        <v>18</v>
      </c>
      <c r="N54">
        <v>0</v>
      </c>
      <c r="O54" t="str">
        <f>"品质-白|"&amp;I54&amp;"#品质-绿|"&amp;J54&amp;"#品质-蓝|"&amp;K54&amp;"#品质-紫|"&amp;L54&amp;"#品质-橙|"&amp;M54&amp;"#品质-红|"&amp;N54</f>
        <v>品质-白|-144#品质-绿|36#品质-蓝|60#品质-紫|30#品质-橙|18#品质-红|0</v>
      </c>
      <c r="P54" cm="1">
        <f t="array" ref="P54">INDEX($K$28:$K$32,H54)</f>
        <v>4000</v>
      </c>
      <c r="Q54">
        <f>Q55-1</f>
        <v>4</v>
      </c>
      <c r="R54">
        <f t="shared" si="36"/>
        <v>184</v>
      </c>
      <c r="S54">
        <f t="shared" si="37"/>
        <v>37</v>
      </c>
      <c r="T54">
        <f t="shared" si="38"/>
        <v>1840</v>
      </c>
      <c r="U54">
        <f t="shared" si="39"/>
        <v>920</v>
      </c>
      <c r="V54">
        <f t="shared" si="40"/>
        <v>184</v>
      </c>
      <c r="W54">
        <f t="shared" si="41"/>
        <v>9220</v>
      </c>
      <c r="AB54">
        <v>53</v>
      </c>
      <c r="AC54">
        <v>2</v>
      </c>
      <c r="AD54">
        <f t="shared" si="35"/>
        <v>2</v>
      </c>
      <c r="AE54" t="s">
        <v>86</v>
      </c>
      <c r="AF54">
        <f t="shared" si="30"/>
        <v>17</v>
      </c>
      <c r="AG54">
        <f t="shared" si="31"/>
        <v>202</v>
      </c>
      <c r="AH54">
        <f t="shared" si="44"/>
        <v>1</v>
      </c>
      <c r="AI54" cm="1">
        <f t="array" ref="AI54">IF(AF54=17,INDEX($J$37:$J$41,AH54),INDEX($K$37:$K$41,AH54))</f>
        <v>58</v>
      </c>
      <c r="AJ54" s="2" t="str">
        <f t="shared" si="33"/>
        <v>1|17|58</v>
      </c>
      <c r="AK54" s="2" cm="1">
        <f t="array" ref="AK54">ROUNDUP(IF(AF54=18,$R$37,INDEX($R$37:$R$41,AH54)*(1+(AC54-1)*0.3))*2,-1)/2*60</f>
        <v>900</v>
      </c>
      <c r="AL54" s="2">
        <f t="shared" si="42"/>
        <v>1840</v>
      </c>
      <c r="AM54">
        <f>T106</f>
        <v>1840</v>
      </c>
      <c r="AN54" t="str">
        <f>_xlfn.IFS(LEFT(AE54,3)="生命值","属性-最大生命|"&amp;AM54,LEFT(AE54,3)="攻击力","属性-攻击力|"&amp;AM54,LEFT(AE54,3)="防御力","属性-防御力|"&amp;AM54,1=1,AM54)</f>
        <v>属性-最大生命|1840</v>
      </c>
      <c r="AO54" t="str">
        <f t="shared" si="5"/>
        <v>生命值-全局</v>
      </c>
      <c r="AP54" t="str">
        <v>装备概率改变</v>
      </c>
      <c r="AQ54" t="str">
        <f t="shared" si="28"/>
        <v>科技效果类型-装备品质权重增加</v>
      </c>
      <c r="AR54">
        <f t="shared" si="14"/>
        <v>508</v>
      </c>
    </row>
    <row r="55" spans="7:44">
      <c r="G55">
        <v>2</v>
      </c>
      <c r="H55">
        <v>2</v>
      </c>
      <c r="I55">
        <f t="shared" ref="I55:I63" si="48">-SUM(J55:N55)</f>
        <v>-144</v>
      </c>
      <c r="J55">
        <f t="shared" ref="J54:J63" si="49">V$6</f>
        <v>36</v>
      </c>
      <c r="K55">
        <f t="shared" si="45"/>
        <v>60</v>
      </c>
      <c r="L55">
        <f t="shared" si="46"/>
        <v>30</v>
      </c>
      <c r="M55">
        <f t="shared" si="47"/>
        <v>18</v>
      </c>
      <c r="N55">
        <v>0</v>
      </c>
      <c r="O55" t="str">
        <f t="shared" ref="O55:O93" si="50">"品质-白|"&amp;I55&amp;"#品质-绿|"&amp;J55&amp;"#品质-蓝|"&amp;K55&amp;"#品质-紫|"&amp;L55&amp;"#品质-橙|"&amp;M55&amp;"#品质-红|"&amp;N55</f>
        <v>品质-白|-144#品质-绿|36#品质-蓝|60#品质-紫|30#品质-橙|18#品质-红|0</v>
      </c>
      <c r="P55" cm="1">
        <f t="array" ref="P55">INDEX($K$28:$K$32,H55)</f>
        <v>4000</v>
      </c>
      <c r="Q55">
        <f>M29</f>
        <v>5</v>
      </c>
      <c r="R55">
        <f t="shared" ref="R55:R93" si="51">ROUND(VLOOKUP(H55,$G$28:$X$32,13)/5*(0.4+G55*$B$18),0)</f>
        <v>246</v>
      </c>
      <c r="S55">
        <f t="shared" si="37"/>
        <v>49</v>
      </c>
      <c r="T55">
        <f t="shared" si="38"/>
        <v>2460</v>
      </c>
      <c r="U55">
        <f t="shared" si="39"/>
        <v>1230</v>
      </c>
      <c r="V55">
        <f t="shared" si="40"/>
        <v>246</v>
      </c>
      <c r="W55">
        <f t="shared" si="41"/>
        <v>12290</v>
      </c>
      <c r="AB55">
        <v>54</v>
      </c>
      <c r="AC55">
        <v>2</v>
      </c>
      <c r="AD55">
        <f t="shared" si="35"/>
        <v>2</v>
      </c>
      <c r="AE55" t="s">
        <v>86</v>
      </c>
      <c r="AF55">
        <f t="shared" si="30"/>
        <v>17</v>
      </c>
      <c r="AG55">
        <f t="shared" si="31"/>
        <v>202</v>
      </c>
      <c r="AH55">
        <f t="shared" si="44"/>
        <v>2</v>
      </c>
      <c r="AI55" cm="1">
        <f t="array" ref="AI55">IF(AF55=17,INDEX($J$37:$J$41,AH55),INDEX($K$37:$K$41,AH55))</f>
        <v>116</v>
      </c>
      <c r="AJ55" s="2" t="str">
        <f t="shared" si="33"/>
        <v>1|17|116</v>
      </c>
      <c r="AK55" s="2" cm="1">
        <f t="array" ref="AK55">ROUNDUP(IF(AF55=18,$R$37,INDEX($R$37:$R$41,AH55)*(1+(AC55-1)*0.3))*2,-1)/2*60</f>
        <v>1800</v>
      </c>
      <c r="AL55" s="2">
        <f t="shared" si="42"/>
        <v>4300</v>
      </c>
      <c r="AM55">
        <f>T107</f>
        <v>4300</v>
      </c>
      <c r="AN55" t="str">
        <f>_xlfn.IFS(LEFT(AE55,3)="生命值","属性-最大生命|"&amp;AM55,LEFT(AE55,3)="攻击力","属性-攻击力|"&amp;AM55,LEFT(AE55,3)="防御力","属性-防御力|"&amp;AM55,1=1,AM55)</f>
        <v>属性-最大生命|4300</v>
      </c>
      <c r="AO55" t="str">
        <f t="shared" si="5"/>
        <v/>
      </c>
      <c r="AP55" t="str">
        <v>防御力-挂机</v>
      </c>
      <c r="AQ55" t="str">
        <f t="shared" si="28"/>
        <v>科技效果类型-挂机英雄属性</v>
      </c>
      <c r="AR55">
        <f t="shared" si="14"/>
        <v>509</v>
      </c>
    </row>
    <row r="56" spans="7:44">
      <c r="G56">
        <v>3</v>
      </c>
      <c r="H56">
        <v>2</v>
      </c>
      <c r="I56">
        <f t="shared" si="48"/>
        <v>-144</v>
      </c>
      <c r="J56">
        <f t="shared" si="49"/>
        <v>36</v>
      </c>
      <c r="K56">
        <f t="shared" si="45"/>
        <v>60</v>
      </c>
      <c r="L56">
        <f t="shared" si="46"/>
        <v>30</v>
      </c>
      <c r="M56">
        <f t="shared" si="47"/>
        <v>18</v>
      </c>
      <c r="N56">
        <v>0</v>
      </c>
      <c r="O56" t="str">
        <f t="shared" si="50"/>
        <v>品质-白|-144#品质-绿|36#品质-蓝|60#品质-紫|30#品质-橙|18#品质-红|0</v>
      </c>
      <c r="P56" cm="1">
        <f t="array" ref="P56">INDEX($K$28:$K$32,H56)</f>
        <v>4000</v>
      </c>
      <c r="R56">
        <f t="shared" si="51"/>
        <v>307</v>
      </c>
      <c r="S56">
        <f t="shared" si="37"/>
        <v>61</v>
      </c>
      <c r="T56">
        <f t="shared" si="38"/>
        <v>3070</v>
      </c>
      <c r="U56">
        <f t="shared" si="39"/>
        <v>1540</v>
      </c>
      <c r="V56">
        <f t="shared" si="40"/>
        <v>307</v>
      </c>
      <c r="W56">
        <f t="shared" si="41"/>
        <v>15360</v>
      </c>
      <c r="AB56">
        <v>55</v>
      </c>
      <c r="AC56">
        <v>2</v>
      </c>
      <c r="AD56">
        <f t="shared" si="35"/>
        <v>2</v>
      </c>
      <c r="AE56" t="s">
        <v>86</v>
      </c>
      <c r="AF56">
        <f t="shared" si="30"/>
        <v>17</v>
      </c>
      <c r="AG56">
        <f t="shared" si="31"/>
        <v>202</v>
      </c>
      <c r="AH56">
        <f t="shared" si="44"/>
        <v>3</v>
      </c>
      <c r="AI56" cm="1">
        <f t="array" ref="AI56">IF(AF56=17,INDEX($J$37:$J$41,AH56),INDEX($K$37:$K$41,AH56))</f>
        <v>174</v>
      </c>
      <c r="AJ56" s="2" t="str">
        <f t="shared" si="33"/>
        <v>1|17|174</v>
      </c>
      <c r="AK56" s="2" cm="1">
        <f t="array" ref="AK56">ROUNDUP(IF(AF56=18,$R$37,INDEX($R$37:$R$41,AH56)*(1+(AC56-1)*0.3))*2,-1)/2*60</f>
        <v>2400</v>
      </c>
      <c r="AL56" s="2">
        <f t="shared" si="42"/>
        <v>7370</v>
      </c>
      <c r="AM56">
        <f>T108</f>
        <v>7370</v>
      </c>
      <c r="AN56" t="str">
        <f>_xlfn.IFS(LEFT(AE56,3)="生命值","属性-最大生命|"&amp;AM56,LEFT(AE56,3)="攻击力","属性-攻击力|"&amp;AM56,LEFT(AE56,3)="防御力","属性-防御力|"&amp;AM56,1=1,AM56)</f>
        <v>属性-最大生命|7370</v>
      </c>
      <c r="AO56" t="str">
        <f t="shared" si="5"/>
        <v/>
      </c>
      <c r="AP56" t="str">
        <v>装备品阶增加</v>
      </c>
      <c r="AQ56" t="str">
        <f>VLOOKUP(AP56,$A$21:$B$29,2,FALSE)</f>
        <v>科技效果类型-挂机装备阶级增加最大值</v>
      </c>
      <c r="AR56">
        <f>AR45+100</f>
        <v>510</v>
      </c>
    </row>
    <row r="57" spans="7:42">
      <c r="G57">
        <v>4</v>
      </c>
      <c r="H57">
        <v>2</v>
      </c>
      <c r="I57">
        <f t="shared" si="48"/>
        <v>-144</v>
      </c>
      <c r="J57">
        <f t="shared" si="49"/>
        <v>36</v>
      </c>
      <c r="K57">
        <f t="shared" si="45"/>
        <v>60</v>
      </c>
      <c r="L57">
        <f t="shared" si="46"/>
        <v>30</v>
      </c>
      <c r="M57">
        <f t="shared" si="47"/>
        <v>18</v>
      </c>
      <c r="N57">
        <v>0</v>
      </c>
      <c r="O57" t="str">
        <f t="shared" si="50"/>
        <v>品质-白|-144#品质-绿|36#品质-蓝|60#品质-紫|30#品质-橙|18#品质-红|0</v>
      </c>
      <c r="P57" cm="1">
        <f t="array" ref="P57">INDEX($K$28:$K$32,H57)</f>
        <v>4000</v>
      </c>
      <c r="R57">
        <f t="shared" si="51"/>
        <v>369</v>
      </c>
      <c r="S57">
        <f t="shared" si="37"/>
        <v>74</v>
      </c>
      <c r="T57">
        <f t="shared" si="38"/>
        <v>3690</v>
      </c>
      <c r="U57">
        <f t="shared" si="39"/>
        <v>1840</v>
      </c>
      <c r="V57">
        <f t="shared" si="40"/>
        <v>369</v>
      </c>
      <c r="W57">
        <f t="shared" si="41"/>
        <v>18430</v>
      </c>
      <c r="AB57">
        <v>56</v>
      </c>
      <c r="AC57">
        <v>2</v>
      </c>
      <c r="AD57">
        <f t="shared" si="35"/>
        <v>2</v>
      </c>
      <c r="AE57" t="s">
        <v>86</v>
      </c>
      <c r="AF57">
        <f t="shared" si="30"/>
        <v>17</v>
      </c>
      <c r="AG57">
        <f t="shared" si="31"/>
        <v>202</v>
      </c>
      <c r="AH57">
        <f t="shared" si="44"/>
        <v>4</v>
      </c>
      <c r="AI57" cm="1">
        <f t="array" ref="AI57">IF(AF57=17,INDEX($J$37:$J$41,AH57),INDEX($K$37:$K$41,AH57))</f>
        <v>232</v>
      </c>
      <c r="AJ57" s="2" t="str">
        <f t="shared" si="33"/>
        <v>1|17|232</v>
      </c>
      <c r="AK57" s="2" cm="1">
        <f t="array" ref="AK57">ROUNDUP(IF(AF57=18,$R$37,INDEX($R$37:$R$41,AH57)*(1+(AC57-1)*0.3))*2,-1)/2*60</f>
        <v>3600</v>
      </c>
      <c r="AL57" s="2">
        <f t="shared" si="42"/>
        <v>11060</v>
      </c>
      <c r="AM57">
        <f>T109</f>
        <v>11060</v>
      </c>
      <c r="AN57" t="str">
        <f>_xlfn.IFS(LEFT(AE57,3)="生命值","属性-最大生命|"&amp;AM57,LEFT(AE57,3)="攻击力","属性-攻击力|"&amp;AM57,LEFT(AE57,3)="防御力","属性-防御力|"&amp;AM57,1=1,AM57)</f>
        <v>属性-最大生命|11060</v>
      </c>
      <c r="AO57" t="str">
        <f t="shared" si="5"/>
        <v/>
      </c>
      <c r="AP57" t="str">
        <v>0</v>
      </c>
    </row>
    <row r="58" spans="7:41">
      <c r="G58">
        <v>5</v>
      </c>
      <c r="H58">
        <v>2</v>
      </c>
      <c r="I58">
        <f t="shared" si="48"/>
        <v>-144</v>
      </c>
      <c r="J58">
        <f t="shared" si="49"/>
        <v>36</v>
      </c>
      <c r="K58">
        <f t="shared" si="45"/>
        <v>60</v>
      </c>
      <c r="L58">
        <f t="shared" si="46"/>
        <v>30</v>
      </c>
      <c r="M58">
        <f t="shared" si="47"/>
        <v>18</v>
      </c>
      <c r="N58">
        <v>0</v>
      </c>
      <c r="O58" t="str">
        <f t="shared" si="50"/>
        <v>品质-白|-144#品质-绿|36#品质-蓝|60#品质-紫|30#品质-橙|18#品质-红|0</v>
      </c>
      <c r="P58" cm="1">
        <f t="array" ref="P58">INDEX($K$28:$K$32,H58)</f>
        <v>4000</v>
      </c>
      <c r="R58">
        <f t="shared" si="51"/>
        <v>430</v>
      </c>
      <c r="S58">
        <f t="shared" si="37"/>
        <v>86</v>
      </c>
      <c r="T58">
        <f t="shared" si="38"/>
        <v>4300</v>
      </c>
      <c r="U58">
        <f t="shared" si="39"/>
        <v>2150</v>
      </c>
      <c r="V58">
        <f t="shared" si="40"/>
        <v>430</v>
      </c>
      <c r="W58">
        <f t="shared" si="41"/>
        <v>21500</v>
      </c>
      <c r="AB58">
        <v>57</v>
      </c>
      <c r="AC58">
        <v>2</v>
      </c>
      <c r="AD58">
        <f t="shared" si="35"/>
        <v>2</v>
      </c>
      <c r="AE58" t="s">
        <v>86</v>
      </c>
      <c r="AF58">
        <f t="shared" si="30"/>
        <v>17</v>
      </c>
      <c r="AG58">
        <f t="shared" si="31"/>
        <v>202</v>
      </c>
      <c r="AH58">
        <f t="shared" si="44"/>
        <v>5</v>
      </c>
      <c r="AI58" cm="1">
        <f t="array" ref="AI58">IF(AF58=17,INDEX($J$37:$J$41,AH58),INDEX($K$37:$K$41,AH58))</f>
        <v>290</v>
      </c>
      <c r="AJ58" s="2" t="str">
        <f t="shared" si="33"/>
        <v>1|17|290</v>
      </c>
      <c r="AK58" s="2" cm="1">
        <f t="array" ref="AK58">ROUNDUP(IF(AF58=18,$R$37,INDEX($R$37:$R$41,AH58)*(1+(AC58-1)*0.3))*2,-1)/2*60</f>
        <v>4800</v>
      </c>
      <c r="AL58" s="2">
        <f t="shared" si="42"/>
        <v>15360</v>
      </c>
      <c r="AM58">
        <f>T110</f>
        <v>15360</v>
      </c>
      <c r="AN58" t="str">
        <f>_xlfn.IFS(LEFT(AE58,3)="生命值","属性-最大生命|"&amp;AM58,LEFT(AE58,3)="攻击力","属性-攻击力|"&amp;AM58,LEFT(AE58,3)="防御力","属性-防御力|"&amp;AM58,1=1,AM58)</f>
        <v>属性-最大生命|15360</v>
      </c>
      <c r="AO58" t="str">
        <f t="shared" si="5"/>
        <v/>
      </c>
    </row>
    <row r="59" spans="7:41">
      <c r="G59">
        <f>G54</f>
        <v>1</v>
      </c>
      <c r="H59">
        <v>2</v>
      </c>
      <c r="I59">
        <f t="shared" si="48"/>
        <v>-155</v>
      </c>
      <c r="J59">
        <f t="shared" si="49"/>
        <v>36</v>
      </c>
      <c r="K59">
        <f t="shared" si="45"/>
        <v>60</v>
      </c>
      <c r="L59">
        <f t="shared" si="46"/>
        <v>30</v>
      </c>
      <c r="M59">
        <f t="shared" si="47"/>
        <v>18</v>
      </c>
      <c r="N59">
        <f>Z$6</f>
        <v>11</v>
      </c>
      <c r="O59" t="str">
        <f t="shared" si="50"/>
        <v>品质-白|-155#品质-绿|36#品质-蓝|60#品质-紫|30#品质-橙|18#品质-红|11</v>
      </c>
      <c r="P59" cm="1">
        <f t="array" ref="P59">INDEX($K$28:$K$32,H59)</f>
        <v>4000</v>
      </c>
      <c r="Q59">
        <f>Q60-1</f>
        <v>6</v>
      </c>
      <c r="R59">
        <f t="shared" si="51"/>
        <v>184</v>
      </c>
      <c r="S59">
        <f t="shared" si="37"/>
        <v>37</v>
      </c>
      <c r="T59">
        <f t="shared" si="38"/>
        <v>1840</v>
      </c>
      <c r="U59">
        <f t="shared" si="39"/>
        <v>920</v>
      </c>
      <c r="V59">
        <f t="shared" si="40"/>
        <v>184</v>
      </c>
      <c r="W59">
        <f t="shared" si="41"/>
        <v>9220</v>
      </c>
      <c r="AB59">
        <v>58</v>
      </c>
      <c r="AC59">
        <v>2</v>
      </c>
      <c r="AD59">
        <f t="shared" si="35"/>
        <v>3</v>
      </c>
      <c r="AE59" t="s">
        <v>90</v>
      </c>
      <c r="AF59">
        <f t="shared" si="30"/>
        <v>17</v>
      </c>
      <c r="AG59">
        <f t="shared" si="31"/>
        <v>203</v>
      </c>
      <c r="AH59">
        <f t="shared" si="44"/>
        <v>1</v>
      </c>
      <c r="AI59" cm="1">
        <f t="array" ref="AI59">IF(AF59=17,INDEX($J$37:$J$41,AH59),INDEX($K$37:$K$41,AH59))</f>
        <v>58</v>
      </c>
      <c r="AJ59" s="2" t="str">
        <f t="shared" si="33"/>
        <v>1|17|58</v>
      </c>
      <c r="AK59" s="2" cm="1">
        <f t="array" ref="AK59">ROUNDUP(IF(AF59=18,$R$37,INDEX($R$37:$R$41,AH59)*(1+(AC59-1)*0.3))*2,-1)/2*60</f>
        <v>900</v>
      </c>
      <c r="AL59" s="8" t="s">
        <v>91</v>
      </c>
      <c r="AM59" t="str">
        <f>O106</f>
        <v>品质-白|-144#品质-绿|36#品质-蓝|60#品质-紫|30#品质-橙|18#品质-红|0</v>
      </c>
      <c r="AN59" t="str">
        <f>_xlfn.IFS(LEFT(AE59,3)="生命值","属性-最大生命|"&amp;AM59,LEFT(AE59,3)="攻击力","属性-攻击力|"&amp;AM59,LEFT(AE59,3)="防御力","属性-防御力|"&amp;AM59,1=1,AM59)</f>
        <v>品质-白|-144#品质-绿|36#品质-蓝|60#品质-紫|30#品质-橙|18#品质-红|0</v>
      </c>
      <c r="AO59" t="str">
        <f t="shared" si="5"/>
        <v>装备概率改变</v>
      </c>
    </row>
    <row r="60" spans="7:41">
      <c r="G60">
        <f t="shared" ref="G60:G93" si="52">G55</f>
        <v>2</v>
      </c>
      <c r="H60">
        <v>2</v>
      </c>
      <c r="I60">
        <f t="shared" si="48"/>
        <v>-155</v>
      </c>
      <c r="J60">
        <f t="shared" si="49"/>
        <v>36</v>
      </c>
      <c r="K60">
        <f t="shared" si="45"/>
        <v>60</v>
      </c>
      <c r="L60">
        <f t="shared" si="46"/>
        <v>30</v>
      </c>
      <c r="M60">
        <f t="shared" si="47"/>
        <v>18</v>
      </c>
      <c r="N60">
        <f>Z$6</f>
        <v>11</v>
      </c>
      <c r="O60" t="str">
        <f t="shared" si="50"/>
        <v>品质-白|-155#品质-绿|36#品质-蓝|60#品质-紫|30#品质-橙|18#品质-红|11</v>
      </c>
      <c r="P60" cm="1">
        <f t="array" ref="P60">INDEX($K$28:$K$32,H60)</f>
        <v>4000</v>
      </c>
      <c r="Q60">
        <f>N29</f>
        <v>7</v>
      </c>
      <c r="R60">
        <f t="shared" si="51"/>
        <v>246</v>
      </c>
      <c r="S60">
        <f t="shared" si="37"/>
        <v>49</v>
      </c>
      <c r="T60">
        <f t="shared" si="38"/>
        <v>2460</v>
      </c>
      <c r="U60">
        <f t="shared" si="39"/>
        <v>1230</v>
      </c>
      <c r="V60">
        <f t="shared" si="40"/>
        <v>246</v>
      </c>
      <c r="W60">
        <f t="shared" si="41"/>
        <v>12290</v>
      </c>
      <c r="AB60">
        <v>59</v>
      </c>
      <c r="AC60">
        <v>2</v>
      </c>
      <c r="AD60">
        <f t="shared" si="35"/>
        <v>3</v>
      </c>
      <c r="AE60" t="s">
        <v>90</v>
      </c>
      <c r="AF60">
        <f t="shared" si="30"/>
        <v>17</v>
      </c>
      <c r="AG60">
        <f t="shared" si="31"/>
        <v>203</v>
      </c>
      <c r="AH60">
        <f t="shared" si="44"/>
        <v>2</v>
      </c>
      <c r="AI60" cm="1">
        <f t="array" ref="AI60">IF(AF60=17,INDEX($J$37:$J$41,AH60),INDEX($K$37:$K$41,AH60))</f>
        <v>116</v>
      </c>
      <c r="AJ60" s="2" t="str">
        <f t="shared" si="33"/>
        <v>1|17|116</v>
      </c>
      <c r="AK60" s="2" cm="1">
        <f t="array" ref="AK60">ROUNDUP(IF(AF60=18,$R$37,INDEX($R$37:$R$41,AH60)*(1+(AC60-1)*0.3))*2,-1)/2*60</f>
        <v>1800</v>
      </c>
      <c r="AL60" s="8" t="s">
        <v>93</v>
      </c>
      <c r="AM60" t="str">
        <f>O107</f>
        <v>品质-白|-288#品质-绿|72#品质-蓝|120#品质-紫|60#品质-橙|36#品质-红|0</v>
      </c>
      <c r="AN60" t="str">
        <f>_xlfn.IFS(LEFT(AE60,3)="生命值","属性-最大生命|"&amp;AM60,LEFT(AE60,3)="攻击力","属性-攻击力|"&amp;AM60,LEFT(AE60,3)="防御力","属性-防御力|"&amp;AM60,1=1,AM60)</f>
        <v>品质-白|-288#品质-绿|72#品质-蓝|120#品质-紫|60#品质-橙|36#品质-红|0</v>
      </c>
      <c r="AO60" t="str">
        <f t="shared" si="5"/>
        <v/>
      </c>
    </row>
    <row r="61" spans="7:41">
      <c r="G61">
        <f t="shared" si="52"/>
        <v>3</v>
      </c>
      <c r="H61">
        <v>2</v>
      </c>
      <c r="I61">
        <f t="shared" si="48"/>
        <v>-155</v>
      </c>
      <c r="J61">
        <f t="shared" si="49"/>
        <v>36</v>
      </c>
      <c r="K61">
        <f t="shared" si="45"/>
        <v>60</v>
      </c>
      <c r="L61">
        <f t="shared" si="46"/>
        <v>30</v>
      </c>
      <c r="M61">
        <f t="shared" si="47"/>
        <v>18</v>
      </c>
      <c r="N61">
        <f>Z$6</f>
        <v>11</v>
      </c>
      <c r="O61" t="str">
        <f t="shared" si="50"/>
        <v>品质-白|-155#品质-绿|36#品质-蓝|60#品质-紫|30#品质-橙|18#品质-红|11</v>
      </c>
      <c r="P61" cm="1">
        <f t="array" ref="P61">INDEX($K$28:$K$32,H61)</f>
        <v>4000</v>
      </c>
      <c r="R61">
        <f t="shared" si="51"/>
        <v>307</v>
      </c>
      <c r="S61">
        <f t="shared" si="37"/>
        <v>61</v>
      </c>
      <c r="T61">
        <f t="shared" si="38"/>
        <v>3070</v>
      </c>
      <c r="U61">
        <f t="shared" si="39"/>
        <v>1540</v>
      </c>
      <c r="V61">
        <f t="shared" si="40"/>
        <v>307</v>
      </c>
      <c r="W61">
        <f t="shared" si="41"/>
        <v>15360</v>
      </c>
      <c r="AB61">
        <v>60</v>
      </c>
      <c r="AC61">
        <v>2</v>
      </c>
      <c r="AD61">
        <f t="shared" si="35"/>
        <v>3</v>
      </c>
      <c r="AE61" t="s">
        <v>90</v>
      </c>
      <c r="AF61">
        <f t="shared" si="30"/>
        <v>17</v>
      </c>
      <c r="AG61">
        <f t="shared" si="31"/>
        <v>203</v>
      </c>
      <c r="AH61">
        <f t="shared" si="44"/>
        <v>3</v>
      </c>
      <c r="AI61" cm="1">
        <f t="array" ref="AI61">IF(AF61=17,INDEX($J$37:$J$41,AH61),INDEX($K$37:$K$41,AH61))</f>
        <v>174</v>
      </c>
      <c r="AJ61" s="2" t="str">
        <f t="shared" si="33"/>
        <v>1|17|174</v>
      </c>
      <c r="AK61" s="2" cm="1">
        <f t="array" ref="AK61">ROUNDUP(IF(AF61=18,$R$37,INDEX($R$37:$R$41,AH61)*(1+(AC61-1)*0.3))*2,-1)/2*60</f>
        <v>2400</v>
      </c>
      <c r="AL61" s="8" t="s">
        <v>161</v>
      </c>
      <c r="AM61" t="str">
        <f>O108</f>
        <v>品质-白|-432#品质-绿|108#品质-蓝|180#品质-紫|90#品质-橙|54#品质-红|0</v>
      </c>
      <c r="AN61" t="str">
        <f>_xlfn.IFS(LEFT(AE61,3)="生命值","属性-最大生命|"&amp;AM61,LEFT(AE61,3)="攻击力","属性-攻击力|"&amp;AM61,LEFT(AE61,3)="防御力","属性-防御力|"&amp;AM61,1=1,AM61)</f>
        <v>品质-白|-432#品质-绿|108#品质-蓝|180#品质-紫|90#品质-橙|54#品质-红|0</v>
      </c>
      <c r="AO61" t="str">
        <f t="shared" si="5"/>
        <v/>
      </c>
    </row>
    <row r="62" spans="7:41">
      <c r="G62">
        <f t="shared" si="52"/>
        <v>4</v>
      </c>
      <c r="H62">
        <v>2</v>
      </c>
      <c r="I62">
        <f t="shared" si="48"/>
        <v>-155</v>
      </c>
      <c r="J62">
        <f t="shared" si="49"/>
        <v>36</v>
      </c>
      <c r="K62">
        <f t="shared" si="45"/>
        <v>60</v>
      </c>
      <c r="L62">
        <f t="shared" si="46"/>
        <v>30</v>
      </c>
      <c r="M62">
        <f t="shared" si="47"/>
        <v>18</v>
      </c>
      <c r="N62">
        <f>Z$6</f>
        <v>11</v>
      </c>
      <c r="O62" t="str">
        <f t="shared" si="50"/>
        <v>品质-白|-155#品质-绿|36#品质-蓝|60#品质-紫|30#品质-橙|18#品质-红|11</v>
      </c>
      <c r="P62" cm="1">
        <f t="array" ref="P62">INDEX($K$28:$K$32,H62)</f>
        <v>4000</v>
      </c>
      <c r="R62">
        <f t="shared" si="51"/>
        <v>369</v>
      </c>
      <c r="S62">
        <f t="shared" si="37"/>
        <v>74</v>
      </c>
      <c r="T62">
        <f t="shared" si="38"/>
        <v>3690</v>
      </c>
      <c r="U62">
        <f t="shared" si="39"/>
        <v>1840</v>
      </c>
      <c r="V62">
        <f t="shared" si="40"/>
        <v>369</v>
      </c>
      <c r="W62">
        <f t="shared" si="41"/>
        <v>18430</v>
      </c>
      <c r="AB62">
        <v>61</v>
      </c>
      <c r="AC62">
        <v>2</v>
      </c>
      <c r="AD62">
        <f t="shared" si="35"/>
        <v>3</v>
      </c>
      <c r="AE62" t="s">
        <v>90</v>
      </c>
      <c r="AF62">
        <f t="shared" si="30"/>
        <v>17</v>
      </c>
      <c r="AG62">
        <f t="shared" si="31"/>
        <v>203</v>
      </c>
      <c r="AH62">
        <f t="shared" si="44"/>
        <v>4</v>
      </c>
      <c r="AI62" cm="1">
        <f t="array" ref="AI62">IF(AF62=17,INDEX($J$37:$J$41,AH62),INDEX($K$37:$K$41,AH62))</f>
        <v>232</v>
      </c>
      <c r="AJ62" s="2" t="str">
        <f t="shared" si="33"/>
        <v>1|17|232</v>
      </c>
      <c r="AK62" s="2" cm="1">
        <f t="array" ref="AK62">ROUNDUP(IF(AF62=18,$R$37,INDEX($R$37:$R$41,AH62)*(1+(AC62-1)*0.3))*2,-1)/2*60</f>
        <v>3600</v>
      </c>
      <c r="AL62" s="8" t="s">
        <v>165</v>
      </c>
      <c r="AM62" t="str">
        <f>O109</f>
        <v>品质-白|-576#品质-绿|144#品质-蓝|240#品质-紫|120#品质-橙|72#品质-红|0</v>
      </c>
      <c r="AN62" t="str">
        <f t="shared" ref="AN62:AN125" si="53">_xlfn.IFS(LEFT(AE62,3)="生命值","属性-最大生命|"&amp;AM62,LEFT(AE62,3)="攻击力","属性-攻击力|"&amp;AM62,LEFT(AE62,3)="防御力","属性-防御力|"&amp;AM62,1=1,AM62)</f>
        <v>品质-白|-576#品质-绿|144#品质-蓝|240#品质-紫|120#品质-橙|72#品质-红|0</v>
      </c>
      <c r="AO62" t="str">
        <f t="shared" si="5"/>
        <v/>
      </c>
    </row>
    <row r="63" spans="7:41">
      <c r="G63">
        <f t="shared" si="52"/>
        <v>5</v>
      </c>
      <c r="H63">
        <v>2</v>
      </c>
      <c r="I63">
        <f t="shared" si="48"/>
        <v>-155</v>
      </c>
      <c r="J63">
        <f t="shared" si="49"/>
        <v>36</v>
      </c>
      <c r="K63">
        <f t="shared" si="45"/>
        <v>60</v>
      </c>
      <c r="L63">
        <f t="shared" si="46"/>
        <v>30</v>
      </c>
      <c r="M63">
        <f t="shared" si="47"/>
        <v>18</v>
      </c>
      <c r="N63">
        <f>Z$6</f>
        <v>11</v>
      </c>
      <c r="O63" t="str">
        <f t="shared" si="50"/>
        <v>品质-白|-155#品质-绿|36#品质-蓝|60#品质-紫|30#品质-橙|18#品质-红|11</v>
      </c>
      <c r="P63" cm="1">
        <f t="array" ref="P63">INDEX($K$28:$K$32,H63)</f>
        <v>4000</v>
      </c>
      <c r="R63">
        <f t="shared" si="51"/>
        <v>430</v>
      </c>
      <c r="S63">
        <f t="shared" si="37"/>
        <v>86</v>
      </c>
      <c r="T63">
        <f t="shared" si="38"/>
        <v>4300</v>
      </c>
      <c r="U63">
        <f t="shared" si="39"/>
        <v>2150</v>
      </c>
      <c r="V63">
        <f t="shared" si="40"/>
        <v>430</v>
      </c>
      <c r="W63">
        <f t="shared" si="41"/>
        <v>21500</v>
      </c>
      <c r="AB63">
        <v>62</v>
      </c>
      <c r="AC63">
        <v>2</v>
      </c>
      <c r="AD63">
        <f t="shared" si="35"/>
        <v>3</v>
      </c>
      <c r="AE63" t="s">
        <v>90</v>
      </c>
      <c r="AF63">
        <f t="shared" si="30"/>
        <v>17</v>
      </c>
      <c r="AG63">
        <f t="shared" si="31"/>
        <v>203</v>
      </c>
      <c r="AH63">
        <f t="shared" si="44"/>
        <v>5</v>
      </c>
      <c r="AI63" cm="1">
        <f t="array" ref="AI63">IF(AF63=17,INDEX($J$37:$J$41,AH63),INDEX($K$37:$K$41,AH63))</f>
        <v>290</v>
      </c>
      <c r="AJ63" s="2" t="str">
        <f t="shared" si="33"/>
        <v>1|17|290</v>
      </c>
      <c r="AK63" s="2" cm="1">
        <f t="array" ref="AK63">ROUNDUP(IF(AF63=18,$R$37,INDEX($R$37:$R$41,AH63)*(1+(AC63-1)*0.3))*2,-1)/2*60</f>
        <v>4800</v>
      </c>
      <c r="AL63" s="8" t="s">
        <v>166</v>
      </c>
      <c r="AM63" t="str">
        <f>O110</f>
        <v>品质-白|-720#品质-绿|180#品质-蓝|300#品质-紫|150#品质-橙|90#品质-红|0</v>
      </c>
      <c r="AN63" t="str">
        <f t="shared" si="53"/>
        <v>品质-白|-720#品质-绿|180#品质-蓝|300#品质-紫|150#品质-橙|90#品质-红|0</v>
      </c>
      <c r="AO63" t="str">
        <f t="shared" si="5"/>
        <v/>
      </c>
    </row>
    <row r="64" spans="7:41">
      <c r="G64">
        <f t="shared" si="52"/>
        <v>1</v>
      </c>
      <c r="H64">
        <f>H54+1</f>
        <v>3</v>
      </c>
      <c r="I64">
        <f t="shared" ref="I64:N64" si="54">U$11</f>
        <v>-250</v>
      </c>
      <c r="J64">
        <f t="shared" si="54"/>
        <v>56</v>
      </c>
      <c r="K64">
        <f t="shared" si="54"/>
        <v>100</v>
      </c>
      <c r="L64">
        <f t="shared" si="54"/>
        <v>50</v>
      </c>
      <c r="M64">
        <f t="shared" si="54"/>
        <v>30</v>
      </c>
      <c r="N64">
        <f t="shared" si="54"/>
        <v>14</v>
      </c>
      <c r="O64" t="str">
        <f t="shared" si="50"/>
        <v>品质-白|-250#品质-绿|56#品质-蓝|100#品质-紫|50#品质-橙|30#品质-红|14</v>
      </c>
      <c r="P64" cm="1">
        <f t="array" ref="P64">INDEX($K$28:$K$32,H64)</f>
        <v>4000</v>
      </c>
      <c r="Q64">
        <f>Q65-1</f>
        <v>8</v>
      </c>
      <c r="R64">
        <f t="shared" si="51"/>
        <v>382</v>
      </c>
      <c r="S64">
        <f t="shared" si="37"/>
        <v>76</v>
      </c>
      <c r="T64">
        <f t="shared" si="38"/>
        <v>3820</v>
      </c>
      <c r="U64">
        <f t="shared" si="39"/>
        <v>1910</v>
      </c>
      <c r="V64">
        <f t="shared" si="40"/>
        <v>382</v>
      </c>
      <c r="W64">
        <f t="shared" si="41"/>
        <v>19110</v>
      </c>
      <c r="AB64">
        <v>63</v>
      </c>
      <c r="AC64">
        <v>2</v>
      </c>
      <c r="AD64">
        <f t="shared" si="35"/>
        <v>4</v>
      </c>
      <c r="AE64" t="s">
        <v>95</v>
      </c>
      <c r="AF64">
        <f t="shared" si="30"/>
        <v>17</v>
      </c>
      <c r="AG64">
        <f t="shared" si="31"/>
        <v>204</v>
      </c>
      <c r="AH64">
        <f t="shared" si="44"/>
        <v>1</v>
      </c>
      <c r="AI64" cm="1">
        <f t="array" ref="AI64">IF(AF64=17,INDEX($J$37:$J$41,AH64),INDEX($K$37:$K$41,AH64))</f>
        <v>58</v>
      </c>
      <c r="AJ64" s="2" t="str">
        <f t="shared" si="33"/>
        <v>1|17|58</v>
      </c>
      <c r="AK64" s="2" cm="1">
        <f t="array" ref="AK64">ROUNDUP(IF(AF64=18,$R$37,INDEX($R$37:$R$41,AH64)*(1+(AC64-1)*0.3))*2,-1)/2*60</f>
        <v>900</v>
      </c>
      <c r="AL64">
        <v>1</v>
      </c>
      <c r="AM64">
        <f>Q106</f>
        <v>4</v>
      </c>
      <c r="AN64">
        <f t="shared" si="53"/>
        <v>4</v>
      </c>
      <c r="AO64" t="str">
        <f t="shared" si="5"/>
        <v>装备品阶增加</v>
      </c>
    </row>
    <row r="65" spans="7:41">
      <c r="G65">
        <f t="shared" si="52"/>
        <v>2</v>
      </c>
      <c r="H65">
        <f t="shared" ref="H65:H83" si="55">H55+1</f>
        <v>3</v>
      </c>
      <c r="I65">
        <f t="shared" ref="I65:I73" si="56">U$11</f>
        <v>-250</v>
      </c>
      <c r="J65">
        <f t="shared" ref="J65:J73" si="57">V$11</f>
        <v>56</v>
      </c>
      <c r="K65">
        <f t="shared" ref="K65:K73" si="58">W$11</f>
        <v>100</v>
      </c>
      <c r="L65">
        <f t="shared" ref="L65:L73" si="59">X$11</f>
        <v>50</v>
      </c>
      <c r="M65">
        <f t="shared" ref="M65:M73" si="60">Y$11</f>
        <v>30</v>
      </c>
      <c r="N65">
        <f t="shared" ref="N65:N73" si="61">Z$11</f>
        <v>14</v>
      </c>
      <c r="O65" t="str">
        <f t="shared" si="50"/>
        <v>品质-白|-250#品质-绿|56#品质-蓝|100#品质-紫|50#品质-橙|30#品质-红|14</v>
      </c>
      <c r="P65" cm="1">
        <f t="array" ref="P65">INDEX($K$28:$K$32,H65)</f>
        <v>4000</v>
      </c>
      <c r="Q65">
        <f>M30</f>
        <v>9</v>
      </c>
      <c r="R65">
        <f t="shared" si="51"/>
        <v>509</v>
      </c>
      <c r="S65">
        <f t="shared" si="37"/>
        <v>102</v>
      </c>
      <c r="T65">
        <f t="shared" si="38"/>
        <v>5090</v>
      </c>
      <c r="U65">
        <f t="shared" si="39"/>
        <v>2550</v>
      </c>
      <c r="V65">
        <f t="shared" si="40"/>
        <v>509</v>
      </c>
      <c r="W65">
        <f t="shared" si="41"/>
        <v>25470</v>
      </c>
      <c r="AB65">
        <v>64</v>
      </c>
      <c r="AC65">
        <v>2</v>
      </c>
      <c r="AD65">
        <f t="shared" si="35"/>
        <v>4</v>
      </c>
      <c r="AE65" t="s">
        <v>95</v>
      </c>
      <c r="AF65">
        <f t="shared" si="30"/>
        <v>17</v>
      </c>
      <c r="AG65">
        <f t="shared" si="31"/>
        <v>204</v>
      </c>
      <c r="AH65">
        <f t="shared" si="44"/>
        <v>2</v>
      </c>
      <c r="AI65" cm="1">
        <f t="array" ref="AI65">IF(AF65=17,INDEX($J$37:$J$41,AH65),INDEX($K$37:$K$41,AH65))</f>
        <v>116</v>
      </c>
      <c r="AJ65" s="2" t="str">
        <f t="shared" si="33"/>
        <v>1|17|116</v>
      </c>
      <c r="AK65" s="2" cm="1">
        <f t="array" ref="AK65">ROUNDUP(IF(AF65=18,$R$37,INDEX($R$37:$R$41,AH65)*(1+(AC65-1)*0.3))*2,-1)/2*60</f>
        <v>1800</v>
      </c>
      <c r="AL65">
        <f>AL64+1</f>
        <v>2</v>
      </c>
      <c r="AM65">
        <f>Q107</f>
        <v>5</v>
      </c>
      <c r="AN65">
        <f t="shared" si="53"/>
        <v>5</v>
      </c>
      <c r="AO65" t="str">
        <f t="shared" si="5"/>
        <v/>
      </c>
    </row>
    <row r="66" spans="7:41">
      <c r="G66">
        <f t="shared" si="52"/>
        <v>3</v>
      </c>
      <c r="H66">
        <f t="shared" si="55"/>
        <v>3</v>
      </c>
      <c r="I66">
        <f t="shared" si="56"/>
        <v>-250</v>
      </c>
      <c r="J66">
        <f t="shared" si="57"/>
        <v>56</v>
      </c>
      <c r="K66">
        <f t="shared" si="58"/>
        <v>100</v>
      </c>
      <c r="L66">
        <f t="shared" si="59"/>
        <v>50</v>
      </c>
      <c r="M66">
        <f t="shared" si="60"/>
        <v>30</v>
      </c>
      <c r="N66">
        <f t="shared" si="61"/>
        <v>14</v>
      </c>
      <c r="O66" t="str">
        <f t="shared" si="50"/>
        <v>品质-白|-250#品质-绿|56#品质-蓝|100#品质-紫|50#品质-橙|30#品质-红|14</v>
      </c>
      <c r="P66" cm="1">
        <f t="array" ref="P66">INDEX($K$28:$K$32,H66)</f>
        <v>4000</v>
      </c>
      <c r="R66">
        <f t="shared" si="51"/>
        <v>637</v>
      </c>
      <c r="S66">
        <f t="shared" si="37"/>
        <v>127</v>
      </c>
      <c r="T66">
        <f t="shared" si="38"/>
        <v>6370</v>
      </c>
      <c r="U66">
        <f t="shared" si="39"/>
        <v>3180</v>
      </c>
      <c r="V66">
        <f t="shared" si="40"/>
        <v>637</v>
      </c>
      <c r="W66">
        <f t="shared" si="41"/>
        <v>31840</v>
      </c>
      <c r="AB66">
        <v>65</v>
      </c>
      <c r="AC66">
        <v>2</v>
      </c>
      <c r="AD66">
        <f t="shared" si="35"/>
        <v>5</v>
      </c>
      <c r="AE66" t="s">
        <v>97</v>
      </c>
      <c r="AF66">
        <f t="shared" si="30"/>
        <v>17</v>
      </c>
      <c r="AG66">
        <f t="shared" si="31"/>
        <v>205</v>
      </c>
      <c r="AH66">
        <f t="shared" si="44"/>
        <v>1</v>
      </c>
      <c r="AI66" cm="1">
        <f t="array" ref="AI66">IF(AF66=17,INDEX($J$37:$J$41,AH66),INDEX($K$37:$K$41,AH66))</f>
        <v>58</v>
      </c>
      <c r="AJ66" s="2" t="str">
        <f t="shared" si="33"/>
        <v>1|17|58</v>
      </c>
      <c r="AK66" s="2" cm="1">
        <f t="array" ref="AK66">ROUNDUP(IF(AF66=18,$R$37,INDEX($R$37:$R$41,AH66)*(1+(AC66-1)*0.3))*2,-1)/2*60</f>
        <v>900</v>
      </c>
      <c r="AL66" s="2">
        <f>AM66</f>
        <v>920</v>
      </c>
      <c r="AM66">
        <f>U106</f>
        <v>920</v>
      </c>
      <c r="AN66" t="str">
        <f t="shared" si="53"/>
        <v>属性-攻击力|920</v>
      </c>
      <c r="AO66" t="str">
        <f t="shared" si="5"/>
        <v>攻击力-挂机</v>
      </c>
    </row>
    <row r="67" spans="7:41">
      <c r="G67">
        <f t="shared" si="52"/>
        <v>4</v>
      </c>
      <c r="H67">
        <f t="shared" si="55"/>
        <v>3</v>
      </c>
      <c r="I67">
        <f t="shared" si="56"/>
        <v>-250</v>
      </c>
      <c r="J67">
        <f t="shared" si="57"/>
        <v>56</v>
      </c>
      <c r="K67">
        <f t="shared" si="58"/>
        <v>100</v>
      </c>
      <c r="L67">
        <f t="shared" si="59"/>
        <v>50</v>
      </c>
      <c r="M67">
        <f t="shared" si="60"/>
        <v>30</v>
      </c>
      <c r="N67">
        <f t="shared" si="61"/>
        <v>14</v>
      </c>
      <c r="O67" t="str">
        <f t="shared" si="50"/>
        <v>品质-白|-250#品质-绿|56#品质-蓝|100#品质-紫|50#品质-橙|30#品质-红|14</v>
      </c>
      <c r="P67" cm="1">
        <f t="array" ref="P67">INDEX($K$28:$K$32,H67)</f>
        <v>4000</v>
      </c>
      <c r="R67">
        <f t="shared" si="51"/>
        <v>764</v>
      </c>
      <c r="S67">
        <f t="shared" si="37"/>
        <v>153</v>
      </c>
      <c r="T67">
        <f t="shared" si="38"/>
        <v>7640</v>
      </c>
      <c r="U67">
        <f t="shared" si="39"/>
        <v>3820</v>
      </c>
      <c r="V67">
        <f t="shared" si="40"/>
        <v>764</v>
      </c>
      <c r="W67">
        <f t="shared" si="41"/>
        <v>38210</v>
      </c>
      <c r="AB67">
        <v>66</v>
      </c>
      <c r="AC67">
        <v>2</v>
      </c>
      <c r="AD67">
        <f t="shared" si="35"/>
        <v>5</v>
      </c>
      <c r="AE67" t="s">
        <v>97</v>
      </c>
      <c r="AF67">
        <f t="shared" si="30"/>
        <v>17</v>
      </c>
      <c r="AG67">
        <f t="shared" si="31"/>
        <v>205</v>
      </c>
      <c r="AH67">
        <f t="shared" si="44"/>
        <v>2</v>
      </c>
      <c r="AI67" cm="1">
        <f t="array" ref="AI67">IF(AF67=17,INDEX($J$37:$J$41,AH67),INDEX($K$37:$K$41,AH67))</f>
        <v>116</v>
      </c>
      <c r="AJ67" s="2" t="str">
        <f t="shared" si="33"/>
        <v>1|17|116</v>
      </c>
      <c r="AK67" s="2" cm="1">
        <f t="array" ref="AK67">ROUNDUP(IF(AF67=18,$R$37,INDEX($R$37:$R$41,AH67)*(1+(AC67-1)*0.3))*2,-1)/2*60</f>
        <v>1800</v>
      </c>
      <c r="AL67" s="2">
        <f t="shared" ref="AL67:AL80" si="62">AM67</f>
        <v>2150</v>
      </c>
      <c r="AM67">
        <f>U107</f>
        <v>2150</v>
      </c>
      <c r="AN67" t="str">
        <f t="shared" si="53"/>
        <v>属性-攻击力|2150</v>
      </c>
      <c r="AO67" t="str">
        <f t="shared" ref="AO67:AO130" si="63">IF(AE67=AE66,"",AE67)</f>
        <v/>
      </c>
    </row>
    <row r="68" spans="7:41">
      <c r="G68">
        <f t="shared" si="52"/>
        <v>5</v>
      </c>
      <c r="H68">
        <f t="shared" si="55"/>
        <v>3</v>
      </c>
      <c r="I68">
        <f t="shared" si="56"/>
        <v>-250</v>
      </c>
      <c r="J68">
        <f t="shared" si="57"/>
        <v>56</v>
      </c>
      <c r="K68">
        <f t="shared" si="58"/>
        <v>100</v>
      </c>
      <c r="L68">
        <f t="shared" si="59"/>
        <v>50</v>
      </c>
      <c r="M68">
        <f t="shared" si="60"/>
        <v>30</v>
      </c>
      <c r="N68">
        <f t="shared" si="61"/>
        <v>14</v>
      </c>
      <c r="O68" t="str">
        <f t="shared" si="50"/>
        <v>品质-白|-250#品质-绿|56#品质-蓝|100#品质-紫|50#品质-橙|30#品质-红|14</v>
      </c>
      <c r="P68" cm="1">
        <f t="array" ref="P68">INDEX($K$28:$K$32,H68)</f>
        <v>4000</v>
      </c>
      <c r="R68">
        <f t="shared" si="51"/>
        <v>892</v>
      </c>
      <c r="S68">
        <f t="shared" si="37"/>
        <v>178</v>
      </c>
      <c r="T68">
        <f t="shared" si="38"/>
        <v>8920</v>
      </c>
      <c r="U68">
        <f t="shared" si="39"/>
        <v>4460</v>
      </c>
      <c r="V68">
        <f t="shared" si="40"/>
        <v>892</v>
      </c>
      <c r="W68">
        <f t="shared" si="41"/>
        <v>44580</v>
      </c>
      <c r="AB68">
        <v>67</v>
      </c>
      <c r="AC68">
        <v>2</v>
      </c>
      <c r="AD68">
        <f t="shared" si="35"/>
        <v>5</v>
      </c>
      <c r="AE68" t="s">
        <v>97</v>
      </c>
      <c r="AF68">
        <f t="shared" si="30"/>
        <v>17</v>
      </c>
      <c r="AG68">
        <f t="shared" si="31"/>
        <v>205</v>
      </c>
      <c r="AH68">
        <f t="shared" si="44"/>
        <v>3</v>
      </c>
      <c r="AI68" cm="1">
        <f t="array" ref="AI68">IF(AF68=17,INDEX($J$37:$J$41,AH68),INDEX($K$37:$K$41,AH68))</f>
        <v>174</v>
      </c>
      <c r="AJ68" s="2" t="str">
        <f t="shared" si="33"/>
        <v>1|17|174</v>
      </c>
      <c r="AK68" s="2" cm="1">
        <f t="array" ref="AK68">ROUNDUP(IF(AF68=18,$R$37,INDEX($R$37:$R$41,AH68)*(1+(AC68-1)*0.3))*2,-1)/2*60</f>
        <v>2400</v>
      </c>
      <c r="AL68" s="2">
        <f t="shared" si="62"/>
        <v>3690</v>
      </c>
      <c r="AM68">
        <f>U108</f>
        <v>3690</v>
      </c>
      <c r="AN68" t="str">
        <f t="shared" si="53"/>
        <v>属性-攻击力|3690</v>
      </c>
      <c r="AO68" t="str">
        <f t="shared" si="63"/>
        <v/>
      </c>
    </row>
    <row r="69" spans="7:41">
      <c r="G69">
        <f t="shared" si="52"/>
        <v>1</v>
      </c>
      <c r="H69">
        <f t="shared" si="55"/>
        <v>3</v>
      </c>
      <c r="I69">
        <f t="shared" si="56"/>
        <v>-250</v>
      </c>
      <c r="J69">
        <f t="shared" si="57"/>
        <v>56</v>
      </c>
      <c r="K69">
        <f t="shared" si="58"/>
        <v>100</v>
      </c>
      <c r="L69">
        <f t="shared" si="59"/>
        <v>50</v>
      </c>
      <c r="M69">
        <f t="shared" si="60"/>
        <v>30</v>
      </c>
      <c r="N69">
        <f t="shared" si="61"/>
        <v>14</v>
      </c>
      <c r="O69" t="str">
        <f t="shared" si="50"/>
        <v>品质-白|-250#品质-绿|56#品质-蓝|100#品质-紫|50#品质-橙|30#品质-红|14</v>
      </c>
      <c r="P69" cm="1">
        <f t="array" ref="P69">INDEX($K$28:$K$32,H69)</f>
        <v>4000</v>
      </c>
      <c r="Q69">
        <f t="shared" ref="Q69:Q75" si="64">Q70-1</f>
        <v>10</v>
      </c>
      <c r="R69">
        <f t="shared" si="51"/>
        <v>382</v>
      </c>
      <c r="S69">
        <f t="shared" si="37"/>
        <v>76</v>
      </c>
      <c r="T69">
        <f t="shared" si="38"/>
        <v>3820</v>
      </c>
      <c r="U69">
        <f t="shared" si="39"/>
        <v>1910</v>
      </c>
      <c r="V69">
        <f t="shared" si="40"/>
        <v>382</v>
      </c>
      <c r="W69">
        <f t="shared" si="41"/>
        <v>19110</v>
      </c>
      <c r="AB69">
        <v>68</v>
      </c>
      <c r="AC69">
        <v>2</v>
      </c>
      <c r="AD69">
        <f t="shared" si="35"/>
        <v>5</v>
      </c>
      <c r="AE69" t="s">
        <v>97</v>
      </c>
      <c r="AF69">
        <f t="shared" si="30"/>
        <v>17</v>
      </c>
      <c r="AG69">
        <f t="shared" si="31"/>
        <v>205</v>
      </c>
      <c r="AH69">
        <f t="shared" si="44"/>
        <v>4</v>
      </c>
      <c r="AI69" cm="1">
        <f t="array" ref="AI69">IF(AF69=17,INDEX($J$37:$J$41,AH69),INDEX($K$37:$K$41,AH69))</f>
        <v>232</v>
      </c>
      <c r="AJ69" s="2" t="str">
        <f t="shared" si="33"/>
        <v>1|17|232</v>
      </c>
      <c r="AK69" s="2" cm="1">
        <f t="array" ref="AK69">ROUNDUP(IF(AF69=18,$R$37,INDEX($R$37:$R$41,AH69)*(1+(AC69-1)*0.3))*2,-1)/2*60</f>
        <v>3600</v>
      </c>
      <c r="AL69" s="2">
        <f t="shared" si="62"/>
        <v>5530</v>
      </c>
      <c r="AM69">
        <f>U109</f>
        <v>5530</v>
      </c>
      <c r="AN69" t="str">
        <f t="shared" si="53"/>
        <v>属性-攻击力|5530</v>
      </c>
      <c r="AO69" t="str">
        <f t="shared" si="63"/>
        <v/>
      </c>
    </row>
    <row r="70" spans="7:41">
      <c r="G70">
        <f t="shared" si="52"/>
        <v>2</v>
      </c>
      <c r="H70">
        <f t="shared" si="55"/>
        <v>3</v>
      </c>
      <c r="I70">
        <f t="shared" si="56"/>
        <v>-250</v>
      </c>
      <c r="J70">
        <f t="shared" si="57"/>
        <v>56</v>
      </c>
      <c r="K70">
        <f t="shared" si="58"/>
        <v>100</v>
      </c>
      <c r="L70">
        <f t="shared" si="59"/>
        <v>50</v>
      </c>
      <c r="M70">
        <f t="shared" si="60"/>
        <v>30</v>
      </c>
      <c r="N70">
        <f t="shared" si="61"/>
        <v>14</v>
      </c>
      <c r="O70" t="str">
        <f t="shared" si="50"/>
        <v>品质-白|-250#品质-绿|56#品质-蓝|100#品质-紫|50#品质-橙|30#品质-红|14</v>
      </c>
      <c r="P70" cm="1">
        <f t="array" ref="P70">INDEX($K$28:$K$32,H70)</f>
        <v>4000</v>
      </c>
      <c r="Q70">
        <f t="shared" si="64"/>
        <v>11</v>
      </c>
      <c r="R70">
        <f t="shared" si="51"/>
        <v>509</v>
      </c>
      <c r="S70">
        <f t="shared" si="37"/>
        <v>102</v>
      </c>
      <c r="T70">
        <f t="shared" si="38"/>
        <v>5090</v>
      </c>
      <c r="U70">
        <f t="shared" si="39"/>
        <v>2550</v>
      </c>
      <c r="V70">
        <f t="shared" si="40"/>
        <v>509</v>
      </c>
      <c r="W70">
        <f t="shared" si="41"/>
        <v>25470</v>
      </c>
      <c r="AB70">
        <v>69</v>
      </c>
      <c r="AC70">
        <v>2</v>
      </c>
      <c r="AD70">
        <f t="shared" si="35"/>
        <v>5</v>
      </c>
      <c r="AE70" t="s">
        <v>97</v>
      </c>
      <c r="AF70">
        <f t="shared" si="30"/>
        <v>17</v>
      </c>
      <c r="AG70">
        <f t="shared" si="31"/>
        <v>205</v>
      </c>
      <c r="AH70">
        <f t="shared" si="44"/>
        <v>5</v>
      </c>
      <c r="AI70" cm="1">
        <f t="array" ref="AI70">IF(AF70=17,INDEX($J$37:$J$41,AH70),INDEX($K$37:$K$41,AH70))</f>
        <v>290</v>
      </c>
      <c r="AJ70" s="2" t="str">
        <f t="shared" si="33"/>
        <v>1|17|290</v>
      </c>
      <c r="AK70" s="2" cm="1">
        <f t="array" ref="AK70">ROUNDUP(IF(AF70=18,$R$37,INDEX($R$37:$R$41,AH70)*(1+(AC70-1)*0.3))*2,-1)/2*60</f>
        <v>4800</v>
      </c>
      <c r="AL70" s="2">
        <f t="shared" si="62"/>
        <v>7680</v>
      </c>
      <c r="AM70">
        <f>U110</f>
        <v>7680</v>
      </c>
      <c r="AN70" t="str">
        <f t="shared" si="53"/>
        <v>属性-攻击力|7680</v>
      </c>
      <c r="AO70" t="str">
        <f t="shared" si="63"/>
        <v/>
      </c>
    </row>
    <row r="71" spans="7:41">
      <c r="G71">
        <f t="shared" si="52"/>
        <v>3</v>
      </c>
      <c r="H71">
        <f t="shared" si="55"/>
        <v>3</v>
      </c>
      <c r="I71">
        <f t="shared" si="56"/>
        <v>-250</v>
      </c>
      <c r="J71">
        <f t="shared" si="57"/>
        <v>56</v>
      </c>
      <c r="K71">
        <f t="shared" si="58"/>
        <v>100</v>
      </c>
      <c r="L71">
        <f t="shared" si="59"/>
        <v>50</v>
      </c>
      <c r="M71">
        <f t="shared" si="60"/>
        <v>30</v>
      </c>
      <c r="N71">
        <f t="shared" si="61"/>
        <v>14</v>
      </c>
      <c r="O71" t="str">
        <f t="shared" si="50"/>
        <v>品质-白|-250#品质-绿|56#品质-蓝|100#品质-紫|50#品质-橙|30#品质-红|14</v>
      </c>
      <c r="P71" cm="1">
        <f t="array" ref="P71">INDEX($K$28:$K$32,H71)</f>
        <v>4000</v>
      </c>
      <c r="Q71">
        <f>N30</f>
        <v>12</v>
      </c>
      <c r="R71">
        <f t="shared" si="51"/>
        <v>637</v>
      </c>
      <c r="S71">
        <f t="shared" si="37"/>
        <v>127</v>
      </c>
      <c r="T71">
        <f t="shared" si="38"/>
        <v>6370</v>
      </c>
      <c r="U71">
        <f t="shared" si="39"/>
        <v>3180</v>
      </c>
      <c r="V71">
        <f t="shared" si="40"/>
        <v>637</v>
      </c>
      <c r="W71">
        <f t="shared" si="41"/>
        <v>31840</v>
      </c>
      <c r="AB71">
        <v>70</v>
      </c>
      <c r="AC71">
        <v>2</v>
      </c>
      <c r="AD71">
        <f t="shared" si="35"/>
        <v>6</v>
      </c>
      <c r="AE71" t="s">
        <v>77</v>
      </c>
      <c r="AF71">
        <f t="shared" si="30"/>
        <v>18</v>
      </c>
      <c r="AG71">
        <f t="shared" si="31"/>
        <v>206</v>
      </c>
      <c r="AH71">
        <f t="shared" si="44"/>
        <v>1</v>
      </c>
      <c r="AI71" cm="1">
        <f t="array" ref="AI71">IF(AF71=17,INDEX($J$37:$J$41,AH71),INDEX($K$37:$K$41,AH71))</f>
        <v>10</v>
      </c>
      <c r="AJ71" s="2" t="str">
        <f t="shared" si="33"/>
        <v>1|18|10</v>
      </c>
      <c r="AK71" s="2" cm="1">
        <f t="array" ref="AK71">ROUNDUP(IF(AF71=18,$R$37,INDEX($R$37:$R$41,AH71)*(1+(AC71-1)*0.3))*2,-1)/2*60</f>
        <v>600</v>
      </c>
      <c r="AL71" s="2" t="str">
        <f t="shared" ref="AL71:AL75" si="65">AM71/100&amp;"%"</f>
        <v>40%</v>
      </c>
      <c r="AM71">
        <f>P111</f>
        <v>4000</v>
      </c>
      <c r="AN71">
        <f t="shared" si="53"/>
        <v>4000</v>
      </c>
      <c r="AO71" t="str">
        <f t="shared" si="63"/>
        <v>宝箱金币产出</v>
      </c>
    </row>
    <row r="72" spans="7:41">
      <c r="G72">
        <f t="shared" si="52"/>
        <v>4</v>
      </c>
      <c r="H72">
        <f t="shared" si="55"/>
        <v>3</v>
      </c>
      <c r="I72">
        <f t="shared" si="56"/>
        <v>-250</v>
      </c>
      <c r="J72">
        <f t="shared" si="57"/>
        <v>56</v>
      </c>
      <c r="K72">
        <f t="shared" si="58"/>
        <v>100</v>
      </c>
      <c r="L72">
        <f t="shared" si="59"/>
        <v>50</v>
      </c>
      <c r="M72">
        <f t="shared" si="60"/>
        <v>30</v>
      </c>
      <c r="N72">
        <f t="shared" si="61"/>
        <v>14</v>
      </c>
      <c r="O72" t="str">
        <f t="shared" si="50"/>
        <v>品质-白|-250#品质-绿|56#品质-蓝|100#品质-紫|50#品质-橙|30#品质-红|14</v>
      </c>
      <c r="P72" cm="1">
        <f t="array" ref="P72">INDEX($K$28:$K$32,H72)</f>
        <v>4000</v>
      </c>
      <c r="R72">
        <f t="shared" si="51"/>
        <v>764</v>
      </c>
      <c r="S72">
        <f t="shared" si="37"/>
        <v>153</v>
      </c>
      <c r="T72">
        <f t="shared" si="38"/>
        <v>7640</v>
      </c>
      <c r="U72">
        <f t="shared" si="39"/>
        <v>3820</v>
      </c>
      <c r="V72">
        <f t="shared" si="40"/>
        <v>764</v>
      </c>
      <c r="W72">
        <f t="shared" si="41"/>
        <v>38210</v>
      </c>
      <c r="AB72">
        <v>71</v>
      </c>
      <c r="AC72">
        <v>2</v>
      </c>
      <c r="AD72">
        <f t="shared" si="35"/>
        <v>6</v>
      </c>
      <c r="AE72" t="s">
        <v>77</v>
      </c>
      <c r="AF72">
        <f t="shared" si="30"/>
        <v>18</v>
      </c>
      <c r="AG72">
        <f t="shared" si="31"/>
        <v>206</v>
      </c>
      <c r="AH72">
        <f t="shared" si="44"/>
        <v>2</v>
      </c>
      <c r="AI72" cm="1">
        <f t="array" ref="AI72">IF(AF72=17,INDEX($J$37:$J$41,AH72),INDEX($K$37:$K$41,AH72))</f>
        <v>20</v>
      </c>
      <c r="AJ72" s="2" t="str">
        <f t="shared" si="33"/>
        <v>1|18|20</v>
      </c>
      <c r="AK72" s="2" cm="1">
        <f t="array" ref="AK72">ROUNDUP(IF(AF72=18,$R$37,INDEX($R$37:$R$41,AH72)*(1+(AC72-1)*0.3))*2,-1)/2*60</f>
        <v>600</v>
      </c>
      <c r="AL72" s="2" t="str">
        <f t="shared" si="65"/>
        <v>80%</v>
      </c>
      <c r="AM72">
        <f>P112</f>
        <v>8000</v>
      </c>
      <c r="AN72">
        <f t="shared" si="53"/>
        <v>8000</v>
      </c>
      <c r="AO72" t="str">
        <f t="shared" si="63"/>
        <v/>
      </c>
    </row>
    <row r="73" spans="7:41">
      <c r="G73">
        <f t="shared" si="52"/>
        <v>5</v>
      </c>
      <c r="H73">
        <f t="shared" si="55"/>
        <v>3</v>
      </c>
      <c r="I73">
        <f t="shared" si="56"/>
        <v>-250</v>
      </c>
      <c r="J73">
        <f t="shared" si="57"/>
        <v>56</v>
      </c>
      <c r="K73">
        <f t="shared" si="58"/>
        <v>100</v>
      </c>
      <c r="L73">
        <f t="shared" si="59"/>
        <v>50</v>
      </c>
      <c r="M73">
        <f t="shared" si="60"/>
        <v>30</v>
      </c>
      <c r="N73">
        <f t="shared" si="61"/>
        <v>14</v>
      </c>
      <c r="O73" t="str">
        <f t="shared" si="50"/>
        <v>品质-白|-250#品质-绿|56#品质-蓝|100#品质-紫|50#品质-橙|30#品质-红|14</v>
      </c>
      <c r="P73" cm="1">
        <f t="array" ref="P73">INDEX($K$28:$K$32,H73)</f>
        <v>4000</v>
      </c>
      <c r="R73">
        <f t="shared" si="51"/>
        <v>892</v>
      </c>
      <c r="S73">
        <f t="shared" si="37"/>
        <v>178</v>
      </c>
      <c r="T73">
        <f t="shared" si="38"/>
        <v>8920</v>
      </c>
      <c r="U73">
        <f t="shared" si="39"/>
        <v>4460</v>
      </c>
      <c r="V73">
        <f t="shared" si="40"/>
        <v>892</v>
      </c>
      <c r="W73">
        <f t="shared" si="41"/>
        <v>44580</v>
      </c>
      <c r="AB73">
        <v>72</v>
      </c>
      <c r="AC73">
        <v>2</v>
      </c>
      <c r="AD73">
        <f t="shared" si="35"/>
        <v>6</v>
      </c>
      <c r="AE73" t="s">
        <v>77</v>
      </c>
      <c r="AF73">
        <f t="shared" si="30"/>
        <v>18</v>
      </c>
      <c r="AG73">
        <f t="shared" si="31"/>
        <v>206</v>
      </c>
      <c r="AH73">
        <f t="shared" si="44"/>
        <v>3</v>
      </c>
      <c r="AI73" cm="1">
        <f t="array" ref="AI73">IF(AF73=17,INDEX($J$37:$J$41,AH73),INDEX($K$37:$K$41,AH73))</f>
        <v>30</v>
      </c>
      <c r="AJ73" s="2" t="str">
        <f t="shared" si="33"/>
        <v>1|18|30</v>
      </c>
      <c r="AK73" s="2" cm="1">
        <f t="array" ref="AK73">ROUNDUP(IF(AF73=18,$R$37,INDEX($R$37:$R$41,AH73)*(1+(AC73-1)*0.3))*2,-1)/2*60</f>
        <v>600</v>
      </c>
      <c r="AL73" s="2" t="str">
        <f t="shared" si="65"/>
        <v>120%</v>
      </c>
      <c r="AM73">
        <f>P113</f>
        <v>12000</v>
      </c>
      <c r="AN73">
        <f t="shared" si="53"/>
        <v>12000</v>
      </c>
      <c r="AO73" t="str">
        <f t="shared" si="63"/>
        <v/>
      </c>
    </row>
    <row r="74" spans="7:41">
      <c r="G74">
        <f t="shared" si="52"/>
        <v>1</v>
      </c>
      <c r="H74">
        <f t="shared" si="55"/>
        <v>4</v>
      </c>
      <c r="I74">
        <f t="shared" ref="I74:N74" si="66">U$17</f>
        <v>-300</v>
      </c>
      <c r="J74">
        <f t="shared" si="66"/>
        <v>67</v>
      </c>
      <c r="K74">
        <f t="shared" si="66"/>
        <v>120</v>
      </c>
      <c r="L74">
        <f t="shared" si="66"/>
        <v>60</v>
      </c>
      <c r="M74">
        <f t="shared" si="66"/>
        <v>36</v>
      </c>
      <c r="N74">
        <f t="shared" si="66"/>
        <v>17</v>
      </c>
      <c r="O74" t="str">
        <f t="shared" si="50"/>
        <v>品质-白|-300#品质-绿|67#品质-蓝|120#品质-紫|60#品质-橙|36#品质-红|17</v>
      </c>
      <c r="P74" cm="1">
        <f t="array" ref="P74">INDEX($K$28:$K$32,H74)</f>
        <v>4000</v>
      </c>
      <c r="Q74">
        <f t="shared" si="64"/>
        <v>13</v>
      </c>
      <c r="R74">
        <f t="shared" si="51"/>
        <v>674</v>
      </c>
      <c r="S74">
        <f t="shared" si="37"/>
        <v>135</v>
      </c>
      <c r="T74">
        <f t="shared" si="38"/>
        <v>6740</v>
      </c>
      <c r="U74">
        <f t="shared" si="39"/>
        <v>3370</v>
      </c>
      <c r="V74">
        <f t="shared" si="40"/>
        <v>674</v>
      </c>
      <c r="W74">
        <f t="shared" si="41"/>
        <v>33690</v>
      </c>
      <c r="AB74">
        <v>73</v>
      </c>
      <c r="AC74">
        <v>2</v>
      </c>
      <c r="AD74">
        <f t="shared" si="35"/>
        <v>6</v>
      </c>
      <c r="AE74" t="s">
        <v>77</v>
      </c>
      <c r="AF74">
        <f t="shared" si="30"/>
        <v>18</v>
      </c>
      <c r="AG74">
        <f t="shared" si="31"/>
        <v>206</v>
      </c>
      <c r="AH74">
        <f t="shared" si="44"/>
        <v>4</v>
      </c>
      <c r="AI74" cm="1">
        <f t="array" ref="AI74">IF(AF74=17,INDEX($J$37:$J$41,AH74),INDEX($K$37:$K$41,AH74))</f>
        <v>40</v>
      </c>
      <c r="AJ74" s="2" t="str">
        <f t="shared" si="33"/>
        <v>1|18|40</v>
      </c>
      <c r="AK74" s="2" cm="1">
        <f t="array" ref="AK74">ROUNDUP(IF(AF74=18,$R$37,INDEX($R$37:$R$41,AH74)*(1+(AC74-1)*0.3))*2,-1)/2*60</f>
        <v>600</v>
      </c>
      <c r="AL74" s="2" t="str">
        <f t="shared" si="65"/>
        <v>160%</v>
      </c>
      <c r="AM74">
        <f>P114</f>
        <v>16000</v>
      </c>
      <c r="AN74">
        <f t="shared" si="53"/>
        <v>16000</v>
      </c>
      <c r="AO74" t="str">
        <f t="shared" si="63"/>
        <v/>
      </c>
    </row>
    <row r="75" spans="7:41">
      <c r="G75">
        <f t="shared" si="52"/>
        <v>2</v>
      </c>
      <c r="H75">
        <f t="shared" si="55"/>
        <v>4</v>
      </c>
      <c r="I75">
        <f t="shared" ref="I75:I83" si="67">U$17</f>
        <v>-300</v>
      </c>
      <c r="J75">
        <f t="shared" ref="J75:J83" si="68">V$17</f>
        <v>67</v>
      </c>
      <c r="K75">
        <f t="shared" ref="K75:K83" si="69">W$17</f>
        <v>120</v>
      </c>
      <c r="L75">
        <f t="shared" ref="L75:L83" si="70">X$17</f>
        <v>60</v>
      </c>
      <c r="M75">
        <f t="shared" ref="M75:M83" si="71">Y$17</f>
        <v>36</v>
      </c>
      <c r="N75">
        <f t="shared" ref="N75:N83" si="72">Z$17</f>
        <v>17</v>
      </c>
      <c r="O75" t="str">
        <f t="shared" si="50"/>
        <v>品质-白|-300#品质-绿|67#品质-蓝|120#品质-紫|60#品质-橙|36#品质-红|17</v>
      </c>
      <c r="P75" cm="1">
        <f t="array" ref="P75">INDEX($K$28:$K$32,H75)</f>
        <v>4000</v>
      </c>
      <c r="Q75">
        <f t="shared" si="64"/>
        <v>14</v>
      </c>
      <c r="R75">
        <f t="shared" si="51"/>
        <v>899</v>
      </c>
      <c r="S75">
        <f t="shared" si="37"/>
        <v>180</v>
      </c>
      <c r="T75">
        <f t="shared" si="38"/>
        <v>8990</v>
      </c>
      <c r="U75">
        <f t="shared" si="39"/>
        <v>4490</v>
      </c>
      <c r="V75">
        <f t="shared" si="40"/>
        <v>899</v>
      </c>
      <c r="W75">
        <f t="shared" si="41"/>
        <v>44930</v>
      </c>
      <c r="AB75">
        <v>74</v>
      </c>
      <c r="AC75">
        <v>2</v>
      </c>
      <c r="AD75">
        <f t="shared" si="35"/>
        <v>6</v>
      </c>
      <c r="AE75" t="s">
        <v>77</v>
      </c>
      <c r="AF75">
        <f t="shared" si="30"/>
        <v>18</v>
      </c>
      <c r="AG75">
        <f t="shared" si="31"/>
        <v>206</v>
      </c>
      <c r="AH75">
        <f t="shared" si="44"/>
        <v>5</v>
      </c>
      <c r="AI75" cm="1">
        <f t="array" ref="AI75">IF(AF75=17,INDEX($J$37:$J$41,AH75),INDEX($K$37:$K$41,AH75))</f>
        <v>50</v>
      </c>
      <c r="AJ75" s="2" t="str">
        <f t="shared" si="33"/>
        <v>1|18|50</v>
      </c>
      <c r="AK75" s="2" cm="1">
        <f t="array" ref="AK75">ROUNDUP(IF(AF75=18,$R$37,INDEX($R$37:$R$41,AH75)*(1+(AC75-1)*0.3))*2,-1)/2*60</f>
        <v>600</v>
      </c>
      <c r="AL75" s="2" t="str">
        <f t="shared" si="65"/>
        <v>200%</v>
      </c>
      <c r="AM75">
        <f>P115</f>
        <v>20000</v>
      </c>
      <c r="AN75">
        <f t="shared" si="53"/>
        <v>20000</v>
      </c>
      <c r="AO75" t="str">
        <f t="shared" si="63"/>
        <v/>
      </c>
    </row>
    <row r="76" spans="7:41">
      <c r="G76">
        <f t="shared" si="52"/>
        <v>3</v>
      </c>
      <c r="H76">
        <f t="shared" si="55"/>
        <v>4</v>
      </c>
      <c r="I76">
        <f t="shared" si="67"/>
        <v>-300</v>
      </c>
      <c r="J76">
        <f t="shared" si="68"/>
        <v>67</v>
      </c>
      <c r="K76">
        <f t="shared" si="69"/>
        <v>120</v>
      </c>
      <c r="L76">
        <f t="shared" si="70"/>
        <v>60</v>
      </c>
      <c r="M76">
        <f t="shared" si="71"/>
        <v>36</v>
      </c>
      <c r="N76">
        <f t="shared" si="72"/>
        <v>17</v>
      </c>
      <c r="O76" t="str">
        <f t="shared" si="50"/>
        <v>品质-白|-300#品质-绿|67#品质-蓝|120#品质-紫|60#品质-橙|36#品质-红|17</v>
      </c>
      <c r="P76" cm="1">
        <f t="array" ref="P76">INDEX($K$28:$K$32,H76)</f>
        <v>4000</v>
      </c>
      <c r="Q76">
        <f>M31</f>
        <v>15</v>
      </c>
      <c r="R76">
        <f t="shared" si="51"/>
        <v>1123</v>
      </c>
      <c r="S76">
        <f t="shared" si="37"/>
        <v>225</v>
      </c>
      <c r="T76">
        <f t="shared" si="38"/>
        <v>11230</v>
      </c>
      <c r="U76">
        <f t="shared" si="39"/>
        <v>5620</v>
      </c>
      <c r="V76">
        <f t="shared" si="40"/>
        <v>1123</v>
      </c>
      <c r="W76">
        <f t="shared" si="41"/>
        <v>56160</v>
      </c>
      <c r="AB76">
        <v>75</v>
      </c>
      <c r="AC76">
        <v>2</v>
      </c>
      <c r="AD76">
        <f t="shared" ref="AD76:AD92" si="73">IF(AH76=1,AD75+1,AD75)</f>
        <v>7</v>
      </c>
      <c r="AE76" t="s">
        <v>108</v>
      </c>
      <c r="AF76">
        <f t="shared" ref="AF76:AF139" si="74">IF(AE76="宝箱金币产出",18,17)</f>
        <v>17</v>
      </c>
      <c r="AG76">
        <f t="shared" ref="AG76:AG139" si="75">AC76*100+AD76</f>
        <v>207</v>
      </c>
      <c r="AH76">
        <f t="shared" ref="AH76:AH139" si="76">IF(AE76&lt;&gt;AE75,1,AH75+1)</f>
        <v>1</v>
      </c>
      <c r="AI76" cm="1">
        <f t="array" ref="AI76">IF(AF76=17,INDEX($J$37:$J$41,AH76),INDEX($K$37:$K$41,AH76))</f>
        <v>58</v>
      </c>
      <c r="AJ76" s="2" t="str">
        <f t="shared" si="33"/>
        <v>1|17|58</v>
      </c>
      <c r="AK76" s="2" cm="1">
        <f t="array" ref="AK76">ROUNDUP(IF(AF76=18,$R$37,INDEX($R$37:$R$41,AH76)*(1+(AC76-1)*0.3))*2,-1)/2*60</f>
        <v>900</v>
      </c>
      <c r="AL76" s="2">
        <f t="shared" si="62"/>
        <v>184</v>
      </c>
      <c r="AM76">
        <f>R106</f>
        <v>184</v>
      </c>
      <c r="AN76" t="str">
        <f t="shared" si="53"/>
        <v>属性-攻击力|184</v>
      </c>
      <c r="AO76" t="str">
        <f t="shared" si="63"/>
        <v>攻击力-全局</v>
      </c>
    </row>
    <row r="77" spans="7:41">
      <c r="G77">
        <f t="shared" si="52"/>
        <v>4</v>
      </c>
      <c r="H77">
        <f t="shared" si="55"/>
        <v>4</v>
      </c>
      <c r="I77">
        <f t="shared" si="67"/>
        <v>-300</v>
      </c>
      <c r="J77">
        <f t="shared" si="68"/>
        <v>67</v>
      </c>
      <c r="K77">
        <f t="shared" si="69"/>
        <v>120</v>
      </c>
      <c r="L77">
        <f t="shared" si="70"/>
        <v>60</v>
      </c>
      <c r="M77">
        <f t="shared" si="71"/>
        <v>36</v>
      </c>
      <c r="N77">
        <f t="shared" si="72"/>
        <v>17</v>
      </c>
      <c r="O77" t="str">
        <f t="shared" si="50"/>
        <v>品质-白|-300#品质-绿|67#品质-蓝|120#品质-紫|60#品质-橙|36#品质-红|17</v>
      </c>
      <c r="P77" cm="1">
        <f t="array" ref="P77">INDEX($K$28:$K$32,H77)</f>
        <v>4000</v>
      </c>
      <c r="R77">
        <f t="shared" si="51"/>
        <v>1348</v>
      </c>
      <c r="S77">
        <f t="shared" si="37"/>
        <v>270</v>
      </c>
      <c r="T77">
        <f t="shared" si="38"/>
        <v>13480</v>
      </c>
      <c r="U77">
        <f t="shared" si="39"/>
        <v>6740</v>
      </c>
      <c r="V77">
        <f t="shared" si="40"/>
        <v>1348</v>
      </c>
      <c r="W77">
        <f t="shared" si="41"/>
        <v>67390</v>
      </c>
      <c r="AB77">
        <v>76</v>
      </c>
      <c r="AC77">
        <v>2</v>
      </c>
      <c r="AD77">
        <f t="shared" si="73"/>
        <v>7</v>
      </c>
      <c r="AE77" t="s">
        <v>108</v>
      </c>
      <c r="AF77">
        <f t="shared" si="74"/>
        <v>17</v>
      </c>
      <c r="AG77">
        <f t="shared" si="75"/>
        <v>207</v>
      </c>
      <c r="AH77">
        <f t="shared" si="76"/>
        <v>2</v>
      </c>
      <c r="AI77" cm="1">
        <f t="array" ref="AI77">IF(AF77=17,INDEX($J$37:$J$41,AH77),INDEX($K$37:$K$41,AH77))</f>
        <v>116</v>
      </c>
      <c r="AJ77" s="2" t="str">
        <f t="shared" si="33"/>
        <v>1|17|116</v>
      </c>
      <c r="AK77" s="2" cm="1">
        <f t="array" ref="AK77">ROUNDUP(IF(AF77=18,$R$37,INDEX($R$37:$R$41,AH77)*(1+(AC77-1)*0.3))*2,-1)/2*60</f>
        <v>1800</v>
      </c>
      <c r="AL77" s="2">
        <f t="shared" si="62"/>
        <v>430</v>
      </c>
      <c r="AM77">
        <f>R107</f>
        <v>430</v>
      </c>
      <c r="AN77" t="str">
        <f t="shared" si="53"/>
        <v>属性-攻击力|430</v>
      </c>
      <c r="AO77" t="str">
        <f t="shared" si="63"/>
        <v/>
      </c>
    </row>
    <row r="78" spans="7:41">
      <c r="G78">
        <f t="shared" si="52"/>
        <v>5</v>
      </c>
      <c r="H78">
        <f t="shared" si="55"/>
        <v>4</v>
      </c>
      <c r="I78">
        <f t="shared" si="67"/>
        <v>-300</v>
      </c>
      <c r="J78">
        <f t="shared" si="68"/>
        <v>67</v>
      </c>
      <c r="K78">
        <f t="shared" si="69"/>
        <v>120</v>
      </c>
      <c r="L78">
        <f t="shared" si="70"/>
        <v>60</v>
      </c>
      <c r="M78">
        <f t="shared" si="71"/>
        <v>36</v>
      </c>
      <c r="N78">
        <f t="shared" si="72"/>
        <v>17</v>
      </c>
      <c r="O78" t="str">
        <f t="shared" si="50"/>
        <v>品质-白|-300#品质-绿|67#品质-蓝|120#品质-紫|60#品质-橙|36#品质-红|17</v>
      </c>
      <c r="P78" cm="1">
        <f t="array" ref="P78">INDEX($K$28:$K$32,H78)</f>
        <v>4000</v>
      </c>
      <c r="R78">
        <f t="shared" si="51"/>
        <v>1572</v>
      </c>
      <c r="S78">
        <f t="shared" si="37"/>
        <v>314</v>
      </c>
      <c r="T78">
        <f t="shared" si="38"/>
        <v>15720</v>
      </c>
      <c r="U78">
        <f t="shared" si="39"/>
        <v>7860</v>
      </c>
      <c r="V78">
        <f t="shared" si="40"/>
        <v>1572</v>
      </c>
      <c r="W78">
        <f t="shared" si="41"/>
        <v>78620</v>
      </c>
      <c r="AB78">
        <v>77</v>
      </c>
      <c r="AC78">
        <v>2</v>
      </c>
      <c r="AD78">
        <f t="shared" si="73"/>
        <v>7</v>
      </c>
      <c r="AE78" t="s">
        <v>108</v>
      </c>
      <c r="AF78">
        <f t="shared" si="74"/>
        <v>17</v>
      </c>
      <c r="AG78">
        <f t="shared" si="75"/>
        <v>207</v>
      </c>
      <c r="AH78">
        <f t="shared" si="76"/>
        <v>3</v>
      </c>
      <c r="AI78" cm="1">
        <f t="array" ref="AI78">IF(AF78=17,INDEX($J$37:$J$41,AH78),INDEX($K$37:$K$41,AH78))</f>
        <v>174</v>
      </c>
      <c r="AJ78" s="2" t="str">
        <f t="shared" si="33"/>
        <v>1|17|174</v>
      </c>
      <c r="AK78" s="2" cm="1">
        <f t="array" ref="AK78">ROUNDUP(IF(AF78=18,$R$37,INDEX($R$37:$R$41,AH78)*(1+(AC78-1)*0.3))*2,-1)/2*60</f>
        <v>2400</v>
      </c>
      <c r="AL78" s="2">
        <f t="shared" si="62"/>
        <v>737</v>
      </c>
      <c r="AM78">
        <f>R108</f>
        <v>737</v>
      </c>
      <c r="AN78" t="str">
        <f t="shared" si="53"/>
        <v>属性-攻击力|737</v>
      </c>
      <c r="AO78" t="str">
        <f t="shared" si="63"/>
        <v/>
      </c>
    </row>
    <row r="79" spans="7:41">
      <c r="G79">
        <f t="shared" si="52"/>
        <v>1</v>
      </c>
      <c r="H79">
        <f t="shared" si="55"/>
        <v>4</v>
      </c>
      <c r="I79">
        <f t="shared" si="67"/>
        <v>-300</v>
      </c>
      <c r="J79">
        <f t="shared" si="68"/>
        <v>67</v>
      </c>
      <c r="K79">
        <f t="shared" si="69"/>
        <v>120</v>
      </c>
      <c r="L79">
        <f t="shared" si="70"/>
        <v>60</v>
      </c>
      <c r="M79">
        <f t="shared" si="71"/>
        <v>36</v>
      </c>
      <c r="N79">
        <f t="shared" si="72"/>
        <v>17</v>
      </c>
      <c r="O79" t="str">
        <f t="shared" si="50"/>
        <v>品质-白|-300#品质-绿|67#品质-蓝|120#品质-紫|60#品质-橙|36#品质-红|17</v>
      </c>
      <c r="P79" cm="1">
        <f t="array" ref="P79">INDEX($K$28:$K$32,H79)</f>
        <v>4000</v>
      </c>
      <c r="R79">
        <f t="shared" si="51"/>
        <v>674</v>
      </c>
      <c r="S79">
        <f t="shared" si="37"/>
        <v>135</v>
      </c>
      <c r="T79">
        <f t="shared" si="38"/>
        <v>6740</v>
      </c>
      <c r="U79">
        <f t="shared" si="39"/>
        <v>3370</v>
      </c>
      <c r="V79">
        <f t="shared" si="40"/>
        <v>674</v>
      </c>
      <c r="W79">
        <f t="shared" si="41"/>
        <v>33690</v>
      </c>
      <c r="AB79">
        <v>78</v>
      </c>
      <c r="AC79">
        <v>2</v>
      </c>
      <c r="AD79">
        <f t="shared" si="73"/>
        <v>7</v>
      </c>
      <c r="AE79" t="s">
        <v>108</v>
      </c>
      <c r="AF79">
        <f t="shared" si="74"/>
        <v>17</v>
      </c>
      <c r="AG79">
        <f t="shared" si="75"/>
        <v>207</v>
      </c>
      <c r="AH79">
        <f t="shared" si="76"/>
        <v>4</v>
      </c>
      <c r="AI79" cm="1">
        <f t="array" ref="AI79">IF(AF79=17,INDEX($J$37:$J$41,AH79),INDEX($K$37:$K$41,AH79))</f>
        <v>232</v>
      </c>
      <c r="AJ79" s="2" t="str">
        <f t="shared" si="33"/>
        <v>1|17|232</v>
      </c>
      <c r="AK79" s="2" cm="1">
        <f t="array" ref="AK79">ROUNDUP(IF(AF79=18,$R$37,INDEX($R$37:$R$41,AH79)*(1+(AC79-1)*0.3))*2,-1)/2*60</f>
        <v>3600</v>
      </c>
      <c r="AL79" s="2">
        <f t="shared" si="62"/>
        <v>1106</v>
      </c>
      <c r="AM79">
        <f>R109</f>
        <v>1106</v>
      </c>
      <c r="AN79" t="str">
        <f t="shared" si="53"/>
        <v>属性-攻击力|1106</v>
      </c>
      <c r="AO79" t="str">
        <f t="shared" si="63"/>
        <v/>
      </c>
    </row>
    <row r="80" spans="7:41">
      <c r="G80">
        <f t="shared" si="52"/>
        <v>2</v>
      </c>
      <c r="H80">
        <f t="shared" si="55"/>
        <v>4</v>
      </c>
      <c r="I80">
        <f t="shared" si="67"/>
        <v>-300</v>
      </c>
      <c r="J80">
        <f t="shared" si="68"/>
        <v>67</v>
      </c>
      <c r="K80">
        <f t="shared" si="69"/>
        <v>120</v>
      </c>
      <c r="L80">
        <f t="shared" si="70"/>
        <v>60</v>
      </c>
      <c r="M80">
        <f t="shared" si="71"/>
        <v>36</v>
      </c>
      <c r="N80">
        <f t="shared" si="72"/>
        <v>17</v>
      </c>
      <c r="O80" t="str">
        <f t="shared" si="50"/>
        <v>品质-白|-300#品质-绿|67#品质-蓝|120#品质-紫|60#品质-橙|36#品质-红|17</v>
      </c>
      <c r="P80" cm="1">
        <f t="array" ref="P80">INDEX($K$28:$K$32,H80)</f>
        <v>4000</v>
      </c>
      <c r="R80">
        <f t="shared" si="51"/>
        <v>899</v>
      </c>
      <c r="S80">
        <f t="shared" si="37"/>
        <v>180</v>
      </c>
      <c r="T80">
        <f t="shared" si="38"/>
        <v>8990</v>
      </c>
      <c r="U80">
        <f t="shared" si="39"/>
        <v>4490</v>
      </c>
      <c r="V80">
        <f t="shared" si="40"/>
        <v>899</v>
      </c>
      <c r="W80">
        <f t="shared" si="41"/>
        <v>44930</v>
      </c>
      <c r="AB80">
        <v>79</v>
      </c>
      <c r="AC80">
        <v>2</v>
      </c>
      <c r="AD80">
        <f t="shared" si="73"/>
        <v>7</v>
      </c>
      <c r="AE80" t="s">
        <v>108</v>
      </c>
      <c r="AF80">
        <f t="shared" si="74"/>
        <v>17</v>
      </c>
      <c r="AG80">
        <f t="shared" si="75"/>
        <v>207</v>
      </c>
      <c r="AH80">
        <f t="shared" si="76"/>
        <v>5</v>
      </c>
      <c r="AI80" cm="1">
        <f t="array" ref="AI80">IF(AF80=17,INDEX($J$37:$J$41,AH80),INDEX($K$37:$K$41,AH80))</f>
        <v>290</v>
      </c>
      <c r="AJ80" s="2" t="str">
        <f t="shared" si="33"/>
        <v>1|17|290</v>
      </c>
      <c r="AK80" s="2" cm="1">
        <f t="array" ref="AK80">ROUNDUP(IF(AF80=18,$R$37,INDEX($R$37:$R$41,AH80)*(1+(AC80-1)*0.3))*2,-1)/2*60</f>
        <v>4800</v>
      </c>
      <c r="AL80" s="2">
        <f t="shared" si="62"/>
        <v>1536</v>
      </c>
      <c r="AM80">
        <f>R110</f>
        <v>1536</v>
      </c>
      <c r="AN80" t="str">
        <f t="shared" si="53"/>
        <v>属性-攻击力|1536</v>
      </c>
      <c r="AO80" t="str">
        <f t="shared" si="63"/>
        <v/>
      </c>
    </row>
    <row r="81" spans="7:41">
      <c r="G81">
        <f t="shared" si="52"/>
        <v>3</v>
      </c>
      <c r="H81">
        <f t="shared" si="55"/>
        <v>4</v>
      </c>
      <c r="I81">
        <f t="shared" si="67"/>
        <v>-300</v>
      </c>
      <c r="J81">
        <f t="shared" si="68"/>
        <v>67</v>
      </c>
      <c r="K81">
        <f t="shared" si="69"/>
        <v>120</v>
      </c>
      <c r="L81">
        <f t="shared" si="70"/>
        <v>60</v>
      </c>
      <c r="M81">
        <f t="shared" si="71"/>
        <v>36</v>
      </c>
      <c r="N81">
        <f t="shared" si="72"/>
        <v>17</v>
      </c>
      <c r="O81" t="str">
        <f t="shared" si="50"/>
        <v>品质-白|-300#品质-绿|67#品质-蓝|120#品质-紫|60#品质-橙|36#品质-红|17</v>
      </c>
      <c r="P81" cm="1">
        <f t="array" ref="P81">INDEX($K$28:$K$32,H81)</f>
        <v>4000</v>
      </c>
      <c r="R81">
        <f t="shared" si="51"/>
        <v>1123</v>
      </c>
      <c r="S81">
        <f t="shared" si="37"/>
        <v>225</v>
      </c>
      <c r="T81">
        <f t="shared" si="38"/>
        <v>11230</v>
      </c>
      <c r="U81">
        <f t="shared" si="39"/>
        <v>5620</v>
      </c>
      <c r="V81">
        <f t="shared" si="40"/>
        <v>1123</v>
      </c>
      <c r="W81">
        <f t="shared" si="41"/>
        <v>56160</v>
      </c>
      <c r="AB81">
        <v>80</v>
      </c>
      <c r="AC81">
        <v>2</v>
      </c>
      <c r="AD81">
        <f t="shared" si="73"/>
        <v>8</v>
      </c>
      <c r="AE81" t="s">
        <v>90</v>
      </c>
      <c r="AF81">
        <f t="shared" si="74"/>
        <v>17</v>
      </c>
      <c r="AG81">
        <f t="shared" si="75"/>
        <v>208</v>
      </c>
      <c r="AH81">
        <f t="shared" si="76"/>
        <v>1</v>
      </c>
      <c r="AI81" cm="1">
        <f t="array" ref="AI81">IF(AF81=17,INDEX($J$37:$J$41,AH81),INDEX($K$37:$K$41,AH81))</f>
        <v>58</v>
      </c>
      <c r="AJ81" s="2" t="str">
        <f t="shared" si="33"/>
        <v>1|17|58</v>
      </c>
      <c r="AK81" s="2" cm="1">
        <f t="array" ref="AK81">ROUNDUP(IF(AF81=18,$R$37,INDEX($R$37:$R$41,AH81)*(1+(AC81-1)*0.3))*2,-1)/2*60</f>
        <v>900</v>
      </c>
      <c r="AL81" s="8" t="s">
        <v>91</v>
      </c>
      <c r="AM81" t="str">
        <f>O111</f>
        <v>品质-白|-155#品质-绿|36#品质-蓝|60#品质-紫|30#品质-橙|18#品质-红|11</v>
      </c>
      <c r="AN81" t="str">
        <f t="shared" si="53"/>
        <v>品质-白|-155#品质-绿|36#品质-蓝|60#品质-紫|30#品质-橙|18#品质-红|11</v>
      </c>
      <c r="AO81" t="str">
        <f t="shared" si="63"/>
        <v>装备概率改变</v>
      </c>
    </row>
    <row r="82" spans="7:41">
      <c r="G82">
        <f t="shared" si="52"/>
        <v>4</v>
      </c>
      <c r="H82">
        <f t="shared" si="55"/>
        <v>4</v>
      </c>
      <c r="I82">
        <f t="shared" si="67"/>
        <v>-300</v>
      </c>
      <c r="J82">
        <f t="shared" si="68"/>
        <v>67</v>
      </c>
      <c r="K82">
        <f t="shared" si="69"/>
        <v>120</v>
      </c>
      <c r="L82">
        <f t="shared" si="70"/>
        <v>60</v>
      </c>
      <c r="M82">
        <f t="shared" si="71"/>
        <v>36</v>
      </c>
      <c r="N82">
        <f t="shared" si="72"/>
        <v>17</v>
      </c>
      <c r="O82" t="str">
        <f t="shared" si="50"/>
        <v>品质-白|-300#品质-绿|67#品质-蓝|120#品质-紫|60#品质-橙|36#品质-红|17</v>
      </c>
      <c r="P82" cm="1">
        <f t="array" ref="P82">INDEX($K$28:$K$32,H82)</f>
        <v>4000</v>
      </c>
      <c r="R82">
        <f t="shared" si="51"/>
        <v>1348</v>
      </c>
      <c r="S82">
        <f t="shared" si="37"/>
        <v>270</v>
      </c>
      <c r="T82">
        <f t="shared" si="38"/>
        <v>13480</v>
      </c>
      <c r="U82">
        <f t="shared" si="39"/>
        <v>6740</v>
      </c>
      <c r="V82">
        <f t="shared" si="40"/>
        <v>1348</v>
      </c>
      <c r="W82">
        <f t="shared" si="41"/>
        <v>67390</v>
      </c>
      <c r="AB82">
        <v>81</v>
      </c>
      <c r="AC82">
        <v>2</v>
      </c>
      <c r="AD82">
        <f t="shared" si="73"/>
        <v>8</v>
      </c>
      <c r="AE82" t="s">
        <v>90</v>
      </c>
      <c r="AF82">
        <f t="shared" si="74"/>
        <v>17</v>
      </c>
      <c r="AG82">
        <f t="shared" si="75"/>
        <v>208</v>
      </c>
      <c r="AH82">
        <f t="shared" si="76"/>
        <v>2</v>
      </c>
      <c r="AI82" cm="1">
        <f t="array" ref="AI82">IF(AF82=17,INDEX($J$37:$J$41,AH82),INDEX($K$37:$K$41,AH82))</f>
        <v>116</v>
      </c>
      <c r="AJ82" s="2" t="str">
        <f t="shared" si="33"/>
        <v>1|17|116</v>
      </c>
      <c r="AK82" s="2" cm="1">
        <f t="array" ref="AK82">ROUNDUP(IF(AF82=18,$R$37,INDEX($R$37:$R$41,AH82)*(1+(AC82-1)*0.3))*2,-1)/2*60</f>
        <v>1800</v>
      </c>
      <c r="AL82" s="8" t="s">
        <v>93</v>
      </c>
      <c r="AM82" t="str">
        <f>O112</f>
        <v>品质-白|-310#品质-绿|72#品质-蓝|120#品质-紫|60#品质-橙|36#品质-红|22</v>
      </c>
      <c r="AN82" t="str">
        <f t="shared" si="53"/>
        <v>品质-白|-310#品质-绿|72#品质-蓝|120#品质-紫|60#品质-橙|36#品质-红|22</v>
      </c>
      <c r="AO82" t="str">
        <f t="shared" si="63"/>
        <v/>
      </c>
    </row>
    <row r="83" spans="7:41">
      <c r="G83">
        <f t="shared" si="52"/>
        <v>5</v>
      </c>
      <c r="H83">
        <f t="shared" si="55"/>
        <v>4</v>
      </c>
      <c r="I83">
        <f t="shared" si="67"/>
        <v>-300</v>
      </c>
      <c r="J83">
        <f t="shared" si="68"/>
        <v>67</v>
      </c>
      <c r="K83">
        <f t="shared" si="69"/>
        <v>120</v>
      </c>
      <c r="L83">
        <f t="shared" si="70"/>
        <v>60</v>
      </c>
      <c r="M83">
        <f t="shared" si="71"/>
        <v>36</v>
      </c>
      <c r="N83">
        <f t="shared" si="72"/>
        <v>17</v>
      </c>
      <c r="O83" t="str">
        <f t="shared" si="50"/>
        <v>品质-白|-300#品质-绿|67#品质-蓝|120#品质-紫|60#品质-橙|36#品质-红|17</v>
      </c>
      <c r="P83" cm="1">
        <f t="array" ref="P83">INDEX($K$28:$K$32,H83)</f>
        <v>4000</v>
      </c>
      <c r="R83">
        <f t="shared" si="51"/>
        <v>1572</v>
      </c>
      <c r="S83">
        <f t="shared" si="37"/>
        <v>314</v>
      </c>
      <c r="T83">
        <f t="shared" si="38"/>
        <v>15720</v>
      </c>
      <c r="U83">
        <f t="shared" si="39"/>
        <v>7860</v>
      </c>
      <c r="V83">
        <f t="shared" si="40"/>
        <v>1572</v>
      </c>
      <c r="W83">
        <f t="shared" si="41"/>
        <v>78620</v>
      </c>
      <c r="AB83">
        <v>82</v>
      </c>
      <c r="AC83">
        <v>2</v>
      </c>
      <c r="AD83">
        <f t="shared" si="73"/>
        <v>8</v>
      </c>
      <c r="AE83" t="s">
        <v>90</v>
      </c>
      <c r="AF83">
        <f t="shared" si="74"/>
        <v>17</v>
      </c>
      <c r="AG83">
        <f t="shared" si="75"/>
        <v>208</v>
      </c>
      <c r="AH83">
        <f t="shared" si="76"/>
        <v>3</v>
      </c>
      <c r="AI83" cm="1">
        <f t="array" ref="AI83">IF(AF83=17,INDEX($J$37:$J$41,AH83),INDEX($K$37:$K$41,AH83))</f>
        <v>174</v>
      </c>
      <c r="AJ83" s="2" t="str">
        <f t="shared" si="33"/>
        <v>1|17|174</v>
      </c>
      <c r="AK83" s="2" cm="1">
        <f t="array" ref="AK83">ROUNDUP(IF(AF83=18,$R$37,INDEX($R$37:$R$41,AH83)*(1+(AC83-1)*0.3))*2,-1)/2*60</f>
        <v>2400</v>
      </c>
      <c r="AL83" s="8" t="s">
        <v>161</v>
      </c>
      <c r="AM83" t="str">
        <f>O113</f>
        <v>品质-白|-465#品质-绿|108#品质-蓝|180#品质-紫|90#品质-橙|54#品质-红|33</v>
      </c>
      <c r="AN83" t="str">
        <f t="shared" si="53"/>
        <v>品质-白|-465#品质-绿|108#品质-蓝|180#品质-紫|90#品质-橙|54#品质-红|33</v>
      </c>
      <c r="AO83" t="str">
        <f t="shared" si="63"/>
        <v/>
      </c>
    </row>
    <row r="84" spans="7:41">
      <c r="G84">
        <f t="shared" si="52"/>
        <v>1</v>
      </c>
      <c r="H84">
        <f t="shared" ref="H84:H93" si="77">H74+1</f>
        <v>5</v>
      </c>
      <c r="I84">
        <f t="shared" ref="I84:N84" si="78">U$24</f>
        <v>-20</v>
      </c>
      <c r="J84">
        <f t="shared" si="78"/>
        <v>-253</v>
      </c>
      <c r="K84">
        <f t="shared" si="78"/>
        <v>140</v>
      </c>
      <c r="L84">
        <f t="shared" si="78"/>
        <v>70</v>
      </c>
      <c r="M84">
        <f t="shared" si="78"/>
        <v>42</v>
      </c>
      <c r="N84">
        <f t="shared" si="78"/>
        <v>20</v>
      </c>
      <c r="O84" t="str">
        <f t="shared" si="50"/>
        <v>品质-白|-20#品质-绿|-253#品质-蓝|140#品质-紫|70#品质-橙|42#品质-红|20</v>
      </c>
      <c r="P84" cm="1">
        <f t="array" ref="P84">INDEX($K$28:$K$32,H84)</f>
        <v>4000</v>
      </c>
      <c r="Q84">
        <f>Q85-1</f>
        <v>16</v>
      </c>
      <c r="R84">
        <f t="shared" si="51"/>
        <v>850</v>
      </c>
      <c r="S84">
        <f t="shared" si="37"/>
        <v>170</v>
      </c>
      <c r="T84">
        <f t="shared" si="38"/>
        <v>8500</v>
      </c>
      <c r="U84">
        <f t="shared" si="39"/>
        <v>4250</v>
      </c>
      <c r="V84">
        <f t="shared" si="40"/>
        <v>850</v>
      </c>
      <c r="W84">
        <f t="shared" si="41"/>
        <v>42500</v>
      </c>
      <c r="AB84">
        <v>83</v>
      </c>
      <c r="AC84">
        <v>2</v>
      </c>
      <c r="AD84">
        <f t="shared" si="73"/>
        <v>8</v>
      </c>
      <c r="AE84" t="s">
        <v>90</v>
      </c>
      <c r="AF84">
        <f t="shared" si="74"/>
        <v>17</v>
      </c>
      <c r="AG84">
        <f t="shared" si="75"/>
        <v>208</v>
      </c>
      <c r="AH84">
        <f t="shared" si="76"/>
        <v>4</v>
      </c>
      <c r="AI84" cm="1">
        <f t="array" ref="AI84">IF(AF84=17,INDEX($J$37:$J$41,AH84),INDEX($K$37:$K$41,AH84))</f>
        <v>232</v>
      </c>
      <c r="AJ84" s="2" t="str">
        <f t="shared" si="33"/>
        <v>1|17|232</v>
      </c>
      <c r="AK84" s="2" cm="1">
        <f t="array" ref="AK84">ROUNDUP(IF(AF84=18,$R$37,INDEX($R$37:$R$41,AH84)*(1+(AC84-1)*0.3))*2,-1)/2*60</f>
        <v>3600</v>
      </c>
      <c r="AL84" s="8" t="s">
        <v>165</v>
      </c>
      <c r="AM84" t="str">
        <f>O114</f>
        <v>品质-白|-620#品质-绿|144#品质-蓝|240#品质-紫|120#品质-橙|72#品质-红|44</v>
      </c>
      <c r="AN84" t="str">
        <f t="shared" si="53"/>
        <v>品质-白|-620#品质-绿|144#品质-蓝|240#品质-紫|120#品质-橙|72#品质-红|44</v>
      </c>
      <c r="AO84" t="str">
        <f t="shared" si="63"/>
        <v/>
      </c>
    </row>
    <row r="85" spans="7:41">
      <c r="G85">
        <f t="shared" si="52"/>
        <v>2</v>
      </c>
      <c r="H85">
        <f t="shared" si="77"/>
        <v>5</v>
      </c>
      <c r="I85">
        <f t="shared" ref="I85:I93" si="79">U$24</f>
        <v>-20</v>
      </c>
      <c r="J85">
        <f t="shared" ref="J85:J93" si="80">V$24</f>
        <v>-253</v>
      </c>
      <c r="K85">
        <f t="shared" ref="K85:K93" si="81">W$24</f>
        <v>140</v>
      </c>
      <c r="L85">
        <f t="shared" ref="L85:L93" si="82">X$24</f>
        <v>70</v>
      </c>
      <c r="M85">
        <f t="shared" ref="M85:M93" si="83">Y$24</f>
        <v>42</v>
      </c>
      <c r="N85">
        <f t="shared" ref="N85:N93" si="84">Z$24</f>
        <v>20</v>
      </c>
      <c r="O85" t="str">
        <f t="shared" si="50"/>
        <v>品质-白|-20#品质-绿|-253#品质-蓝|140#品质-紫|70#品质-橙|42#品质-红|20</v>
      </c>
      <c r="P85" cm="1">
        <f t="array" ref="P85">INDEX($K$28:$K$32,H85)</f>
        <v>4000</v>
      </c>
      <c r="Q85">
        <f>Q86-1</f>
        <v>17</v>
      </c>
      <c r="R85">
        <f t="shared" si="51"/>
        <v>1133</v>
      </c>
      <c r="S85">
        <f t="shared" si="37"/>
        <v>227</v>
      </c>
      <c r="T85">
        <f t="shared" si="38"/>
        <v>11330</v>
      </c>
      <c r="U85">
        <f t="shared" si="39"/>
        <v>5670</v>
      </c>
      <c r="V85">
        <f t="shared" si="40"/>
        <v>1133</v>
      </c>
      <c r="W85">
        <f t="shared" si="41"/>
        <v>56660</v>
      </c>
      <c r="AB85">
        <v>84</v>
      </c>
      <c r="AC85">
        <v>2</v>
      </c>
      <c r="AD85">
        <f t="shared" si="73"/>
        <v>8</v>
      </c>
      <c r="AE85" t="s">
        <v>90</v>
      </c>
      <c r="AF85">
        <f t="shared" si="74"/>
        <v>17</v>
      </c>
      <c r="AG85">
        <f t="shared" si="75"/>
        <v>208</v>
      </c>
      <c r="AH85">
        <f t="shared" si="76"/>
        <v>5</v>
      </c>
      <c r="AI85" cm="1">
        <f t="array" ref="AI85">IF(AF85=17,INDEX($J$37:$J$41,AH85),INDEX($K$37:$K$41,AH85))</f>
        <v>290</v>
      </c>
      <c r="AJ85" s="2" t="str">
        <f t="shared" si="33"/>
        <v>1|17|290</v>
      </c>
      <c r="AK85" s="2" cm="1">
        <f t="array" ref="AK85">ROUNDUP(IF(AF85=18,$R$37,INDEX($R$37:$R$41,AH85)*(1+(AC85-1)*0.3))*2,-1)/2*60</f>
        <v>4800</v>
      </c>
      <c r="AL85" s="8" t="s">
        <v>166</v>
      </c>
      <c r="AM85" t="str">
        <f>O115</f>
        <v>品质-白|-775#品质-绿|180#品质-蓝|300#品质-紫|150#品质-橙|90#品质-红|55</v>
      </c>
      <c r="AN85" t="str">
        <f t="shared" si="53"/>
        <v>品质-白|-775#品质-绿|180#品质-蓝|300#品质-紫|150#品质-橙|90#品质-红|55</v>
      </c>
      <c r="AO85" t="str">
        <f t="shared" si="63"/>
        <v/>
      </c>
    </row>
    <row r="86" spans="7:41">
      <c r="G86">
        <f t="shared" si="52"/>
        <v>3</v>
      </c>
      <c r="H86">
        <f t="shared" si="77"/>
        <v>5</v>
      </c>
      <c r="I86">
        <f t="shared" si="79"/>
        <v>-20</v>
      </c>
      <c r="J86">
        <f t="shared" si="80"/>
        <v>-253</v>
      </c>
      <c r="K86">
        <f t="shared" si="81"/>
        <v>140</v>
      </c>
      <c r="L86">
        <f t="shared" si="82"/>
        <v>70</v>
      </c>
      <c r="M86">
        <f t="shared" si="83"/>
        <v>42</v>
      </c>
      <c r="N86">
        <f t="shared" si="84"/>
        <v>20</v>
      </c>
      <c r="O86" t="str">
        <f t="shared" si="50"/>
        <v>品质-白|-20#品质-绿|-253#品质-蓝|140#品质-紫|70#品质-橙|42#品质-红|20</v>
      </c>
      <c r="P86" cm="1">
        <f t="array" ref="P86">INDEX($K$28:$K$32,H86)</f>
        <v>4000</v>
      </c>
      <c r="Q86">
        <f>M32</f>
        <v>18</v>
      </c>
      <c r="R86">
        <f t="shared" si="51"/>
        <v>1417</v>
      </c>
      <c r="S86">
        <f t="shared" si="37"/>
        <v>283</v>
      </c>
      <c r="T86">
        <f t="shared" si="38"/>
        <v>14170</v>
      </c>
      <c r="U86">
        <f t="shared" si="39"/>
        <v>7080</v>
      </c>
      <c r="V86">
        <f t="shared" si="40"/>
        <v>1417</v>
      </c>
      <c r="W86">
        <f t="shared" si="41"/>
        <v>70830</v>
      </c>
      <c r="AB86">
        <v>85</v>
      </c>
      <c r="AC86">
        <v>2</v>
      </c>
      <c r="AD86">
        <f t="shared" si="73"/>
        <v>9</v>
      </c>
      <c r="AE86" t="s">
        <v>113</v>
      </c>
      <c r="AF86">
        <f t="shared" si="74"/>
        <v>17</v>
      </c>
      <c r="AG86">
        <f t="shared" si="75"/>
        <v>209</v>
      </c>
      <c r="AH86">
        <f t="shared" si="76"/>
        <v>1</v>
      </c>
      <c r="AI86" cm="1">
        <f t="array" ref="AI86">IF(AF86=17,INDEX($J$37:$J$41,AH86),INDEX($K$37:$K$41,AH86))</f>
        <v>58</v>
      </c>
      <c r="AJ86" s="2" t="str">
        <f t="shared" si="33"/>
        <v>1|17|58</v>
      </c>
      <c r="AK86" s="2" cm="1">
        <f t="array" ref="AK86">ROUNDUP(IF(AF86=18,$R$37,INDEX($R$37:$R$41,AH86)*(1+(AC86-1)*0.3))*2,-1)/2*60</f>
        <v>900</v>
      </c>
      <c r="AL86" s="2">
        <f>AM86</f>
        <v>37</v>
      </c>
      <c r="AM86">
        <f>S106</f>
        <v>37</v>
      </c>
      <c r="AN86" t="str">
        <f t="shared" si="53"/>
        <v>属性-防御力|37</v>
      </c>
      <c r="AO86" t="str">
        <f t="shared" si="63"/>
        <v>防御力-全局</v>
      </c>
    </row>
    <row r="87" spans="7:41">
      <c r="G87">
        <f t="shared" si="52"/>
        <v>4</v>
      </c>
      <c r="H87">
        <f t="shared" si="77"/>
        <v>5</v>
      </c>
      <c r="I87">
        <f t="shared" si="79"/>
        <v>-20</v>
      </c>
      <c r="J87">
        <f t="shared" si="80"/>
        <v>-253</v>
      </c>
      <c r="K87">
        <f t="shared" si="81"/>
        <v>140</v>
      </c>
      <c r="L87">
        <f t="shared" si="82"/>
        <v>70</v>
      </c>
      <c r="M87">
        <f t="shared" si="83"/>
        <v>42</v>
      </c>
      <c r="N87">
        <f t="shared" si="84"/>
        <v>20</v>
      </c>
      <c r="O87" t="str">
        <f t="shared" si="50"/>
        <v>品质-白|-20#品质-绿|-253#品质-蓝|140#品质-紫|70#品质-橙|42#品质-红|20</v>
      </c>
      <c r="P87" cm="1">
        <f t="array" ref="P87">INDEX($K$28:$K$32,H87)</f>
        <v>4000</v>
      </c>
      <c r="R87">
        <f t="shared" si="51"/>
        <v>1700</v>
      </c>
      <c r="S87">
        <f t="shared" si="37"/>
        <v>340</v>
      </c>
      <c r="T87">
        <f t="shared" si="38"/>
        <v>17000</v>
      </c>
      <c r="U87">
        <f t="shared" si="39"/>
        <v>8500</v>
      </c>
      <c r="V87">
        <f t="shared" si="40"/>
        <v>1700</v>
      </c>
      <c r="W87">
        <f t="shared" si="41"/>
        <v>85000</v>
      </c>
      <c r="AB87">
        <v>86</v>
      </c>
      <c r="AC87">
        <v>2</v>
      </c>
      <c r="AD87">
        <f t="shared" si="73"/>
        <v>9</v>
      </c>
      <c r="AE87" t="s">
        <v>113</v>
      </c>
      <c r="AF87">
        <f t="shared" si="74"/>
        <v>17</v>
      </c>
      <c r="AG87">
        <f t="shared" si="75"/>
        <v>209</v>
      </c>
      <c r="AH87">
        <f t="shared" si="76"/>
        <v>2</v>
      </c>
      <c r="AI87" cm="1">
        <f t="array" ref="AI87">IF(AF87=17,INDEX($J$37:$J$41,AH87),INDEX($K$37:$K$41,AH87))</f>
        <v>116</v>
      </c>
      <c r="AJ87" s="2" t="str">
        <f t="shared" si="33"/>
        <v>1|17|116</v>
      </c>
      <c r="AK87" s="2" cm="1">
        <f t="array" ref="AK87">ROUNDUP(IF(AF87=18,$R$37,INDEX($R$37:$R$41,AH87)*(1+(AC87-1)*0.3))*2,-1)/2*60</f>
        <v>1800</v>
      </c>
      <c r="AL87" s="2">
        <f>AM87</f>
        <v>86</v>
      </c>
      <c r="AM87">
        <f>S107</f>
        <v>86</v>
      </c>
      <c r="AN87" t="str">
        <f t="shared" si="53"/>
        <v>属性-防御力|86</v>
      </c>
      <c r="AO87" t="str">
        <f t="shared" si="63"/>
        <v/>
      </c>
    </row>
    <row r="88" spans="7:41">
      <c r="G88">
        <f t="shared" si="52"/>
        <v>5</v>
      </c>
      <c r="H88">
        <f t="shared" si="77"/>
        <v>5</v>
      </c>
      <c r="I88">
        <f t="shared" si="79"/>
        <v>-20</v>
      </c>
      <c r="J88">
        <f t="shared" si="80"/>
        <v>-253</v>
      </c>
      <c r="K88">
        <f t="shared" si="81"/>
        <v>140</v>
      </c>
      <c r="L88">
        <f t="shared" si="82"/>
        <v>70</v>
      </c>
      <c r="M88">
        <f t="shared" si="83"/>
        <v>42</v>
      </c>
      <c r="N88">
        <f t="shared" si="84"/>
        <v>20</v>
      </c>
      <c r="O88" t="str">
        <f t="shared" si="50"/>
        <v>品质-白|-20#品质-绿|-253#品质-蓝|140#品质-紫|70#品质-橙|42#品质-红|20</v>
      </c>
      <c r="P88" cm="1">
        <f t="array" ref="P88">INDEX($K$28:$K$32,H88)</f>
        <v>4000</v>
      </c>
      <c r="R88">
        <f t="shared" si="51"/>
        <v>1983</v>
      </c>
      <c r="S88">
        <f t="shared" si="37"/>
        <v>397</v>
      </c>
      <c r="T88">
        <f t="shared" si="38"/>
        <v>19830</v>
      </c>
      <c r="U88">
        <f t="shared" si="39"/>
        <v>9920</v>
      </c>
      <c r="V88">
        <f t="shared" si="40"/>
        <v>1983</v>
      </c>
      <c r="W88">
        <f t="shared" si="41"/>
        <v>99160</v>
      </c>
      <c r="AB88">
        <v>87</v>
      </c>
      <c r="AC88">
        <v>2</v>
      </c>
      <c r="AD88">
        <f t="shared" si="73"/>
        <v>9</v>
      </c>
      <c r="AE88" t="s">
        <v>113</v>
      </c>
      <c r="AF88">
        <f t="shared" si="74"/>
        <v>17</v>
      </c>
      <c r="AG88">
        <f t="shared" si="75"/>
        <v>209</v>
      </c>
      <c r="AH88">
        <f t="shared" si="76"/>
        <v>3</v>
      </c>
      <c r="AI88" cm="1">
        <f t="array" ref="AI88">IF(AF88=17,INDEX($J$37:$J$41,AH88),INDEX($K$37:$K$41,AH88))</f>
        <v>174</v>
      </c>
      <c r="AJ88" s="2" t="str">
        <f t="shared" si="33"/>
        <v>1|17|174</v>
      </c>
      <c r="AK88" s="2" cm="1">
        <f t="array" ref="AK88">ROUNDUP(IF(AF88=18,$R$37,INDEX($R$37:$R$41,AH88)*(1+(AC88-1)*0.3))*2,-1)/2*60</f>
        <v>2400</v>
      </c>
      <c r="AL88" s="2">
        <f t="shared" ref="AL88:AL93" si="85">AM88</f>
        <v>147</v>
      </c>
      <c r="AM88">
        <f>S108</f>
        <v>147</v>
      </c>
      <c r="AN88" t="str">
        <f t="shared" si="53"/>
        <v>属性-防御力|147</v>
      </c>
      <c r="AO88" t="str">
        <f t="shared" si="63"/>
        <v/>
      </c>
    </row>
    <row r="89" spans="7:41">
      <c r="G89">
        <f t="shared" si="52"/>
        <v>1</v>
      </c>
      <c r="H89">
        <f t="shared" si="77"/>
        <v>5</v>
      </c>
      <c r="I89">
        <f t="shared" si="79"/>
        <v>-20</v>
      </c>
      <c r="J89">
        <f t="shared" si="80"/>
        <v>-253</v>
      </c>
      <c r="K89">
        <f t="shared" si="81"/>
        <v>140</v>
      </c>
      <c r="L89">
        <f t="shared" si="82"/>
        <v>70</v>
      </c>
      <c r="M89">
        <f t="shared" si="83"/>
        <v>42</v>
      </c>
      <c r="N89">
        <f t="shared" si="84"/>
        <v>20</v>
      </c>
      <c r="O89" t="str">
        <f t="shared" si="50"/>
        <v>品质-白|-20#品质-绿|-253#品质-蓝|140#品质-紫|70#品质-橙|42#品质-红|20</v>
      </c>
      <c r="P89" cm="1">
        <f t="array" ref="P89">INDEX($K$28:$K$32,H89)</f>
        <v>4000</v>
      </c>
      <c r="R89">
        <f t="shared" si="51"/>
        <v>850</v>
      </c>
      <c r="S89">
        <f t="shared" si="37"/>
        <v>170</v>
      </c>
      <c r="T89">
        <f t="shared" si="38"/>
        <v>8500</v>
      </c>
      <c r="U89">
        <f t="shared" si="39"/>
        <v>4250</v>
      </c>
      <c r="V89">
        <f t="shared" si="40"/>
        <v>850</v>
      </c>
      <c r="W89">
        <f t="shared" si="41"/>
        <v>42500</v>
      </c>
      <c r="AB89">
        <v>88</v>
      </c>
      <c r="AC89">
        <v>2</v>
      </c>
      <c r="AD89">
        <f t="shared" si="73"/>
        <v>9</v>
      </c>
      <c r="AE89" t="s">
        <v>113</v>
      </c>
      <c r="AF89">
        <f t="shared" si="74"/>
        <v>17</v>
      </c>
      <c r="AG89">
        <f t="shared" si="75"/>
        <v>209</v>
      </c>
      <c r="AH89">
        <f t="shared" si="76"/>
        <v>4</v>
      </c>
      <c r="AI89" cm="1">
        <f t="array" ref="AI89">IF(AF89=17,INDEX($J$37:$J$41,AH89),INDEX($K$37:$K$41,AH89))</f>
        <v>232</v>
      </c>
      <c r="AJ89" s="2" t="str">
        <f t="shared" si="33"/>
        <v>1|17|232</v>
      </c>
      <c r="AK89" s="2" cm="1">
        <f t="array" ref="AK89">ROUNDUP(IF(AF89=18,$R$37,INDEX($R$37:$R$41,AH89)*(1+(AC89-1)*0.3))*2,-1)/2*60</f>
        <v>3600</v>
      </c>
      <c r="AL89" s="2">
        <f t="shared" si="85"/>
        <v>221</v>
      </c>
      <c r="AM89">
        <f>S109</f>
        <v>221</v>
      </c>
      <c r="AN89" t="str">
        <f t="shared" si="53"/>
        <v>属性-防御力|221</v>
      </c>
      <c r="AO89" t="str">
        <f t="shared" si="63"/>
        <v/>
      </c>
    </row>
    <row r="90" spans="7:41">
      <c r="G90">
        <f t="shared" si="52"/>
        <v>2</v>
      </c>
      <c r="H90">
        <f t="shared" si="77"/>
        <v>5</v>
      </c>
      <c r="I90">
        <f t="shared" si="79"/>
        <v>-20</v>
      </c>
      <c r="J90">
        <f t="shared" si="80"/>
        <v>-253</v>
      </c>
      <c r="K90">
        <f t="shared" si="81"/>
        <v>140</v>
      </c>
      <c r="L90">
        <f t="shared" si="82"/>
        <v>70</v>
      </c>
      <c r="M90">
        <f t="shared" si="83"/>
        <v>42</v>
      </c>
      <c r="N90">
        <f t="shared" si="84"/>
        <v>20</v>
      </c>
      <c r="O90" t="str">
        <f t="shared" si="50"/>
        <v>品质-白|-20#品质-绿|-253#品质-蓝|140#品质-紫|70#品质-橙|42#品质-红|20</v>
      </c>
      <c r="P90" cm="1">
        <f t="array" ref="P90">INDEX($K$28:$K$32,H90)</f>
        <v>4000</v>
      </c>
      <c r="R90">
        <f t="shared" si="51"/>
        <v>1133</v>
      </c>
      <c r="S90">
        <f t="shared" si="37"/>
        <v>227</v>
      </c>
      <c r="T90">
        <f t="shared" si="38"/>
        <v>11330</v>
      </c>
      <c r="U90">
        <f t="shared" si="39"/>
        <v>5670</v>
      </c>
      <c r="V90">
        <f t="shared" si="40"/>
        <v>1133</v>
      </c>
      <c r="W90">
        <f t="shared" si="41"/>
        <v>56660</v>
      </c>
      <c r="AB90">
        <v>89</v>
      </c>
      <c r="AC90">
        <v>2</v>
      </c>
      <c r="AD90">
        <f t="shared" si="73"/>
        <v>9</v>
      </c>
      <c r="AE90" t="s">
        <v>113</v>
      </c>
      <c r="AF90">
        <f t="shared" si="74"/>
        <v>17</v>
      </c>
      <c r="AG90">
        <f t="shared" si="75"/>
        <v>209</v>
      </c>
      <c r="AH90">
        <f t="shared" si="76"/>
        <v>5</v>
      </c>
      <c r="AI90" cm="1">
        <f t="array" ref="AI90">IF(AF90=17,INDEX($J$37:$J$41,AH90),INDEX($K$37:$K$41,AH90))</f>
        <v>290</v>
      </c>
      <c r="AJ90" s="2" t="str">
        <f t="shared" si="33"/>
        <v>1|17|290</v>
      </c>
      <c r="AK90" s="2" cm="1">
        <f t="array" ref="AK90">ROUNDUP(IF(AF90=18,$R$37,INDEX($R$37:$R$41,AH90)*(1+(AC90-1)*0.3))*2,-1)/2*60</f>
        <v>4800</v>
      </c>
      <c r="AL90" s="2">
        <f t="shared" si="85"/>
        <v>307</v>
      </c>
      <c r="AM90">
        <f>S110</f>
        <v>307</v>
      </c>
      <c r="AN90" t="str">
        <f t="shared" si="53"/>
        <v>属性-防御力|307</v>
      </c>
      <c r="AO90" t="str">
        <f t="shared" si="63"/>
        <v/>
      </c>
    </row>
    <row r="91" spans="7:41">
      <c r="G91">
        <f t="shared" si="52"/>
        <v>3</v>
      </c>
      <c r="H91">
        <f t="shared" si="77"/>
        <v>5</v>
      </c>
      <c r="I91">
        <f t="shared" si="79"/>
        <v>-20</v>
      </c>
      <c r="J91">
        <f t="shared" si="80"/>
        <v>-253</v>
      </c>
      <c r="K91">
        <f t="shared" si="81"/>
        <v>140</v>
      </c>
      <c r="L91">
        <f t="shared" si="82"/>
        <v>70</v>
      </c>
      <c r="M91">
        <f t="shared" si="83"/>
        <v>42</v>
      </c>
      <c r="N91">
        <f t="shared" si="84"/>
        <v>20</v>
      </c>
      <c r="O91" t="str">
        <f t="shared" si="50"/>
        <v>品质-白|-20#品质-绿|-253#品质-蓝|140#品质-紫|70#品质-橙|42#品质-红|20</v>
      </c>
      <c r="P91" cm="1">
        <f t="array" ref="P91">INDEX($K$28:$K$32,H91)</f>
        <v>4000</v>
      </c>
      <c r="R91">
        <f t="shared" si="51"/>
        <v>1417</v>
      </c>
      <c r="S91">
        <f t="shared" si="37"/>
        <v>283</v>
      </c>
      <c r="T91">
        <f t="shared" si="38"/>
        <v>14170</v>
      </c>
      <c r="U91">
        <f t="shared" si="39"/>
        <v>7080</v>
      </c>
      <c r="V91">
        <f t="shared" si="40"/>
        <v>1417</v>
      </c>
      <c r="W91">
        <f t="shared" si="41"/>
        <v>70830</v>
      </c>
      <c r="AB91">
        <v>90</v>
      </c>
      <c r="AC91">
        <v>2</v>
      </c>
      <c r="AD91">
        <f t="shared" si="73"/>
        <v>10</v>
      </c>
      <c r="AE91" t="s">
        <v>95</v>
      </c>
      <c r="AF91">
        <f t="shared" si="74"/>
        <v>17</v>
      </c>
      <c r="AG91">
        <f t="shared" si="75"/>
        <v>210</v>
      </c>
      <c r="AH91">
        <f t="shared" si="76"/>
        <v>1</v>
      </c>
      <c r="AI91" cm="1">
        <f t="array" ref="AI91">IF(AF91=17,INDEX($J$37:$J$41,AH91),INDEX($K$37:$K$41,AH91))</f>
        <v>58</v>
      </c>
      <c r="AJ91" s="2" t="str">
        <f t="shared" si="33"/>
        <v>1|17|58</v>
      </c>
      <c r="AK91" s="2" cm="1">
        <f t="array" ref="AK91">ROUNDUP(IF(AF91=18,$R$37,INDEX($R$37:$R$41,AH91)*(1+(AC91-1)*0.3))*2,-1)/2*60</f>
        <v>900</v>
      </c>
      <c r="AL91">
        <v>1</v>
      </c>
      <c r="AM91">
        <f>Q111</f>
        <v>6</v>
      </c>
      <c r="AN91">
        <f t="shared" si="53"/>
        <v>6</v>
      </c>
      <c r="AO91" t="str">
        <f t="shared" si="63"/>
        <v>装备品阶增加</v>
      </c>
    </row>
    <row r="92" spans="7:41">
      <c r="G92">
        <f t="shared" si="52"/>
        <v>4</v>
      </c>
      <c r="H92">
        <f t="shared" si="77"/>
        <v>5</v>
      </c>
      <c r="I92">
        <f t="shared" si="79"/>
        <v>-20</v>
      </c>
      <c r="J92">
        <f t="shared" si="80"/>
        <v>-253</v>
      </c>
      <c r="K92">
        <f t="shared" si="81"/>
        <v>140</v>
      </c>
      <c r="L92">
        <f t="shared" si="82"/>
        <v>70</v>
      </c>
      <c r="M92">
        <f t="shared" si="83"/>
        <v>42</v>
      </c>
      <c r="N92">
        <f t="shared" si="84"/>
        <v>20</v>
      </c>
      <c r="O92" t="str">
        <f t="shared" si="50"/>
        <v>品质-白|-20#品质-绿|-253#品质-蓝|140#品质-紫|70#品质-橙|42#品质-红|20</v>
      </c>
      <c r="P92" cm="1">
        <f t="array" ref="P92">INDEX($K$28:$K$32,H92)</f>
        <v>4000</v>
      </c>
      <c r="R92">
        <f t="shared" si="51"/>
        <v>1700</v>
      </c>
      <c r="S92">
        <f t="shared" si="37"/>
        <v>340</v>
      </c>
      <c r="T92">
        <f t="shared" si="38"/>
        <v>17000</v>
      </c>
      <c r="U92">
        <f t="shared" si="39"/>
        <v>8500</v>
      </c>
      <c r="V92">
        <f t="shared" si="40"/>
        <v>1700</v>
      </c>
      <c r="W92">
        <f t="shared" si="41"/>
        <v>85000</v>
      </c>
      <c r="AB92">
        <v>91</v>
      </c>
      <c r="AC92">
        <v>2</v>
      </c>
      <c r="AD92">
        <f t="shared" si="73"/>
        <v>10</v>
      </c>
      <c r="AE92" t="s">
        <v>95</v>
      </c>
      <c r="AF92">
        <f t="shared" si="74"/>
        <v>17</v>
      </c>
      <c r="AG92">
        <f t="shared" si="75"/>
        <v>210</v>
      </c>
      <c r="AH92">
        <f t="shared" si="76"/>
        <v>2</v>
      </c>
      <c r="AI92" cm="1">
        <f t="array" ref="AI92">IF(AF92=17,INDEX($J$37:$J$41,AH92),INDEX($K$37:$K$41,AH92))</f>
        <v>116</v>
      </c>
      <c r="AJ92" s="2" t="str">
        <f t="shared" si="33"/>
        <v>1|17|116</v>
      </c>
      <c r="AK92" s="2" cm="1">
        <f t="array" ref="AK92">ROUNDUP(IF(AF92=18,$R$37,INDEX($R$37:$R$41,AH92)*(1+(AC92-1)*0.3))*2,-1)/2*60</f>
        <v>1800</v>
      </c>
      <c r="AL92">
        <f>AL91+1</f>
        <v>2</v>
      </c>
      <c r="AM92">
        <f>Q112</f>
        <v>7</v>
      </c>
      <c r="AN92">
        <f t="shared" si="53"/>
        <v>7</v>
      </c>
      <c r="AO92" t="str">
        <f t="shared" si="63"/>
        <v/>
      </c>
    </row>
    <row r="93" spans="7:41">
      <c r="G93">
        <f t="shared" si="52"/>
        <v>5</v>
      </c>
      <c r="H93">
        <f t="shared" si="77"/>
        <v>5</v>
      </c>
      <c r="I93">
        <f t="shared" si="79"/>
        <v>-20</v>
      </c>
      <c r="J93">
        <f t="shared" si="80"/>
        <v>-253</v>
      </c>
      <c r="K93">
        <f t="shared" si="81"/>
        <v>140</v>
      </c>
      <c r="L93">
        <f t="shared" si="82"/>
        <v>70</v>
      </c>
      <c r="M93">
        <f t="shared" si="83"/>
        <v>42</v>
      </c>
      <c r="N93">
        <f t="shared" si="84"/>
        <v>20</v>
      </c>
      <c r="O93" t="str">
        <f t="shared" si="50"/>
        <v>品质-白|-20#品质-绿|-253#品质-蓝|140#品质-紫|70#品质-橙|42#品质-红|20</v>
      </c>
      <c r="P93" cm="1">
        <f t="array" ref="P93">INDEX($K$28:$K$32,H93)</f>
        <v>4000</v>
      </c>
      <c r="R93">
        <f t="shared" si="51"/>
        <v>1983</v>
      </c>
      <c r="S93">
        <f t="shared" si="37"/>
        <v>397</v>
      </c>
      <c r="T93">
        <f t="shared" si="38"/>
        <v>19830</v>
      </c>
      <c r="U93">
        <f t="shared" si="39"/>
        <v>9920</v>
      </c>
      <c r="V93">
        <f t="shared" si="40"/>
        <v>1983</v>
      </c>
      <c r="W93">
        <f t="shared" si="41"/>
        <v>99160</v>
      </c>
      <c r="AB93">
        <v>92</v>
      </c>
      <c r="AC93">
        <v>3</v>
      </c>
      <c r="AD93">
        <v>0</v>
      </c>
      <c r="AE93" t="s">
        <v>77</v>
      </c>
      <c r="AF93">
        <f t="shared" si="74"/>
        <v>18</v>
      </c>
      <c r="AG93">
        <f t="shared" si="75"/>
        <v>300</v>
      </c>
      <c r="AH93">
        <f t="shared" si="76"/>
        <v>1</v>
      </c>
      <c r="AI93" cm="1">
        <f t="array" ref="AI93">IF(AF93=17,INDEX($L$37:$L$41,AH93),INDEX($M$37:$M$41,AH93))</f>
        <v>17</v>
      </c>
      <c r="AJ93" s="2" t="str">
        <f t="shared" si="33"/>
        <v>1|18|17</v>
      </c>
      <c r="AK93" s="2" cm="1">
        <f t="array" ref="AK93">ROUNDUP(IF(AF93=18,$R$37,INDEX($R$37:$R$41,AH93)*(1+(AC93-1)*0.3))*2,-1)/2*60</f>
        <v>600</v>
      </c>
      <c r="AL93" s="2" t="str">
        <f t="shared" ref="AL93:AL97" si="86">AM93/100&amp;"%"</f>
        <v>40%</v>
      </c>
      <c r="AM93">
        <f>P116</f>
        <v>4000</v>
      </c>
      <c r="AN93">
        <f t="shared" si="53"/>
        <v>4000</v>
      </c>
      <c r="AO93" t="str">
        <f t="shared" si="63"/>
        <v>宝箱金币产出</v>
      </c>
    </row>
    <row r="94" spans="7:41">
      <c r="G94" t="s">
        <v>167</v>
      </c>
      <c r="AB94">
        <v>93</v>
      </c>
      <c r="AC94">
        <v>3</v>
      </c>
      <c r="AD94">
        <f t="shared" ref="AD94:AD142" si="87">IF(AH94=1,AD93+1,AD93)</f>
        <v>0</v>
      </c>
      <c r="AE94" t="s">
        <v>77</v>
      </c>
      <c r="AF94">
        <f t="shared" si="74"/>
        <v>18</v>
      </c>
      <c r="AG94">
        <f t="shared" si="75"/>
        <v>300</v>
      </c>
      <c r="AH94">
        <f t="shared" si="76"/>
        <v>2</v>
      </c>
      <c r="AI94" cm="1">
        <f t="array" ref="AI94">IF(AF94=17,INDEX($L$37:$L$41,AH94),INDEX($M$37:$M$41,AH94))</f>
        <v>34</v>
      </c>
      <c r="AJ94" s="2" t="str">
        <f t="shared" si="33"/>
        <v>1|18|34</v>
      </c>
      <c r="AK94" s="2" cm="1">
        <f t="array" ref="AK94">ROUNDUP(IF(AF94=18,$R$37,INDEX($R$37:$R$41,AH94)*(1+(AC94-1)*0.3))*2,-1)/2*60</f>
        <v>600</v>
      </c>
      <c r="AL94" s="2" t="str">
        <f t="shared" si="86"/>
        <v>80%</v>
      </c>
      <c r="AM94">
        <f>P117</f>
        <v>8000</v>
      </c>
      <c r="AN94">
        <f t="shared" si="53"/>
        <v>8000</v>
      </c>
      <c r="AO94" t="str">
        <f t="shared" si="63"/>
        <v/>
      </c>
    </row>
    <row r="95" spans="7:41">
      <c r="G95" t="s">
        <v>25</v>
      </c>
      <c r="H95" t="s">
        <v>69</v>
      </c>
      <c r="I95" t="s">
        <v>62</v>
      </c>
      <c r="J95" t="s">
        <v>63</v>
      </c>
      <c r="K95" t="s">
        <v>64</v>
      </c>
      <c r="L95" t="s">
        <v>65</v>
      </c>
      <c r="M95" t="s">
        <v>66</v>
      </c>
      <c r="N95" t="s">
        <v>67</v>
      </c>
      <c r="O95" t="s">
        <v>162</v>
      </c>
      <c r="P95" t="s">
        <v>77</v>
      </c>
      <c r="Q95" t="s">
        <v>54</v>
      </c>
      <c r="R95" t="s">
        <v>135</v>
      </c>
      <c r="S95" t="s">
        <v>136</v>
      </c>
      <c r="T95" t="s">
        <v>137</v>
      </c>
      <c r="U95" t="s">
        <v>138</v>
      </c>
      <c r="V95" t="s">
        <v>139</v>
      </c>
      <c r="W95" t="s">
        <v>140</v>
      </c>
      <c r="AB95">
        <v>94</v>
      </c>
      <c r="AC95">
        <v>3</v>
      </c>
      <c r="AD95">
        <f t="shared" si="87"/>
        <v>0</v>
      </c>
      <c r="AE95" t="s">
        <v>77</v>
      </c>
      <c r="AF95">
        <f t="shared" si="74"/>
        <v>18</v>
      </c>
      <c r="AG95">
        <f t="shared" si="75"/>
        <v>300</v>
      </c>
      <c r="AH95">
        <f t="shared" si="76"/>
        <v>3</v>
      </c>
      <c r="AI95" cm="1">
        <f t="array" ref="AI95">IF(AF95=17,INDEX($L$37:$L$41,AH95),INDEX($M$37:$M$41,AH95))</f>
        <v>51</v>
      </c>
      <c r="AJ95" s="2" t="str">
        <f t="shared" si="33"/>
        <v>1|18|51</v>
      </c>
      <c r="AK95" s="2" cm="1">
        <f t="array" ref="AK95">ROUNDUP(IF(AF95=18,$R$37,INDEX($R$37:$R$41,AH95)*(1+(AC95-1)*0.3))*2,-1)/2*60</f>
        <v>600</v>
      </c>
      <c r="AL95" s="2" t="str">
        <f t="shared" si="86"/>
        <v>120%</v>
      </c>
      <c r="AM95">
        <f>P118</f>
        <v>12000</v>
      </c>
      <c r="AN95">
        <f t="shared" si="53"/>
        <v>12000</v>
      </c>
      <c r="AO95" t="str">
        <f t="shared" si="63"/>
        <v/>
      </c>
    </row>
    <row r="96" spans="7:41">
      <c r="G96">
        <f>G44</f>
        <v>1</v>
      </c>
      <c r="H96">
        <f>H44</f>
        <v>1</v>
      </c>
      <c r="I96">
        <f t="shared" ref="I96:I101" si="88">IF($G96=1,I44,I95+I44)</f>
        <v>-300</v>
      </c>
      <c r="J96">
        <f>IF($G96=1,J44,J95+J44)</f>
        <v>200</v>
      </c>
      <c r="K96">
        <f t="shared" ref="K96:P96" si="89">IF($G96=1,K44,K95+K44)</f>
        <v>100</v>
      </c>
      <c r="L96">
        <f t="shared" si="89"/>
        <v>0</v>
      </c>
      <c r="M96">
        <f t="shared" si="89"/>
        <v>0</v>
      </c>
      <c r="N96">
        <f t="shared" si="89"/>
        <v>0</v>
      </c>
      <c r="O96" t="str">
        <f t="shared" ref="O96:O101" si="90">"品质-白|"&amp;I96&amp;"#品质-绿|"&amp;J96&amp;"#品质-蓝|"&amp;K96&amp;"#品质-紫|"&amp;L96&amp;"#品质-橙|"&amp;M96&amp;"#品质-红|"&amp;N96</f>
        <v>品质-白|-300#品质-绿|200#品质-蓝|100#品质-紫|0#品质-橙|0#品质-红|0</v>
      </c>
      <c r="P96">
        <f t="shared" si="89"/>
        <v>4000</v>
      </c>
      <c r="Q96">
        <f>IF(Q44="","",Q44)</f>
        <v>2</v>
      </c>
      <c r="R96">
        <f t="shared" ref="R96:W96" si="91">IF($G96=1,R44,R95+R44)</f>
        <v>42</v>
      </c>
      <c r="S96">
        <f t="shared" si="91"/>
        <v>8</v>
      </c>
      <c r="T96">
        <f t="shared" si="91"/>
        <v>420</v>
      </c>
      <c r="U96">
        <f t="shared" si="91"/>
        <v>210</v>
      </c>
      <c r="V96">
        <f t="shared" si="91"/>
        <v>42</v>
      </c>
      <c r="W96">
        <f t="shared" si="91"/>
        <v>2110</v>
      </c>
      <c r="AB96">
        <v>95</v>
      </c>
      <c r="AC96">
        <v>3</v>
      </c>
      <c r="AD96">
        <f t="shared" si="87"/>
        <v>0</v>
      </c>
      <c r="AE96" t="s">
        <v>77</v>
      </c>
      <c r="AF96">
        <f t="shared" si="74"/>
        <v>18</v>
      </c>
      <c r="AG96">
        <f t="shared" si="75"/>
        <v>300</v>
      </c>
      <c r="AH96">
        <f t="shared" si="76"/>
        <v>4</v>
      </c>
      <c r="AI96" cm="1">
        <f t="array" ref="AI96">IF(AF96=17,INDEX($L$37:$L$41,AH96),INDEX($M$37:$M$41,AH96))</f>
        <v>68</v>
      </c>
      <c r="AJ96" s="2" t="str">
        <f t="shared" si="33"/>
        <v>1|18|68</v>
      </c>
      <c r="AK96" s="2" cm="1">
        <f t="array" ref="AK96">ROUNDUP(IF(AF96=18,$R$37,INDEX($R$37:$R$41,AH96)*(1+(AC96-1)*0.3))*2,-1)/2*60</f>
        <v>600</v>
      </c>
      <c r="AL96" s="2" t="str">
        <f t="shared" si="86"/>
        <v>160%</v>
      </c>
      <c r="AM96">
        <f>P119</f>
        <v>16000</v>
      </c>
      <c r="AN96">
        <f t="shared" si="53"/>
        <v>16000</v>
      </c>
      <c r="AO96" t="str">
        <f t="shared" si="63"/>
        <v/>
      </c>
    </row>
    <row r="97" spans="7:41">
      <c r="G97">
        <f t="shared" ref="G97:G129" si="92">G45</f>
        <v>2</v>
      </c>
      <c r="H97">
        <f t="shared" ref="H97:H128" si="93">H45</f>
        <v>1</v>
      </c>
      <c r="I97">
        <f t="shared" si="88"/>
        <v>-600</v>
      </c>
      <c r="J97">
        <f>IF($G97=1,J45,J96+J45)</f>
        <v>400</v>
      </c>
      <c r="K97">
        <f>IF($G97=1,K45,K96+K45)</f>
        <v>200</v>
      </c>
      <c r="L97">
        <f>IF($G97=1,L45,L96+L45)</f>
        <v>0</v>
      </c>
      <c r="M97">
        <f>IF($G97=1,M45,M96+M45)</f>
        <v>0</v>
      </c>
      <c r="N97">
        <f>IF($G97=1,N45,N96+N45)</f>
        <v>0</v>
      </c>
      <c r="O97" t="str">
        <f t="shared" si="90"/>
        <v>品质-白|-600#品质-绿|400#品质-蓝|200#品质-紫|0#品质-橙|0#品质-红|0</v>
      </c>
      <c r="P97">
        <f t="shared" ref="P97:P128" si="94">IF($G97=1,P45,P96+P45)</f>
        <v>8000</v>
      </c>
      <c r="Q97">
        <f t="shared" ref="Q97:Q128" si="95">IF(Q45="","",Q45)</f>
        <v>3</v>
      </c>
      <c r="R97">
        <f t="shared" ref="R97:R128" si="96">IF($G97=1,R45,R96+R45)</f>
        <v>98</v>
      </c>
      <c r="S97">
        <f t="shared" ref="S97:S128" si="97">IF($G97=1,S45,S96+S45)</f>
        <v>19</v>
      </c>
      <c r="T97">
        <f t="shared" ref="T97:T128" si="98">IF($G97=1,T45,T96+T45)</f>
        <v>980</v>
      </c>
      <c r="U97">
        <f t="shared" ref="U97:U128" si="99">IF($G97=1,U45,U96+U45)</f>
        <v>490</v>
      </c>
      <c r="V97">
        <f t="shared" ref="V97:V128" si="100">IF($G97=1,V45,V96+V45)</f>
        <v>98</v>
      </c>
      <c r="W97">
        <f t="shared" ref="W97:W128" si="101">IF($G97=1,W45,W96+W45)</f>
        <v>4920</v>
      </c>
      <c r="AB97">
        <v>96</v>
      </c>
      <c r="AC97">
        <v>3</v>
      </c>
      <c r="AD97">
        <f t="shared" si="87"/>
        <v>0</v>
      </c>
      <c r="AE97" t="s">
        <v>77</v>
      </c>
      <c r="AF97">
        <f t="shared" si="74"/>
        <v>18</v>
      </c>
      <c r="AG97">
        <f t="shared" si="75"/>
        <v>300</v>
      </c>
      <c r="AH97">
        <f t="shared" si="76"/>
        <v>5</v>
      </c>
      <c r="AI97" cm="1">
        <f t="array" ref="AI97">IF(AF97=17,INDEX($L$37:$L$41,AH97),INDEX($M$37:$M$41,AH97))</f>
        <v>85</v>
      </c>
      <c r="AJ97" s="2" t="str">
        <f t="shared" si="33"/>
        <v>1|18|85</v>
      </c>
      <c r="AK97" s="2" cm="1">
        <f t="array" ref="AK97">ROUNDUP(IF(AF97=18,$R$37,INDEX($R$37:$R$41,AH97)*(1+(AC97-1)*0.3))*2,-1)/2*60</f>
        <v>600</v>
      </c>
      <c r="AL97" s="2" t="str">
        <f t="shared" si="86"/>
        <v>200%</v>
      </c>
      <c r="AM97">
        <f>P120</f>
        <v>20000</v>
      </c>
      <c r="AN97">
        <f t="shared" si="53"/>
        <v>20000</v>
      </c>
      <c r="AO97" t="str">
        <f t="shared" si="63"/>
        <v/>
      </c>
    </row>
    <row r="98" spans="7:41">
      <c r="G98">
        <f t="shared" si="92"/>
        <v>3</v>
      </c>
      <c r="H98">
        <f t="shared" si="93"/>
        <v>1</v>
      </c>
      <c r="P98">
        <f t="shared" si="94"/>
        <v>12000</v>
      </c>
      <c r="Q98" t="str">
        <f t="shared" si="95"/>
        <v/>
      </c>
      <c r="R98">
        <f t="shared" si="96"/>
        <v>168</v>
      </c>
      <c r="S98">
        <f t="shared" si="97"/>
        <v>33</v>
      </c>
      <c r="T98">
        <f t="shared" si="98"/>
        <v>1680</v>
      </c>
      <c r="U98">
        <f t="shared" si="99"/>
        <v>840</v>
      </c>
      <c r="V98">
        <f t="shared" si="100"/>
        <v>168</v>
      </c>
      <c r="W98">
        <f t="shared" si="101"/>
        <v>8430</v>
      </c>
      <c r="AA98" t="s">
        <v>168</v>
      </c>
      <c r="AB98">
        <v>97</v>
      </c>
      <c r="AC98">
        <v>3</v>
      </c>
      <c r="AD98">
        <f t="shared" si="87"/>
        <v>1</v>
      </c>
      <c r="AE98" t="s">
        <v>97</v>
      </c>
      <c r="AF98">
        <f t="shared" si="74"/>
        <v>17</v>
      </c>
      <c r="AG98">
        <f t="shared" si="75"/>
        <v>301</v>
      </c>
      <c r="AH98">
        <f t="shared" si="76"/>
        <v>1</v>
      </c>
      <c r="AI98" cm="1">
        <f t="array" ref="AI98">IF(AF98=17,INDEX($L$37:$L$41,AH98),INDEX($M$37:$M$41,AH98))</f>
        <v>95</v>
      </c>
      <c r="AJ98" s="2" t="str">
        <f t="shared" si="33"/>
        <v>1|17|95</v>
      </c>
      <c r="AK98" s="2" cm="1">
        <f t="array" ref="AK98">ROUNDUP(IF(AF98=18,$R$37,INDEX($R$37:$R$41,AH98)*(1+(AC98-1)*0.3))*2,-1)/2*60</f>
        <v>1200</v>
      </c>
      <c r="AL98" s="2">
        <f t="shared" ref="AL94:AL107" si="102">AM98</f>
        <v>1910</v>
      </c>
      <c r="AM98">
        <f>U116</f>
        <v>1910</v>
      </c>
      <c r="AN98" t="str">
        <f t="shared" si="53"/>
        <v>属性-攻击力|1910</v>
      </c>
      <c r="AO98" t="str">
        <f t="shared" si="63"/>
        <v>攻击力-挂机</v>
      </c>
    </row>
    <row r="99" spans="7:41">
      <c r="G99">
        <f t="shared" si="92"/>
        <v>4</v>
      </c>
      <c r="H99">
        <f t="shared" si="93"/>
        <v>1</v>
      </c>
      <c r="P99">
        <f t="shared" si="94"/>
        <v>16000</v>
      </c>
      <c r="Q99" t="str">
        <f t="shared" si="95"/>
        <v/>
      </c>
      <c r="R99">
        <f t="shared" si="96"/>
        <v>252</v>
      </c>
      <c r="S99">
        <f t="shared" si="97"/>
        <v>50</v>
      </c>
      <c r="T99">
        <f t="shared" si="98"/>
        <v>2520</v>
      </c>
      <c r="U99">
        <f t="shared" si="99"/>
        <v>1260</v>
      </c>
      <c r="V99">
        <f t="shared" si="100"/>
        <v>252</v>
      </c>
      <c r="W99">
        <f t="shared" si="101"/>
        <v>12640</v>
      </c>
      <c r="AA99">
        <f>SUM(AH98:AH119)+SUM(AH125:AH142)</f>
        <v>114</v>
      </c>
      <c r="AB99">
        <v>98</v>
      </c>
      <c r="AC99">
        <v>3</v>
      </c>
      <c r="AD99">
        <f t="shared" si="87"/>
        <v>1</v>
      </c>
      <c r="AE99" t="s">
        <v>97</v>
      </c>
      <c r="AF99">
        <f t="shared" si="74"/>
        <v>17</v>
      </c>
      <c r="AG99">
        <f t="shared" si="75"/>
        <v>301</v>
      </c>
      <c r="AH99">
        <f t="shared" si="76"/>
        <v>2</v>
      </c>
      <c r="AI99" cm="1">
        <f t="array" ref="AI99">IF(AF99=17,INDEX($L$37:$L$41,AH99),INDEX($M$37:$M$41,AH99))</f>
        <v>190</v>
      </c>
      <c r="AJ99" s="2" t="str">
        <f t="shared" si="33"/>
        <v>1|17|190</v>
      </c>
      <c r="AK99" s="2" cm="1">
        <f t="array" ref="AK99">ROUNDUP(IF(AF99=18,$R$37,INDEX($R$37:$R$41,AH99)*(1+(AC99-1)*0.3))*2,-1)/2*60</f>
        <v>2100</v>
      </c>
      <c r="AL99" s="2">
        <f t="shared" si="102"/>
        <v>4460</v>
      </c>
      <c r="AM99">
        <f>U117</f>
        <v>4460</v>
      </c>
      <c r="AN99" t="str">
        <f t="shared" si="53"/>
        <v>属性-攻击力|4460</v>
      </c>
      <c r="AO99" t="str">
        <f t="shared" si="63"/>
        <v/>
      </c>
    </row>
    <row r="100" spans="7:41">
      <c r="G100">
        <f t="shared" si="92"/>
        <v>5</v>
      </c>
      <c r="H100">
        <f t="shared" si="93"/>
        <v>1</v>
      </c>
      <c r="P100">
        <f t="shared" si="94"/>
        <v>20000</v>
      </c>
      <c r="Q100" t="str">
        <f t="shared" si="95"/>
        <v/>
      </c>
      <c r="R100">
        <f t="shared" si="96"/>
        <v>350</v>
      </c>
      <c r="S100">
        <f t="shared" si="97"/>
        <v>70</v>
      </c>
      <c r="T100">
        <f t="shared" si="98"/>
        <v>3500</v>
      </c>
      <c r="U100">
        <f t="shared" si="99"/>
        <v>1750</v>
      </c>
      <c r="V100">
        <f t="shared" si="100"/>
        <v>350</v>
      </c>
      <c r="W100">
        <f t="shared" si="101"/>
        <v>17550</v>
      </c>
      <c r="AA100" t="s">
        <v>169</v>
      </c>
      <c r="AB100">
        <v>99</v>
      </c>
      <c r="AC100">
        <v>3</v>
      </c>
      <c r="AD100">
        <f t="shared" si="87"/>
        <v>1</v>
      </c>
      <c r="AE100" t="s">
        <v>97</v>
      </c>
      <c r="AF100">
        <f t="shared" si="74"/>
        <v>17</v>
      </c>
      <c r="AG100">
        <f t="shared" si="75"/>
        <v>301</v>
      </c>
      <c r="AH100">
        <f t="shared" si="76"/>
        <v>3</v>
      </c>
      <c r="AI100" cm="1">
        <f t="array" ref="AI100">IF(AF100=17,INDEX($L$37:$L$41,AH100),INDEX($M$37:$M$41,AH100))</f>
        <v>285</v>
      </c>
      <c r="AJ100" s="2" t="str">
        <f t="shared" si="33"/>
        <v>1|17|285</v>
      </c>
      <c r="AK100" s="2" cm="1">
        <f t="array" ref="AK100">ROUNDUP(IF(AF100=18,$R$37,INDEX($R$37:$R$41,AH100)*(1+(AC100-1)*0.3))*2,-1)/2*60</f>
        <v>3000</v>
      </c>
      <c r="AL100" s="2">
        <f t="shared" si="102"/>
        <v>7640</v>
      </c>
      <c r="AM100">
        <f>U118</f>
        <v>7640</v>
      </c>
      <c r="AN100" t="str">
        <f t="shared" si="53"/>
        <v>属性-攻击力|7640</v>
      </c>
      <c r="AO100" t="str">
        <f t="shared" si="63"/>
        <v/>
      </c>
    </row>
    <row r="101" spans="7:41">
      <c r="G101">
        <f t="shared" si="92"/>
        <v>1</v>
      </c>
      <c r="H101">
        <f t="shared" si="93"/>
        <v>1</v>
      </c>
      <c r="I101">
        <f t="shared" si="88"/>
        <v>-400</v>
      </c>
      <c r="J101">
        <f>IF($G101=1,J49,J100+J49)</f>
        <v>200</v>
      </c>
      <c r="K101">
        <f>IF($G101=1,K49,K100+K49)</f>
        <v>100</v>
      </c>
      <c r="L101">
        <f>IF($G101=1,L49,L100+L49)</f>
        <v>100</v>
      </c>
      <c r="M101">
        <f>IF($G101=1,M49,M100+M49)</f>
        <v>0</v>
      </c>
      <c r="N101">
        <f>IF($G101=1,N49,N100+N49)</f>
        <v>0</v>
      </c>
      <c r="O101" t="str">
        <f t="shared" si="90"/>
        <v>品质-白|-400#品质-绿|200#品质-蓝|100#品质-紫|100#品质-橙|0#品质-红|0</v>
      </c>
      <c r="P101">
        <f t="shared" si="94"/>
        <v>4000</v>
      </c>
      <c r="Q101" t="str">
        <f t="shared" si="95"/>
        <v/>
      </c>
      <c r="R101">
        <f t="shared" si="96"/>
        <v>42</v>
      </c>
      <c r="S101">
        <f t="shared" si="97"/>
        <v>8</v>
      </c>
      <c r="T101">
        <f t="shared" si="98"/>
        <v>420</v>
      </c>
      <c r="U101">
        <f t="shared" si="99"/>
        <v>210</v>
      </c>
      <c r="V101">
        <f t="shared" si="100"/>
        <v>42</v>
      </c>
      <c r="W101">
        <f t="shared" si="101"/>
        <v>2110</v>
      </c>
      <c r="AA101">
        <f>SUM(AH93:AH97)+SUM(AH120:AH124)</f>
        <v>30</v>
      </c>
      <c r="AB101">
        <v>100</v>
      </c>
      <c r="AC101">
        <v>3</v>
      </c>
      <c r="AD101">
        <f t="shared" si="87"/>
        <v>1</v>
      </c>
      <c r="AE101" t="s">
        <v>97</v>
      </c>
      <c r="AF101">
        <f t="shared" si="74"/>
        <v>17</v>
      </c>
      <c r="AG101">
        <f t="shared" si="75"/>
        <v>301</v>
      </c>
      <c r="AH101">
        <f t="shared" si="76"/>
        <v>4</v>
      </c>
      <c r="AI101" cm="1">
        <f t="array" ref="AI101">IF(AF101=17,INDEX($L$37:$L$41,AH101),INDEX($M$37:$M$41,AH101))</f>
        <v>380</v>
      </c>
      <c r="AJ101" s="2" t="str">
        <f t="shared" si="33"/>
        <v>1|17|380</v>
      </c>
      <c r="AK101" s="2" cm="1">
        <f t="array" ref="AK101">ROUNDUP(IF(AF101=18,$R$37,INDEX($R$37:$R$41,AH101)*(1+(AC101-1)*0.3))*2,-1)/2*60</f>
        <v>4500</v>
      </c>
      <c r="AL101" s="2">
        <f t="shared" si="102"/>
        <v>11460</v>
      </c>
      <c r="AM101">
        <f>U119</f>
        <v>11460</v>
      </c>
      <c r="AN101" t="str">
        <f t="shared" si="53"/>
        <v>属性-攻击力|11460</v>
      </c>
      <c r="AO101" t="str">
        <f t="shared" si="63"/>
        <v/>
      </c>
    </row>
    <row r="102" spans="7:41">
      <c r="G102">
        <f t="shared" si="92"/>
        <v>2</v>
      </c>
      <c r="H102">
        <f t="shared" si="93"/>
        <v>1</v>
      </c>
      <c r="I102">
        <f t="shared" ref="I102:I106" si="103">IF($G102=1,I50,I101+I50)</f>
        <v>-800</v>
      </c>
      <c r="J102">
        <f>IF($G102=1,J50,J101+J50)</f>
        <v>400</v>
      </c>
      <c r="K102">
        <f>IF($G102=1,K50,K101+K50)</f>
        <v>200</v>
      </c>
      <c r="L102">
        <f>IF($G102=1,L50,L101+L50)</f>
        <v>200</v>
      </c>
      <c r="M102">
        <f>IF($G102=1,M50,M101+M50)</f>
        <v>0</v>
      </c>
      <c r="N102">
        <f>IF($G102=1,N50,N101+N50)</f>
        <v>0</v>
      </c>
      <c r="O102" t="str">
        <f t="shared" ref="O102:O106" si="104">"品质-白|"&amp;I102&amp;"#品质-绿|"&amp;J102&amp;"#品质-蓝|"&amp;K102&amp;"#品质-紫|"&amp;L102&amp;"#品质-橙|"&amp;M102&amp;"#品质-红|"&amp;N102</f>
        <v>品质-白|-800#品质-绿|400#品质-蓝|200#品质-紫|200#品质-橙|0#品质-红|0</v>
      </c>
      <c r="P102">
        <f t="shared" si="94"/>
        <v>8000</v>
      </c>
      <c r="Q102" t="str">
        <f t="shared" si="95"/>
        <v/>
      </c>
      <c r="R102">
        <f t="shared" si="96"/>
        <v>98</v>
      </c>
      <c r="S102">
        <f t="shared" si="97"/>
        <v>19</v>
      </c>
      <c r="T102">
        <f t="shared" si="98"/>
        <v>980</v>
      </c>
      <c r="U102">
        <f t="shared" si="99"/>
        <v>490</v>
      </c>
      <c r="V102">
        <f t="shared" si="100"/>
        <v>98</v>
      </c>
      <c r="W102">
        <f t="shared" si="101"/>
        <v>4920</v>
      </c>
      <c r="AB102">
        <v>101</v>
      </c>
      <c r="AC102">
        <v>3</v>
      </c>
      <c r="AD102">
        <f t="shared" si="87"/>
        <v>1</v>
      </c>
      <c r="AE102" t="s">
        <v>97</v>
      </c>
      <c r="AF102">
        <f t="shared" si="74"/>
        <v>17</v>
      </c>
      <c r="AG102">
        <f t="shared" si="75"/>
        <v>301</v>
      </c>
      <c r="AH102">
        <f t="shared" si="76"/>
        <v>5</v>
      </c>
      <c r="AI102" cm="1">
        <f t="array" ref="AI102">IF(AF102=17,INDEX($L$37:$L$41,AH102),INDEX($M$37:$M$41,AH102))</f>
        <v>475</v>
      </c>
      <c r="AJ102" s="2" t="str">
        <f t="shared" si="33"/>
        <v>1|17|475</v>
      </c>
      <c r="AK102" s="2" cm="1">
        <f t="array" ref="AK102">ROUNDUP(IF(AF102=18,$R$37,INDEX($R$37:$R$41,AH102)*(1+(AC102-1)*0.3))*2,-1)/2*60</f>
        <v>6000</v>
      </c>
      <c r="AL102" s="2">
        <f t="shared" si="102"/>
        <v>15920</v>
      </c>
      <c r="AM102">
        <f>U120</f>
        <v>15920</v>
      </c>
      <c r="AN102" t="str">
        <f t="shared" si="53"/>
        <v>属性-攻击力|15920</v>
      </c>
      <c r="AO102" t="str">
        <f t="shared" si="63"/>
        <v/>
      </c>
    </row>
    <row r="103" spans="7:41">
      <c r="G103">
        <f t="shared" si="92"/>
        <v>3</v>
      </c>
      <c r="H103">
        <f t="shared" si="93"/>
        <v>1</v>
      </c>
      <c r="I103">
        <f t="shared" si="103"/>
        <v>-1200</v>
      </c>
      <c r="J103">
        <f>IF($G103=1,J51,J102+J51)</f>
        <v>600</v>
      </c>
      <c r="K103">
        <f>IF($G103=1,K51,K102+K51)</f>
        <v>300</v>
      </c>
      <c r="L103">
        <f>IF($G103=1,L51,L102+L51)</f>
        <v>300</v>
      </c>
      <c r="M103">
        <f>IF($G103=1,M51,M102+M51)</f>
        <v>0</v>
      </c>
      <c r="N103">
        <f>IF($G103=1,N51,N102+N51)</f>
        <v>0</v>
      </c>
      <c r="O103" t="str">
        <f t="shared" si="104"/>
        <v>品质-白|-1200#品质-绿|600#品质-蓝|300#品质-紫|300#品质-橙|0#品质-红|0</v>
      </c>
      <c r="P103">
        <f t="shared" si="94"/>
        <v>12000</v>
      </c>
      <c r="Q103" t="str">
        <f t="shared" si="95"/>
        <v/>
      </c>
      <c r="R103">
        <f t="shared" si="96"/>
        <v>168</v>
      </c>
      <c r="S103">
        <f t="shared" si="97"/>
        <v>33</v>
      </c>
      <c r="T103">
        <f t="shared" si="98"/>
        <v>1680</v>
      </c>
      <c r="U103">
        <f t="shared" si="99"/>
        <v>840</v>
      </c>
      <c r="V103">
        <f t="shared" si="100"/>
        <v>168</v>
      </c>
      <c r="W103">
        <f t="shared" si="101"/>
        <v>8430</v>
      </c>
      <c r="AB103">
        <v>102</v>
      </c>
      <c r="AC103">
        <v>3</v>
      </c>
      <c r="AD103">
        <f t="shared" si="87"/>
        <v>2</v>
      </c>
      <c r="AE103" t="s">
        <v>108</v>
      </c>
      <c r="AF103">
        <f t="shared" si="74"/>
        <v>17</v>
      </c>
      <c r="AG103">
        <f t="shared" si="75"/>
        <v>302</v>
      </c>
      <c r="AH103">
        <f t="shared" si="76"/>
        <v>1</v>
      </c>
      <c r="AI103" cm="1">
        <f t="array" ref="AI103">IF(AF103=17,INDEX($L$37:$L$41,AH103),INDEX($M$37:$M$41,AH103))</f>
        <v>95</v>
      </c>
      <c r="AJ103" s="2" t="str">
        <f t="shared" si="33"/>
        <v>1|17|95</v>
      </c>
      <c r="AK103" s="2" cm="1">
        <f t="array" ref="AK103">ROUNDUP(IF(AF103=18,$R$37,INDEX($R$37:$R$41,AH103)*(1+(AC103-1)*0.3))*2,-1)/2*60</f>
        <v>1200</v>
      </c>
      <c r="AL103" s="2">
        <f t="shared" si="102"/>
        <v>382</v>
      </c>
      <c r="AM103">
        <f>R116</f>
        <v>382</v>
      </c>
      <c r="AN103" t="str">
        <f t="shared" si="53"/>
        <v>属性-攻击力|382</v>
      </c>
      <c r="AO103" t="str">
        <f t="shared" si="63"/>
        <v>攻击力-全局</v>
      </c>
    </row>
    <row r="104" spans="7:41">
      <c r="G104">
        <f t="shared" si="92"/>
        <v>4</v>
      </c>
      <c r="H104">
        <f t="shared" si="93"/>
        <v>1</v>
      </c>
      <c r="P104">
        <f t="shared" si="94"/>
        <v>16000</v>
      </c>
      <c r="Q104" t="str">
        <f t="shared" si="95"/>
        <v/>
      </c>
      <c r="R104">
        <f t="shared" si="96"/>
        <v>252</v>
      </c>
      <c r="S104">
        <f t="shared" si="97"/>
        <v>50</v>
      </c>
      <c r="T104">
        <f t="shared" si="98"/>
        <v>2520</v>
      </c>
      <c r="U104">
        <f t="shared" si="99"/>
        <v>1260</v>
      </c>
      <c r="V104">
        <f t="shared" si="100"/>
        <v>252</v>
      </c>
      <c r="W104">
        <f t="shared" si="101"/>
        <v>12640</v>
      </c>
      <c r="AB104">
        <v>103</v>
      </c>
      <c r="AC104">
        <v>3</v>
      </c>
      <c r="AD104">
        <f t="shared" si="87"/>
        <v>2</v>
      </c>
      <c r="AE104" t="s">
        <v>108</v>
      </c>
      <c r="AF104">
        <f t="shared" si="74"/>
        <v>17</v>
      </c>
      <c r="AG104">
        <f t="shared" si="75"/>
        <v>302</v>
      </c>
      <c r="AH104">
        <f t="shared" si="76"/>
        <v>2</v>
      </c>
      <c r="AI104" cm="1">
        <f t="array" ref="AI104">IF(AF104=17,INDEX($L$37:$L$41,AH104),INDEX($M$37:$M$41,AH104))</f>
        <v>190</v>
      </c>
      <c r="AJ104" s="2" t="str">
        <f t="shared" si="33"/>
        <v>1|17|190</v>
      </c>
      <c r="AK104" s="2" cm="1">
        <f t="array" ref="AK104">ROUNDUP(IF(AF104=18,$R$37,INDEX($R$37:$R$41,AH104)*(1+(AC104-1)*0.3))*2,-1)/2*60</f>
        <v>2100</v>
      </c>
      <c r="AL104" s="2">
        <f t="shared" si="102"/>
        <v>891</v>
      </c>
      <c r="AM104">
        <f>R117</f>
        <v>891</v>
      </c>
      <c r="AN104" t="str">
        <f t="shared" si="53"/>
        <v>属性-攻击力|891</v>
      </c>
      <c r="AO104" t="str">
        <f t="shared" si="63"/>
        <v/>
      </c>
    </row>
    <row r="105" spans="7:41">
      <c r="G105">
        <f t="shared" si="92"/>
        <v>5</v>
      </c>
      <c r="H105">
        <f t="shared" si="93"/>
        <v>1</v>
      </c>
      <c r="P105">
        <f t="shared" si="94"/>
        <v>20000</v>
      </c>
      <c r="Q105" t="str">
        <f t="shared" si="95"/>
        <v/>
      </c>
      <c r="R105">
        <f t="shared" si="96"/>
        <v>350</v>
      </c>
      <c r="S105">
        <f t="shared" si="97"/>
        <v>70</v>
      </c>
      <c r="T105">
        <f t="shared" si="98"/>
        <v>3500</v>
      </c>
      <c r="U105">
        <f t="shared" si="99"/>
        <v>1750</v>
      </c>
      <c r="V105">
        <f t="shared" si="100"/>
        <v>350</v>
      </c>
      <c r="W105">
        <f t="shared" si="101"/>
        <v>17550</v>
      </c>
      <c r="AB105">
        <v>104</v>
      </c>
      <c r="AC105">
        <v>3</v>
      </c>
      <c r="AD105">
        <f t="shared" si="87"/>
        <v>2</v>
      </c>
      <c r="AE105" t="s">
        <v>108</v>
      </c>
      <c r="AF105">
        <f t="shared" si="74"/>
        <v>17</v>
      </c>
      <c r="AG105">
        <f t="shared" si="75"/>
        <v>302</v>
      </c>
      <c r="AH105">
        <f t="shared" si="76"/>
        <v>3</v>
      </c>
      <c r="AI105" cm="1">
        <f t="array" ref="AI105">IF(AF105=17,INDEX($L$37:$L$41,AH105),INDEX($M$37:$M$41,AH105))</f>
        <v>285</v>
      </c>
      <c r="AJ105" s="2" t="str">
        <f t="shared" si="33"/>
        <v>1|17|285</v>
      </c>
      <c r="AK105" s="2" cm="1">
        <f t="array" ref="AK105">ROUNDUP(IF(AF105=18,$R$37,INDEX($R$37:$R$41,AH105)*(1+(AC105-1)*0.3))*2,-1)/2*60</f>
        <v>3000</v>
      </c>
      <c r="AL105" s="2">
        <f t="shared" si="102"/>
        <v>1528</v>
      </c>
      <c r="AM105">
        <f>R118</f>
        <v>1528</v>
      </c>
      <c r="AN105" t="str">
        <f t="shared" si="53"/>
        <v>属性-攻击力|1528</v>
      </c>
      <c r="AO105" t="str">
        <f t="shared" si="63"/>
        <v/>
      </c>
    </row>
    <row r="106" spans="7:41">
      <c r="G106">
        <f t="shared" si="92"/>
        <v>1</v>
      </c>
      <c r="H106">
        <f t="shared" si="93"/>
        <v>2</v>
      </c>
      <c r="I106">
        <f t="shared" si="103"/>
        <v>-144</v>
      </c>
      <c r="J106">
        <f>IF($G106=1,J54,J105+J54)</f>
        <v>36</v>
      </c>
      <c r="K106">
        <f>IF($G106=1,K54,K105+K54)</f>
        <v>60</v>
      </c>
      <c r="L106">
        <f>IF($G106=1,L54,L105+L54)</f>
        <v>30</v>
      </c>
      <c r="M106">
        <f>IF($G106=1,M54,M105+M54)</f>
        <v>18</v>
      </c>
      <c r="N106">
        <f>IF($G106=1,N54,N105+N54)</f>
        <v>0</v>
      </c>
      <c r="O106" t="str">
        <f t="shared" si="104"/>
        <v>品质-白|-144#品质-绿|36#品质-蓝|60#品质-紫|30#品质-橙|18#品质-红|0</v>
      </c>
      <c r="P106">
        <f t="shared" si="94"/>
        <v>4000</v>
      </c>
      <c r="Q106">
        <f t="shared" si="95"/>
        <v>4</v>
      </c>
      <c r="R106">
        <f t="shared" si="96"/>
        <v>184</v>
      </c>
      <c r="S106">
        <f t="shared" si="97"/>
        <v>37</v>
      </c>
      <c r="T106">
        <f t="shared" si="98"/>
        <v>1840</v>
      </c>
      <c r="U106">
        <f t="shared" si="99"/>
        <v>920</v>
      </c>
      <c r="V106">
        <f t="shared" si="100"/>
        <v>184</v>
      </c>
      <c r="W106">
        <f t="shared" si="101"/>
        <v>9220</v>
      </c>
      <c r="AB106">
        <v>105</v>
      </c>
      <c r="AC106">
        <v>3</v>
      </c>
      <c r="AD106">
        <f t="shared" si="87"/>
        <v>2</v>
      </c>
      <c r="AE106" t="s">
        <v>108</v>
      </c>
      <c r="AF106">
        <f t="shared" si="74"/>
        <v>17</v>
      </c>
      <c r="AG106">
        <f t="shared" si="75"/>
        <v>302</v>
      </c>
      <c r="AH106">
        <f t="shared" si="76"/>
        <v>4</v>
      </c>
      <c r="AI106" cm="1">
        <f t="array" ref="AI106">IF(AF106=17,INDEX($L$37:$L$41,AH106),INDEX($M$37:$M$41,AH106))</f>
        <v>380</v>
      </c>
      <c r="AJ106" s="2" t="str">
        <f t="shared" si="33"/>
        <v>1|17|380</v>
      </c>
      <c r="AK106" s="2" cm="1">
        <f t="array" ref="AK106">ROUNDUP(IF(AF106=18,$R$37,INDEX($R$37:$R$41,AH106)*(1+(AC106-1)*0.3))*2,-1)/2*60</f>
        <v>4500</v>
      </c>
      <c r="AL106" s="2">
        <f t="shared" si="102"/>
        <v>2292</v>
      </c>
      <c r="AM106">
        <f>R119</f>
        <v>2292</v>
      </c>
      <c r="AN106" t="str">
        <f t="shared" si="53"/>
        <v>属性-攻击力|2292</v>
      </c>
      <c r="AO106" t="str">
        <f t="shared" si="63"/>
        <v/>
      </c>
    </row>
    <row r="107" spans="7:41">
      <c r="G107">
        <f t="shared" si="92"/>
        <v>2</v>
      </c>
      <c r="H107">
        <f t="shared" si="93"/>
        <v>2</v>
      </c>
      <c r="I107">
        <f t="shared" ref="I107:I145" si="105">IF($G107=1,I55,I106+I55)</f>
        <v>-288</v>
      </c>
      <c r="J107">
        <f t="shared" ref="J107:J145" si="106">IF($G107=1,J55,J106+J55)</f>
        <v>72</v>
      </c>
      <c r="K107">
        <f t="shared" ref="K107:K145" si="107">IF($G107=1,K55,K106+K55)</f>
        <v>120</v>
      </c>
      <c r="L107">
        <f t="shared" ref="L107:L145" si="108">IF($G107=1,L55,L106+L55)</f>
        <v>60</v>
      </c>
      <c r="M107">
        <f t="shared" ref="M107:M145" si="109">IF($G107=1,M55,M106+M55)</f>
        <v>36</v>
      </c>
      <c r="N107">
        <f t="shared" ref="N107:N145" si="110">IF($G107=1,N55,N106+N55)</f>
        <v>0</v>
      </c>
      <c r="O107" t="str">
        <f t="shared" ref="O107:O145" si="111">"品质-白|"&amp;I107&amp;"#品质-绿|"&amp;J107&amp;"#品质-蓝|"&amp;K107&amp;"#品质-紫|"&amp;L107&amp;"#品质-橙|"&amp;M107&amp;"#品质-红|"&amp;N107</f>
        <v>品质-白|-288#品质-绿|72#品质-蓝|120#品质-紫|60#品质-橙|36#品质-红|0</v>
      </c>
      <c r="P107">
        <f t="shared" si="94"/>
        <v>8000</v>
      </c>
      <c r="Q107">
        <f t="shared" si="95"/>
        <v>5</v>
      </c>
      <c r="R107">
        <f t="shared" si="96"/>
        <v>430</v>
      </c>
      <c r="S107">
        <f t="shared" si="97"/>
        <v>86</v>
      </c>
      <c r="T107">
        <f t="shared" si="98"/>
        <v>4300</v>
      </c>
      <c r="U107">
        <f t="shared" si="99"/>
        <v>2150</v>
      </c>
      <c r="V107">
        <f t="shared" si="100"/>
        <v>430</v>
      </c>
      <c r="W107">
        <f t="shared" si="101"/>
        <v>21510</v>
      </c>
      <c r="AB107">
        <v>106</v>
      </c>
      <c r="AC107">
        <v>3</v>
      </c>
      <c r="AD107">
        <f t="shared" si="87"/>
        <v>2</v>
      </c>
      <c r="AE107" t="s">
        <v>108</v>
      </c>
      <c r="AF107">
        <f t="shared" si="74"/>
        <v>17</v>
      </c>
      <c r="AG107">
        <f t="shared" si="75"/>
        <v>302</v>
      </c>
      <c r="AH107">
        <f t="shared" si="76"/>
        <v>5</v>
      </c>
      <c r="AI107" cm="1">
        <f t="array" ref="AI107">IF(AF107=17,INDEX($L$37:$L$41,AH107),INDEX($M$37:$M$41,AH107))</f>
        <v>475</v>
      </c>
      <c r="AJ107" s="2" t="str">
        <f t="shared" si="33"/>
        <v>1|17|475</v>
      </c>
      <c r="AK107" s="2" cm="1">
        <f t="array" ref="AK107">ROUNDUP(IF(AF107=18,$R$37,INDEX($R$37:$R$41,AH107)*(1+(AC107-1)*0.3))*2,-1)/2*60</f>
        <v>6000</v>
      </c>
      <c r="AL107" s="2">
        <f t="shared" si="102"/>
        <v>3184</v>
      </c>
      <c r="AM107">
        <f>R120</f>
        <v>3184</v>
      </c>
      <c r="AN107" t="str">
        <f t="shared" si="53"/>
        <v>属性-攻击力|3184</v>
      </c>
      <c r="AO107" t="str">
        <f t="shared" si="63"/>
        <v/>
      </c>
    </row>
    <row r="108" spans="7:41">
      <c r="G108">
        <f t="shared" si="92"/>
        <v>3</v>
      </c>
      <c r="H108">
        <f t="shared" si="93"/>
        <v>2</v>
      </c>
      <c r="I108">
        <f t="shared" si="105"/>
        <v>-432</v>
      </c>
      <c r="J108">
        <f t="shared" si="106"/>
        <v>108</v>
      </c>
      <c r="K108">
        <f t="shared" si="107"/>
        <v>180</v>
      </c>
      <c r="L108">
        <f t="shared" si="108"/>
        <v>90</v>
      </c>
      <c r="M108">
        <f t="shared" si="109"/>
        <v>54</v>
      </c>
      <c r="N108">
        <f t="shared" si="110"/>
        <v>0</v>
      </c>
      <c r="O108" t="str">
        <f t="shared" si="111"/>
        <v>品质-白|-432#品质-绿|108#品质-蓝|180#品质-紫|90#品质-橙|54#品质-红|0</v>
      </c>
      <c r="P108">
        <f t="shared" si="94"/>
        <v>12000</v>
      </c>
      <c r="Q108" t="str">
        <f t="shared" si="95"/>
        <v/>
      </c>
      <c r="R108">
        <f t="shared" si="96"/>
        <v>737</v>
      </c>
      <c r="S108">
        <f t="shared" si="97"/>
        <v>147</v>
      </c>
      <c r="T108">
        <f t="shared" si="98"/>
        <v>7370</v>
      </c>
      <c r="U108">
        <f t="shared" si="99"/>
        <v>3690</v>
      </c>
      <c r="V108">
        <f t="shared" si="100"/>
        <v>737</v>
      </c>
      <c r="W108">
        <f t="shared" si="101"/>
        <v>36870</v>
      </c>
      <c r="AB108">
        <v>107</v>
      </c>
      <c r="AC108">
        <v>3</v>
      </c>
      <c r="AD108">
        <f t="shared" si="87"/>
        <v>3</v>
      </c>
      <c r="AE108" t="s">
        <v>90</v>
      </c>
      <c r="AF108">
        <f t="shared" si="74"/>
        <v>17</v>
      </c>
      <c r="AG108">
        <f t="shared" si="75"/>
        <v>303</v>
      </c>
      <c r="AH108">
        <f t="shared" si="76"/>
        <v>1</v>
      </c>
      <c r="AI108" cm="1">
        <f t="array" ref="AI108">IF(AF108=17,INDEX($L$37:$L$41,AH108),INDEX($M$37:$M$41,AH108))</f>
        <v>95</v>
      </c>
      <c r="AJ108" s="2" t="str">
        <f t="shared" ref="AJ108:AJ171" si="112">_xlfn.TEXTJOIN("|",TRUE,1,AF108,AI108)</f>
        <v>1|17|95</v>
      </c>
      <c r="AK108" s="2" cm="1">
        <f t="array" ref="AK108">ROUNDUP(IF(AF108=18,$R$37,INDEX($R$37:$R$41,AH108)*(1+(AC108-1)*0.3))*2,-1)/2*60</f>
        <v>1200</v>
      </c>
      <c r="AL108" s="8" t="s">
        <v>91</v>
      </c>
      <c r="AM108" t="str">
        <f>O116</f>
        <v>品质-白|-250#品质-绿|56#品质-蓝|100#品质-紫|50#品质-橙|30#品质-红|14</v>
      </c>
      <c r="AN108" t="str">
        <f t="shared" si="53"/>
        <v>品质-白|-250#品质-绿|56#品质-蓝|100#品质-紫|50#品质-橙|30#品质-红|14</v>
      </c>
      <c r="AO108" t="str">
        <f t="shared" si="63"/>
        <v>装备概率改变</v>
      </c>
    </row>
    <row r="109" spans="7:41">
      <c r="G109">
        <f t="shared" si="92"/>
        <v>4</v>
      </c>
      <c r="H109">
        <f t="shared" si="93"/>
        <v>2</v>
      </c>
      <c r="I109">
        <f t="shared" si="105"/>
        <v>-576</v>
      </c>
      <c r="J109">
        <f t="shared" si="106"/>
        <v>144</v>
      </c>
      <c r="K109">
        <f t="shared" si="107"/>
        <v>240</v>
      </c>
      <c r="L109">
        <f t="shared" si="108"/>
        <v>120</v>
      </c>
      <c r="M109">
        <f t="shared" si="109"/>
        <v>72</v>
      </c>
      <c r="N109">
        <f t="shared" si="110"/>
        <v>0</v>
      </c>
      <c r="O109" t="str">
        <f t="shared" si="111"/>
        <v>品质-白|-576#品质-绿|144#品质-蓝|240#品质-紫|120#品质-橙|72#品质-红|0</v>
      </c>
      <c r="P109">
        <f t="shared" si="94"/>
        <v>16000</v>
      </c>
      <c r="Q109" t="str">
        <f t="shared" si="95"/>
        <v/>
      </c>
      <c r="R109">
        <f t="shared" si="96"/>
        <v>1106</v>
      </c>
      <c r="S109">
        <f t="shared" si="97"/>
        <v>221</v>
      </c>
      <c r="T109">
        <f t="shared" si="98"/>
        <v>11060</v>
      </c>
      <c r="U109">
        <f t="shared" si="99"/>
        <v>5530</v>
      </c>
      <c r="V109">
        <f t="shared" si="100"/>
        <v>1106</v>
      </c>
      <c r="W109">
        <f t="shared" si="101"/>
        <v>55300</v>
      </c>
      <c r="AB109">
        <v>108</v>
      </c>
      <c r="AC109">
        <v>3</v>
      </c>
      <c r="AD109">
        <f t="shared" si="87"/>
        <v>3</v>
      </c>
      <c r="AE109" t="s">
        <v>90</v>
      </c>
      <c r="AF109">
        <f t="shared" si="74"/>
        <v>17</v>
      </c>
      <c r="AG109">
        <f t="shared" si="75"/>
        <v>303</v>
      </c>
      <c r="AH109">
        <f t="shared" si="76"/>
        <v>2</v>
      </c>
      <c r="AI109" cm="1">
        <f t="array" ref="AI109">IF(AF109=17,INDEX($L$37:$L$41,AH109),INDEX($M$37:$M$41,AH109))</f>
        <v>190</v>
      </c>
      <c r="AJ109" s="2" t="str">
        <f t="shared" si="112"/>
        <v>1|17|190</v>
      </c>
      <c r="AK109" s="2" cm="1">
        <f t="array" ref="AK109">ROUNDUP(IF(AF109=18,$R$37,INDEX($R$37:$R$41,AH109)*(1+(AC109-1)*0.3))*2,-1)/2*60</f>
        <v>2100</v>
      </c>
      <c r="AL109" s="8" t="s">
        <v>93</v>
      </c>
      <c r="AM109" t="str">
        <f>O117</f>
        <v>品质-白|-500#品质-绿|112#品质-蓝|200#品质-紫|100#品质-橙|60#品质-红|28</v>
      </c>
      <c r="AN109" t="str">
        <f t="shared" si="53"/>
        <v>品质-白|-500#品质-绿|112#品质-蓝|200#品质-紫|100#品质-橙|60#品质-红|28</v>
      </c>
      <c r="AO109" t="str">
        <f t="shared" si="63"/>
        <v/>
      </c>
    </row>
    <row r="110" spans="7:41">
      <c r="G110">
        <f t="shared" si="92"/>
        <v>5</v>
      </c>
      <c r="H110">
        <f t="shared" si="93"/>
        <v>2</v>
      </c>
      <c r="I110">
        <f t="shared" si="105"/>
        <v>-720</v>
      </c>
      <c r="J110">
        <f t="shared" si="106"/>
        <v>180</v>
      </c>
      <c r="K110">
        <f t="shared" si="107"/>
        <v>300</v>
      </c>
      <c r="L110">
        <f t="shared" si="108"/>
        <v>150</v>
      </c>
      <c r="M110">
        <f t="shared" si="109"/>
        <v>90</v>
      </c>
      <c r="N110">
        <f t="shared" si="110"/>
        <v>0</v>
      </c>
      <c r="O110" t="str">
        <f t="shared" si="111"/>
        <v>品质-白|-720#品质-绿|180#品质-蓝|300#品质-紫|150#品质-橙|90#品质-红|0</v>
      </c>
      <c r="P110">
        <f t="shared" si="94"/>
        <v>20000</v>
      </c>
      <c r="Q110" t="str">
        <f t="shared" si="95"/>
        <v/>
      </c>
      <c r="R110">
        <f t="shared" si="96"/>
        <v>1536</v>
      </c>
      <c r="S110">
        <f t="shared" si="97"/>
        <v>307</v>
      </c>
      <c r="T110">
        <f t="shared" si="98"/>
        <v>15360</v>
      </c>
      <c r="U110">
        <f t="shared" si="99"/>
        <v>7680</v>
      </c>
      <c r="V110">
        <f t="shared" si="100"/>
        <v>1536</v>
      </c>
      <c r="W110">
        <f t="shared" si="101"/>
        <v>76800</v>
      </c>
      <c r="AB110">
        <v>109</v>
      </c>
      <c r="AC110">
        <v>3</v>
      </c>
      <c r="AD110">
        <f t="shared" si="87"/>
        <v>3</v>
      </c>
      <c r="AE110" t="s">
        <v>90</v>
      </c>
      <c r="AF110">
        <f t="shared" si="74"/>
        <v>17</v>
      </c>
      <c r="AG110">
        <f t="shared" si="75"/>
        <v>303</v>
      </c>
      <c r="AH110">
        <f t="shared" si="76"/>
        <v>3</v>
      </c>
      <c r="AI110" cm="1">
        <f t="array" ref="AI110">IF(AF110=17,INDEX($L$37:$L$41,AH110),INDEX($M$37:$M$41,AH110))</f>
        <v>285</v>
      </c>
      <c r="AJ110" s="2" t="str">
        <f t="shared" si="112"/>
        <v>1|17|285</v>
      </c>
      <c r="AK110" s="2" cm="1">
        <f t="array" ref="AK110">ROUNDUP(IF(AF110=18,$R$37,INDEX($R$37:$R$41,AH110)*(1+(AC110-1)*0.3))*2,-1)/2*60</f>
        <v>3000</v>
      </c>
      <c r="AL110" s="8" t="s">
        <v>161</v>
      </c>
      <c r="AM110" t="str">
        <f>O118</f>
        <v>品质-白|-750#品质-绿|168#品质-蓝|300#品质-紫|150#品质-橙|90#品质-红|42</v>
      </c>
      <c r="AN110" t="str">
        <f t="shared" si="53"/>
        <v>品质-白|-750#品质-绿|168#品质-蓝|300#品质-紫|150#品质-橙|90#品质-红|42</v>
      </c>
      <c r="AO110" t="str">
        <f t="shared" si="63"/>
        <v/>
      </c>
    </row>
    <row r="111" spans="7:41">
      <c r="G111">
        <f t="shared" si="92"/>
        <v>1</v>
      </c>
      <c r="H111">
        <f t="shared" si="93"/>
        <v>2</v>
      </c>
      <c r="I111">
        <f t="shared" si="105"/>
        <v>-155</v>
      </c>
      <c r="J111">
        <f t="shared" si="106"/>
        <v>36</v>
      </c>
      <c r="K111">
        <f t="shared" si="107"/>
        <v>60</v>
      </c>
      <c r="L111">
        <f t="shared" si="108"/>
        <v>30</v>
      </c>
      <c r="M111">
        <f t="shared" si="109"/>
        <v>18</v>
      </c>
      <c r="N111">
        <f t="shared" si="110"/>
        <v>11</v>
      </c>
      <c r="O111" t="str">
        <f t="shared" si="111"/>
        <v>品质-白|-155#品质-绿|36#品质-蓝|60#品质-紫|30#品质-橙|18#品质-红|11</v>
      </c>
      <c r="P111">
        <f t="shared" si="94"/>
        <v>4000</v>
      </c>
      <c r="Q111">
        <f t="shared" si="95"/>
        <v>6</v>
      </c>
      <c r="R111">
        <f t="shared" si="96"/>
        <v>184</v>
      </c>
      <c r="S111">
        <f t="shared" si="97"/>
        <v>37</v>
      </c>
      <c r="T111">
        <f t="shared" si="98"/>
        <v>1840</v>
      </c>
      <c r="U111">
        <f t="shared" si="99"/>
        <v>920</v>
      </c>
      <c r="V111">
        <f t="shared" si="100"/>
        <v>184</v>
      </c>
      <c r="W111">
        <f t="shared" si="101"/>
        <v>9220</v>
      </c>
      <c r="AB111">
        <v>110</v>
      </c>
      <c r="AC111">
        <v>3</v>
      </c>
      <c r="AD111">
        <f t="shared" si="87"/>
        <v>3</v>
      </c>
      <c r="AE111" t="s">
        <v>90</v>
      </c>
      <c r="AF111">
        <f t="shared" si="74"/>
        <v>17</v>
      </c>
      <c r="AG111">
        <f t="shared" si="75"/>
        <v>303</v>
      </c>
      <c r="AH111">
        <f t="shared" si="76"/>
        <v>4</v>
      </c>
      <c r="AI111" cm="1">
        <f t="array" ref="AI111">IF(AF111=17,INDEX($L$37:$L$41,AH111),INDEX($M$37:$M$41,AH111))</f>
        <v>380</v>
      </c>
      <c r="AJ111" s="2" t="str">
        <f t="shared" si="112"/>
        <v>1|17|380</v>
      </c>
      <c r="AK111" s="2" cm="1">
        <f t="array" ref="AK111">ROUNDUP(IF(AF111=18,$R$37,INDEX($R$37:$R$41,AH111)*(1+(AC111-1)*0.3))*2,-1)/2*60</f>
        <v>4500</v>
      </c>
      <c r="AL111" s="8" t="s">
        <v>165</v>
      </c>
      <c r="AM111" t="str">
        <f>O119</f>
        <v>品质-白|-1000#品质-绿|224#品质-蓝|400#品质-紫|200#品质-橙|120#品质-红|56</v>
      </c>
      <c r="AN111" t="str">
        <f t="shared" si="53"/>
        <v>品质-白|-1000#品质-绿|224#品质-蓝|400#品质-紫|200#品质-橙|120#品质-红|56</v>
      </c>
      <c r="AO111" t="str">
        <f t="shared" si="63"/>
        <v/>
      </c>
    </row>
    <row r="112" spans="7:41">
      <c r="G112">
        <f t="shared" si="92"/>
        <v>2</v>
      </c>
      <c r="H112">
        <f t="shared" si="93"/>
        <v>2</v>
      </c>
      <c r="I112">
        <f t="shared" si="105"/>
        <v>-310</v>
      </c>
      <c r="J112">
        <f t="shared" si="106"/>
        <v>72</v>
      </c>
      <c r="K112">
        <f t="shared" si="107"/>
        <v>120</v>
      </c>
      <c r="L112">
        <f t="shared" si="108"/>
        <v>60</v>
      </c>
      <c r="M112">
        <f t="shared" si="109"/>
        <v>36</v>
      </c>
      <c r="N112">
        <f t="shared" si="110"/>
        <v>22</v>
      </c>
      <c r="O112" t="str">
        <f t="shared" si="111"/>
        <v>品质-白|-310#品质-绿|72#品质-蓝|120#品质-紫|60#品质-橙|36#品质-红|22</v>
      </c>
      <c r="P112">
        <f t="shared" si="94"/>
        <v>8000</v>
      </c>
      <c r="Q112">
        <f t="shared" si="95"/>
        <v>7</v>
      </c>
      <c r="R112">
        <f t="shared" si="96"/>
        <v>430</v>
      </c>
      <c r="S112">
        <f t="shared" si="97"/>
        <v>86</v>
      </c>
      <c r="T112">
        <f t="shared" si="98"/>
        <v>4300</v>
      </c>
      <c r="U112">
        <f t="shared" si="99"/>
        <v>2150</v>
      </c>
      <c r="V112">
        <f t="shared" si="100"/>
        <v>430</v>
      </c>
      <c r="W112">
        <f t="shared" si="101"/>
        <v>21510</v>
      </c>
      <c r="AB112">
        <v>111</v>
      </c>
      <c r="AC112">
        <v>3</v>
      </c>
      <c r="AD112">
        <f t="shared" si="87"/>
        <v>3</v>
      </c>
      <c r="AE112" t="s">
        <v>90</v>
      </c>
      <c r="AF112">
        <f t="shared" si="74"/>
        <v>17</v>
      </c>
      <c r="AG112">
        <f t="shared" si="75"/>
        <v>303</v>
      </c>
      <c r="AH112">
        <f t="shared" si="76"/>
        <v>5</v>
      </c>
      <c r="AI112" cm="1">
        <f t="array" ref="AI112">IF(AF112=17,INDEX($L$37:$L$41,AH112),INDEX($M$37:$M$41,AH112))</f>
        <v>475</v>
      </c>
      <c r="AJ112" s="2" t="str">
        <f t="shared" si="112"/>
        <v>1|17|475</v>
      </c>
      <c r="AK112" s="2" cm="1">
        <f t="array" ref="AK112">ROUNDUP(IF(AF112=18,$R$37,INDEX($R$37:$R$41,AH112)*(1+(AC112-1)*0.3))*2,-1)/2*60</f>
        <v>6000</v>
      </c>
      <c r="AL112" s="8" t="s">
        <v>166</v>
      </c>
      <c r="AM112" t="str">
        <f>O120</f>
        <v>品质-白|-1250#品质-绿|280#品质-蓝|500#品质-紫|250#品质-橙|150#品质-红|70</v>
      </c>
      <c r="AN112" t="str">
        <f t="shared" si="53"/>
        <v>品质-白|-1250#品质-绿|280#品质-蓝|500#品质-紫|250#品质-橙|150#品质-红|70</v>
      </c>
      <c r="AO112" t="str">
        <f t="shared" si="63"/>
        <v/>
      </c>
    </row>
    <row r="113" spans="7:41">
      <c r="G113">
        <f t="shared" si="92"/>
        <v>3</v>
      </c>
      <c r="H113">
        <f t="shared" si="93"/>
        <v>2</v>
      </c>
      <c r="I113">
        <f t="shared" si="105"/>
        <v>-465</v>
      </c>
      <c r="J113">
        <f t="shared" si="106"/>
        <v>108</v>
      </c>
      <c r="K113">
        <f t="shared" si="107"/>
        <v>180</v>
      </c>
      <c r="L113">
        <f t="shared" si="108"/>
        <v>90</v>
      </c>
      <c r="M113">
        <f t="shared" si="109"/>
        <v>54</v>
      </c>
      <c r="N113">
        <f t="shared" si="110"/>
        <v>33</v>
      </c>
      <c r="O113" t="str">
        <f t="shared" si="111"/>
        <v>品质-白|-465#品质-绿|108#品质-蓝|180#品质-紫|90#品质-橙|54#品质-红|33</v>
      </c>
      <c r="P113">
        <f t="shared" si="94"/>
        <v>12000</v>
      </c>
      <c r="Q113" t="str">
        <f t="shared" si="95"/>
        <v/>
      </c>
      <c r="R113">
        <f t="shared" si="96"/>
        <v>737</v>
      </c>
      <c r="S113">
        <f t="shared" si="97"/>
        <v>147</v>
      </c>
      <c r="T113">
        <f t="shared" si="98"/>
        <v>7370</v>
      </c>
      <c r="U113">
        <f t="shared" si="99"/>
        <v>3690</v>
      </c>
      <c r="V113">
        <f t="shared" si="100"/>
        <v>737</v>
      </c>
      <c r="W113">
        <f t="shared" si="101"/>
        <v>36870</v>
      </c>
      <c r="AB113">
        <v>112</v>
      </c>
      <c r="AC113">
        <v>3</v>
      </c>
      <c r="AD113">
        <f t="shared" si="87"/>
        <v>4</v>
      </c>
      <c r="AE113" t="s">
        <v>95</v>
      </c>
      <c r="AF113">
        <f t="shared" si="74"/>
        <v>17</v>
      </c>
      <c r="AG113">
        <f t="shared" si="75"/>
        <v>304</v>
      </c>
      <c r="AH113">
        <f t="shared" si="76"/>
        <v>1</v>
      </c>
      <c r="AI113" cm="1">
        <f t="array" ref="AI113">IF(AF113=17,INDEX($L$37:$L$41,AH113),INDEX($M$37:$M$41,AH113))</f>
        <v>95</v>
      </c>
      <c r="AJ113" s="2" t="str">
        <f t="shared" si="112"/>
        <v>1|17|95</v>
      </c>
      <c r="AK113" s="2" cm="1">
        <f t="array" ref="AK113">ROUNDUP(IF(AF113=18,$R$37,INDEX($R$37:$R$41,AH113)*(1+(AC113-1)*0.3))*2,-1)/2*60</f>
        <v>1200</v>
      </c>
      <c r="AL113">
        <v>1</v>
      </c>
      <c r="AM113">
        <f>Q116</f>
        <v>8</v>
      </c>
      <c r="AN113">
        <f t="shared" si="53"/>
        <v>8</v>
      </c>
      <c r="AO113" t="str">
        <f t="shared" si="63"/>
        <v>装备品阶增加</v>
      </c>
    </row>
    <row r="114" spans="7:41">
      <c r="G114">
        <f t="shared" si="92"/>
        <v>4</v>
      </c>
      <c r="H114">
        <f t="shared" si="93"/>
        <v>2</v>
      </c>
      <c r="I114">
        <f t="shared" si="105"/>
        <v>-620</v>
      </c>
      <c r="J114">
        <f t="shared" si="106"/>
        <v>144</v>
      </c>
      <c r="K114">
        <f t="shared" si="107"/>
        <v>240</v>
      </c>
      <c r="L114">
        <f t="shared" si="108"/>
        <v>120</v>
      </c>
      <c r="M114">
        <f t="shared" si="109"/>
        <v>72</v>
      </c>
      <c r="N114">
        <f t="shared" si="110"/>
        <v>44</v>
      </c>
      <c r="O114" t="str">
        <f t="shared" si="111"/>
        <v>品质-白|-620#品质-绿|144#品质-蓝|240#品质-紫|120#品质-橙|72#品质-红|44</v>
      </c>
      <c r="P114">
        <f t="shared" si="94"/>
        <v>16000</v>
      </c>
      <c r="Q114" t="str">
        <f t="shared" si="95"/>
        <v/>
      </c>
      <c r="R114">
        <f t="shared" si="96"/>
        <v>1106</v>
      </c>
      <c r="S114">
        <f t="shared" si="97"/>
        <v>221</v>
      </c>
      <c r="T114">
        <f t="shared" si="98"/>
        <v>11060</v>
      </c>
      <c r="U114">
        <f t="shared" si="99"/>
        <v>5530</v>
      </c>
      <c r="V114">
        <f t="shared" si="100"/>
        <v>1106</v>
      </c>
      <c r="W114">
        <f t="shared" si="101"/>
        <v>55300</v>
      </c>
      <c r="AB114">
        <v>113</v>
      </c>
      <c r="AC114">
        <v>3</v>
      </c>
      <c r="AD114">
        <f t="shared" si="87"/>
        <v>4</v>
      </c>
      <c r="AE114" t="s">
        <v>95</v>
      </c>
      <c r="AF114">
        <f t="shared" si="74"/>
        <v>17</v>
      </c>
      <c r="AG114">
        <f t="shared" si="75"/>
        <v>304</v>
      </c>
      <c r="AH114">
        <f t="shared" si="76"/>
        <v>2</v>
      </c>
      <c r="AI114" cm="1">
        <f t="array" ref="AI114">IF(AF114=17,INDEX($L$37:$L$41,AH114),INDEX($M$37:$M$41,AH114))</f>
        <v>190</v>
      </c>
      <c r="AJ114" s="2" t="str">
        <f t="shared" si="112"/>
        <v>1|17|190</v>
      </c>
      <c r="AK114" s="2" cm="1">
        <f t="array" ref="AK114">ROUNDUP(IF(AF114=18,$R$37,INDEX($R$37:$R$41,AH114)*(1+(AC114-1)*0.3))*2,-1)/2*60</f>
        <v>2100</v>
      </c>
      <c r="AL114">
        <f>AL113+1</f>
        <v>2</v>
      </c>
      <c r="AM114">
        <f>Q117</f>
        <v>9</v>
      </c>
      <c r="AN114">
        <f t="shared" si="53"/>
        <v>9</v>
      </c>
      <c r="AO114" t="str">
        <f t="shared" si="63"/>
        <v/>
      </c>
    </row>
    <row r="115" spans="7:41">
      <c r="G115">
        <f t="shared" si="92"/>
        <v>5</v>
      </c>
      <c r="H115">
        <f t="shared" si="93"/>
        <v>2</v>
      </c>
      <c r="I115">
        <f t="shared" si="105"/>
        <v>-775</v>
      </c>
      <c r="J115">
        <f t="shared" si="106"/>
        <v>180</v>
      </c>
      <c r="K115">
        <f t="shared" si="107"/>
        <v>300</v>
      </c>
      <c r="L115">
        <f t="shared" si="108"/>
        <v>150</v>
      </c>
      <c r="M115">
        <f t="shared" si="109"/>
        <v>90</v>
      </c>
      <c r="N115">
        <f t="shared" si="110"/>
        <v>55</v>
      </c>
      <c r="O115" t="str">
        <f t="shared" si="111"/>
        <v>品质-白|-775#品质-绿|180#品质-蓝|300#品质-紫|150#品质-橙|90#品质-红|55</v>
      </c>
      <c r="P115">
        <f t="shared" si="94"/>
        <v>20000</v>
      </c>
      <c r="Q115" t="str">
        <f t="shared" si="95"/>
        <v/>
      </c>
      <c r="R115">
        <f t="shared" si="96"/>
        <v>1536</v>
      </c>
      <c r="S115">
        <f t="shared" si="97"/>
        <v>307</v>
      </c>
      <c r="T115">
        <f t="shared" si="98"/>
        <v>15360</v>
      </c>
      <c r="U115">
        <f t="shared" si="99"/>
        <v>7680</v>
      </c>
      <c r="V115">
        <f t="shared" si="100"/>
        <v>1536</v>
      </c>
      <c r="W115">
        <f t="shared" si="101"/>
        <v>76800</v>
      </c>
      <c r="AB115">
        <v>114</v>
      </c>
      <c r="AC115">
        <v>3</v>
      </c>
      <c r="AD115">
        <f t="shared" si="87"/>
        <v>5</v>
      </c>
      <c r="AE115" t="s">
        <v>96</v>
      </c>
      <c r="AF115">
        <f t="shared" si="74"/>
        <v>17</v>
      </c>
      <c r="AG115">
        <f t="shared" si="75"/>
        <v>305</v>
      </c>
      <c r="AH115">
        <f t="shared" si="76"/>
        <v>1</v>
      </c>
      <c r="AI115" cm="1">
        <f t="array" ref="AI115">IF(AF115=17,INDEX($L$37:$L$41,AH115),INDEX($M$37:$M$41,AH115))</f>
        <v>95</v>
      </c>
      <c r="AJ115" s="2" t="str">
        <f t="shared" si="112"/>
        <v>1|17|95</v>
      </c>
      <c r="AK115" s="2" cm="1">
        <f t="array" ref="AK115">ROUNDUP(IF(AF115=18,$R$37,INDEX($R$37:$R$41,AH115)*(1+(AC115-1)*0.3))*2,-1)/2*60</f>
        <v>1200</v>
      </c>
      <c r="AL115" s="2">
        <f>AM115</f>
        <v>382</v>
      </c>
      <c r="AM115">
        <f>V116</f>
        <v>382</v>
      </c>
      <c r="AN115" t="str">
        <f t="shared" si="53"/>
        <v>属性-防御力|382</v>
      </c>
      <c r="AO115" t="str">
        <f t="shared" si="63"/>
        <v>防御力-挂机</v>
      </c>
    </row>
    <row r="116" spans="7:41">
      <c r="G116">
        <f t="shared" si="92"/>
        <v>1</v>
      </c>
      <c r="H116">
        <f t="shared" si="93"/>
        <v>3</v>
      </c>
      <c r="I116">
        <f t="shared" si="105"/>
        <v>-250</v>
      </c>
      <c r="J116">
        <f t="shared" si="106"/>
        <v>56</v>
      </c>
      <c r="K116">
        <f t="shared" si="107"/>
        <v>100</v>
      </c>
      <c r="L116">
        <f t="shared" si="108"/>
        <v>50</v>
      </c>
      <c r="M116">
        <f t="shared" si="109"/>
        <v>30</v>
      </c>
      <c r="N116">
        <f t="shared" si="110"/>
        <v>14</v>
      </c>
      <c r="O116" t="str">
        <f t="shared" si="111"/>
        <v>品质-白|-250#品质-绿|56#品质-蓝|100#品质-紫|50#品质-橙|30#品质-红|14</v>
      </c>
      <c r="P116">
        <f t="shared" si="94"/>
        <v>4000</v>
      </c>
      <c r="Q116">
        <f t="shared" si="95"/>
        <v>8</v>
      </c>
      <c r="R116">
        <f t="shared" si="96"/>
        <v>382</v>
      </c>
      <c r="S116">
        <f t="shared" si="97"/>
        <v>76</v>
      </c>
      <c r="T116">
        <f t="shared" si="98"/>
        <v>3820</v>
      </c>
      <c r="U116">
        <f t="shared" si="99"/>
        <v>1910</v>
      </c>
      <c r="V116">
        <f t="shared" si="100"/>
        <v>382</v>
      </c>
      <c r="W116">
        <f t="shared" si="101"/>
        <v>19110</v>
      </c>
      <c r="AB116">
        <v>115</v>
      </c>
      <c r="AC116">
        <v>3</v>
      </c>
      <c r="AD116">
        <f t="shared" si="87"/>
        <v>5</v>
      </c>
      <c r="AE116" t="s">
        <v>96</v>
      </c>
      <c r="AF116">
        <f t="shared" si="74"/>
        <v>17</v>
      </c>
      <c r="AG116">
        <f t="shared" si="75"/>
        <v>305</v>
      </c>
      <c r="AH116">
        <f t="shared" si="76"/>
        <v>2</v>
      </c>
      <c r="AI116" cm="1">
        <f t="array" ref="AI116">IF(AF116=17,INDEX($L$37:$L$41,AH116),INDEX($M$37:$M$41,AH116))</f>
        <v>190</v>
      </c>
      <c r="AJ116" s="2" t="str">
        <f t="shared" si="112"/>
        <v>1|17|190</v>
      </c>
      <c r="AK116" s="2" cm="1">
        <f t="array" ref="AK116">ROUNDUP(IF(AF116=18,$R$37,INDEX($R$37:$R$41,AH116)*(1+(AC116-1)*0.3))*2,-1)/2*60</f>
        <v>2100</v>
      </c>
      <c r="AL116" s="2">
        <f t="shared" ref="AL116:AL129" si="113">AM116</f>
        <v>891</v>
      </c>
      <c r="AM116">
        <f>V117</f>
        <v>891</v>
      </c>
      <c r="AN116" t="str">
        <f t="shared" si="53"/>
        <v>属性-防御力|891</v>
      </c>
      <c r="AO116" t="str">
        <f t="shared" si="63"/>
        <v/>
      </c>
    </row>
    <row r="117" spans="7:41">
      <c r="G117">
        <f t="shared" si="92"/>
        <v>2</v>
      </c>
      <c r="H117">
        <f t="shared" si="93"/>
        <v>3</v>
      </c>
      <c r="I117">
        <f t="shared" si="105"/>
        <v>-500</v>
      </c>
      <c r="J117">
        <f t="shared" si="106"/>
        <v>112</v>
      </c>
      <c r="K117">
        <f t="shared" si="107"/>
        <v>200</v>
      </c>
      <c r="L117">
        <f t="shared" si="108"/>
        <v>100</v>
      </c>
      <c r="M117">
        <f t="shared" si="109"/>
        <v>60</v>
      </c>
      <c r="N117">
        <f t="shared" si="110"/>
        <v>28</v>
      </c>
      <c r="O117" t="str">
        <f t="shared" si="111"/>
        <v>品质-白|-500#品质-绿|112#品质-蓝|200#品质-紫|100#品质-橙|60#品质-红|28</v>
      </c>
      <c r="P117">
        <f t="shared" si="94"/>
        <v>8000</v>
      </c>
      <c r="Q117">
        <f t="shared" si="95"/>
        <v>9</v>
      </c>
      <c r="R117">
        <f t="shared" si="96"/>
        <v>891</v>
      </c>
      <c r="S117">
        <f t="shared" si="97"/>
        <v>178</v>
      </c>
      <c r="T117">
        <f t="shared" si="98"/>
        <v>8910</v>
      </c>
      <c r="U117">
        <f t="shared" si="99"/>
        <v>4460</v>
      </c>
      <c r="V117">
        <f t="shared" si="100"/>
        <v>891</v>
      </c>
      <c r="W117">
        <f t="shared" si="101"/>
        <v>44580</v>
      </c>
      <c r="AB117">
        <v>116</v>
      </c>
      <c r="AC117">
        <v>3</v>
      </c>
      <c r="AD117">
        <f t="shared" si="87"/>
        <v>5</v>
      </c>
      <c r="AE117" t="s">
        <v>96</v>
      </c>
      <c r="AF117">
        <f t="shared" si="74"/>
        <v>17</v>
      </c>
      <c r="AG117">
        <f t="shared" si="75"/>
        <v>305</v>
      </c>
      <c r="AH117">
        <f t="shared" si="76"/>
        <v>3</v>
      </c>
      <c r="AI117" cm="1">
        <f t="array" ref="AI117">IF(AF117=17,INDEX($L$37:$L$41,AH117),INDEX($M$37:$M$41,AH117))</f>
        <v>285</v>
      </c>
      <c r="AJ117" s="2" t="str">
        <f t="shared" si="112"/>
        <v>1|17|285</v>
      </c>
      <c r="AK117" s="2" cm="1">
        <f t="array" ref="AK117">ROUNDUP(IF(AF117=18,$R$37,INDEX($R$37:$R$41,AH117)*(1+(AC117-1)*0.3))*2,-1)/2*60</f>
        <v>3000</v>
      </c>
      <c r="AL117" s="2">
        <f t="shared" si="113"/>
        <v>1528</v>
      </c>
      <c r="AM117">
        <f>V118</f>
        <v>1528</v>
      </c>
      <c r="AN117" t="str">
        <f t="shared" si="53"/>
        <v>属性-防御力|1528</v>
      </c>
      <c r="AO117" t="str">
        <f t="shared" si="63"/>
        <v/>
      </c>
    </row>
    <row r="118" spans="7:41">
      <c r="G118">
        <f t="shared" si="92"/>
        <v>3</v>
      </c>
      <c r="H118">
        <f t="shared" si="93"/>
        <v>3</v>
      </c>
      <c r="I118">
        <f t="shared" si="105"/>
        <v>-750</v>
      </c>
      <c r="J118">
        <f t="shared" si="106"/>
        <v>168</v>
      </c>
      <c r="K118">
        <f t="shared" si="107"/>
        <v>300</v>
      </c>
      <c r="L118">
        <f t="shared" si="108"/>
        <v>150</v>
      </c>
      <c r="M118">
        <f t="shared" si="109"/>
        <v>90</v>
      </c>
      <c r="N118">
        <f t="shared" si="110"/>
        <v>42</v>
      </c>
      <c r="O118" t="str">
        <f t="shared" si="111"/>
        <v>品质-白|-750#品质-绿|168#品质-蓝|300#品质-紫|150#品质-橙|90#品质-红|42</v>
      </c>
      <c r="P118">
        <f t="shared" si="94"/>
        <v>12000</v>
      </c>
      <c r="Q118" t="str">
        <f t="shared" si="95"/>
        <v/>
      </c>
      <c r="R118">
        <f t="shared" si="96"/>
        <v>1528</v>
      </c>
      <c r="S118">
        <f t="shared" si="97"/>
        <v>305</v>
      </c>
      <c r="T118">
        <f t="shared" si="98"/>
        <v>15280</v>
      </c>
      <c r="U118">
        <f t="shared" si="99"/>
        <v>7640</v>
      </c>
      <c r="V118">
        <f t="shared" si="100"/>
        <v>1528</v>
      </c>
      <c r="W118">
        <f t="shared" si="101"/>
        <v>76420</v>
      </c>
      <c r="AB118">
        <v>117</v>
      </c>
      <c r="AC118">
        <v>3</v>
      </c>
      <c r="AD118">
        <f t="shared" si="87"/>
        <v>5</v>
      </c>
      <c r="AE118" t="s">
        <v>96</v>
      </c>
      <c r="AF118">
        <f t="shared" si="74"/>
        <v>17</v>
      </c>
      <c r="AG118">
        <f t="shared" si="75"/>
        <v>305</v>
      </c>
      <c r="AH118">
        <f t="shared" si="76"/>
        <v>4</v>
      </c>
      <c r="AI118" cm="1">
        <f t="array" ref="AI118">IF(AF118=17,INDEX($L$37:$L$41,AH118),INDEX($M$37:$M$41,AH118))</f>
        <v>380</v>
      </c>
      <c r="AJ118" s="2" t="str">
        <f t="shared" si="112"/>
        <v>1|17|380</v>
      </c>
      <c r="AK118" s="2" cm="1">
        <f t="array" ref="AK118">ROUNDUP(IF(AF118=18,$R$37,INDEX($R$37:$R$41,AH118)*(1+(AC118-1)*0.3))*2,-1)/2*60</f>
        <v>4500</v>
      </c>
      <c r="AL118" s="2">
        <f t="shared" si="113"/>
        <v>2292</v>
      </c>
      <c r="AM118">
        <f>V119</f>
        <v>2292</v>
      </c>
      <c r="AN118" t="str">
        <f t="shared" si="53"/>
        <v>属性-防御力|2292</v>
      </c>
      <c r="AO118" t="str">
        <f t="shared" si="63"/>
        <v/>
      </c>
    </row>
    <row r="119" spans="7:41">
      <c r="G119">
        <f t="shared" si="92"/>
        <v>4</v>
      </c>
      <c r="H119">
        <f t="shared" si="93"/>
        <v>3</v>
      </c>
      <c r="I119">
        <f t="shared" si="105"/>
        <v>-1000</v>
      </c>
      <c r="J119">
        <f t="shared" si="106"/>
        <v>224</v>
      </c>
      <c r="K119">
        <f t="shared" si="107"/>
        <v>400</v>
      </c>
      <c r="L119">
        <f t="shared" si="108"/>
        <v>200</v>
      </c>
      <c r="M119">
        <f t="shared" si="109"/>
        <v>120</v>
      </c>
      <c r="N119">
        <f t="shared" si="110"/>
        <v>56</v>
      </c>
      <c r="O119" t="str">
        <f t="shared" si="111"/>
        <v>品质-白|-1000#品质-绿|224#品质-蓝|400#品质-紫|200#品质-橙|120#品质-红|56</v>
      </c>
      <c r="P119">
        <f t="shared" si="94"/>
        <v>16000</v>
      </c>
      <c r="Q119" t="str">
        <f t="shared" si="95"/>
        <v/>
      </c>
      <c r="R119">
        <f t="shared" si="96"/>
        <v>2292</v>
      </c>
      <c r="S119">
        <f t="shared" si="97"/>
        <v>458</v>
      </c>
      <c r="T119">
        <f t="shared" si="98"/>
        <v>22920</v>
      </c>
      <c r="U119">
        <f t="shared" si="99"/>
        <v>11460</v>
      </c>
      <c r="V119">
        <f t="shared" si="100"/>
        <v>2292</v>
      </c>
      <c r="W119">
        <f t="shared" si="101"/>
        <v>114630</v>
      </c>
      <c r="AB119">
        <v>118</v>
      </c>
      <c r="AC119">
        <v>3</v>
      </c>
      <c r="AD119">
        <f t="shared" si="87"/>
        <v>5</v>
      </c>
      <c r="AE119" t="s">
        <v>96</v>
      </c>
      <c r="AF119">
        <f t="shared" si="74"/>
        <v>17</v>
      </c>
      <c r="AG119">
        <f t="shared" si="75"/>
        <v>305</v>
      </c>
      <c r="AH119">
        <f t="shared" si="76"/>
        <v>5</v>
      </c>
      <c r="AI119" cm="1">
        <f t="array" ref="AI119">IF(AF119=17,INDEX($L$37:$L$41,AH119),INDEX($M$37:$M$41,AH119))</f>
        <v>475</v>
      </c>
      <c r="AJ119" s="2" t="str">
        <f t="shared" si="112"/>
        <v>1|17|475</v>
      </c>
      <c r="AK119" s="2" cm="1">
        <f t="array" ref="AK119">ROUNDUP(IF(AF119=18,$R$37,INDEX($R$37:$R$41,AH119)*(1+(AC119-1)*0.3))*2,-1)/2*60</f>
        <v>6000</v>
      </c>
      <c r="AL119" s="2">
        <f t="shared" si="113"/>
        <v>3184</v>
      </c>
      <c r="AM119">
        <f>V120</f>
        <v>3184</v>
      </c>
      <c r="AN119" t="str">
        <f t="shared" si="53"/>
        <v>属性-防御力|3184</v>
      </c>
      <c r="AO119" t="str">
        <f t="shared" si="63"/>
        <v/>
      </c>
    </row>
    <row r="120" spans="7:41">
      <c r="G120">
        <f t="shared" si="92"/>
        <v>5</v>
      </c>
      <c r="H120">
        <f t="shared" si="93"/>
        <v>3</v>
      </c>
      <c r="I120">
        <f t="shared" si="105"/>
        <v>-1250</v>
      </c>
      <c r="J120">
        <f t="shared" si="106"/>
        <v>280</v>
      </c>
      <c r="K120">
        <f t="shared" si="107"/>
        <v>500</v>
      </c>
      <c r="L120">
        <f t="shared" si="108"/>
        <v>250</v>
      </c>
      <c r="M120">
        <f t="shared" si="109"/>
        <v>150</v>
      </c>
      <c r="N120">
        <f t="shared" si="110"/>
        <v>70</v>
      </c>
      <c r="O120" t="str">
        <f t="shared" si="111"/>
        <v>品质-白|-1250#品质-绿|280#品质-蓝|500#品质-紫|250#品质-橙|150#品质-红|70</v>
      </c>
      <c r="P120">
        <f t="shared" si="94"/>
        <v>20000</v>
      </c>
      <c r="Q120" t="str">
        <f t="shared" si="95"/>
        <v/>
      </c>
      <c r="R120">
        <f t="shared" si="96"/>
        <v>3184</v>
      </c>
      <c r="S120">
        <f t="shared" si="97"/>
        <v>636</v>
      </c>
      <c r="T120">
        <f t="shared" si="98"/>
        <v>31840</v>
      </c>
      <c r="U120">
        <f t="shared" si="99"/>
        <v>15920</v>
      </c>
      <c r="V120">
        <f t="shared" si="100"/>
        <v>3184</v>
      </c>
      <c r="W120">
        <f t="shared" si="101"/>
        <v>159210</v>
      </c>
      <c r="AB120">
        <v>119</v>
      </c>
      <c r="AC120">
        <v>3</v>
      </c>
      <c r="AD120">
        <f t="shared" si="87"/>
        <v>6</v>
      </c>
      <c r="AE120" t="s">
        <v>77</v>
      </c>
      <c r="AF120">
        <f t="shared" si="74"/>
        <v>18</v>
      </c>
      <c r="AG120">
        <f t="shared" si="75"/>
        <v>306</v>
      </c>
      <c r="AH120">
        <f t="shared" si="76"/>
        <v>1</v>
      </c>
      <c r="AI120" cm="1">
        <f t="array" ref="AI120">IF(AF120=17,INDEX($L$37:$L$41,AH120),INDEX($M$37:$M$41,AH120))</f>
        <v>17</v>
      </c>
      <c r="AJ120" s="2" t="str">
        <f t="shared" si="112"/>
        <v>1|18|17</v>
      </c>
      <c r="AK120" s="2" cm="1">
        <f t="array" ref="AK120">ROUNDUP(IF(AF120=18,$R$37,INDEX($R$37:$R$41,AH120)*(1+(AC120-1)*0.3))*2,-1)/2*60</f>
        <v>600</v>
      </c>
      <c r="AL120" s="2" t="str">
        <f t="shared" ref="AL120:AL124" si="114">AM120/100&amp;"%"</f>
        <v>40%</v>
      </c>
      <c r="AM120">
        <f>P121</f>
        <v>4000</v>
      </c>
      <c r="AN120">
        <f t="shared" si="53"/>
        <v>4000</v>
      </c>
      <c r="AO120" t="str">
        <f t="shared" si="63"/>
        <v>宝箱金币产出</v>
      </c>
    </row>
    <row r="121" spans="7:41">
      <c r="G121">
        <f t="shared" si="92"/>
        <v>1</v>
      </c>
      <c r="H121">
        <f t="shared" si="93"/>
        <v>3</v>
      </c>
      <c r="I121">
        <f t="shared" si="105"/>
        <v>-250</v>
      </c>
      <c r="J121">
        <f t="shared" si="106"/>
        <v>56</v>
      </c>
      <c r="K121">
        <f t="shared" si="107"/>
        <v>100</v>
      </c>
      <c r="L121">
        <f t="shared" si="108"/>
        <v>50</v>
      </c>
      <c r="M121">
        <f t="shared" si="109"/>
        <v>30</v>
      </c>
      <c r="N121">
        <f t="shared" si="110"/>
        <v>14</v>
      </c>
      <c r="O121" t="str">
        <f t="shared" si="111"/>
        <v>品质-白|-250#品质-绿|56#品质-蓝|100#品质-紫|50#品质-橙|30#品质-红|14</v>
      </c>
      <c r="P121">
        <f t="shared" si="94"/>
        <v>4000</v>
      </c>
      <c r="Q121">
        <f t="shared" si="95"/>
        <v>10</v>
      </c>
      <c r="R121">
        <f t="shared" si="96"/>
        <v>382</v>
      </c>
      <c r="S121">
        <f t="shared" si="97"/>
        <v>76</v>
      </c>
      <c r="T121">
        <f t="shared" si="98"/>
        <v>3820</v>
      </c>
      <c r="U121">
        <f t="shared" si="99"/>
        <v>1910</v>
      </c>
      <c r="V121">
        <f t="shared" si="100"/>
        <v>382</v>
      </c>
      <c r="W121">
        <f t="shared" si="101"/>
        <v>19110</v>
      </c>
      <c r="AB121">
        <v>120</v>
      </c>
      <c r="AC121">
        <v>3</v>
      </c>
      <c r="AD121">
        <f t="shared" si="87"/>
        <v>6</v>
      </c>
      <c r="AE121" t="s">
        <v>77</v>
      </c>
      <c r="AF121">
        <f t="shared" si="74"/>
        <v>18</v>
      </c>
      <c r="AG121">
        <f t="shared" si="75"/>
        <v>306</v>
      </c>
      <c r="AH121">
        <f t="shared" si="76"/>
        <v>2</v>
      </c>
      <c r="AI121" cm="1">
        <f t="array" ref="AI121">IF(AF121=17,INDEX($L$37:$L$41,AH121),INDEX($M$37:$M$41,AH121))</f>
        <v>34</v>
      </c>
      <c r="AJ121" s="2" t="str">
        <f t="shared" si="112"/>
        <v>1|18|34</v>
      </c>
      <c r="AK121" s="2" cm="1">
        <f t="array" ref="AK121">ROUNDUP(IF(AF121=18,$R$37,INDEX($R$37:$R$41,AH121)*(1+(AC121-1)*0.3))*2,-1)/2*60</f>
        <v>600</v>
      </c>
      <c r="AL121" s="2" t="str">
        <f t="shared" si="114"/>
        <v>80%</v>
      </c>
      <c r="AM121">
        <f>P122</f>
        <v>8000</v>
      </c>
      <c r="AN121">
        <f t="shared" si="53"/>
        <v>8000</v>
      </c>
      <c r="AO121" t="str">
        <f t="shared" si="63"/>
        <v/>
      </c>
    </row>
    <row r="122" spans="7:41">
      <c r="G122">
        <f t="shared" si="92"/>
        <v>2</v>
      </c>
      <c r="H122">
        <f t="shared" si="93"/>
        <v>3</v>
      </c>
      <c r="I122">
        <f t="shared" si="105"/>
        <v>-500</v>
      </c>
      <c r="J122">
        <f t="shared" si="106"/>
        <v>112</v>
      </c>
      <c r="K122">
        <f t="shared" si="107"/>
        <v>200</v>
      </c>
      <c r="L122">
        <f t="shared" si="108"/>
        <v>100</v>
      </c>
      <c r="M122">
        <f t="shared" si="109"/>
        <v>60</v>
      </c>
      <c r="N122">
        <f t="shared" si="110"/>
        <v>28</v>
      </c>
      <c r="O122" t="str">
        <f t="shared" si="111"/>
        <v>品质-白|-500#品质-绿|112#品质-蓝|200#品质-紫|100#品质-橙|60#品质-红|28</v>
      </c>
      <c r="P122">
        <f t="shared" si="94"/>
        <v>8000</v>
      </c>
      <c r="Q122">
        <f t="shared" si="95"/>
        <v>11</v>
      </c>
      <c r="R122">
        <f t="shared" si="96"/>
        <v>891</v>
      </c>
      <c r="S122">
        <f t="shared" si="97"/>
        <v>178</v>
      </c>
      <c r="T122">
        <f t="shared" si="98"/>
        <v>8910</v>
      </c>
      <c r="U122">
        <f t="shared" si="99"/>
        <v>4460</v>
      </c>
      <c r="V122">
        <f t="shared" si="100"/>
        <v>891</v>
      </c>
      <c r="W122">
        <f t="shared" si="101"/>
        <v>44580</v>
      </c>
      <c r="AB122">
        <v>121</v>
      </c>
      <c r="AC122">
        <v>3</v>
      </c>
      <c r="AD122">
        <f t="shared" si="87"/>
        <v>6</v>
      </c>
      <c r="AE122" t="s">
        <v>77</v>
      </c>
      <c r="AF122">
        <f t="shared" si="74"/>
        <v>18</v>
      </c>
      <c r="AG122">
        <f t="shared" si="75"/>
        <v>306</v>
      </c>
      <c r="AH122">
        <f t="shared" si="76"/>
        <v>3</v>
      </c>
      <c r="AI122" cm="1">
        <f t="array" ref="AI122">IF(AF122=17,INDEX($L$37:$L$41,AH122),INDEX($M$37:$M$41,AH122))</f>
        <v>51</v>
      </c>
      <c r="AJ122" s="2" t="str">
        <f t="shared" si="112"/>
        <v>1|18|51</v>
      </c>
      <c r="AK122" s="2" cm="1">
        <f t="array" ref="AK122">ROUNDUP(IF(AF122=18,$R$37,INDEX($R$37:$R$41,AH122)*(1+(AC122-1)*0.3))*2,-1)/2*60</f>
        <v>600</v>
      </c>
      <c r="AL122" s="2" t="str">
        <f t="shared" si="114"/>
        <v>120%</v>
      </c>
      <c r="AM122">
        <f>P123</f>
        <v>12000</v>
      </c>
      <c r="AN122">
        <f t="shared" si="53"/>
        <v>12000</v>
      </c>
      <c r="AO122" t="str">
        <f t="shared" si="63"/>
        <v/>
      </c>
    </row>
    <row r="123" spans="7:41">
      <c r="G123">
        <f t="shared" si="92"/>
        <v>3</v>
      </c>
      <c r="H123">
        <f t="shared" si="93"/>
        <v>3</v>
      </c>
      <c r="I123">
        <f t="shared" si="105"/>
        <v>-750</v>
      </c>
      <c r="J123">
        <f t="shared" si="106"/>
        <v>168</v>
      </c>
      <c r="K123">
        <f t="shared" si="107"/>
        <v>300</v>
      </c>
      <c r="L123">
        <f t="shared" si="108"/>
        <v>150</v>
      </c>
      <c r="M123">
        <f t="shared" si="109"/>
        <v>90</v>
      </c>
      <c r="N123">
        <f t="shared" si="110"/>
        <v>42</v>
      </c>
      <c r="O123" t="str">
        <f t="shared" si="111"/>
        <v>品质-白|-750#品质-绿|168#品质-蓝|300#品质-紫|150#品质-橙|90#品质-红|42</v>
      </c>
      <c r="P123">
        <f t="shared" si="94"/>
        <v>12000</v>
      </c>
      <c r="Q123">
        <f t="shared" si="95"/>
        <v>12</v>
      </c>
      <c r="R123">
        <f t="shared" si="96"/>
        <v>1528</v>
      </c>
      <c r="S123">
        <f t="shared" si="97"/>
        <v>305</v>
      </c>
      <c r="T123">
        <f t="shared" si="98"/>
        <v>15280</v>
      </c>
      <c r="U123">
        <f t="shared" si="99"/>
        <v>7640</v>
      </c>
      <c r="V123">
        <f t="shared" si="100"/>
        <v>1528</v>
      </c>
      <c r="W123">
        <f t="shared" si="101"/>
        <v>76420</v>
      </c>
      <c r="AB123">
        <v>122</v>
      </c>
      <c r="AC123">
        <v>3</v>
      </c>
      <c r="AD123">
        <f t="shared" si="87"/>
        <v>6</v>
      </c>
      <c r="AE123" t="s">
        <v>77</v>
      </c>
      <c r="AF123">
        <f t="shared" si="74"/>
        <v>18</v>
      </c>
      <c r="AG123">
        <f t="shared" si="75"/>
        <v>306</v>
      </c>
      <c r="AH123">
        <f t="shared" si="76"/>
        <v>4</v>
      </c>
      <c r="AI123" cm="1">
        <f t="array" ref="AI123">IF(AF123=17,INDEX($L$37:$L$41,AH123),INDEX($M$37:$M$41,AH123))</f>
        <v>68</v>
      </c>
      <c r="AJ123" s="2" t="str">
        <f t="shared" si="112"/>
        <v>1|18|68</v>
      </c>
      <c r="AK123" s="2" cm="1">
        <f t="array" ref="AK123">ROUNDUP(IF(AF123=18,$R$37,INDEX($R$37:$R$41,AH123)*(1+(AC123-1)*0.3))*2,-1)/2*60</f>
        <v>600</v>
      </c>
      <c r="AL123" s="2" t="str">
        <f t="shared" si="114"/>
        <v>160%</v>
      </c>
      <c r="AM123">
        <f>P124</f>
        <v>16000</v>
      </c>
      <c r="AN123">
        <f t="shared" si="53"/>
        <v>16000</v>
      </c>
      <c r="AO123" t="str">
        <f t="shared" si="63"/>
        <v/>
      </c>
    </row>
    <row r="124" spans="7:41">
      <c r="G124">
        <f t="shared" si="92"/>
        <v>4</v>
      </c>
      <c r="H124">
        <f t="shared" si="93"/>
        <v>3</v>
      </c>
      <c r="I124">
        <f t="shared" si="105"/>
        <v>-1000</v>
      </c>
      <c r="J124">
        <f t="shared" si="106"/>
        <v>224</v>
      </c>
      <c r="K124">
        <f t="shared" si="107"/>
        <v>400</v>
      </c>
      <c r="L124">
        <f t="shared" si="108"/>
        <v>200</v>
      </c>
      <c r="M124">
        <f t="shared" si="109"/>
        <v>120</v>
      </c>
      <c r="N124">
        <f t="shared" si="110"/>
        <v>56</v>
      </c>
      <c r="O124" t="str">
        <f t="shared" si="111"/>
        <v>品质-白|-1000#品质-绿|224#品质-蓝|400#品质-紫|200#品质-橙|120#品质-红|56</v>
      </c>
      <c r="P124">
        <f t="shared" si="94"/>
        <v>16000</v>
      </c>
      <c r="Q124" t="str">
        <f t="shared" si="95"/>
        <v/>
      </c>
      <c r="R124">
        <f t="shared" si="96"/>
        <v>2292</v>
      </c>
      <c r="S124">
        <f t="shared" si="97"/>
        <v>458</v>
      </c>
      <c r="T124">
        <f t="shared" si="98"/>
        <v>22920</v>
      </c>
      <c r="U124">
        <f t="shared" si="99"/>
        <v>11460</v>
      </c>
      <c r="V124">
        <f t="shared" si="100"/>
        <v>2292</v>
      </c>
      <c r="W124">
        <f t="shared" si="101"/>
        <v>114630</v>
      </c>
      <c r="AB124">
        <v>123</v>
      </c>
      <c r="AC124">
        <v>3</v>
      </c>
      <c r="AD124">
        <f t="shared" si="87"/>
        <v>6</v>
      </c>
      <c r="AE124" t="s">
        <v>77</v>
      </c>
      <c r="AF124">
        <f t="shared" si="74"/>
        <v>18</v>
      </c>
      <c r="AG124">
        <f t="shared" si="75"/>
        <v>306</v>
      </c>
      <c r="AH124">
        <f t="shared" si="76"/>
        <v>5</v>
      </c>
      <c r="AI124" cm="1">
        <f t="array" ref="AI124">IF(AF124=17,INDEX($L$37:$L$41,AH124),INDEX($M$37:$M$41,AH124))</f>
        <v>85</v>
      </c>
      <c r="AJ124" s="2" t="str">
        <f t="shared" si="112"/>
        <v>1|18|85</v>
      </c>
      <c r="AK124" s="2" cm="1">
        <f t="array" ref="AK124">ROUNDUP(IF(AF124=18,$R$37,INDEX($R$37:$R$41,AH124)*(1+(AC124-1)*0.3))*2,-1)/2*60</f>
        <v>600</v>
      </c>
      <c r="AL124" s="2" t="str">
        <f t="shared" si="114"/>
        <v>200%</v>
      </c>
      <c r="AM124">
        <f>P125</f>
        <v>20000</v>
      </c>
      <c r="AN124">
        <f t="shared" si="53"/>
        <v>20000</v>
      </c>
      <c r="AO124" t="str">
        <f t="shared" si="63"/>
        <v/>
      </c>
    </row>
    <row r="125" spans="7:41">
      <c r="G125">
        <f t="shared" si="92"/>
        <v>5</v>
      </c>
      <c r="H125">
        <f t="shared" si="93"/>
        <v>3</v>
      </c>
      <c r="I125">
        <f t="shared" si="105"/>
        <v>-1250</v>
      </c>
      <c r="J125">
        <f t="shared" si="106"/>
        <v>280</v>
      </c>
      <c r="K125">
        <f t="shared" si="107"/>
        <v>500</v>
      </c>
      <c r="L125">
        <f t="shared" si="108"/>
        <v>250</v>
      </c>
      <c r="M125">
        <f t="shared" si="109"/>
        <v>150</v>
      </c>
      <c r="N125">
        <f t="shared" si="110"/>
        <v>70</v>
      </c>
      <c r="O125" t="str">
        <f t="shared" si="111"/>
        <v>品质-白|-1250#品质-绿|280#品质-蓝|500#品质-紫|250#品质-橙|150#品质-红|70</v>
      </c>
      <c r="P125">
        <f t="shared" si="94"/>
        <v>20000</v>
      </c>
      <c r="Q125" t="str">
        <f t="shared" si="95"/>
        <v/>
      </c>
      <c r="R125">
        <f t="shared" si="96"/>
        <v>3184</v>
      </c>
      <c r="S125">
        <f t="shared" si="97"/>
        <v>636</v>
      </c>
      <c r="T125">
        <f t="shared" si="98"/>
        <v>31840</v>
      </c>
      <c r="U125">
        <f t="shared" si="99"/>
        <v>15920</v>
      </c>
      <c r="V125">
        <f t="shared" si="100"/>
        <v>3184</v>
      </c>
      <c r="W125">
        <f t="shared" si="101"/>
        <v>159210</v>
      </c>
      <c r="AB125">
        <v>124</v>
      </c>
      <c r="AC125">
        <v>3</v>
      </c>
      <c r="AD125">
        <f t="shared" si="87"/>
        <v>7</v>
      </c>
      <c r="AE125" t="s">
        <v>113</v>
      </c>
      <c r="AF125">
        <f t="shared" si="74"/>
        <v>17</v>
      </c>
      <c r="AG125">
        <f t="shared" si="75"/>
        <v>307</v>
      </c>
      <c r="AH125">
        <f t="shared" si="76"/>
        <v>1</v>
      </c>
      <c r="AI125" cm="1">
        <f t="array" ref="AI125">IF(AF125=17,INDEX($L$37:$L$41,AH125),INDEX($M$37:$M$41,AH125))</f>
        <v>95</v>
      </c>
      <c r="AJ125" s="2" t="str">
        <f t="shared" si="112"/>
        <v>1|17|95</v>
      </c>
      <c r="AK125" s="2" cm="1">
        <f t="array" ref="AK125">ROUNDUP(IF(AF125=18,$R$37,INDEX($R$37:$R$41,AH125)*(1+(AC125-1)*0.3))*2,-1)/2*60</f>
        <v>1200</v>
      </c>
      <c r="AL125" s="2">
        <f t="shared" si="113"/>
        <v>76</v>
      </c>
      <c r="AM125">
        <f>S116</f>
        <v>76</v>
      </c>
      <c r="AN125" t="str">
        <f t="shared" si="53"/>
        <v>属性-防御力|76</v>
      </c>
      <c r="AO125" t="str">
        <f t="shared" si="63"/>
        <v>防御力-全局</v>
      </c>
    </row>
    <row r="126" spans="7:41">
      <c r="G126">
        <f t="shared" si="92"/>
        <v>1</v>
      </c>
      <c r="H126">
        <f t="shared" si="93"/>
        <v>4</v>
      </c>
      <c r="I126">
        <f t="shared" si="105"/>
        <v>-300</v>
      </c>
      <c r="J126">
        <f t="shared" si="106"/>
        <v>67</v>
      </c>
      <c r="K126">
        <f t="shared" si="107"/>
        <v>120</v>
      </c>
      <c r="L126">
        <f t="shared" si="108"/>
        <v>60</v>
      </c>
      <c r="M126">
        <f t="shared" si="109"/>
        <v>36</v>
      </c>
      <c r="N126">
        <f t="shared" si="110"/>
        <v>17</v>
      </c>
      <c r="O126" t="str">
        <f t="shared" si="111"/>
        <v>品质-白|-300#品质-绿|67#品质-蓝|120#品质-紫|60#品质-橙|36#品质-红|17</v>
      </c>
      <c r="P126">
        <f t="shared" si="94"/>
        <v>4000</v>
      </c>
      <c r="Q126">
        <f t="shared" si="95"/>
        <v>13</v>
      </c>
      <c r="R126">
        <f t="shared" si="96"/>
        <v>674</v>
      </c>
      <c r="S126">
        <f t="shared" si="97"/>
        <v>135</v>
      </c>
      <c r="T126">
        <f t="shared" si="98"/>
        <v>6740</v>
      </c>
      <c r="U126">
        <f t="shared" si="99"/>
        <v>3370</v>
      </c>
      <c r="V126">
        <f t="shared" si="100"/>
        <v>674</v>
      </c>
      <c r="W126">
        <f t="shared" si="101"/>
        <v>33690</v>
      </c>
      <c r="AB126">
        <v>125</v>
      </c>
      <c r="AC126">
        <v>3</v>
      </c>
      <c r="AD126">
        <f t="shared" si="87"/>
        <v>7</v>
      </c>
      <c r="AE126" t="s">
        <v>113</v>
      </c>
      <c r="AF126">
        <f t="shared" si="74"/>
        <v>17</v>
      </c>
      <c r="AG126">
        <f t="shared" si="75"/>
        <v>307</v>
      </c>
      <c r="AH126">
        <f t="shared" si="76"/>
        <v>2</v>
      </c>
      <c r="AI126" cm="1">
        <f t="array" ref="AI126">IF(AF126=17,INDEX($L$37:$L$41,AH126),INDEX($M$37:$M$41,AH126))</f>
        <v>190</v>
      </c>
      <c r="AJ126" s="2" t="str">
        <f t="shared" si="112"/>
        <v>1|17|190</v>
      </c>
      <c r="AK126" s="2" cm="1">
        <f t="array" ref="AK126">ROUNDUP(IF(AF126=18,$R$37,INDEX($R$37:$R$41,AH126)*(1+(AC126-1)*0.3))*2,-1)/2*60</f>
        <v>2100</v>
      </c>
      <c r="AL126" s="2">
        <f t="shared" si="113"/>
        <v>178</v>
      </c>
      <c r="AM126">
        <f>S117</f>
        <v>178</v>
      </c>
      <c r="AN126" t="str">
        <f t="shared" ref="AN126:AN189" si="115">_xlfn.IFS(LEFT(AE126,3)="生命值","属性-最大生命|"&amp;AM126,LEFT(AE126,3)="攻击力","属性-攻击力|"&amp;AM126,LEFT(AE126,3)="防御力","属性-防御力|"&amp;AM126,1=1,AM126)</f>
        <v>属性-防御力|178</v>
      </c>
      <c r="AO126" t="str">
        <f t="shared" si="63"/>
        <v/>
      </c>
    </row>
    <row r="127" spans="7:41">
      <c r="G127">
        <f t="shared" si="92"/>
        <v>2</v>
      </c>
      <c r="H127">
        <f t="shared" si="93"/>
        <v>4</v>
      </c>
      <c r="I127">
        <f t="shared" si="105"/>
        <v>-600</v>
      </c>
      <c r="J127">
        <f t="shared" si="106"/>
        <v>134</v>
      </c>
      <c r="K127">
        <f t="shared" si="107"/>
        <v>240</v>
      </c>
      <c r="L127">
        <f t="shared" si="108"/>
        <v>120</v>
      </c>
      <c r="M127">
        <f t="shared" si="109"/>
        <v>72</v>
      </c>
      <c r="N127">
        <f t="shared" si="110"/>
        <v>34</v>
      </c>
      <c r="O127" t="str">
        <f t="shared" si="111"/>
        <v>品质-白|-600#品质-绿|134#品质-蓝|240#品质-紫|120#品质-橙|72#品质-红|34</v>
      </c>
      <c r="P127">
        <f t="shared" si="94"/>
        <v>8000</v>
      </c>
      <c r="Q127">
        <f t="shared" si="95"/>
        <v>14</v>
      </c>
      <c r="R127">
        <f t="shared" si="96"/>
        <v>1573</v>
      </c>
      <c r="S127">
        <f t="shared" si="97"/>
        <v>315</v>
      </c>
      <c r="T127">
        <f t="shared" si="98"/>
        <v>15730</v>
      </c>
      <c r="U127">
        <f t="shared" si="99"/>
        <v>7860</v>
      </c>
      <c r="V127">
        <f t="shared" si="100"/>
        <v>1573</v>
      </c>
      <c r="W127">
        <f t="shared" si="101"/>
        <v>78620</v>
      </c>
      <c r="AB127">
        <v>126</v>
      </c>
      <c r="AC127">
        <v>3</v>
      </c>
      <c r="AD127">
        <f t="shared" si="87"/>
        <v>7</v>
      </c>
      <c r="AE127" t="s">
        <v>113</v>
      </c>
      <c r="AF127">
        <f t="shared" si="74"/>
        <v>17</v>
      </c>
      <c r="AG127">
        <f t="shared" si="75"/>
        <v>307</v>
      </c>
      <c r="AH127">
        <f t="shared" si="76"/>
        <v>3</v>
      </c>
      <c r="AI127" cm="1">
        <f t="array" ref="AI127">IF(AF127=17,INDEX($L$37:$L$41,AH127),INDEX($M$37:$M$41,AH127))</f>
        <v>285</v>
      </c>
      <c r="AJ127" s="2" t="str">
        <f t="shared" si="112"/>
        <v>1|17|285</v>
      </c>
      <c r="AK127" s="2" cm="1">
        <f t="array" ref="AK127">ROUNDUP(IF(AF127=18,$R$37,INDEX($R$37:$R$41,AH127)*(1+(AC127-1)*0.3))*2,-1)/2*60</f>
        <v>3000</v>
      </c>
      <c r="AL127" s="2">
        <f t="shared" si="113"/>
        <v>305</v>
      </c>
      <c r="AM127">
        <f>S118</f>
        <v>305</v>
      </c>
      <c r="AN127" t="str">
        <f t="shared" si="115"/>
        <v>属性-防御力|305</v>
      </c>
      <c r="AO127" t="str">
        <f t="shared" si="63"/>
        <v/>
      </c>
    </row>
    <row r="128" spans="7:41">
      <c r="G128">
        <f t="shared" si="92"/>
        <v>3</v>
      </c>
      <c r="H128">
        <f t="shared" si="93"/>
        <v>4</v>
      </c>
      <c r="I128">
        <f t="shared" si="105"/>
        <v>-900</v>
      </c>
      <c r="J128">
        <f t="shared" si="106"/>
        <v>201</v>
      </c>
      <c r="K128">
        <f t="shared" si="107"/>
        <v>360</v>
      </c>
      <c r="L128">
        <f t="shared" si="108"/>
        <v>180</v>
      </c>
      <c r="M128">
        <f t="shared" si="109"/>
        <v>108</v>
      </c>
      <c r="N128">
        <f t="shared" si="110"/>
        <v>51</v>
      </c>
      <c r="O128" t="str">
        <f t="shared" si="111"/>
        <v>品质-白|-900#品质-绿|201#品质-蓝|360#品质-紫|180#品质-橙|108#品质-红|51</v>
      </c>
      <c r="P128">
        <f t="shared" si="94"/>
        <v>12000</v>
      </c>
      <c r="Q128">
        <f t="shared" si="95"/>
        <v>15</v>
      </c>
      <c r="R128">
        <f t="shared" si="96"/>
        <v>2696</v>
      </c>
      <c r="S128">
        <f t="shared" si="97"/>
        <v>540</v>
      </c>
      <c r="T128">
        <f t="shared" si="98"/>
        <v>26960</v>
      </c>
      <c r="U128">
        <f t="shared" si="99"/>
        <v>13480</v>
      </c>
      <c r="V128">
        <f t="shared" si="100"/>
        <v>2696</v>
      </c>
      <c r="W128">
        <f t="shared" si="101"/>
        <v>134780</v>
      </c>
      <c r="AB128">
        <v>127</v>
      </c>
      <c r="AC128">
        <v>3</v>
      </c>
      <c r="AD128">
        <f t="shared" si="87"/>
        <v>7</v>
      </c>
      <c r="AE128" t="s">
        <v>113</v>
      </c>
      <c r="AF128">
        <f t="shared" si="74"/>
        <v>17</v>
      </c>
      <c r="AG128">
        <f t="shared" si="75"/>
        <v>307</v>
      </c>
      <c r="AH128">
        <f t="shared" si="76"/>
        <v>4</v>
      </c>
      <c r="AI128" cm="1">
        <f t="array" ref="AI128">IF(AF128=17,INDEX($L$37:$L$41,AH128),INDEX($M$37:$M$41,AH128))</f>
        <v>380</v>
      </c>
      <c r="AJ128" s="2" t="str">
        <f t="shared" si="112"/>
        <v>1|17|380</v>
      </c>
      <c r="AK128" s="2" cm="1">
        <f t="array" ref="AK128">ROUNDUP(IF(AF128=18,$R$37,INDEX($R$37:$R$41,AH128)*(1+(AC128-1)*0.3))*2,-1)/2*60</f>
        <v>4500</v>
      </c>
      <c r="AL128" s="2">
        <f t="shared" si="113"/>
        <v>458</v>
      </c>
      <c r="AM128">
        <f>S119</f>
        <v>458</v>
      </c>
      <c r="AN128" t="str">
        <f t="shared" si="115"/>
        <v>属性-防御力|458</v>
      </c>
      <c r="AO128" t="str">
        <f t="shared" si="63"/>
        <v/>
      </c>
    </row>
    <row r="129" spans="7:41">
      <c r="G129">
        <f t="shared" si="92"/>
        <v>4</v>
      </c>
      <c r="H129">
        <f t="shared" ref="H129:H145" si="116">H77</f>
        <v>4</v>
      </c>
      <c r="I129">
        <f t="shared" si="105"/>
        <v>-1200</v>
      </c>
      <c r="J129">
        <f t="shared" si="106"/>
        <v>268</v>
      </c>
      <c r="K129">
        <f t="shared" si="107"/>
        <v>480</v>
      </c>
      <c r="L129">
        <f t="shared" si="108"/>
        <v>240</v>
      </c>
      <c r="M129">
        <f t="shared" si="109"/>
        <v>144</v>
      </c>
      <c r="N129">
        <f t="shared" si="110"/>
        <v>68</v>
      </c>
      <c r="O129" t="str">
        <f t="shared" si="111"/>
        <v>品质-白|-1200#品质-绿|268#品质-蓝|480#品质-紫|240#品质-橙|144#品质-红|68</v>
      </c>
      <c r="P129">
        <f t="shared" ref="P129:P145" si="117">IF($G129=1,P77,P128+P77)</f>
        <v>16000</v>
      </c>
      <c r="Q129" t="str">
        <f t="shared" ref="Q129:Q145" si="118">IF(Q77="","",Q77)</f>
        <v/>
      </c>
      <c r="R129">
        <f t="shared" ref="R129:R145" si="119">IF($G129=1,R77,R128+R77)</f>
        <v>4044</v>
      </c>
      <c r="S129">
        <f t="shared" ref="S129:S145" si="120">IF($G129=1,S77,S128+S77)</f>
        <v>810</v>
      </c>
      <c r="T129">
        <f t="shared" ref="T129:T145" si="121">IF($G129=1,T77,T128+T77)</f>
        <v>40440</v>
      </c>
      <c r="U129">
        <f t="shared" ref="U129:U145" si="122">IF($G129=1,U77,U128+U77)</f>
        <v>20220</v>
      </c>
      <c r="V129">
        <f t="shared" ref="V129:V145" si="123">IF($G129=1,V77,V128+V77)</f>
        <v>4044</v>
      </c>
      <c r="W129">
        <f t="shared" ref="W129:W145" si="124">IF($G129=1,W77,W128+W77)</f>
        <v>202170</v>
      </c>
      <c r="AB129">
        <v>128</v>
      </c>
      <c r="AC129">
        <v>3</v>
      </c>
      <c r="AD129">
        <f t="shared" si="87"/>
        <v>7</v>
      </c>
      <c r="AE129" t="s">
        <v>113</v>
      </c>
      <c r="AF129">
        <f t="shared" si="74"/>
        <v>17</v>
      </c>
      <c r="AG129">
        <f t="shared" si="75"/>
        <v>307</v>
      </c>
      <c r="AH129">
        <f t="shared" si="76"/>
        <v>5</v>
      </c>
      <c r="AI129" cm="1">
        <f t="array" ref="AI129">IF(AF129=17,INDEX($L$37:$L$41,AH129),INDEX($M$37:$M$41,AH129))</f>
        <v>475</v>
      </c>
      <c r="AJ129" s="2" t="str">
        <f t="shared" si="112"/>
        <v>1|17|475</v>
      </c>
      <c r="AK129" s="2" cm="1">
        <f t="array" ref="AK129">ROUNDUP(IF(AF129=18,$R$37,INDEX($R$37:$R$41,AH129)*(1+(AC129-1)*0.3))*2,-1)/2*60</f>
        <v>6000</v>
      </c>
      <c r="AL129" s="2">
        <f t="shared" si="113"/>
        <v>636</v>
      </c>
      <c r="AM129">
        <f>S120</f>
        <v>636</v>
      </c>
      <c r="AN129" t="str">
        <f t="shared" si="115"/>
        <v>属性-防御力|636</v>
      </c>
      <c r="AO129" t="str">
        <f t="shared" si="63"/>
        <v/>
      </c>
    </row>
    <row r="130" spans="7:41">
      <c r="G130">
        <f t="shared" ref="G130:G147" si="125">G78</f>
        <v>5</v>
      </c>
      <c r="H130">
        <f t="shared" si="116"/>
        <v>4</v>
      </c>
      <c r="I130">
        <f t="shared" si="105"/>
        <v>-1500</v>
      </c>
      <c r="J130">
        <f t="shared" si="106"/>
        <v>335</v>
      </c>
      <c r="K130">
        <f t="shared" si="107"/>
        <v>600</v>
      </c>
      <c r="L130">
        <f t="shared" si="108"/>
        <v>300</v>
      </c>
      <c r="M130">
        <f t="shared" si="109"/>
        <v>180</v>
      </c>
      <c r="N130">
        <f t="shared" si="110"/>
        <v>85</v>
      </c>
      <c r="O130" t="str">
        <f t="shared" si="111"/>
        <v>品质-白|-1500#品质-绿|335#品质-蓝|600#品质-紫|300#品质-橙|180#品质-红|85</v>
      </c>
      <c r="P130">
        <f t="shared" si="117"/>
        <v>20000</v>
      </c>
      <c r="Q130" t="str">
        <f t="shared" si="118"/>
        <v/>
      </c>
      <c r="R130">
        <f t="shared" si="119"/>
        <v>5616</v>
      </c>
      <c r="S130">
        <f t="shared" si="120"/>
        <v>1124</v>
      </c>
      <c r="T130">
        <f t="shared" si="121"/>
        <v>56160</v>
      </c>
      <c r="U130">
        <f t="shared" si="122"/>
        <v>28080</v>
      </c>
      <c r="V130">
        <f t="shared" si="123"/>
        <v>5616</v>
      </c>
      <c r="W130">
        <f t="shared" si="124"/>
        <v>280790</v>
      </c>
      <c r="AB130">
        <v>129</v>
      </c>
      <c r="AC130">
        <v>3</v>
      </c>
      <c r="AD130">
        <f t="shared" si="87"/>
        <v>8</v>
      </c>
      <c r="AE130" t="s">
        <v>90</v>
      </c>
      <c r="AF130">
        <f t="shared" si="74"/>
        <v>17</v>
      </c>
      <c r="AG130">
        <f t="shared" si="75"/>
        <v>308</v>
      </c>
      <c r="AH130">
        <f t="shared" si="76"/>
        <v>1</v>
      </c>
      <c r="AI130" cm="1">
        <f t="array" ref="AI130">IF(AF130=17,INDEX($L$37:$L$41,AH130),INDEX($M$37:$M$41,AH130))</f>
        <v>95</v>
      </c>
      <c r="AJ130" s="2" t="str">
        <f t="shared" si="112"/>
        <v>1|17|95</v>
      </c>
      <c r="AK130" s="2" cm="1">
        <f t="array" ref="AK130">ROUNDUP(IF(AF130=18,$R$37,INDEX($R$37:$R$41,AH130)*(1+(AC130-1)*0.3))*2,-1)/2*60</f>
        <v>1200</v>
      </c>
      <c r="AL130" s="8" t="s">
        <v>91</v>
      </c>
      <c r="AM130" t="str">
        <f>O121</f>
        <v>品质-白|-250#品质-绿|56#品质-蓝|100#品质-紫|50#品质-橙|30#品质-红|14</v>
      </c>
      <c r="AN130" t="str">
        <f t="shared" si="115"/>
        <v>品质-白|-250#品质-绿|56#品质-蓝|100#品质-紫|50#品质-橙|30#品质-红|14</v>
      </c>
      <c r="AO130" t="str">
        <f t="shared" si="63"/>
        <v>装备概率改变</v>
      </c>
    </row>
    <row r="131" spans="7:41">
      <c r="G131">
        <f t="shared" si="125"/>
        <v>1</v>
      </c>
      <c r="H131">
        <f t="shared" si="116"/>
        <v>4</v>
      </c>
      <c r="I131">
        <f t="shared" si="105"/>
        <v>-300</v>
      </c>
      <c r="J131">
        <f t="shared" si="106"/>
        <v>67</v>
      </c>
      <c r="K131">
        <f t="shared" si="107"/>
        <v>120</v>
      </c>
      <c r="L131">
        <f t="shared" si="108"/>
        <v>60</v>
      </c>
      <c r="M131">
        <f t="shared" si="109"/>
        <v>36</v>
      </c>
      <c r="N131">
        <f t="shared" si="110"/>
        <v>17</v>
      </c>
      <c r="O131" t="str">
        <f t="shared" si="111"/>
        <v>品质-白|-300#品质-绿|67#品质-蓝|120#品质-紫|60#品质-橙|36#品质-红|17</v>
      </c>
      <c r="P131">
        <f t="shared" si="117"/>
        <v>4000</v>
      </c>
      <c r="Q131" t="str">
        <f t="shared" si="118"/>
        <v/>
      </c>
      <c r="R131">
        <f t="shared" si="119"/>
        <v>674</v>
      </c>
      <c r="S131">
        <f t="shared" si="120"/>
        <v>135</v>
      </c>
      <c r="T131">
        <f t="shared" si="121"/>
        <v>6740</v>
      </c>
      <c r="U131">
        <f t="shared" si="122"/>
        <v>3370</v>
      </c>
      <c r="V131">
        <f t="shared" si="123"/>
        <v>674</v>
      </c>
      <c r="W131">
        <f t="shared" si="124"/>
        <v>33690</v>
      </c>
      <c r="AB131">
        <v>130</v>
      </c>
      <c r="AC131">
        <v>3</v>
      </c>
      <c r="AD131">
        <f t="shared" si="87"/>
        <v>8</v>
      </c>
      <c r="AE131" t="s">
        <v>90</v>
      </c>
      <c r="AF131">
        <f t="shared" si="74"/>
        <v>17</v>
      </c>
      <c r="AG131">
        <f t="shared" si="75"/>
        <v>308</v>
      </c>
      <c r="AH131">
        <f t="shared" si="76"/>
        <v>2</v>
      </c>
      <c r="AI131" cm="1">
        <f t="array" ref="AI131">IF(AF131=17,INDEX($L$37:$L$41,AH131),INDEX($M$37:$M$41,AH131))</f>
        <v>190</v>
      </c>
      <c r="AJ131" s="2" t="str">
        <f t="shared" si="112"/>
        <v>1|17|190</v>
      </c>
      <c r="AK131" s="2" cm="1">
        <f t="array" ref="AK131">ROUNDUP(IF(AF131=18,$R$37,INDEX($R$37:$R$41,AH131)*(1+(AC131-1)*0.3))*2,-1)/2*60</f>
        <v>2100</v>
      </c>
      <c r="AL131" s="8" t="s">
        <v>93</v>
      </c>
      <c r="AM131" t="str">
        <f>O122</f>
        <v>品质-白|-500#品质-绿|112#品质-蓝|200#品质-紫|100#品质-橙|60#品质-红|28</v>
      </c>
      <c r="AN131" t="str">
        <f t="shared" si="115"/>
        <v>品质-白|-500#品质-绿|112#品质-蓝|200#品质-紫|100#品质-橙|60#品质-红|28</v>
      </c>
      <c r="AO131" t="str">
        <f t="shared" ref="AO131:AO194" si="126">IF(AE131=AE130,"",AE131)</f>
        <v/>
      </c>
    </row>
    <row r="132" spans="7:41">
      <c r="G132">
        <f t="shared" si="125"/>
        <v>2</v>
      </c>
      <c r="H132">
        <f t="shared" si="116"/>
        <v>4</v>
      </c>
      <c r="I132">
        <f t="shared" si="105"/>
        <v>-600</v>
      </c>
      <c r="J132">
        <f t="shared" si="106"/>
        <v>134</v>
      </c>
      <c r="K132">
        <f t="shared" si="107"/>
        <v>240</v>
      </c>
      <c r="L132">
        <f t="shared" si="108"/>
        <v>120</v>
      </c>
      <c r="M132">
        <f t="shared" si="109"/>
        <v>72</v>
      </c>
      <c r="N132">
        <f t="shared" si="110"/>
        <v>34</v>
      </c>
      <c r="O132" t="str">
        <f t="shared" si="111"/>
        <v>品质-白|-600#品质-绿|134#品质-蓝|240#品质-紫|120#品质-橙|72#品质-红|34</v>
      </c>
      <c r="P132">
        <f t="shared" si="117"/>
        <v>8000</v>
      </c>
      <c r="Q132" t="str">
        <f t="shared" si="118"/>
        <v/>
      </c>
      <c r="R132">
        <f t="shared" si="119"/>
        <v>1573</v>
      </c>
      <c r="S132">
        <f t="shared" si="120"/>
        <v>315</v>
      </c>
      <c r="T132">
        <f t="shared" si="121"/>
        <v>15730</v>
      </c>
      <c r="U132">
        <f t="shared" si="122"/>
        <v>7860</v>
      </c>
      <c r="V132">
        <f t="shared" si="123"/>
        <v>1573</v>
      </c>
      <c r="W132">
        <f t="shared" si="124"/>
        <v>78620</v>
      </c>
      <c r="AB132">
        <v>131</v>
      </c>
      <c r="AC132">
        <v>3</v>
      </c>
      <c r="AD132">
        <f t="shared" si="87"/>
        <v>8</v>
      </c>
      <c r="AE132" t="s">
        <v>90</v>
      </c>
      <c r="AF132">
        <f t="shared" si="74"/>
        <v>17</v>
      </c>
      <c r="AG132">
        <f t="shared" si="75"/>
        <v>308</v>
      </c>
      <c r="AH132">
        <f t="shared" si="76"/>
        <v>3</v>
      </c>
      <c r="AI132" cm="1">
        <f t="array" ref="AI132">IF(AF132=17,INDEX($L$37:$L$41,AH132),INDEX($M$37:$M$41,AH132))</f>
        <v>285</v>
      </c>
      <c r="AJ132" s="2" t="str">
        <f t="shared" si="112"/>
        <v>1|17|285</v>
      </c>
      <c r="AK132" s="2" cm="1">
        <f t="array" ref="AK132">ROUNDUP(IF(AF132=18,$R$37,INDEX($R$37:$R$41,AH132)*(1+(AC132-1)*0.3))*2,-1)/2*60</f>
        <v>3000</v>
      </c>
      <c r="AL132" s="8" t="s">
        <v>161</v>
      </c>
      <c r="AM132" t="str">
        <f>O123</f>
        <v>品质-白|-750#品质-绿|168#品质-蓝|300#品质-紫|150#品质-橙|90#品质-红|42</v>
      </c>
      <c r="AN132" t="str">
        <f t="shared" si="115"/>
        <v>品质-白|-750#品质-绿|168#品质-蓝|300#品质-紫|150#品质-橙|90#品质-红|42</v>
      </c>
      <c r="AO132" t="str">
        <f t="shared" si="126"/>
        <v/>
      </c>
    </row>
    <row r="133" spans="7:41">
      <c r="G133">
        <f t="shared" si="125"/>
        <v>3</v>
      </c>
      <c r="H133">
        <f t="shared" si="116"/>
        <v>4</v>
      </c>
      <c r="I133">
        <f t="shared" si="105"/>
        <v>-900</v>
      </c>
      <c r="J133">
        <f t="shared" si="106"/>
        <v>201</v>
      </c>
      <c r="K133">
        <f t="shared" si="107"/>
        <v>360</v>
      </c>
      <c r="L133">
        <f t="shared" si="108"/>
        <v>180</v>
      </c>
      <c r="M133">
        <f t="shared" si="109"/>
        <v>108</v>
      </c>
      <c r="N133">
        <f t="shared" si="110"/>
        <v>51</v>
      </c>
      <c r="O133" t="str">
        <f t="shared" si="111"/>
        <v>品质-白|-900#品质-绿|201#品质-蓝|360#品质-紫|180#品质-橙|108#品质-红|51</v>
      </c>
      <c r="P133">
        <f t="shared" si="117"/>
        <v>12000</v>
      </c>
      <c r="Q133" t="str">
        <f t="shared" si="118"/>
        <v/>
      </c>
      <c r="R133">
        <f t="shared" si="119"/>
        <v>2696</v>
      </c>
      <c r="S133">
        <f t="shared" si="120"/>
        <v>540</v>
      </c>
      <c r="T133">
        <f t="shared" si="121"/>
        <v>26960</v>
      </c>
      <c r="U133">
        <f t="shared" si="122"/>
        <v>13480</v>
      </c>
      <c r="V133">
        <f t="shared" si="123"/>
        <v>2696</v>
      </c>
      <c r="W133">
        <f t="shared" si="124"/>
        <v>134780</v>
      </c>
      <c r="AB133">
        <v>132</v>
      </c>
      <c r="AC133">
        <v>3</v>
      </c>
      <c r="AD133">
        <f t="shared" si="87"/>
        <v>8</v>
      </c>
      <c r="AE133" t="s">
        <v>90</v>
      </c>
      <c r="AF133">
        <f t="shared" si="74"/>
        <v>17</v>
      </c>
      <c r="AG133">
        <f t="shared" si="75"/>
        <v>308</v>
      </c>
      <c r="AH133">
        <f t="shared" si="76"/>
        <v>4</v>
      </c>
      <c r="AI133" cm="1">
        <f t="array" ref="AI133">IF(AF133=17,INDEX($L$37:$L$41,AH133),INDEX($M$37:$M$41,AH133))</f>
        <v>380</v>
      </c>
      <c r="AJ133" s="2" t="str">
        <f t="shared" si="112"/>
        <v>1|17|380</v>
      </c>
      <c r="AK133" s="2" cm="1">
        <f t="array" ref="AK133">ROUNDUP(IF(AF133=18,$R$37,INDEX($R$37:$R$41,AH133)*(1+(AC133-1)*0.3))*2,-1)/2*60</f>
        <v>4500</v>
      </c>
      <c r="AL133" s="8" t="s">
        <v>165</v>
      </c>
      <c r="AM133" t="str">
        <f>O124</f>
        <v>品质-白|-1000#品质-绿|224#品质-蓝|400#品质-紫|200#品质-橙|120#品质-红|56</v>
      </c>
      <c r="AN133" t="str">
        <f t="shared" si="115"/>
        <v>品质-白|-1000#品质-绿|224#品质-蓝|400#品质-紫|200#品质-橙|120#品质-红|56</v>
      </c>
      <c r="AO133" t="str">
        <f t="shared" si="126"/>
        <v/>
      </c>
    </row>
    <row r="134" spans="7:41">
      <c r="G134">
        <f t="shared" si="125"/>
        <v>4</v>
      </c>
      <c r="H134">
        <f t="shared" si="116"/>
        <v>4</v>
      </c>
      <c r="I134">
        <f t="shared" si="105"/>
        <v>-1200</v>
      </c>
      <c r="J134">
        <f t="shared" si="106"/>
        <v>268</v>
      </c>
      <c r="K134">
        <f t="shared" si="107"/>
        <v>480</v>
      </c>
      <c r="L134">
        <f t="shared" si="108"/>
        <v>240</v>
      </c>
      <c r="M134">
        <f t="shared" si="109"/>
        <v>144</v>
      </c>
      <c r="N134">
        <f t="shared" si="110"/>
        <v>68</v>
      </c>
      <c r="O134" t="str">
        <f t="shared" si="111"/>
        <v>品质-白|-1200#品质-绿|268#品质-蓝|480#品质-紫|240#品质-橙|144#品质-红|68</v>
      </c>
      <c r="P134">
        <f t="shared" si="117"/>
        <v>16000</v>
      </c>
      <c r="Q134" t="str">
        <f t="shared" si="118"/>
        <v/>
      </c>
      <c r="R134">
        <f t="shared" si="119"/>
        <v>4044</v>
      </c>
      <c r="S134">
        <f t="shared" si="120"/>
        <v>810</v>
      </c>
      <c r="T134">
        <f t="shared" si="121"/>
        <v>40440</v>
      </c>
      <c r="U134">
        <f t="shared" si="122"/>
        <v>20220</v>
      </c>
      <c r="V134">
        <f t="shared" si="123"/>
        <v>4044</v>
      </c>
      <c r="W134">
        <f t="shared" si="124"/>
        <v>202170</v>
      </c>
      <c r="AB134">
        <v>133</v>
      </c>
      <c r="AC134">
        <v>3</v>
      </c>
      <c r="AD134">
        <f t="shared" si="87"/>
        <v>8</v>
      </c>
      <c r="AE134" t="s">
        <v>90</v>
      </c>
      <c r="AF134">
        <f t="shared" si="74"/>
        <v>17</v>
      </c>
      <c r="AG134">
        <f t="shared" si="75"/>
        <v>308</v>
      </c>
      <c r="AH134">
        <f t="shared" si="76"/>
        <v>5</v>
      </c>
      <c r="AI134" cm="1">
        <f t="array" ref="AI134">IF(AF134=17,INDEX($L$37:$L$41,AH134),INDEX($M$37:$M$41,AH134))</f>
        <v>475</v>
      </c>
      <c r="AJ134" s="2" t="str">
        <f t="shared" si="112"/>
        <v>1|17|475</v>
      </c>
      <c r="AK134" s="2" cm="1">
        <f t="array" ref="AK134">ROUNDUP(IF(AF134=18,$R$37,INDEX($R$37:$R$41,AH134)*(1+(AC134-1)*0.3))*2,-1)/2*60</f>
        <v>6000</v>
      </c>
      <c r="AL134" s="8" t="s">
        <v>166</v>
      </c>
      <c r="AM134" t="str">
        <f>O125</f>
        <v>品质-白|-1250#品质-绿|280#品质-蓝|500#品质-紫|250#品质-橙|150#品质-红|70</v>
      </c>
      <c r="AN134" t="str">
        <f t="shared" si="115"/>
        <v>品质-白|-1250#品质-绿|280#品质-蓝|500#品质-紫|250#品质-橙|150#品质-红|70</v>
      </c>
      <c r="AO134" t="str">
        <f t="shared" si="126"/>
        <v/>
      </c>
    </row>
    <row r="135" spans="7:41">
      <c r="G135">
        <f t="shared" si="125"/>
        <v>5</v>
      </c>
      <c r="H135">
        <f t="shared" si="116"/>
        <v>4</v>
      </c>
      <c r="I135">
        <f t="shared" si="105"/>
        <v>-1500</v>
      </c>
      <c r="J135">
        <f t="shared" si="106"/>
        <v>335</v>
      </c>
      <c r="K135">
        <f t="shared" si="107"/>
        <v>600</v>
      </c>
      <c r="L135">
        <f t="shared" si="108"/>
        <v>300</v>
      </c>
      <c r="M135">
        <f t="shared" si="109"/>
        <v>180</v>
      </c>
      <c r="N135">
        <f t="shared" si="110"/>
        <v>85</v>
      </c>
      <c r="O135" t="str">
        <f t="shared" si="111"/>
        <v>品质-白|-1500#品质-绿|335#品质-蓝|600#品质-紫|300#品质-橙|180#品质-红|85</v>
      </c>
      <c r="P135">
        <f t="shared" si="117"/>
        <v>20000</v>
      </c>
      <c r="Q135" t="str">
        <f t="shared" si="118"/>
        <v/>
      </c>
      <c r="R135">
        <f t="shared" si="119"/>
        <v>5616</v>
      </c>
      <c r="S135">
        <f t="shared" si="120"/>
        <v>1124</v>
      </c>
      <c r="T135">
        <f t="shared" si="121"/>
        <v>56160</v>
      </c>
      <c r="U135">
        <f t="shared" si="122"/>
        <v>28080</v>
      </c>
      <c r="V135">
        <f t="shared" si="123"/>
        <v>5616</v>
      </c>
      <c r="W135">
        <f t="shared" si="124"/>
        <v>280790</v>
      </c>
      <c r="AB135">
        <v>134</v>
      </c>
      <c r="AC135">
        <v>3</v>
      </c>
      <c r="AD135">
        <f t="shared" si="87"/>
        <v>9</v>
      </c>
      <c r="AE135" t="s">
        <v>83</v>
      </c>
      <c r="AF135">
        <f t="shared" si="74"/>
        <v>17</v>
      </c>
      <c r="AG135">
        <f t="shared" si="75"/>
        <v>309</v>
      </c>
      <c r="AH135">
        <f t="shared" si="76"/>
        <v>1</v>
      </c>
      <c r="AI135" cm="1">
        <f t="array" ref="AI135">IF(AF135=17,INDEX($L$37:$L$41,AH135),INDEX($M$37:$M$41,AH135))</f>
        <v>95</v>
      </c>
      <c r="AJ135" s="2" t="str">
        <f t="shared" si="112"/>
        <v>1|17|95</v>
      </c>
      <c r="AK135" s="2" cm="1">
        <f t="array" ref="AK135">ROUNDUP(IF(AF135=18,$R$37,INDEX($R$37:$R$41,AH135)*(1+(AC135-1)*0.3))*2,-1)/2*60</f>
        <v>1200</v>
      </c>
      <c r="AL135" s="2">
        <f>AM135</f>
        <v>19110</v>
      </c>
      <c r="AM135">
        <f>W116</f>
        <v>19110</v>
      </c>
      <c r="AN135" t="str">
        <f t="shared" si="115"/>
        <v>属性-最大生命|19110</v>
      </c>
      <c r="AO135" t="str">
        <f t="shared" si="126"/>
        <v>生命值-挂机</v>
      </c>
    </row>
    <row r="136" spans="7:41">
      <c r="G136">
        <f t="shared" si="125"/>
        <v>1</v>
      </c>
      <c r="H136">
        <f t="shared" si="116"/>
        <v>5</v>
      </c>
      <c r="I136">
        <f t="shared" si="105"/>
        <v>-20</v>
      </c>
      <c r="J136">
        <f t="shared" si="106"/>
        <v>-253</v>
      </c>
      <c r="K136">
        <f t="shared" si="107"/>
        <v>140</v>
      </c>
      <c r="L136">
        <f t="shared" si="108"/>
        <v>70</v>
      </c>
      <c r="M136">
        <f t="shared" si="109"/>
        <v>42</v>
      </c>
      <c r="N136">
        <f t="shared" si="110"/>
        <v>20</v>
      </c>
      <c r="O136" t="str">
        <f t="shared" si="111"/>
        <v>品质-白|-20#品质-绿|-253#品质-蓝|140#品质-紫|70#品质-橙|42#品质-红|20</v>
      </c>
      <c r="P136">
        <f t="shared" si="117"/>
        <v>4000</v>
      </c>
      <c r="Q136">
        <f t="shared" si="118"/>
        <v>16</v>
      </c>
      <c r="R136">
        <f t="shared" si="119"/>
        <v>850</v>
      </c>
      <c r="S136">
        <f t="shared" si="120"/>
        <v>170</v>
      </c>
      <c r="T136">
        <f t="shared" si="121"/>
        <v>8500</v>
      </c>
      <c r="U136">
        <f t="shared" si="122"/>
        <v>4250</v>
      </c>
      <c r="V136">
        <f t="shared" si="123"/>
        <v>850</v>
      </c>
      <c r="W136">
        <f t="shared" si="124"/>
        <v>42500</v>
      </c>
      <c r="AB136">
        <v>135</v>
      </c>
      <c r="AC136">
        <v>3</v>
      </c>
      <c r="AD136">
        <f t="shared" si="87"/>
        <v>9</v>
      </c>
      <c r="AE136" t="s">
        <v>83</v>
      </c>
      <c r="AF136">
        <f t="shared" si="74"/>
        <v>17</v>
      </c>
      <c r="AG136">
        <f t="shared" si="75"/>
        <v>309</v>
      </c>
      <c r="AH136">
        <f t="shared" si="76"/>
        <v>2</v>
      </c>
      <c r="AI136" cm="1">
        <f t="array" ref="AI136">IF(AF136=17,INDEX($L$37:$L$41,AH136),INDEX($M$37:$M$41,AH136))</f>
        <v>190</v>
      </c>
      <c r="AJ136" s="2" t="str">
        <f t="shared" si="112"/>
        <v>1|17|190</v>
      </c>
      <c r="AK136" s="2" cm="1">
        <f t="array" ref="AK136">ROUNDUP(IF(AF136=18,$R$37,INDEX($R$37:$R$41,AH136)*(1+(AC136-1)*0.3))*2,-1)/2*60</f>
        <v>2100</v>
      </c>
      <c r="AL136" s="2">
        <f>AM136</f>
        <v>44580</v>
      </c>
      <c r="AM136">
        <f>W117</f>
        <v>44580</v>
      </c>
      <c r="AN136" t="str">
        <f t="shared" si="115"/>
        <v>属性-最大生命|44580</v>
      </c>
      <c r="AO136" t="str">
        <f t="shared" si="126"/>
        <v/>
      </c>
    </row>
    <row r="137" spans="7:41">
      <c r="G137">
        <f t="shared" si="125"/>
        <v>2</v>
      </c>
      <c r="H137">
        <f t="shared" si="116"/>
        <v>5</v>
      </c>
      <c r="I137">
        <f t="shared" si="105"/>
        <v>-40</v>
      </c>
      <c r="J137">
        <f t="shared" si="106"/>
        <v>-506</v>
      </c>
      <c r="K137">
        <f t="shared" si="107"/>
        <v>280</v>
      </c>
      <c r="L137">
        <f t="shared" si="108"/>
        <v>140</v>
      </c>
      <c r="M137">
        <f t="shared" si="109"/>
        <v>84</v>
      </c>
      <c r="N137">
        <f t="shared" si="110"/>
        <v>40</v>
      </c>
      <c r="O137" t="str">
        <f t="shared" si="111"/>
        <v>品质-白|-40#品质-绿|-506#品质-蓝|280#品质-紫|140#品质-橙|84#品质-红|40</v>
      </c>
      <c r="P137">
        <f t="shared" si="117"/>
        <v>8000</v>
      </c>
      <c r="Q137">
        <f t="shared" si="118"/>
        <v>17</v>
      </c>
      <c r="R137">
        <f t="shared" si="119"/>
        <v>1983</v>
      </c>
      <c r="S137">
        <f t="shared" si="120"/>
        <v>397</v>
      </c>
      <c r="T137">
        <f t="shared" si="121"/>
        <v>19830</v>
      </c>
      <c r="U137">
        <f t="shared" si="122"/>
        <v>9920</v>
      </c>
      <c r="V137">
        <f t="shared" si="123"/>
        <v>1983</v>
      </c>
      <c r="W137">
        <f t="shared" si="124"/>
        <v>99160</v>
      </c>
      <c r="AB137">
        <v>136</v>
      </c>
      <c r="AC137">
        <v>3</v>
      </c>
      <c r="AD137">
        <f t="shared" si="87"/>
        <v>9</v>
      </c>
      <c r="AE137" t="s">
        <v>83</v>
      </c>
      <c r="AF137">
        <f t="shared" si="74"/>
        <v>17</v>
      </c>
      <c r="AG137">
        <f t="shared" si="75"/>
        <v>309</v>
      </c>
      <c r="AH137">
        <f t="shared" si="76"/>
        <v>3</v>
      </c>
      <c r="AI137" cm="1">
        <f t="array" ref="AI137">IF(AF137=17,INDEX($L$37:$L$41,AH137),INDEX($M$37:$M$41,AH137))</f>
        <v>285</v>
      </c>
      <c r="AJ137" s="2" t="str">
        <f t="shared" si="112"/>
        <v>1|17|285</v>
      </c>
      <c r="AK137" s="2" cm="1">
        <f t="array" ref="AK137">ROUNDUP(IF(AF137=18,$R$37,INDEX($R$37:$R$41,AH137)*(1+(AC137-1)*0.3))*2,-1)/2*60</f>
        <v>3000</v>
      </c>
      <c r="AL137" s="2">
        <f>AM137</f>
        <v>76420</v>
      </c>
      <c r="AM137">
        <f>W118</f>
        <v>76420</v>
      </c>
      <c r="AN137" t="str">
        <f t="shared" si="115"/>
        <v>属性-最大生命|76420</v>
      </c>
      <c r="AO137" t="str">
        <f t="shared" si="126"/>
        <v/>
      </c>
    </row>
    <row r="138" spans="7:41">
      <c r="G138">
        <f t="shared" si="125"/>
        <v>3</v>
      </c>
      <c r="H138">
        <f t="shared" si="116"/>
        <v>5</v>
      </c>
      <c r="I138">
        <f t="shared" si="105"/>
        <v>-60</v>
      </c>
      <c r="J138">
        <f t="shared" si="106"/>
        <v>-759</v>
      </c>
      <c r="K138">
        <f t="shared" si="107"/>
        <v>420</v>
      </c>
      <c r="L138">
        <f t="shared" si="108"/>
        <v>210</v>
      </c>
      <c r="M138">
        <f t="shared" si="109"/>
        <v>126</v>
      </c>
      <c r="N138">
        <f t="shared" si="110"/>
        <v>60</v>
      </c>
      <c r="O138" t="str">
        <f t="shared" si="111"/>
        <v>品质-白|-60#品质-绿|-759#品质-蓝|420#品质-紫|210#品质-橙|126#品质-红|60</v>
      </c>
      <c r="P138">
        <f t="shared" si="117"/>
        <v>12000</v>
      </c>
      <c r="Q138">
        <f t="shared" si="118"/>
        <v>18</v>
      </c>
      <c r="R138">
        <f t="shared" si="119"/>
        <v>3400</v>
      </c>
      <c r="S138">
        <f t="shared" si="120"/>
        <v>680</v>
      </c>
      <c r="T138">
        <f t="shared" si="121"/>
        <v>34000</v>
      </c>
      <c r="U138">
        <f t="shared" si="122"/>
        <v>17000</v>
      </c>
      <c r="V138">
        <f t="shared" si="123"/>
        <v>3400</v>
      </c>
      <c r="W138">
        <f t="shared" si="124"/>
        <v>169990</v>
      </c>
      <c r="AB138">
        <v>137</v>
      </c>
      <c r="AC138">
        <v>3</v>
      </c>
      <c r="AD138">
        <f t="shared" si="87"/>
        <v>9</v>
      </c>
      <c r="AE138" t="s">
        <v>83</v>
      </c>
      <c r="AF138">
        <f t="shared" si="74"/>
        <v>17</v>
      </c>
      <c r="AG138">
        <f t="shared" si="75"/>
        <v>309</v>
      </c>
      <c r="AH138">
        <f t="shared" si="76"/>
        <v>4</v>
      </c>
      <c r="AI138" cm="1">
        <f t="array" ref="AI138">IF(AF138=17,INDEX($L$37:$L$41,AH138),INDEX($M$37:$M$41,AH138))</f>
        <v>380</v>
      </c>
      <c r="AJ138" s="2" t="str">
        <f t="shared" si="112"/>
        <v>1|17|380</v>
      </c>
      <c r="AK138" s="2" cm="1">
        <f t="array" ref="AK138">ROUNDUP(IF(AF138=18,$R$37,INDEX($R$37:$R$41,AH138)*(1+(AC138-1)*0.3))*2,-1)/2*60</f>
        <v>4500</v>
      </c>
      <c r="AL138" s="2">
        <f>AM138</f>
        <v>114630</v>
      </c>
      <c r="AM138">
        <f>W119</f>
        <v>114630</v>
      </c>
      <c r="AN138" t="str">
        <f t="shared" si="115"/>
        <v>属性-最大生命|114630</v>
      </c>
      <c r="AO138" t="str">
        <f t="shared" si="126"/>
        <v/>
      </c>
    </row>
    <row r="139" spans="7:41">
      <c r="G139">
        <f t="shared" si="125"/>
        <v>4</v>
      </c>
      <c r="H139">
        <f t="shared" si="116"/>
        <v>5</v>
      </c>
      <c r="I139">
        <f t="shared" si="105"/>
        <v>-80</v>
      </c>
      <c r="J139">
        <f t="shared" si="106"/>
        <v>-1012</v>
      </c>
      <c r="K139">
        <f t="shared" si="107"/>
        <v>560</v>
      </c>
      <c r="L139">
        <f t="shared" si="108"/>
        <v>280</v>
      </c>
      <c r="M139">
        <f t="shared" si="109"/>
        <v>168</v>
      </c>
      <c r="N139">
        <f t="shared" si="110"/>
        <v>80</v>
      </c>
      <c r="O139" t="str">
        <f t="shared" si="111"/>
        <v>品质-白|-80#品质-绿|-1012#品质-蓝|560#品质-紫|280#品质-橙|168#品质-红|80</v>
      </c>
      <c r="P139">
        <f t="shared" si="117"/>
        <v>16000</v>
      </c>
      <c r="Q139" t="str">
        <f t="shared" si="118"/>
        <v/>
      </c>
      <c r="R139">
        <f t="shared" si="119"/>
        <v>5100</v>
      </c>
      <c r="S139">
        <f t="shared" si="120"/>
        <v>1020</v>
      </c>
      <c r="T139">
        <f t="shared" si="121"/>
        <v>51000</v>
      </c>
      <c r="U139">
        <f t="shared" si="122"/>
        <v>25500</v>
      </c>
      <c r="V139">
        <f t="shared" si="123"/>
        <v>5100</v>
      </c>
      <c r="W139">
        <f t="shared" si="124"/>
        <v>254990</v>
      </c>
      <c r="AB139">
        <v>138</v>
      </c>
      <c r="AC139">
        <v>3</v>
      </c>
      <c r="AD139">
        <f t="shared" si="87"/>
        <v>9</v>
      </c>
      <c r="AE139" t="s">
        <v>83</v>
      </c>
      <c r="AF139">
        <f t="shared" si="74"/>
        <v>17</v>
      </c>
      <c r="AG139">
        <f t="shared" si="75"/>
        <v>309</v>
      </c>
      <c r="AH139">
        <f t="shared" si="76"/>
        <v>5</v>
      </c>
      <c r="AI139" cm="1">
        <f t="array" ref="AI139">IF(AF139=17,INDEX($L$37:$L$41,AH139),INDEX($M$37:$M$41,AH139))</f>
        <v>475</v>
      </c>
      <c r="AJ139" s="2" t="str">
        <f t="shared" si="112"/>
        <v>1|17|475</v>
      </c>
      <c r="AK139" s="2" cm="1">
        <f t="array" ref="AK139">ROUNDUP(IF(AF139=18,$R$37,INDEX($R$37:$R$41,AH139)*(1+(AC139-1)*0.3))*2,-1)/2*60</f>
        <v>6000</v>
      </c>
      <c r="AL139" s="2">
        <f>AM139</f>
        <v>159210</v>
      </c>
      <c r="AM139">
        <f>W120</f>
        <v>159210</v>
      </c>
      <c r="AN139" t="str">
        <f t="shared" si="115"/>
        <v>属性-最大生命|159210</v>
      </c>
      <c r="AO139" t="str">
        <f t="shared" si="126"/>
        <v/>
      </c>
    </row>
    <row r="140" spans="7:41">
      <c r="G140">
        <f t="shared" si="125"/>
        <v>5</v>
      </c>
      <c r="H140">
        <f t="shared" si="116"/>
        <v>5</v>
      </c>
      <c r="I140">
        <f t="shared" si="105"/>
        <v>-100</v>
      </c>
      <c r="J140">
        <f t="shared" si="106"/>
        <v>-1265</v>
      </c>
      <c r="K140">
        <f t="shared" si="107"/>
        <v>700</v>
      </c>
      <c r="L140">
        <f t="shared" si="108"/>
        <v>350</v>
      </c>
      <c r="M140">
        <f t="shared" si="109"/>
        <v>210</v>
      </c>
      <c r="N140">
        <f t="shared" si="110"/>
        <v>100</v>
      </c>
      <c r="O140" t="str">
        <f t="shared" si="111"/>
        <v>品质-白|-100#品质-绿|-1265#品质-蓝|700#品质-紫|350#品质-橙|210#品质-红|100</v>
      </c>
      <c r="P140">
        <f t="shared" si="117"/>
        <v>20000</v>
      </c>
      <c r="Q140" t="str">
        <f t="shared" si="118"/>
        <v/>
      </c>
      <c r="R140">
        <f t="shared" si="119"/>
        <v>7083</v>
      </c>
      <c r="S140">
        <f t="shared" si="120"/>
        <v>1417</v>
      </c>
      <c r="T140">
        <f t="shared" si="121"/>
        <v>70830</v>
      </c>
      <c r="U140">
        <f t="shared" si="122"/>
        <v>35420</v>
      </c>
      <c r="V140">
        <f t="shared" si="123"/>
        <v>7083</v>
      </c>
      <c r="W140">
        <f t="shared" si="124"/>
        <v>354150</v>
      </c>
      <c r="AB140">
        <v>139</v>
      </c>
      <c r="AC140">
        <v>3</v>
      </c>
      <c r="AD140">
        <f t="shared" si="87"/>
        <v>10</v>
      </c>
      <c r="AE140" t="s">
        <v>95</v>
      </c>
      <c r="AF140">
        <f t="shared" ref="AF140:AF165" si="127">IF(AE140="宝箱金币产出",18,17)</f>
        <v>17</v>
      </c>
      <c r="AG140">
        <f t="shared" ref="AG140:AG165" si="128">AC140*100+AD140</f>
        <v>310</v>
      </c>
      <c r="AH140">
        <f t="shared" ref="AH140:AH168" si="129">IF(AE140&lt;&gt;AE139,1,AH139+1)</f>
        <v>1</v>
      </c>
      <c r="AI140" cm="1">
        <f t="array" ref="AI140">IF(AF140=17,INDEX($L$37:$L$41,AH140),INDEX($M$37:$M$41,AH140))</f>
        <v>95</v>
      </c>
      <c r="AJ140" s="2" t="str">
        <f t="shared" si="112"/>
        <v>1|17|95</v>
      </c>
      <c r="AK140" s="2" cm="1">
        <f t="array" ref="AK140">ROUNDUP(IF(AF140=18,$R$37,INDEX($R$37:$R$41,AH140)*(1+(AC140-1)*0.3))*2,-1)/2*60</f>
        <v>1200</v>
      </c>
      <c r="AL140">
        <v>1</v>
      </c>
      <c r="AM140">
        <f>Q121</f>
        <v>10</v>
      </c>
      <c r="AN140">
        <f t="shared" si="115"/>
        <v>10</v>
      </c>
      <c r="AO140" t="str">
        <f t="shared" si="126"/>
        <v>装备品阶增加</v>
      </c>
    </row>
    <row r="141" spans="7:41">
      <c r="G141">
        <f t="shared" si="125"/>
        <v>1</v>
      </c>
      <c r="H141">
        <f t="shared" si="116"/>
        <v>5</v>
      </c>
      <c r="I141">
        <f t="shared" si="105"/>
        <v>-20</v>
      </c>
      <c r="J141">
        <f t="shared" si="106"/>
        <v>-253</v>
      </c>
      <c r="K141">
        <f t="shared" si="107"/>
        <v>140</v>
      </c>
      <c r="L141">
        <f t="shared" si="108"/>
        <v>70</v>
      </c>
      <c r="M141">
        <f t="shared" si="109"/>
        <v>42</v>
      </c>
      <c r="N141">
        <f t="shared" si="110"/>
        <v>20</v>
      </c>
      <c r="O141" t="str">
        <f t="shared" si="111"/>
        <v>品质-白|-20#品质-绿|-253#品质-蓝|140#品质-紫|70#品质-橙|42#品质-红|20</v>
      </c>
      <c r="P141">
        <f t="shared" si="117"/>
        <v>4000</v>
      </c>
      <c r="Q141" t="str">
        <f t="shared" si="118"/>
        <v/>
      </c>
      <c r="R141">
        <f t="shared" si="119"/>
        <v>850</v>
      </c>
      <c r="S141">
        <f t="shared" si="120"/>
        <v>170</v>
      </c>
      <c r="T141">
        <f t="shared" si="121"/>
        <v>8500</v>
      </c>
      <c r="U141">
        <f t="shared" si="122"/>
        <v>4250</v>
      </c>
      <c r="V141">
        <f t="shared" si="123"/>
        <v>850</v>
      </c>
      <c r="W141">
        <f t="shared" si="124"/>
        <v>42500</v>
      </c>
      <c r="AB141">
        <v>140</v>
      </c>
      <c r="AC141">
        <v>3</v>
      </c>
      <c r="AD141">
        <f t="shared" si="87"/>
        <v>10</v>
      </c>
      <c r="AE141" t="s">
        <v>95</v>
      </c>
      <c r="AF141">
        <f t="shared" si="127"/>
        <v>17</v>
      </c>
      <c r="AG141">
        <f t="shared" si="128"/>
        <v>310</v>
      </c>
      <c r="AH141">
        <f t="shared" si="129"/>
        <v>2</v>
      </c>
      <c r="AI141" cm="1">
        <f t="array" ref="AI141">IF(AF141=17,INDEX($L$37:$L$41,AH141),INDEX($M$37:$M$41,AH141))</f>
        <v>190</v>
      </c>
      <c r="AJ141" s="2" t="str">
        <f t="shared" si="112"/>
        <v>1|17|190</v>
      </c>
      <c r="AK141" s="2" cm="1">
        <f t="array" ref="AK141">ROUNDUP(IF(AF141=18,$R$37,INDEX($R$37:$R$41,AH141)*(1+(AC141-1)*0.3))*2,-1)/2*60</f>
        <v>2100</v>
      </c>
      <c r="AL141">
        <f>AL140+1</f>
        <v>2</v>
      </c>
      <c r="AM141">
        <f>Q122</f>
        <v>11</v>
      </c>
      <c r="AN141">
        <f t="shared" si="115"/>
        <v>11</v>
      </c>
      <c r="AO141" t="str">
        <f t="shared" si="126"/>
        <v/>
      </c>
    </row>
    <row r="142" spans="7:41">
      <c r="G142">
        <f t="shared" si="125"/>
        <v>2</v>
      </c>
      <c r="H142">
        <f t="shared" si="116"/>
        <v>5</v>
      </c>
      <c r="I142">
        <f t="shared" si="105"/>
        <v>-40</v>
      </c>
      <c r="J142">
        <f t="shared" si="106"/>
        <v>-506</v>
      </c>
      <c r="K142">
        <f t="shared" si="107"/>
        <v>280</v>
      </c>
      <c r="L142">
        <f t="shared" si="108"/>
        <v>140</v>
      </c>
      <c r="M142">
        <f t="shared" si="109"/>
        <v>84</v>
      </c>
      <c r="N142">
        <f t="shared" si="110"/>
        <v>40</v>
      </c>
      <c r="O142" t="str">
        <f t="shared" si="111"/>
        <v>品质-白|-40#品质-绿|-506#品质-蓝|280#品质-紫|140#品质-橙|84#品质-红|40</v>
      </c>
      <c r="P142">
        <f t="shared" si="117"/>
        <v>8000</v>
      </c>
      <c r="Q142" t="str">
        <f t="shared" si="118"/>
        <v/>
      </c>
      <c r="R142">
        <f t="shared" si="119"/>
        <v>1983</v>
      </c>
      <c r="S142">
        <f t="shared" si="120"/>
        <v>397</v>
      </c>
      <c r="T142">
        <f t="shared" si="121"/>
        <v>19830</v>
      </c>
      <c r="U142">
        <f t="shared" si="122"/>
        <v>9920</v>
      </c>
      <c r="V142">
        <f t="shared" si="123"/>
        <v>1983</v>
      </c>
      <c r="W142">
        <f t="shared" si="124"/>
        <v>99160</v>
      </c>
      <c r="AB142">
        <v>141</v>
      </c>
      <c r="AC142">
        <v>3</v>
      </c>
      <c r="AD142">
        <f t="shared" si="87"/>
        <v>10</v>
      </c>
      <c r="AE142" t="s">
        <v>95</v>
      </c>
      <c r="AF142">
        <f t="shared" si="127"/>
        <v>17</v>
      </c>
      <c r="AG142">
        <f t="shared" si="128"/>
        <v>310</v>
      </c>
      <c r="AH142">
        <f t="shared" si="129"/>
        <v>3</v>
      </c>
      <c r="AI142" cm="1">
        <f t="array" ref="AI142">IF(AF142=17,INDEX($L$37:$L$41,AH142),INDEX($M$37:$M$41,AH142))</f>
        <v>285</v>
      </c>
      <c r="AJ142" s="2" t="str">
        <f t="shared" si="112"/>
        <v>1|17|285</v>
      </c>
      <c r="AK142" s="2" cm="1">
        <f t="array" ref="AK142">ROUNDUP(IF(AF142=18,$R$37,INDEX($R$37:$R$41,AH142)*(1+(AC142-1)*0.3))*2,-1)/2*60</f>
        <v>3000</v>
      </c>
      <c r="AL142">
        <f>AL141+1</f>
        <v>3</v>
      </c>
      <c r="AM142">
        <f>Q123</f>
        <v>12</v>
      </c>
      <c r="AN142">
        <f t="shared" si="115"/>
        <v>12</v>
      </c>
      <c r="AO142" t="str">
        <f t="shared" si="126"/>
        <v/>
      </c>
    </row>
    <row r="143" spans="7:41">
      <c r="G143">
        <f t="shared" si="125"/>
        <v>3</v>
      </c>
      <c r="H143">
        <f t="shared" si="116"/>
        <v>5</v>
      </c>
      <c r="I143">
        <f t="shared" si="105"/>
        <v>-60</v>
      </c>
      <c r="J143">
        <f t="shared" si="106"/>
        <v>-759</v>
      </c>
      <c r="K143">
        <f t="shared" si="107"/>
        <v>420</v>
      </c>
      <c r="L143">
        <f t="shared" si="108"/>
        <v>210</v>
      </c>
      <c r="M143">
        <f t="shared" si="109"/>
        <v>126</v>
      </c>
      <c r="N143">
        <f t="shared" si="110"/>
        <v>60</v>
      </c>
      <c r="O143" t="str">
        <f t="shared" si="111"/>
        <v>品质-白|-60#品质-绿|-759#品质-蓝|420#品质-紫|210#品质-橙|126#品质-红|60</v>
      </c>
      <c r="P143">
        <f t="shared" si="117"/>
        <v>12000</v>
      </c>
      <c r="Q143" t="str">
        <f t="shared" si="118"/>
        <v/>
      </c>
      <c r="R143">
        <f t="shared" si="119"/>
        <v>3400</v>
      </c>
      <c r="S143">
        <f t="shared" si="120"/>
        <v>680</v>
      </c>
      <c r="T143">
        <f t="shared" si="121"/>
        <v>34000</v>
      </c>
      <c r="U143">
        <f t="shared" si="122"/>
        <v>17000</v>
      </c>
      <c r="V143">
        <f t="shared" si="123"/>
        <v>3400</v>
      </c>
      <c r="W143">
        <f t="shared" si="124"/>
        <v>169990</v>
      </c>
      <c r="AB143">
        <v>142</v>
      </c>
      <c r="AC143">
        <v>4</v>
      </c>
      <c r="AD143">
        <v>0</v>
      </c>
      <c r="AE143" t="s">
        <v>77</v>
      </c>
      <c r="AF143">
        <f t="shared" si="127"/>
        <v>18</v>
      </c>
      <c r="AG143">
        <f t="shared" si="128"/>
        <v>400</v>
      </c>
      <c r="AH143">
        <f t="shared" si="129"/>
        <v>1</v>
      </c>
      <c r="AI143" cm="1">
        <f t="array" ref="AI143">IF(AF143=17,INDEX($N$37:$N$41,AH143),INDEX($O$37:$O$41,AH143))</f>
        <v>20</v>
      </c>
      <c r="AJ143" s="2" t="str">
        <f t="shared" si="112"/>
        <v>1|18|20</v>
      </c>
      <c r="AK143" s="2" cm="1">
        <f t="array" ref="AK143">ROUNDUP(IF(AF143=18,$R$37,INDEX($R$37:$R$41,AH143)*(1+(AC143-1)*0.3))*2,-1)/2*60</f>
        <v>600</v>
      </c>
      <c r="AL143" s="2" t="str">
        <f t="shared" ref="AL143:AL147" si="130">AM143/100&amp;"%"</f>
        <v>40%</v>
      </c>
      <c r="AM143">
        <f>P126</f>
        <v>4000</v>
      </c>
      <c r="AN143">
        <f t="shared" si="115"/>
        <v>4000</v>
      </c>
      <c r="AO143" t="str">
        <f t="shared" si="126"/>
        <v>宝箱金币产出</v>
      </c>
    </row>
    <row r="144" spans="7:41">
      <c r="G144">
        <f t="shared" si="125"/>
        <v>4</v>
      </c>
      <c r="H144">
        <f t="shared" si="116"/>
        <v>5</v>
      </c>
      <c r="I144">
        <f t="shared" si="105"/>
        <v>-80</v>
      </c>
      <c r="J144">
        <f t="shared" si="106"/>
        <v>-1012</v>
      </c>
      <c r="K144">
        <f t="shared" si="107"/>
        <v>560</v>
      </c>
      <c r="L144">
        <f t="shared" si="108"/>
        <v>280</v>
      </c>
      <c r="M144">
        <f t="shared" si="109"/>
        <v>168</v>
      </c>
      <c r="N144">
        <f t="shared" si="110"/>
        <v>80</v>
      </c>
      <c r="O144" t="str">
        <f t="shared" si="111"/>
        <v>品质-白|-80#品质-绿|-1012#品质-蓝|560#品质-紫|280#品质-橙|168#品质-红|80</v>
      </c>
      <c r="P144">
        <f t="shared" si="117"/>
        <v>16000</v>
      </c>
      <c r="Q144" t="str">
        <f t="shared" si="118"/>
        <v/>
      </c>
      <c r="R144">
        <f t="shared" si="119"/>
        <v>5100</v>
      </c>
      <c r="S144">
        <f t="shared" si="120"/>
        <v>1020</v>
      </c>
      <c r="T144">
        <f t="shared" si="121"/>
        <v>51000</v>
      </c>
      <c r="U144">
        <f t="shared" si="122"/>
        <v>25500</v>
      </c>
      <c r="V144">
        <f t="shared" si="123"/>
        <v>5100</v>
      </c>
      <c r="W144">
        <f t="shared" si="124"/>
        <v>254990</v>
      </c>
      <c r="AB144">
        <v>143</v>
      </c>
      <c r="AC144">
        <v>4</v>
      </c>
      <c r="AD144">
        <f t="shared" ref="AD144:AD166" si="131">IF(AH144=1,AD143+1,AD143)</f>
        <v>0</v>
      </c>
      <c r="AE144" t="s">
        <v>77</v>
      </c>
      <c r="AF144">
        <f t="shared" si="127"/>
        <v>18</v>
      </c>
      <c r="AG144">
        <f t="shared" si="128"/>
        <v>400</v>
      </c>
      <c r="AH144">
        <f t="shared" si="129"/>
        <v>2</v>
      </c>
      <c r="AI144" cm="1">
        <f t="array" ref="AI144">IF(AF144=17,INDEX($N$37:$N$41,AH144),INDEX($O$37:$O$41,AH144))</f>
        <v>40</v>
      </c>
      <c r="AJ144" s="2" t="str">
        <f t="shared" si="112"/>
        <v>1|18|40</v>
      </c>
      <c r="AK144" s="2" cm="1">
        <f t="array" ref="AK144">ROUNDUP(IF(AF144=18,$R$37,INDEX($R$37:$R$41,AH144)*(1+(AC144-1)*0.3))*2,-1)/2*60</f>
        <v>600</v>
      </c>
      <c r="AL144" s="2" t="str">
        <f t="shared" si="130"/>
        <v>80%</v>
      </c>
      <c r="AM144">
        <f>P127</f>
        <v>8000</v>
      </c>
      <c r="AN144">
        <f t="shared" si="115"/>
        <v>8000</v>
      </c>
      <c r="AO144" t="str">
        <f t="shared" si="126"/>
        <v/>
      </c>
    </row>
    <row r="145" spans="7:41">
      <c r="G145">
        <f t="shared" si="125"/>
        <v>5</v>
      </c>
      <c r="H145">
        <f t="shared" si="116"/>
        <v>5</v>
      </c>
      <c r="I145">
        <f t="shared" si="105"/>
        <v>-100</v>
      </c>
      <c r="J145">
        <f t="shared" si="106"/>
        <v>-1265</v>
      </c>
      <c r="K145">
        <f t="shared" si="107"/>
        <v>700</v>
      </c>
      <c r="L145">
        <f t="shared" si="108"/>
        <v>350</v>
      </c>
      <c r="M145">
        <f t="shared" si="109"/>
        <v>210</v>
      </c>
      <c r="N145">
        <f t="shared" si="110"/>
        <v>100</v>
      </c>
      <c r="O145" t="str">
        <f t="shared" si="111"/>
        <v>品质-白|-100#品质-绿|-1265#品质-蓝|700#品质-紫|350#品质-橙|210#品质-红|100</v>
      </c>
      <c r="P145">
        <f t="shared" si="117"/>
        <v>20000</v>
      </c>
      <c r="Q145" t="str">
        <f t="shared" si="118"/>
        <v/>
      </c>
      <c r="R145">
        <f t="shared" si="119"/>
        <v>7083</v>
      </c>
      <c r="S145">
        <f t="shared" si="120"/>
        <v>1417</v>
      </c>
      <c r="T145">
        <f t="shared" si="121"/>
        <v>70830</v>
      </c>
      <c r="U145">
        <f t="shared" si="122"/>
        <v>35420</v>
      </c>
      <c r="V145">
        <f t="shared" si="123"/>
        <v>7083</v>
      </c>
      <c r="W145">
        <f t="shared" si="124"/>
        <v>354150</v>
      </c>
      <c r="AB145">
        <v>144</v>
      </c>
      <c r="AC145">
        <v>4</v>
      </c>
      <c r="AD145">
        <f t="shared" si="131"/>
        <v>0</v>
      </c>
      <c r="AE145" t="s">
        <v>77</v>
      </c>
      <c r="AF145">
        <f t="shared" si="127"/>
        <v>18</v>
      </c>
      <c r="AG145">
        <f t="shared" si="128"/>
        <v>400</v>
      </c>
      <c r="AH145">
        <f t="shared" si="129"/>
        <v>3</v>
      </c>
      <c r="AI145" cm="1">
        <f t="array" ref="AI145">IF(AF145=17,INDEX($N$37:$N$41,AH145),INDEX($O$37:$O$41,AH145))</f>
        <v>60</v>
      </c>
      <c r="AJ145" s="2" t="str">
        <f t="shared" si="112"/>
        <v>1|18|60</v>
      </c>
      <c r="AK145" s="2" cm="1">
        <f t="array" ref="AK145">ROUNDUP(IF(AF145=18,$R$37,INDEX($R$37:$R$41,AH145)*(1+(AC145-1)*0.3))*2,-1)/2*60</f>
        <v>600</v>
      </c>
      <c r="AL145" s="2" t="str">
        <f t="shared" si="130"/>
        <v>120%</v>
      </c>
      <c r="AM145">
        <f>P128</f>
        <v>12000</v>
      </c>
      <c r="AN145">
        <f t="shared" si="115"/>
        <v>12000</v>
      </c>
      <c r="AO145" t="str">
        <f t="shared" si="126"/>
        <v/>
      </c>
    </row>
    <row r="146" spans="28:41">
      <c r="AB146">
        <v>145</v>
      </c>
      <c r="AC146">
        <v>4</v>
      </c>
      <c r="AD146">
        <f t="shared" si="131"/>
        <v>0</v>
      </c>
      <c r="AE146" t="s">
        <v>77</v>
      </c>
      <c r="AF146">
        <f t="shared" si="127"/>
        <v>18</v>
      </c>
      <c r="AG146">
        <f t="shared" si="128"/>
        <v>400</v>
      </c>
      <c r="AH146">
        <f t="shared" si="129"/>
        <v>4</v>
      </c>
      <c r="AI146" cm="1">
        <f t="array" ref="AI146">IF(AF146=17,INDEX($N$37:$N$41,AH146),INDEX($O$37:$O$41,AH146))</f>
        <v>80</v>
      </c>
      <c r="AJ146" s="2" t="str">
        <f t="shared" si="112"/>
        <v>1|18|80</v>
      </c>
      <c r="AK146" s="2" cm="1">
        <f t="array" ref="AK146">ROUNDUP(IF(AF146=18,$R$37,INDEX($R$37:$R$41,AH146)*(1+(AC146-1)*0.3))*2,-1)/2*60</f>
        <v>600</v>
      </c>
      <c r="AL146" s="2" t="str">
        <f t="shared" si="130"/>
        <v>160%</v>
      </c>
      <c r="AM146">
        <f>P129</f>
        <v>16000</v>
      </c>
      <c r="AN146">
        <f t="shared" si="115"/>
        <v>16000</v>
      </c>
      <c r="AO146" t="str">
        <f t="shared" si="126"/>
        <v/>
      </c>
    </row>
    <row r="147" spans="28:41">
      <c r="AB147">
        <v>146</v>
      </c>
      <c r="AC147">
        <v>4</v>
      </c>
      <c r="AD147">
        <f t="shared" si="131"/>
        <v>0</v>
      </c>
      <c r="AE147" t="s">
        <v>77</v>
      </c>
      <c r="AF147">
        <f t="shared" si="127"/>
        <v>18</v>
      </c>
      <c r="AG147">
        <f t="shared" si="128"/>
        <v>400</v>
      </c>
      <c r="AH147">
        <f t="shared" si="129"/>
        <v>5</v>
      </c>
      <c r="AI147" cm="1">
        <f t="array" ref="AI147">IF(AF147=17,INDEX($N$37:$N$41,AH147),INDEX($O$37:$O$41,AH147))</f>
        <v>100</v>
      </c>
      <c r="AJ147" s="2" t="str">
        <f t="shared" si="112"/>
        <v>1|18|100</v>
      </c>
      <c r="AK147" s="2" cm="1">
        <f t="array" ref="AK147">ROUNDUP(IF(AF147=18,$R$37,INDEX($R$37:$R$41,AH147)*(1+(AC147-1)*0.3))*2,-1)/2*60</f>
        <v>600</v>
      </c>
      <c r="AL147" s="2" t="str">
        <f t="shared" si="130"/>
        <v>200%</v>
      </c>
      <c r="AM147">
        <f>P130</f>
        <v>20000</v>
      </c>
      <c r="AN147">
        <f t="shared" si="115"/>
        <v>20000</v>
      </c>
      <c r="AO147" t="str">
        <f t="shared" si="126"/>
        <v/>
      </c>
    </row>
    <row r="148" spans="27:41">
      <c r="AA148" t="s">
        <v>170</v>
      </c>
      <c r="AB148">
        <v>147</v>
      </c>
      <c r="AC148">
        <v>4</v>
      </c>
      <c r="AD148">
        <f t="shared" si="131"/>
        <v>1</v>
      </c>
      <c r="AE148" t="s">
        <v>83</v>
      </c>
      <c r="AF148">
        <f t="shared" si="127"/>
        <v>17</v>
      </c>
      <c r="AG148">
        <f t="shared" si="128"/>
        <v>401</v>
      </c>
      <c r="AH148">
        <f t="shared" si="129"/>
        <v>1</v>
      </c>
      <c r="AI148" cm="1">
        <f t="array" ref="AI148">IF(AF148=17,INDEX($N$37:$N$41,AH148),INDEX($O$37:$O$41,AH148))</f>
        <v>119</v>
      </c>
      <c r="AJ148" s="2" t="str">
        <f t="shared" si="112"/>
        <v>1|17|119</v>
      </c>
      <c r="AK148" s="2" cm="1">
        <f t="array" ref="AK148">ROUNDUP(IF(AF148=18,$R$37,INDEX($R$37:$R$41,AH148)*(1+(AC148-1)*0.3))*2,-1)/2*60</f>
        <v>1200</v>
      </c>
      <c r="AL148" s="2">
        <f t="shared" ref="AL144:AL157" si="132">AM148</f>
        <v>33690</v>
      </c>
      <c r="AM148">
        <f>W126</f>
        <v>33690</v>
      </c>
      <c r="AN148" t="str">
        <f t="shared" si="115"/>
        <v>属性-最大生命|33690</v>
      </c>
      <c r="AO148" t="str">
        <f t="shared" si="126"/>
        <v>生命值-挂机</v>
      </c>
    </row>
    <row r="149" spans="27:41">
      <c r="AA149">
        <f>SUM(AH148:AH168)+SUM(AH174:AH190)</f>
        <v>109</v>
      </c>
      <c r="AB149">
        <v>148</v>
      </c>
      <c r="AC149">
        <v>4</v>
      </c>
      <c r="AD149">
        <f t="shared" si="131"/>
        <v>1</v>
      </c>
      <c r="AE149" t="s">
        <v>83</v>
      </c>
      <c r="AF149">
        <f t="shared" si="127"/>
        <v>17</v>
      </c>
      <c r="AG149">
        <f t="shared" si="128"/>
        <v>401</v>
      </c>
      <c r="AH149">
        <f t="shared" si="129"/>
        <v>2</v>
      </c>
      <c r="AI149" cm="1">
        <f t="array" ref="AI149">IF(AF149=17,INDEX($N$37:$N$41,AH149),INDEX($O$37:$O$41,AH149))</f>
        <v>238</v>
      </c>
      <c r="AJ149" s="2" t="str">
        <f t="shared" si="112"/>
        <v>1|17|238</v>
      </c>
      <c r="AK149" s="2" cm="1">
        <f t="array" ref="AK149">ROUNDUP(IF(AF149=18,$R$37,INDEX($R$37:$R$41,AH149)*(1+(AC149-1)*0.3))*2,-1)/2*60</f>
        <v>2400</v>
      </c>
      <c r="AL149" s="2">
        <f t="shared" si="132"/>
        <v>78620</v>
      </c>
      <c r="AM149">
        <f>W127</f>
        <v>78620</v>
      </c>
      <c r="AN149" t="str">
        <f t="shared" si="115"/>
        <v>属性-最大生命|78620</v>
      </c>
      <c r="AO149" t="str">
        <f t="shared" si="126"/>
        <v/>
      </c>
    </row>
    <row r="150" spans="27:41">
      <c r="AA150" t="s">
        <v>171</v>
      </c>
      <c r="AB150">
        <v>149</v>
      </c>
      <c r="AC150">
        <v>4</v>
      </c>
      <c r="AD150">
        <f t="shared" si="131"/>
        <v>1</v>
      </c>
      <c r="AE150" t="s">
        <v>83</v>
      </c>
      <c r="AF150">
        <f t="shared" si="127"/>
        <v>17</v>
      </c>
      <c r="AG150">
        <f t="shared" si="128"/>
        <v>401</v>
      </c>
      <c r="AH150">
        <f t="shared" si="129"/>
        <v>3</v>
      </c>
      <c r="AI150" cm="1">
        <f t="array" ref="AI150">IF(AF150=17,INDEX($N$37:$N$41,AH150),INDEX($O$37:$O$41,AH150))</f>
        <v>357</v>
      </c>
      <c r="AJ150" s="2" t="str">
        <f t="shared" si="112"/>
        <v>1|17|357</v>
      </c>
      <c r="AK150" s="2" cm="1">
        <f t="array" ref="AK150">ROUNDUP(IF(AF150=18,$R$37,INDEX($R$37:$R$41,AH150)*(1+(AC150-1)*0.3))*2,-1)/2*60</f>
        <v>3600</v>
      </c>
      <c r="AL150" s="2">
        <f t="shared" si="132"/>
        <v>134780</v>
      </c>
      <c r="AM150">
        <f>W128</f>
        <v>134780</v>
      </c>
      <c r="AN150" t="str">
        <f t="shared" si="115"/>
        <v>属性-最大生命|134780</v>
      </c>
      <c r="AO150" t="str">
        <f t="shared" si="126"/>
        <v/>
      </c>
    </row>
    <row r="151" spans="27:41">
      <c r="AA151">
        <f>SUM(AH143:AH147)+SUM(AH169:AH173)</f>
        <v>30</v>
      </c>
      <c r="AB151">
        <v>150</v>
      </c>
      <c r="AC151">
        <v>4</v>
      </c>
      <c r="AD151">
        <f t="shared" si="131"/>
        <v>1</v>
      </c>
      <c r="AE151" t="s">
        <v>83</v>
      </c>
      <c r="AF151">
        <f t="shared" si="127"/>
        <v>17</v>
      </c>
      <c r="AG151">
        <f t="shared" si="128"/>
        <v>401</v>
      </c>
      <c r="AH151">
        <f t="shared" si="129"/>
        <v>4</v>
      </c>
      <c r="AI151" cm="1">
        <f t="array" ref="AI151">IF(AF151=17,INDEX($N$37:$N$41,AH151),INDEX($O$37:$O$41,AH151))</f>
        <v>476</v>
      </c>
      <c r="AJ151" s="2" t="str">
        <f t="shared" si="112"/>
        <v>1|17|476</v>
      </c>
      <c r="AK151" s="2" cm="1">
        <f t="array" ref="AK151">ROUNDUP(IF(AF151=18,$R$37,INDEX($R$37:$R$41,AH151)*(1+(AC151-1)*0.3))*2,-1)/2*60</f>
        <v>5400</v>
      </c>
      <c r="AL151" s="2">
        <f t="shared" si="132"/>
        <v>202170</v>
      </c>
      <c r="AM151">
        <f>W129</f>
        <v>202170</v>
      </c>
      <c r="AN151" t="str">
        <f t="shared" si="115"/>
        <v>属性-最大生命|202170</v>
      </c>
      <c r="AO151" t="str">
        <f t="shared" si="126"/>
        <v/>
      </c>
    </row>
    <row r="152" spans="28:41">
      <c r="AB152">
        <v>151</v>
      </c>
      <c r="AC152">
        <v>4</v>
      </c>
      <c r="AD152">
        <f t="shared" si="131"/>
        <v>1</v>
      </c>
      <c r="AE152" t="s">
        <v>83</v>
      </c>
      <c r="AF152">
        <f t="shared" si="127"/>
        <v>17</v>
      </c>
      <c r="AG152">
        <f t="shared" si="128"/>
        <v>401</v>
      </c>
      <c r="AH152">
        <f t="shared" si="129"/>
        <v>5</v>
      </c>
      <c r="AI152" cm="1">
        <f t="array" ref="AI152">IF(AF152=17,INDEX($N$37:$N$41,AH152),INDEX($O$37:$O$41,AH152))</f>
        <v>595</v>
      </c>
      <c r="AJ152" s="2" t="str">
        <f t="shared" si="112"/>
        <v>1|17|595</v>
      </c>
      <c r="AK152" s="2" cm="1">
        <f t="array" ref="AK152">ROUNDUP(IF(AF152=18,$R$37,INDEX($R$37:$R$41,AH152)*(1+(AC152-1)*0.3))*2,-1)/2*60</f>
        <v>6900</v>
      </c>
      <c r="AL152" s="2">
        <f t="shared" si="132"/>
        <v>280790</v>
      </c>
      <c r="AM152">
        <f>W130</f>
        <v>280790</v>
      </c>
      <c r="AN152" t="str">
        <f t="shared" si="115"/>
        <v>属性-最大生命|280790</v>
      </c>
      <c r="AO152" t="str">
        <f t="shared" si="126"/>
        <v/>
      </c>
    </row>
    <row r="153" spans="28:41">
      <c r="AB153">
        <v>152</v>
      </c>
      <c r="AC153">
        <v>4</v>
      </c>
      <c r="AD153">
        <f t="shared" si="131"/>
        <v>2</v>
      </c>
      <c r="AE153" t="s">
        <v>86</v>
      </c>
      <c r="AF153">
        <f t="shared" si="127"/>
        <v>17</v>
      </c>
      <c r="AG153">
        <f t="shared" si="128"/>
        <v>402</v>
      </c>
      <c r="AH153">
        <f t="shared" si="129"/>
        <v>1</v>
      </c>
      <c r="AI153" cm="1">
        <f t="array" ref="AI153">IF(AF153=17,INDEX($N$37:$N$41,AH153),INDEX($O$37:$O$41,AH153))</f>
        <v>119</v>
      </c>
      <c r="AJ153" s="2" t="str">
        <f t="shared" si="112"/>
        <v>1|17|119</v>
      </c>
      <c r="AK153" s="2" cm="1">
        <f t="array" ref="AK153">ROUNDUP(IF(AF153=18,$R$37,INDEX($R$37:$R$41,AH153)*(1+(AC153-1)*0.3))*2,-1)/2*60</f>
        <v>1200</v>
      </c>
      <c r="AL153" s="2">
        <f t="shared" si="132"/>
        <v>6740</v>
      </c>
      <c r="AM153">
        <f>T126</f>
        <v>6740</v>
      </c>
      <c r="AN153" t="str">
        <f t="shared" si="115"/>
        <v>属性-最大生命|6740</v>
      </c>
      <c r="AO153" t="str">
        <f t="shared" si="126"/>
        <v>生命值-全局</v>
      </c>
    </row>
    <row r="154" spans="28:41">
      <c r="AB154">
        <v>153</v>
      </c>
      <c r="AC154">
        <v>4</v>
      </c>
      <c r="AD154">
        <f t="shared" si="131"/>
        <v>2</v>
      </c>
      <c r="AE154" t="s">
        <v>86</v>
      </c>
      <c r="AF154">
        <f t="shared" si="127"/>
        <v>17</v>
      </c>
      <c r="AG154">
        <f t="shared" si="128"/>
        <v>402</v>
      </c>
      <c r="AH154">
        <f t="shared" si="129"/>
        <v>2</v>
      </c>
      <c r="AI154" cm="1">
        <f t="array" ref="AI154">IF(AF154=17,INDEX($N$37:$N$41,AH154),INDEX($O$37:$O$41,AH154))</f>
        <v>238</v>
      </c>
      <c r="AJ154" s="2" t="str">
        <f t="shared" si="112"/>
        <v>1|17|238</v>
      </c>
      <c r="AK154" s="2" cm="1">
        <f t="array" ref="AK154">ROUNDUP(IF(AF154=18,$R$37,INDEX($R$37:$R$41,AH154)*(1+(AC154-1)*0.3))*2,-1)/2*60</f>
        <v>2400</v>
      </c>
      <c r="AL154" s="2">
        <f t="shared" si="132"/>
        <v>15730</v>
      </c>
      <c r="AM154">
        <f>T127</f>
        <v>15730</v>
      </c>
      <c r="AN154" t="str">
        <f t="shared" si="115"/>
        <v>属性-最大生命|15730</v>
      </c>
      <c r="AO154" t="str">
        <f t="shared" si="126"/>
        <v/>
      </c>
    </row>
    <row r="155" spans="28:41">
      <c r="AB155">
        <v>154</v>
      </c>
      <c r="AC155">
        <v>4</v>
      </c>
      <c r="AD155">
        <f t="shared" si="131"/>
        <v>2</v>
      </c>
      <c r="AE155" t="s">
        <v>86</v>
      </c>
      <c r="AF155">
        <f t="shared" si="127"/>
        <v>17</v>
      </c>
      <c r="AG155">
        <f t="shared" si="128"/>
        <v>402</v>
      </c>
      <c r="AH155">
        <f t="shared" si="129"/>
        <v>3</v>
      </c>
      <c r="AI155" cm="1">
        <f t="array" ref="AI155">IF(AF155=17,INDEX($N$37:$N$41,AH155),INDEX($O$37:$O$41,AH155))</f>
        <v>357</v>
      </c>
      <c r="AJ155" s="2" t="str">
        <f t="shared" si="112"/>
        <v>1|17|357</v>
      </c>
      <c r="AK155" s="2" cm="1">
        <f t="array" ref="AK155">ROUNDUP(IF(AF155=18,$R$37,INDEX($R$37:$R$41,AH155)*(1+(AC155-1)*0.3))*2,-1)/2*60</f>
        <v>3600</v>
      </c>
      <c r="AL155" s="2">
        <f t="shared" si="132"/>
        <v>26960</v>
      </c>
      <c r="AM155">
        <f>T128</f>
        <v>26960</v>
      </c>
      <c r="AN155" t="str">
        <f t="shared" si="115"/>
        <v>属性-最大生命|26960</v>
      </c>
      <c r="AO155" t="str">
        <f t="shared" si="126"/>
        <v/>
      </c>
    </row>
    <row r="156" spans="28:41">
      <c r="AB156">
        <v>155</v>
      </c>
      <c r="AC156">
        <v>4</v>
      </c>
      <c r="AD156">
        <f t="shared" si="131"/>
        <v>2</v>
      </c>
      <c r="AE156" t="s">
        <v>86</v>
      </c>
      <c r="AF156">
        <f t="shared" si="127"/>
        <v>17</v>
      </c>
      <c r="AG156">
        <f t="shared" si="128"/>
        <v>402</v>
      </c>
      <c r="AH156">
        <f t="shared" si="129"/>
        <v>4</v>
      </c>
      <c r="AI156" cm="1">
        <f t="array" ref="AI156">IF(AF156=17,INDEX($N$37:$N$41,AH156),INDEX($O$37:$O$41,AH156))</f>
        <v>476</v>
      </c>
      <c r="AJ156" s="2" t="str">
        <f t="shared" si="112"/>
        <v>1|17|476</v>
      </c>
      <c r="AK156" s="2" cm="1">
        <f t="array" ref="AK156">ROUNDUP(IF(AF156=18,$R$37,INDEX($R$37:$R$41,AH156)*(1+(AC156-1)*0.3))*2,-1)/2*60</f>
        <v>5400</v>
      </c>
      <c r="AL156" s="2">
        <f t="shared" si="132"/>
        <v>40440</v>
      </c>
      <c r="AM156">
        <f>T129</f>
        <v>40440</v>
      </c>
      <c r="AN156" t="str">
        <f t="shared" si="115"/>
        <v>属性-最大生命|40440</v>
      </c>
      <c r="AO156" t="str">
        <f t="shared" si="126"/>
        <v/>
      </c>
    </row>
    <row r="157" spans="28:41">
      <c r="AB157">
        <v>156</v>
      </c>
      <c r="AC157">
        <v>4</v>
      </c>
      <c r="AD157">
        <f t="shared" si="131"/>
        <v>2</v>
      </c>
      <c r="AE157" t="s">
        <v>86</v>
      </c>
      <c r="AF157">
        <f t="shared" si="127"/>
        <v>17</v>
      </c>
      <c r="AG157">
        <f t="shared" si="128"/>
        <v>402</v>
      </c>
      <c r="AH157">
        <f t="shared" si="129"/>
        <v>5</v>
      </c>
      <c r="AI157" cm="1">
        <f t="array" ref="AI157">IF(AF157=17,INDEX($N$37:$N$41,AH157),INDEX($O$37:$O$41,AH157))</f>
        <v>595</v>
      </c>
      <c r="AJ157" s="2" t="str">
        <f t="shared" si="112"/>
        <v>1|17|595</v>
      </c>
      <c r="AK157" s="2" cm="1">
        <f t="array" ref="AK157">ROUNDUP(IF(AF157=18,$R$37,INDEX($R$37:$R$41,AH157)*(1+(AC157-1)*0.3))*2,-1)/2*60</f>
        <v>6900</v>
      </c>
      <c r="AL157" s="2">
        <f t="shared" si="132"/>
        <v>56160</v>
      </c>
      <c r="AM157">
        <f>T130</f>
        <v>56160</v>
      </c>
      <c r="AN157" t="str">
        <f t="shared" si="115"/>
        <v>属性-最大生命|56160</v>
      </c>
      <c r="AO157" t="str">
        <f t="shared" si="126"/>
        <v/>
      </c>
    </row>
    <row r="158" spans="28:41">
      <c r="AB158">
        <v>157</v>
      </c>
      <c r="AC158">
        <v>4</v>
      </c>
      <c r="AD158">
        <f t="shared" si="131"/>
        <v>3</v>
      </c>
      <c r="AE158" t="s">
        <v>90</v>
      </c>
      <c r="AF158">
        <f t="shared" si="127"/>
        <v>17</v>
      </c>
      <c r="AG158">
        <f t="shared" si="128"/>
        <v>403</v>
      </c>
      <c r="AH158">
        <f t="shared" si="129"/>
        <v>1</v>
      </c>
      <c r="AI158" cm="1">
        <f t="array" ref="AI158">IF(AF158=17,INDEX($N$37:$N$41,AH158),INDEX($O$37:$O$41,AH158))</f>
        <v>119</v>
      </c>
      <c r="AJ158" s="2" t="str">
        <f t="shared" si="112"/>
        <v>1|17|119</v>
      </c>
      <c r="AK158" s="2" cm="1">
        <f t="array" ref="AK158">ROUNDUP(IF(AF158=18,$R$37,INDEX($R$37:$R$41,AH158)*(1+(AC158-1)*0.3))*2,-1)/2*60</f>
        <v>1200</v>
      </c>
      <c r="AL158" s="8" t="s">
        <v>91</v>
      </c>
      <c r="AM158" t="str">
        <f>O126</f>
        <v>品质-白|-300#品质-绿|67#品质-蓝|120#品质-紫|60#品质-橙|36#品质-红|17</v>
      </c>
      <c r="AN158" t="str">
        <f t="shared" si="115"/>
        <v>品质-白|-300#品质-绿|67#品质-蓝|120#品质-紫|60#品质-橙|36#品质-红|17</v>
      </c>
      <c r="AO158" t="str">
        <f t="shared" si="126"/>
        <v>装备概率改变</v>
      </c>
    </row>
    <row r="159" spans="28:41">
      <c r="AB159">
        <v>158</v>
      </c>
      <c r="AC159">
        <v>4</v>
      </c>
      <c r="AD159">
        <f t="shared" si="131"/>
        <v>3</v>
      </c>
      <c r="AE159" t="s">
        <v>90</v>
      </c>
      <c r="AF159">
        <f t="shared" si="127"/>
        <v>17</v>
      </c>
      <c r="AG159">
        <f t="shared" si="128"/>
        <v>403</v>
      </c>
      <c r="AH159">
        <f t="shared" si="129"/>
        <v>2</v>
      </c>
      <c r="AI159" cm="1">
        <f t="array" ref="AI159">IF(AF159=17,INDEX($N$37:$N$41,AH159),INDEX($O$37:$O$41,AH159))</f>
        <v>238</v>
      </c>
      <c r="AJ159" s="2" t="str">
        <f t="shared" si="112"/>
        <v>1|17|238</v>
      </c>
      <c r="AK159" s="2" cm="1">
        <f t="array" ref="AK159">ROUNDUP(IF(AF159=18,$R$37,INDEX($R$37:$R$41,AH159)*(1+(AC159-1)*0.3))*2,-1)/2*60</f>
        <v>2400</v>
      </c>
      <c r="AL159" s="8" t="s">
        <v>93</v>
      </c>
      <c r="AM159" t="str">
        <f>O127</f>
        <v>品质-白|-600#品质-绿|134#品质-蓝|240#品质-紫|120#品质-橙|72#品质-红|34</v>
      </c>
      <c r="AN159" t="str">
        <f t="shared" si="115"/>
        <v>品质-白|-600#品质-绿|134#品质-蓝|240#品质-紫|120#品质-橙|72#品质-红|34</v>
      </c>
      <c r="AO159" t="str">
        <f t="shared" si="126"/>
        <v/>
      </c>
    </row>
    <row r="160" spans="28:41">
      <c r="AB160">
        <v>159</v>
      </c>
      <c r="AC160">
        <v>4</v>
      </c>
      <c r="AD160">
        <f t="shared" si="131"/>
        <v>3</v>
      </c>
      <c r="AE160" t="s">
        <v>90</v>
      </c>
      <c r="AF160">
        <f t="shared" si="127"/>
        <v>17</v>
      </c>
      <c r="AG160">
        <f t="shared" si="128"/>
        <v>403</v>
      </c>
      <c r="AH160">
        <f t="shared" si="129"/>
        <v>3</v>
      </c>
      <c r="AI160" cm="1">
        <f t="array" ref="AI160">IF(AF160=17,INDEX($N$37:$N$41,AH160),INDEX($O$37:$O$41,AH160))</f>
        <v>357</v>
      </c>
      <c r="AJ160" s="2" t="str">
        <f t="shared" si="112"/>
        <v>1|17|357</v>
      </c>
      <c r="AK160" s="2" cm="1">
        <f t="array" ref="AK160">ROUNDUP(IF(AF160=18,$R$37,INDEX($R$37:$R$41,AH160)*(1+(AC160-1)*0.3))*2,-1)/2*60</f>
        <v>3600</v>
      </c>
      <c r="AL160" s="8" t="s">
        <v>161</v>
      </c>
      <c r="AM160" t="str">
        <f>O128</f>
        <v>品质-白|-900#品质-绿|201#品质-蓝|360#品质-紫|180#品质-橙|108#品质-红|51</v>
      </c>
      <c r="AN160" t="str">
        <f t="shared" si="115"/>
        <v>品质-白|-900#品质-绿|201#品质-蓝|360#品质-紫|180#品质-橙|108#品质-红|51</v>
      </c>
      <c r="AO160" t="str">
        <f t="shared" si="126"/>
        <v/>
      </c>
    </row>
    <row r="161" spans="28:41">
      <c r="AB161">
        <v>160</v>
      </c>
      <c r="AC161">
        <v>4</v>
      </c>
      <c r="AD161">
        <f t="shared" si="131"/>
        <v>3</v>
      </c>
      <c r="AE161" t="s">
        <v>90</v>
      </c>
      <c r="AF161">
        <f t="shared" si="127"/>
        <v>17</v>
      </c>
      <c r="AG161">
        <f t="shared" si="128"/>
        <v>403</v>
      </c>
      <c r="AH161">
        <f t="shared" si="129"/>
        <v>4</v>
      </c>
      <c r="AI161" cm="1">
        <f t="array" ref="AI161">IF(AF161=17,INDEX($N$37:$N$41,AH161),INDEX($O$37:$O$41,AH161))</f>
        <v>476</v>
      </c>
      <c r="AJ161" s="2" t="str">
        <f t="shared" si="112"/>
        <v>1|17|476</v>
      </c>
      <c r="AK161" s="2" cm="1">
        <f t="array" ref="AK161">ROUNDUP(IF(AF161=18,$R$37,INDEX($R$37:$R$41,AH161)*(1+(AC161-1)*0.3))*2,-1)/2*60</f>
        <v>5400</v>
      </c>
      <c r="AL161" s="8" t="s">
        <v>165</v>
      </c>
      <c r="AM161" t="str">
        <f>O129</f>
        <v>品质-白|-1200#品质-绿|268#品质-蓝|480#品质-紫|240#品质-橙|144#品质-红|68</v>
      </c>
      <c r="AN161" t="str">
        <f t="shared" si="115"/>
        <v>品质-白|-1200#品质-绿|268#品质-蓝|480#品质-紫|240#品质-橙|144#品质-红|68</v>
      </c>
      <c r="AO161" t="str">
        <f t="shared" si="126"/>
        <v/>
      </c>
    </row>
    <row r="162" spans="28:41">
      <c r="AB162">
        <v>161</v>
      </c>
      <c r="AC162">
        <v>4</v>
      </c>
      <c r="AD162">
        <f t="shared" si="131"/>
        <v>3</v>
      </c>
      <c r="AE162" t="s">
        <v>90</v>
      </c>
      <c r="AF162">
        <f t="shared" si="127"/>
        <v>17</v>
      </c>
      <c r="AG162">
        <f t="shared" si="128"/>
        <v>403</v>
      </c>
      <c r="AH162">
        <f t="shared" si="129"/>
        <v>5</v>
      </c>
      <c r="AI162" cm="1">
        <f t="array" ref="AI162">IF(AF162=17,INDEX($N$37:$N$41,AH162),INDEX($O$37:$O$41,AH162))</f>
        <v>595</v>
      </c>
      <c r="AJ162" s="2" t="str">
        <f t="shared" si="112"/>
        <v>1|17|595</v>
      </c>
      <c r="AK162" s="2" cm="1">
        <f t="array" ref="AK162">ROUNDUP(IF(AF162=18,$R$37,INDEX($R$37:$R$41,AH162)*(1+(AC162-1)*0.3))*2,-1)/2*60</f>
        <v>6900</v>
      </c>
      <c r="AL162" s="8" t="s">
        <v>166</v>
      </c>
      <c r="AM162" t="str">
        <f>O130</f>
        <v>品质-白|-1500#品质-绿|335#品质-蓝|600#品质-紫|300#品质-橙|180#品质-红|85</v>
      </c>
      <c r="AN162" t="str">
        <f t="shared" si="115"/>
        <v>品质-白|-1500#品质-绿|335#品质-蓝|600#品质-紫|300#品质-橙|180#品质-红|85</v>
      </c>
      <c r="AO162" t="str">
        <f t="shared" si="126"/>
        <v/>
      </c>
    </row>
    <row r="163" spans="28:41">
      <c r="AB163">
        <v>162</v>
      </c>
      <c r="AC163">
        <v>4</v>
      </c>
      <c r="AD163">
        <f t="shared" si="131"/>
        <v>4</v>
      </c>
      <c r="AE163" t="s">
        <v>95</v>
      </c>
      <c r="AF163">
        <f t="shared" si="127"/>
        <v>17</v>
      </c>
      <c r="AG163">
        <f t="shared" si="128"/>
        <v>404</v>
      </c>
      <c r="AH163">
        <f t="shared" si="129"/>
        <v>1</v>
      </c>
      <c r="AI163" cm="1">
        <f t="array" ref="AI163">IF(AF163=17,INDEX($N$37:$N$41,AH163),INDEX($O$37:$O$41,AH163))</f>
        <v>119</v>
      </c>
      <c r="AJ163" s="2" t="str">
        <f t="shared" si="112"/>
        <v>1|17|119</v>
      </c>
      <c r="AK163" s="2" cm="1">
        <f t="array" ref="AK163">ROUNDUP(IF(AF163=18,$R$37,INDEX($R$37:$R$41,AH163)*(1+(AC163-1)*0.3))*2,-1)/2*60</f>
        <v>1200</v>
      </c>
      <c r="AL163">
        <v>1</v>
      </c>
      <c r="AM163">
        <f>Q126</f>
        <v>13</v>
      </c>
      <c r="AN163">
        <f t="shared" si="115"/>
        <v>13</v>
      </c>
      <c r="AO163" t="str">
        <f t="shared" si="126"/>
        <v>装备品阶增加</v>
      </c>
    </row>
    <row r="164" spans="28:41">
      <c r="AB164">
        <v>163</v>
      </c>
      <c r="AC164">
        <v>4</v>
      </c>
      <c r="AD164">
        <f t="shared" ref="AD164:AD175" si="133">IF(AH164=1,AD163+1,AD163)</f>
        <v>5</v>
      </c>
      <c r="AE164" t="s">
        <v>96</v>
      </c>
      <c r="AF164">
        <f t="shared" ref="AF164:AF191" si="134">IF(AE164="宝箱金币产出",18,17)</f>
        <v>17</v>
      </c>
      <c r="AG164">
        <f t="shared" ref="AG164:AG170" si="135">AC164*100+AD164</f>
        <v>405</v>
      </c>
      <c r="AH164">
        <f>IF(AE164&lt;&gt;AE163,1,AH163+1)</f>
        <v>1</v>
      </c>
      <c r="AI164" cm="1">
        <f t="array" ref="AI164">IF(AF164=17,INDEX($N$37:$N$41,AH164),INDEX($O$37:$O$41,AH164))</f>
        <v>119</v>
      </c>
      <c r="AJ164" s="2" t="str">
        <f>_xlfn.TEXTJOIN("|",TRUE,1,AF164,AI164)</f>
        <v>1|17|119</v>
      </c>
      <c r="AK164" s="2" cm="1">
        <f t="array" ref="AK164">ROUNDUP(IF(AF164=18,$R$37,INDEX($R$37:$R$41,AH164)*(1+(AC164-1)*0.3))*2,-1)/2*60</f>
        <v>1200</v>
      </c>
      <c r="AL164" s="2">
        <f>AM164</f>
        <v>674</v>
      </c>
      <c r="AM164">
        <f>V126</f>
        <v>674</v>
      </c>
      <c r="AN164" t="str">
        <f>_xlfn.IFS(LEFT(AE164,3)="生命值","属性-最大生命|"&amp;AM164,LEFT(AE164,3)="攻击力","属性-攻击力|"&amp;AM164,LEFT(AE164,3)="防御力","属性-防御力|"&amp;AM164,1=1,AM164)</f>
        <v>属性-防御力|674</v>
      </c>
      <c r="AO164" t="str">
        <f t="shared" si="126"/>
        <v>防御力-挂机</v>
      </c>
    </row>
    <row r="165" spans="28:41">
      <c r="AB165">
        <v>164</v>
      </c>
      <c r="AC165">
        <v>4</v>
      </c>
      <c r="AD165">
        <f t="shared" si="133"/>
        <v>5</v>
      </c>
      <c r="AE165" t="s">
        <v>96</v>
      </c>
      <c r="AF165">
        <f t="shared" si="134"/>
        <v>17</v>
      </c>
      <c r="AG165">
        <f t="shared" si="135"/>
        <v>405</v>
      </c>
      <c r="AH165">
        <f>IF(AE165&lt;&gt;AE164,1,AH164+1)</f>
        <v>2</v>
      </c>
      <c r="AI165" cm="1">
        <f t="array" ref="AI165">IF(AF165=17,INDEX($N$37:$N$41,AH165),INDEX($O$37:$O$41,AH165))</f>
        <v>238</v>
      </c>
      <c r="AJ165" s="2" t="str">
        <f>_xlfn.TEXTJOIN("|",TRUE,1,AF165,AI165)</f>
        <v>1|17|238</v>
      </c>
      <c r="AK165" s="2" cm="1">
        <f t="array" ref="AK165">ROUNDUP(IF(AF165=18,$R$37,INDEX($R$37:$R$41,AH165)*(1+(AC165-1)*0.3))*2,-1)/2*60</f>
        <v>2400</v>
      </c>
      <c r="AL165" s="2">
        <f t="shared" ref="AL165:AL178" si="136">AM165</f>
        <v>1573</v>
      </c>
      <c r="AM165">
        <f>V127</f>
        <v>1573</v>
      </c>
      <c r="AN165" t="str">
        <f>_xlfn.IFS(LEFT(AE165,3)="生命值","属性-最大生命|"&amp;AM165,LEFT(AE165,3)="攻击力","属性-攻击力|"&amp;AM165,LEFT(AE165,3)="防御力","属性-防御力|"&amp;AM165,1=1,AM165)</f>
        <v>属性-防御力|1573</v>
      </c>
      <c r="AO165" t="str">
        <f t="shared" si="126"/>
        <v/>
      </c>
    </row>
    <row r="166" spans="28:41">
      <c r="AB166">
        <v>165</v>
      </c>
      <c r="AC166">
        <v>4</v>
      </c>
      <c r="AD166">
        <f t="shared" si="133"/>
        <v>5</v>
      </c>
      <c r="AE166" t="s">
        <v>96</v>
      </c>
      <c r="AF166">
        <f t="shared" si="134"/>
        <v>17</v>
      </c>
      <c r="AG166">
        <f t="shared" si="135"/>
        <v>405</v>
      </c>
      <c r="AH166">
        <f>IF(AE166&lt;&gt;AE165,1,AH165+1)</f>
        <v>3</v>
      </c>
      <c r="AI166" cm="1">
        <f t="array" ref="AI166">IF(AF166=17,INDEX($N$37:$N$41,AH166),INDEX($O$37:$O$41,AH166))</f>
        <v>357</v>
      </c>
      <c r="AJ166" s="2" t="str">
        <f>_xlfn.TEXTJOIN("|",TRUE,1,AF166,AI166)</f>
        <v>1|17|357</v>
      </c>
      <c r="AK166" s="2" cm="1">
        <f t="array" ref="AK166">ROUNDUP(IF(AF166=18,$R$37,INDEX($R$37:$R$41,AH166)*(1+(AC166-1)*0.3))*2,-1)/2*60</f>
        <v>3600</v>
      </c>
      <c r="AL166" s="2">
        <f t="shared" si="136"/>
        <v>2696</v>
      </c>
      <c r="AM166">
        <f>V128</f>
        <v>2696</v>
      </c>
      <c r="AN166" t="str">
        <f>_xlfn.IFS(LEFT(AE166,3)="生命值","属性-最大生命|"&amp;AM166,LEFT(AE166,3)="攻击力","属性-攻击力|"&amp;AM166,LEFT(AE166,3)="防御力","属性-防御力|"&amp;AM166,1=1,AM166)</f>
        <v>属性-防御力|2696</v>
      </c>
      <c r="AO166" t="str">
        <f t="shared" si="126"/>
        <v/>
      </c>
    </row>
    <row r="167" spans="28:41">
      <c r="AB167">
        <v>166</v>
      </c>
      <c r="AC167">
        <v>4</v>
      </c>
      <c r="AD167">
        <f t="shared" si="133"/>
        <v>5</v>
      </c>
      <c r="AE167" t="s">
        <v>96</v>
      </c>
      <c r="AF167">
        <f t="shared" si="134"/>
        <v>17</v>
      </c>
      <c r="AG167">
        <f t="shared" si="135"/>
        <v>405</v>
      </c>
      <c r="AH167">
        <f>IF(AE167&lt;&gt;AE166,1,AH166+1)</f>
        <v>4</v>
      </c>
      <c r="AI167" cm="1">
        <f t="array" ref="AI167">IF(AF167=17,INDEX($N$37:$N$41,AH167),INDEX($O$37:$O$41,AH167))</f>
        <v>476</v>
      </c>
      <c r="AJ167" s="2" t="str">
        <f>_xlfn.TEXTJOIN("|",TRUE,1,AF167,AI167)</f>
        <v>1|17|476</v>
      </c>
      <c r="AK167" s="2" cm="1">
        <f t="array" ref="AK167">ROUNDUP(IF(AF167=18,$R$37,INDEX($R$37:$R$41,AH167)*(1+(AC167-1)*0.3))*2,-1)/2*60</f>
        <v>5400</v>
      </c>
      <c r="AL167" s="2">
        <f t="shared" si="136"/>
        <v>4044</v>
      </c>
      <c r="AM167">
        <f>V129</f>
        <v>4044</v>
      </c>
      <c r="AN167" t="str">
        <f>_xlfn.IFS(LEFT(AE167,3)="生命值","属性-最大生命|"&amp;AM167,LEFT(AE167,3)="攻击力","属性-攻击力|"&amp;AM167,LEFT(AE167,3)="防御力","属性-防御力|"&amp;AM167,1=1,AM167)</f>
        <v>属性-防御力|4044</v>
      </c>
      <c r="AO167" t="str">
        <f t="shared" si="126"/>
        <v/>
      </c>
    </row>
    <row r="168" spans="28:41">
      <c r="AB168">
        <v>167</v>
      </c>
      <c r="AC168">
        <v>4</v>
      </c>
      <c r="AD168">
        <f t="shared" si="133"/>
        <v>5</v>
      </c>
      <c r="AE168" t="s">
        <v>96</v>
      </c>
      <c r="AF168">
        <f t="shared" si="134"/>
        <v>17</v>
      </c>
      <c r="AG168">
        <f t="shared" si="135"/>
        <v>405</v>
      </c>
      <c r="AH168">
        <f>IF(AE168&lt;&gt;AE167,1,AH167+1)</f>
        <v>5</v>
      </c>
      <c r="AI168" cm="1">
        <f t="array" ref="AI168">IF(AF168=17,INDEX($N$37:$N$41,AH168),INDEX($O$37:$O$41,AH168))</f>
        <v>595</v>
      </c>
      <c r="AJ168" s="2" t="str">
        <f>_xlfn.TEXTJOIN("|",TRUE,1,AF168,AI168)</f>
        <v>1|17|595</v>
      </c>
      <c r="AK168" s="2" cm="1">
        <f t="array" ref="AK168">ROUNDUP(IF(AF168=18,$R$37,INDEX($R$37:$R$41,AH168)*(1+(AC168-1)*0.3))*2,-1)/2*60</f>
        <v>6900</v>
      </c>
      <c r="AL168" s="2">
        <f t="shared" si="136"/>
        <v>5616</v>
      </c>
      <c r="AM168">
        <f>V130</f>
        <v>5616</v>
      </c>
      <c r="AN168" t="str">
        <f>_xlfn.IFS(LEFT(AE168,3)="生命值","属性-最大生命|"&amp;AM168,LEFT(AE168,3)="攻击力","属性-攻击力|"&amp;AM168,LEFT(AE168,3)="防御力","属性-防御力|"&amp;AM168,1=1,AM168)</f>
        <v>属性-防御力|5616</v>
      </c>
      <c r="AO168" t="str">
        <f t="shared" si="126"/>
        <v/>
      </c>
    </row>
    <row r="169" spans="28:41">
      <c r="AB169">
        <v>168</v>
      </c>
      <c r="AC169">
        <v>4</v>
      </c>
      <c r="AD169">
        <f t="shared" si="133"/>
        <v>6</v>
      </c>
      <c r="AE169" t="s">
        <v>77</v>
      </c>
      <c r="AF169">
        <f t="shared" si="134"/>
        <v>18</v>
      </c>
      <c r="AG169">
        <f t="shared" si="135"/>
        <v>406</v>
      </c>
      <c r="AH169">
        <f t="shared" ref="AH164:AH191" si="137">IF(AE169&lt;&gt;AE168,1,AH168+1)</f>
        <v>1</v>
      </c>
      <c r="AI169" cm="1">
        <f t="array" ref="AI169">IF(AF169=17,INDEX($N$37:$N$41,AH169),INDEX($O$37:$O$41,AH169))</f>
        <v>20</v>
      </c>
      <c r="AJ169" s="2" t="str">
        <f>_xlfn.TEXTJOIN("|",TRUE,1,AF169,AI169)</f>
        <v>1|18|20</v>
      </c>
      <c r="AK169" s="2" cm="1">
        <f t="array" ref="AK169">ROUNDUP(IF(AF169=18,$R$37,INDEX($R$37:$R$41,AH169)*(1+(AC169-1)*0.3))*2,-1)/2*60</f>
        <v>600</v>
      </c>
      <c r="AL169" s="2" t="str">
        <f t="shared" ref="AL169:AL173" si="138">AM169/100&amp;"%"</f>
        <v>40%</v>
      </c>
      <c r="AM169">
        <f>P131</f>
        <v>4000</v>
      </c>
      <c r="AN169">
        <f>_xlfn.IFS(LEFT(AE169,3)="生命值","属性-最大生命|"&amp;AM169,LEFT(AE169,3)="攻击力","属性-攻击力|"&amp;AM169,LEFT(AE169,3)="防御力","属性-防御力|"&amp;AM169,1=1,AM169)</f>
        <v>4000</v>
      </c>
      <c r="AO169" t="str">
        <f t="shared" si="126"/>
        <v>宝箱金币产出</v>
      </c>
    </row>
    <row r="170" spans="28:41">
      <c r="AB170">
        <v>169</v>
      </c>
      <c r="AC170">
        <v>4</v>
      </c>
      <c r="AD170">
        <f t="shared" si="133"/>
        <v>6</v>
      </c>
      <c r="AE170" t="s">
        <v>77</v>
      </c>
      <c r="AF170">
        <f t="shared" si="134"/>
        <v>18</v>
      </c>
      <c r="AG170">
        <f t="shared" si="135"/>
        <v>406</v>
      </c>
      <c r="AH170">
        <f t="shared" si="137"/>
        <v>2</v>
      </c>
      <c r="AI170" cm="1">
        <f t="array" ref="AI170">IF(AF170=17,INDEX($N$37:$N$41,AH170),INDEX($O$37:$O$41,AH170))</f>
        <v>40</v>
      </c>
      <c r="AJ170" s="2" t="str">
        <f>_xlfn.TEXTJOIN("|",TRUE,1,AF170,AI170)</f>
        <v>1|18|40</v>
      </c>
      <c r="AK170" s="2" cm="1">
        <f t="array" ref="AK170">ROUNDUP(IF(AF170=18,$R$37,INDEX($R$37:$R$41,AH170)*(1+(AC170-1)*0.3))*2,-1)/2*60</f>
        <v>600</v>
      </c>
      <c r="AL170" s="2" t="str">
        <f t="shared" si="138"/>
        <v>80%</v>
      </c>
      <c r="AM170">
        <f>P132</f>
        <v>8000</v>
      </c>
      <c r="AN170">
        <f>_xlfn.IFS(LEFT(AE170,3)="生命值","属性-最大生命|"&amp;AM170,LEFT(AE170,3)="攻击力","属性-攻击力|"&amp;AM170,LEFT(AE170,3)="防御力","属性-防御力|"&amp;AM170,1=1,AM170)</f>
        <v>8000</v>
      </c>
      <c r="AO170" t="str">
        <f t="shared" si="126"/>
        <v/>
      </c>
    </row>
    <row r="171" spans="28:41">
      <c r="AB171">
        <v>170</v>
      </c>
      <c r="AC171">
        <v>4</v>
      </c>
      <c r="AD171">
        <f t="shared" si="133"/>
        <v>6</v>
      </c>
      <c r="AE171" t="s">
        <v>77</v>
      </c>
      <c r="AF171">
        <f t="shared" si="134"/>
        <v>18</v>
      </c>
      <c r="AG171">
        <f t="shared" ref="AG164:AG193" si="139">AC170*100+AD171</f>
        <v>406</v>
      </c>
      <c r="AH171">
        <f t="shared" si="137"/>
        <v>3</v>
      </c>
      <c r="AI171" cm="1">
        <f t="array" ref="AI171">IF(AF171=17,INDEX($N$37:$N$41,AH171),INDEX($O$37:$O$41,AH171))</f>
        <v>60</v>
      </c>
      <c r="AJ171" s="2" t="str">
        <f>_xlfn.TEXTJOIN("|",TRUE,1,AF171,AI171)</f>
        <v>1|18|60</v>
      </c>
      <c r="AK171" s="2" cm="1">
        <f t="array" ref="AK171">ROUNDUP(IF(AF171=18,$R$37,INDEX($R$37:$R$41,AH171)*(1+(AC171-1)*0.3))*2,-1)/2*60</f>
        <v>600</v>
      </c>
      <c r="AL171" s="2" t="str">
        <f t="shared" si="138"/>
        <v>120%</v>
      </c>
      <c r="AM171">
        <f>P133</f>
        <v>12000</v>
      </c>
      <c r="AN171">
        <f>_xlfn.IFS(LEFT(AE171,3)="生命值","属性-最大生命|"&amp;AM171,LEFT(AE171,3)="攻击力","属性-攻击力|"&amp;AM171,LEFT(AE171,3)="防御力","属性-防御力|"&amp;AM171,1=1,AM171)</f>
        <v>12000</v>
      </c>
      <c r="AO171" t="str">
        <f t="shared" si="126"/>
        <v/>
      </c>
    </row>
    <row r="172" spans="28:41">
      <c r="AB172">
        <v>171</v>
      </c>
      <c r="AC172">
        <v>4</v>
      </c>
      <c r="AD172">
        <f t="shared" si="133"/>
        <v>6</v>
      </c>
      <c r="AE172" t="s">
        <v>77</v>
      </c>
      <c r="AF172">
        <f t="shared" si="134"/>
        <v>18</v>
      </c>
      <c r="AG172">
        <f t="shared" si="139"/>
        <v>406</v>
      </c>
      <c r="AH172">
        <f t="shared" si="137"/>
        <v>4</v>
      </c>
      <c r="AI172" cm="1">
        <f t="array" ref="AI172">IF(AF172=17,INDEX($N$37:$N$41,AH172),INDEX($O$37:$O$41,AH172))</f>
        <v>80</v>
      </c>
      <c r="AJ172" s="2" t="str">
        <f>_xlfn.TEXTJOIN("|",TRUE,1,AF172,AI172)</f>
        <v>1|18|80</v>
      </c>
      <c r="AK172" s="2" cm="1">
        <f t="array" ref="AK172">ROUNDUP(IF(AF172=18,$R$37,INDEX($R$37:$R$41,AH172)*(1+(AC172-1)*0.3))*2,-1)/2*60</f>
        <v>600</v>
      </c>
      <c r="AL172" s="2" t="str">
        <f t="shared" si="138"/>
        <v>160%</v>
      </c>
      <c r="AM172">
        <f>P134</f>
        <v>16000</v>
      </c>
      <c r="AN172">
        <f>_xlfn.IFS(LEFT(AE172,3)="生命值","属性-最大生命|"&amp;AM172,LEFT(AE172,3)="攻击力","属性-攻击力|"&amp;AM172,LEFT(AE172,3)="防御力","属性-防御力|"&amp;AM172,1=1,AM172)</f>
        <v>16000</v>
      </c>
      <c r="AO172" t="str">
        <f t="shared" si="126"/>
        <v/>
      </c>
    </row>
    <row r="173" spans="28:41">
      <c r="AB173">
        <v>172</v>
      </c>
      <c r="AC173">
        <v>4</v>
      </c>
      <c r="AD173">
        <f t="shared" si="133"/>
        <v>6</v>
      </c>
      <c r="AE173" t="s">
        <v>77</v>
      </c>
      <c r="AF173">
        <f t="shared" si="134"/>
        <v>18</v>
      </c>
      <c r="AG173">
        <f t="shared" si="139"/>
        <v>406</v>
      </c>
      <c r="AH173">
        <f t="shared" si="137"/>
        <v>5</v>
      </c>
      <c r="AI173" cm="1">
        <f t="array" ref="AI173">IF(AF173=17,INDEX($N$37:$N$41,AH173),INDEX($O$37:$O$41,AH173))</f>
        <v>100</v>
      </c>
      <c r="AJ173" s="2" t="str">
        <f>_xlfn.TEXTJOIN("|",TRUE,1,AF173,AI173)</f>
        <v>1|18|100</v>
      </c>
      <c r="AK173" s="2" cm="1">
        <f t="array" ref="AK173">ROUNDUP(IF(AF173=18,$R$37,INDEX($R$37:$R$41,AH173)*(1+(AC173-1)*0.3))*2,-1)/2*60</f>
        <v>600</v>
      </c>
      <c r="AL173" s="2" t="str">
        <f t="shared" si="138"/>
        <v>200%</v>
      </c>
      <c r="AM173">
        <f>P135</f>
        <v>20000</v>
      </c>
      <c r="AN173">
        <f>_xlfn.IFS(LEFT(AE173,3)="生命值","属性-最大生命|"&amp;AM173,LEFT(AE173,3)="攻击力","属性-攻击力|"&amp;AM173,LEFT(AE173,3)="防御力","属性-防御力|"&amp;AM173,1=1,AM173)</f>
        <v>20000</v>
      </c>
      <c r="AO173" t="str">
        <f t="shared" si="126"/>
        <v/>
      </c>
    </row>
    <row r="174" spans="28:41">
      <c r="AB174">
        <v>173</v>
      </c>
      <c r="AC174">
        <v>4</v>
      </c>
      <c r="AD174">
        <f t="shared" si="133"/>
        <v>7</v>
      </c>
      <c r="AE174" t="s">
        <v>113</v>
      </c>
      <c r="AF174">
        <f t="shared" si="134"/>
        <v>17</v>
      </c>
      <c r="AG174">
        <f t="shared" si="139"/>
        <v>407</v>
      </c>
      <c r="AH174">
        <f t="shared" si="137"/>
        <v>1</v>
      </c>
      <c r="AI174" cm="1">
        <f t="array" ref="AI174">IF(AF174=17,INDEX($N$37:$N$41,AH174),INDEX($O$37:$O$41,AH174))</f>
        <v>119</v>
      </c>
      <c r="AJ174" s="2" t="str">
        <f>_xlfn.TEXTJOIN("|",TRUE,1,AF174,AI174)</f>
        <v>1|17|119</v>
      </c>
      <c r="AK174" s="2" cm="1">
        <f t="array" ref="AK174">ROUNDUP(IF(AF174=18,$R$37,INDEX($R$37:$R$41,AH174)*(1+(AC174-1)*0.3))*2,-1)/2*60</f>
        <v>1200</v>
      </c>
      <c r="AL174" s="2">
        <f t="shared" si="136"/>
        <v>135</v>
      </c>
      <c r="AM174">
        <f>S126</f>
        <v>135</v>
      </c>
      <c r="AN174" t="str">
        <f>_xlfn.IFS(LEFT(AE174,3)="生命值","属性-最大生命|"&amp;AM174,LEFT(AE174,3)="攻击力","属性-攻击力|"&amp;AM174,LEFT(AE174,3)="防御力","属性-防御力|"&amp;AM174,1=1,AM174)</f>
        <v>属性-防御力|135</v>
      </c>
      <c r="AO174" t="str">
        <f t="shared" si="126"/>
        <v>防御力-全局</v>
      </c>
    </row>
    <row r="175" spans="28:41">
      <c r="AB175">
        <v>174</v>
      </c>
      <c r="AC175">
        <v>4</v>
      </c>
      <c r="AD175">
        <f t="shared" si="133"/>
        <v>7</v>
      </c>
      <c r="AE175" t="s">
        <v>113</v>
      </c>
      <c r="AF175">
        <f t="shared" si="134"/>
        <v>17</v>
      </c>
      <c r="AG175">
        <f t="shared" si="139"/>
        <v>407</v>
      </c>
      <c r="AH175">
        <f t="shared" si="137"/>
        <v>2</v>
      </c>
      <c r="AI175" cm="1">
        <f t="array" ref="AI175">IF(AF175=17,INDEX($N$37:$N$41,AH175),INDEX($O$37:$O$41,AH175))</f>
        <v>238</v>
      </c>
      <c r="AJ175" s="2" t="str">
        <f>_xlfn.TEXTJOIN("|",TRUE,1,AF175,AI175)</f>
        <v>1|17|238</v>
      </c>
      <c r="AK175" s="2" cm="1">
        <f t="array" ref="AK175">ROUNDUP(IF(AF175=18,$R$37,INDEX($R$37:$R$41,AH175)*(1+(AC175-1)*0.3))*2,-1)/2*60</f>
        <v>2400</v>
      </c>
      <c r="AL175" s="2">
        <f t="shared" si="136"/>
        <v>315</v>
      </c>
      <c r="AM175">
        <f>S127</f>
        <v>315</v>
      </c>
      <c r="AN175" t="str">
        <f>_xlfn.IFS(LEFT(AE175,3)="生命值","属性-最大生命|"&amp;AM175,LEFT(AE175,3)="攻击力","属性-攻击力|"&amp;AM175,LEFT(AE175,3)="防御力","属性-防御力|"&amp;AM175,1=1,AM175)</f>
        <v>属性-防御力|315</v>
      </c>
      <c r="AO175" t="str">
        <f t="shared" si="126"/>
        <v/>
      </c>
    </row>
    <row r="176" spans="28:41">
      <c r="AB176">
        <v>175</v>
      </c>
      <c r="AC176">
        <v>4</v>
      </c>
      <c r="AD176">
        <f t="shared" ref="AD164:AD191" si="140">IF(AH176=1,AD175+1,AD175)</f>
        <v>7</v>
      </c>
      <c r="AE176" t="s">
        <v>113</v>
      </c>
      <c r="AF176">
        <f t="shared" si="134"/>
        <v>17</v>
      </c>
      <c r="AG176">
        <f t="shared" si="139"/>
        <v>407</v>
      </c>
      <c r="AH176">
        <f t="shared" si="137"/>
        <v>3</v>
      </c>
      <c r="AI176" cm="1">
        <f t="array" ref="AI176">IF(AF176=17,INDEX($N$37:$N$41,AH176),INDEX($O$37:$O$41,AH176))</f>
        <v>357</v>
      </c>
      <c r="AJ176" s="2" t="str">
        <f>_xlfn.TEXTJOIN("|",TRUE,1,AF176,AI176)</f>
        <v>1|17|357</v>
      </c>
      <c r="AK176" s="2" cm="1">
        <f t="array" ref="AK176">ROUNDUP(IF(AF176=18,$R$37,INDEX($R$37:$R$41,AH176)*(1+(AC176-1)*0.3))*2,-1)/2*60</f>
        <v>3600</v>
      </c>
      <c r="AL176" s="2">
        <f t="shared" si="136"/>
        <v>540</v>
      </c>
      <c r="AM176">
        <f>S128</f>
        <v>540</v>
      </c>
      <c r="AN176" t="str">
        <f>_xlfn.IFS(LEFT(AE176,3)="生命值","属性-最大生命|"&amp;AM176,LEFT(AE176,3)="攻击力","属性-攻击力|"&amp;AM176,LEFT(AE176,3)="防御力","属性-防御力|"&amp;AM176,1=1,AM176)</f>
        <v>属性-防御力|540</v>
      </c>
      <c r="AO176" t="str">
        <f t="shared" si="126"/>
        <v/>
      </c>
    </row>
    <row r="177" spans="28:41">
      <c r="AB177">
        <v>176</v>
      </c>
      <c r="AC177">
        <v>4</v>
      </c>
      <c r="AD177">
        <f t="shared" si="140"/>
        <v>7</v>
      </c>
      <c r="AE177" t="s">
        <v>113</v>
      </c>
      <c r="AF177">
        <f t="shared" si="134"/>
        <v>17</v>
      </c>
      <c r="AG177">
        <f t="shared" si="139"/>
        <v>407</v>
      </c>
      <c r="AH177">
        <f t="shared" si="137"/>
        <v>4</v>
      </c>
      <c r="AI177" cm="1">
        <f t="array" ref="AI177">IF(AF177=17,INDEX($N$37:$N$41,AH177),INDEX($O$37:$O$41,AH177))</f>
        <v>476</v>
      </c>
      <c r="AJ177" s="2" t="str">
        <f>_xlfn.TEXTJOIN("|",TRUE,1,AF177,AI177)</f>
        <v>1|17|476</v>
      </c>
      <c r="AK177" s="2" cm="1">
        <f t="array" ref="AK177">ROUNDUP(IF(AF177=18,$R$37,INDEX($R$37:$R$41,AH177)*(1+(AC177-1)*0.3))*2,-1)/2*60</f>
        <v>5400</v>
      </c>
      <c r="AL177" s="2">
        <f t="shared" si="136"/>
        <v>810</v>
      </c>
      <c r="AM177">
        <f>S129</f>
        <v>810</v>
      </c>
      <c r="AN177" t="str">
        <f>_xlfn.IFS(LEFT(AE177,3)="生命值","属性-最大生命|"&amp;AM177,LEFT(AE177,3)="攻击力","属性-攻击力|"&amp;AM177,LEFT(AE177,3)="防御力","属性-防御力|"&amp;AM177,1=1,AM177)</f>
        <v>属性-防御力|810</v>
      </c>
      <c r="AO177" t="str">
        <f t="shared" si="126"/>
        <v/>
      </c>
    </row>
    <row r="178" spans="28:41">
      <c r="AB178">
        <v>177</v>
      </c>
      <c r="AC178">
        <v>4</v>
      </c>
      <c r="AD178">
        <f t="shared" si="140"/>
        <v>7</v>
      </c>
      <c r="AE178" t="s">
        <v>113</v>
      </c>
      <c r="AF178">
        <f t="shared" si="134"/>
        <v>17</v>
      </c>
      <c r="AG178">
        <f t="shared" si="139"/>
        <v>407</v>
      </c>
      <c r="AH178">
        <f t="shared" si="137"/>
        <v>5</v>
      </c>
      <c r="AI178" cm="1">
        <f t="array" ref="AI178">IF(AF178=17,INDEX($N$37:$N$41,AH178),INDEX($O$37:$O$41,AH178))</f>
        <v>595</v>
      </c>
      <c r="AJ178" s="2" t="str">
        <f>_xlfn.TEXTJOIN("|",TRUE,1,AF178,AI178)</f>
        <v>1|17|595</v>
      </c>
      <c r="AK178" s="2" cm="1">
        <f t="array" ref="AK178">ROUNDUP(IF(AF178=18,$R$37,INDEX($R$37:$R$41,AH178)*(1+(AC178-1)*0.3))*2,-1)/2*60</f>
        <v>6900</v>
      </c>
      <c r="AL178" s="2">
        <f t="shared" si="136"/>
        <v>1124</v>
      </c>
      <c r="AM178">
        <f>S130</f>
        <v>1124</v>
      </c>
      <c r="AN178" t="str">
        <f>_xlfn.IFS(LEFT(AE178,3)="生命值","属性-最大生命|"&amp;AM178,LEFT(AE178,3)="攻击力","属性-攻击力|"&amp;AM178,LEFT(AE178,3)="防御力","属性-防御力|"&amp;AM178,1=1,AM178)</f>
        <v>属性-防御力|1124</v>
      </c>
      <c r="AO178" t="str">
        <f t="shared" si="126"/>
        <v/>
      </c>
    </row>
    <row r="179" spans="28:41">
      <c r="AB179">
        <v>178</v>
      </c>
      <c r="AC179">
        <v>4</v>
      </c>
      <c r="AD179">
        <f t="shared" si="140"/>
        <v>8</v>
      </c>
      <c r="AE179" t="s">
        <v>90</v>
      </c>
      <c r="AF179">
        <f t="shared" si="134"/>
        <v>17</v>
      </c>
      <c r="AG179">
        <f t="shared" si="139"/>
        <v>408</v>
      </c>
      <c r="AH179">
        <f t="shared" si="137"/>
        <v>1</v>
      </c>
      <c r="AI179" cm="1">
        <f t="array" ref="AI179">IF(AF179=17,INDEX($N$37:$N$41,AH179),INDEX($O$37:$O$41,AH179))</f>
        <v>119</v>
      </c>
      <c r="AJ179" s="2" t="str">
        <f>_xlfn.TEXTJOIN("|",TRUE,1,AF179,AI179)</f>
        <v>1|17|119</v>
      </c>
      <c r="AK179" s="2" cm="1">
        <f t="array" ref="AK179">ROUNDUP(IF(AF179=18,$R$37,INDEX($R$37:$R$41,AH179)*(1+(AC179-1)*0.3))*2,-1)/2*60</f>
        <v>1200</v>
      </c>
      <c r="AL179" s="8" t="s">
        <v>91</v>
      </c>
      <c r="AM179" t="str">
        <f>O131</f>
        <v>品质-白|-300#品质-绿|67#品质-蓝|120#品质-紫|60#品质-橙|36#品质-红|17</v>
      </c>
      <c r="AN179" t="str">
        <f>_xlfn.IFS(LEFT(AE179,3)="生命值","属性-最大生命|"&amp;AM179,LEFT(AE179,3)="攻击力","属性-攻击力|"&amp;AM179,LEFT(AE179,3)="防御力","属性-防御力|"&amp;AM179,1=1,AM179)</f>
        <v>品质-白|-300#品质-绿|67#品质-蓝|120#品质-紫|60#品质-橙|36#品质-红|17</v>
      </c>
      <c r="AO179" t="str">
        <f t="shared" si="126"/>
        <v>装备概率改变</v>
      </c>
    </row>
    <row r="180" spans="28:41">
      <c r="AB180">
        <v>179</v>
      </c>
      <c r="AC180">
        <v>4</v>
      </c>
      <c r="AD180">
        <f t="shared" si="140"/>
        <v>8</v>
      </c>
      <c r="AE180" t="s">
        <v>90</v>
      </c>
      <c r="AF180">
        <f t="shared" si="134"/>
        <v>17</v>
      </c>
      <c r="AG180">
        <f t="shared" si="139"/>
        <v>408</v>
      </c>
      <c r="AH180">
        <f t="shared" si="137"/>
        <v>2</v>
      </c>
      <c r="AI180" cm="1">
        <f t="array" ref="AI180">IF(AF180=17,INDEX($N$37:$N$41,AH180),INDEX($O$37:$O$41,AH180))</f>
        <v>238</v>
      </c>
      <c r="AJ180" s="2" t="str">
        <f>_xlfn.TEXTJOIN("|",TRUE,1,AF180,AI180)</f>
        <v>1|17|238</v>
      </c>
      <c r="AK180" s="2" cm="1">
        <f t="array" ref="AK180">ROUNDUP(IF(AF180=18,$R$37,INDEX($R$37:$R$41,AH180)*(1+(AC180-1)*0.3))*2,-1)/2*60</f>
        <v>2400</v>
      </c>
      <c r="AL180" s="8" t="s">
        <v>93</v>
      </c>
      <c r="AM180" t="str">
        <f>O132</f>
        <v>品质-白|-600#品质-绿|134#品质-蓝|240#品质-紫|120#品质-橙|72#品质-红|34</v>
      </c>
      <c r="AN180" t="str">
        <f>_xlfn.IFS(LEFT(AE180,3)="生命值","属性-最大生命|"&amp;AM180,LEFT(AE180,3)="攻击力","属性-攻击力|"&amp;AM180,LEFT(AE180,3)="防御力","属性-防御力|"&amp;AM180,1=1,AM180)</f>
        <v>品质-白|-600#品质-绿|134#品质-蓝|240#品质-紫|120#品质-橙|72#品质-红|34</v>
      </c>
      <c r="AO180" t="str">
        <f t="shared" si="126"/>
        <v/>
      </c>
    </row>
    <row r="181" spans="28:41">
      <c r="AB181">
        <v>180</v>
      </c>
      <c r="AC181">
        <v>4</v>
      </c>
      <c r="AD181">
        <f t="shared" si="140"/>
        <v>8</v>
      </c>
      <c r="AE181" t="s">
        <v>90</v>
      </c>
      <c r="AF181">
        <f t="shared" si="134"/>
        <v>17</v>
      </c>
      <c r="AG181">
        <f t="shared" si="139"/>
        <v>408</v>
      </c>
      <c r="AH181">
        <f t="shared" si="137"/>
        <v>3</v>
      </c>
      <c r="AI181" cm="1">
        <f t="array" ref="AI181">IF(AF181=17,INDEX($N$37:$N$41,AH181),INDEX($O$37:$O$41,AH181))</f>
        <v>357</v>
      </c>
      <c r="AJ181" s="2" t="str">
        <f>_xlfn.TEXTJOIN("|",TRUE,1,AF181,AI181)</f>
        <v>1|17|357</v>
      </c>
      <c r="AK181" s="2" cm="1">
        <f t="array" ref="AK181">ROUNDUP(IF(AF181=18,$R$37,INDEX($R$37:$R$41,AH181)*(1+(AC181-1)*0.3))*2,-1)/2*60</f>
        <v>3600</v>
      </c>
      <c r="AL181" s="8" t="s">
        <v>161</v>
      </c>
      <c r="AM181" t="str">
        <f>O133</f>
        <v>品质-白|-900#品质-绿|201#品质-蓝|360#品质-紫|180#品质-橙|108#品质-红|51</v>
      </c>
      <c r="AN181" t="str">
        <f>_xlfn.IFS(LEFT(AE181,3)="生命值","属性-最大生命|"&amp;AM181,LEFT(AE181,3)="攻击力","属性-攻击力|"&amp;AM181,LEFT(AE181,3)="防御力","属性-防御力|"&amp;AM181,1=1,AM181)</f>
        <v>品质-白|-900#品质-绿|201#品质-蓝|360#品质-紫|180#品质-橙|108#品质-红|51</v>
      </c>
      <c r="AO181" t="str">
        <f t="shared" si="126"/>
        <v/>
      </c>
    </row>
    <row r="182" spans="28:41">
      <c r="AB182">
        <v>181</v>
      </c>
      <c r="AC182">
        <v>4</v>
      </c>
      <c r="AD182">
        <f t="shared" si="140"/>
        <v>8</v>
      </c>
      <c r="AE182" t="s">
        <v>90</v>
      </c>
      <c r="AF182">
        <f t="shared" si="134"/>
        <v>17</v>
      </c>
      <c r="AG182">
        <f t="shared" si="139"/>
        <v>408</v>
      </c>
      <c r="AH182">
        <f t="shared" si="137"/>
        <v>4</v>
      </c>
      <c r="AI182" cm="1">
        <f t="array" ref="AI182">IF(AF182=17,INDEX($N$37:$N$41,AH182),INDEX($O$37:$O$41,AH182))</f>
        <v>476</v>
      </c>
      <c r="AJ182" s="2" t="str">
        <f>_xlfn.TEXTJOIN("|",TRUE,1,AF182,AI182)</f>
        <v>1|17|476</v>
      </c>
      <c r="AK182" s="2" cm="1">
        <f t="array" ref="AK182">ROUNDUP(IF(AF182=18,$R$37,INDEX($R$37:$R$41,AH182)*(1+(AC182-1)*0.3))*2,-1)/2*60</f>
        <v>5400</v>
      </c>
      <c r="AL182" s="8" t="s">
        <v>165</v>
      </c>
      <c r="AM182" t="str">
        <f>O134</f>
        <v>品质-白|-1200#品质-绿|268#品质-蓝|480#品质-紫|240#品质-橙|144#品质-红|68</v>
      </c>
      <c r="AN182" t="str">
        <f>_xlfn.IFS(LEFT(AE182,3)="生命值","属性-最大生命|"&amp;AM182,LEFT(AE182,3)="攻击力","属性-攻击力|"&amp;AM182,LEFT(AE182,3)="防御力","属性-防御力|"&amp;AM182,1=1,AM182)</f>
        <v>品质-白|-1200#品质-绿|268#品质-蓝|480#品质-紫|240#品质-橙|144#品质-红|68</v>
      </c>
      <c r="AO182" t="str">
        <f t="shared" si="126"/>
        <v/>
      </c>
    </row>
    <row r="183" spans="28:41">
      <c r="AB183">
        <v>182</v>
      </c>
      <c r="AC183">
        <v>4</v>
      </c>
      <c r="AD183">
        <f t="shared" si="140"/>
        <v>8</v>
      </c>
      <c r="AE183" t="s">
        <v>90</v>
      </c>
      <c r="AF183">
        <f t="shared" si="134"/>
        <v>17</v>
      </c>
      <c r="AG183">
        <f t="shared" si="139"/>
        <v>408</v>
      </c>
      <c r="AH183">
        <f t="shared" si="137"/>
        <v>5</v>
      </c>
      <c r="AI183" cm="1">
        <f t="array" ref="AI183">IF(AF183=17,INDEX($N$37:$N$41,AH183),INDEX($O$37:$O$41,AH183))</f>
        <v>595</v>
      </c>
      <c r="AJ183" s="2" t="str">
        <f>_xlfn.TEXTJOIN("|",TRUE,1,AF183,AI183)</f>
        <v>1|17|595</v>
      </c>
      <c r="AK183" s="2" cm="1">
        <f t="array" ref="AK183">ROUNDUP(IF(AF183=18,$R$37,INDEX($R$37:$R$41,AH183)*(1+(AC183-1)*0.3))*2,-1)/2*60</f>
        <v>6900</v>
      </c>
      <c r="AL183" s="8" t="s">
        <v>166</v>
      </c>
      <c r="AM183" t="str">
        <f>O135</f>
        <v>品质-白|-1500#品质-绿|335#品质-蓝|600#品质-紫|300#品质-橙|180#品质-红|85</v>
      </c>
      <c r="AN183" t="str">
        <f>_xlfn.IFS(LEFT(AE183,3)="生命值","属性-最大生命|"&amp;AM183,LEFT(AE183,3)="攻击力","属性-攻击力|"&amp;AM183,LEFT(AE183,3)="防御力","属性-防御力|"&amp;AM183,1=1,AM183)</f>
        <v>品质-白|-1500#品质-绿|335#品质-蓝|600#品质-紫|300#品质-橙|180#品质-红|85</v>
      </c>
      <c r="AO183" t="str">
        <f t="shared" si="126"/>
        <v/>
      </c>
    </row>
    <row r="184" spans="28:41">
      <c r="AB184">
        <v>183</v>
      </c>
      <c r="AC184">
        <v>4</v>
      </c>
      <c r="AD184">
        <f t="shared" si="140"/>
        <v>9</v>
      </c>
      <c r="AE184" t="s">
        <v>97</v>
      </c>
      <c r="AF184">
        <f t="shared" si="134"/>
        <v>17</v>
      </c>
      <c r="AG184">
        <f t="shared" si="139"/>
        <v>409</v>
      </c>
      <c r="AH184">
        <f t="shared" si="137"/>
        <v>1</v>
      </c>
      <c r="AI184" cm="1">
        <f t="array" ref="AI184">IF(AF184=17,INDEX($N$37:$N$41,AH184),INDEX($O$37:$O$41,AH184))</f>
        <v>119</v>
      </c>
      <c r="AJ184" s="2" t="str">
        <f>_xlfn.TEXTJOIN("|",TRUE,1,AF184,AI184)</f>
        <v>1|17|119</v>
      </c>
      <c r="AK184" s="2" cm="1">
        <f t="array" ref="AK184">ROUNDUP(IF(AF184=18,$R$37,INDEX($R$37:$R$41,AH184)*(1+(AC184-1)*0.3))*2,-1)/2*60</f>
        <v>1200</v>
      </c>
      <c r="AL184" s="2">
        <f>AM184</f>
        <v>3370</v>
      </c>
      <c r="AM184">
        <f>U126</f>
        <v>3370</v>
      </c>
      <c r="AN184" t="str">
        <f t="shared" ref="AN184:AN189" si="141">_xlfn.IFS(LEFT(AE184,3)="生命值","属性-最大生命|"&amp;AM184,LEFT(AE184,3)="攻击力","属性-攻击力|"&amp;AM184,LEFT(AE184,3)="防御力","属性-防御力|"&amp;AM184,1=1,AM184)</f>
        <v>属性-攻击力|3370</v>
      </c>
      <c r="AO184" t="str">
        <f t="shared" si="126"/>
        <v>攻击力-挂机</v>
      </c>
    </row>
    <row r="185" spans="28:41">
      <c r="AB185">
        <v>184</v>
      </c>
      <c r="AC185">
        <v>4</v>
      </c>
      <c r="AD185">
        <f t="shared" si="140"/>
        <v>9</v>
      </c>
      <c r="AE185" t="s">
        <v>97</v>
      </c>
      <c r="AF185">
        <f t="shared" si="134"/>
        <v>17</v>
      </c>
      <c r="AG185">
        <f t="shared" si="139"/>
        <v>409</v>
      </c>
      <c r="AH185">
        <f t="shared" si="137"/>
        <v>2</v>
      </c>
      <c r="AI185" cm="1">
        <f t="array" ref="AI185">IF(AF185=17,INDEX($N$37:$N$41,AH185),INDEX($O$37:$O$41,AH185))</f>
        <v>238</v>
      </c>
      <c r="AJ185" s="2" t="str">
        <f>_xlfn.TEXTJOIN("|",TRUE,1,AF185,AI185)</f>
        <v>1|17|238</v>
      </c>
      <c r="AK185" s="2" cm="1">
        <f t="array" ref="AK185">ROUNDUP(IF(AF185=18,$R$37,INDEX($R$37:$R$41,AH185)*(1+(AC185-1)*0.3))*2,-1)/2*60</f>
        <v>2400</v>
      </c>
      <c r="AL185" s="2">
        <f>AM185</f>
        <v>7860</v>
      </c>
      <c r="AM185">
        <f>U127</f>
        <v>7860</v>
      </c>
      <c r="AN185" t="str">
        <f t="shared" si="141"/>
        <v>属性-攻击力|7860</v>
      </c>
      <c r="AO185" t="str">
        <f t="shared" si="126"/>
        <v/>
      </c>
    </row>
    <row r="186" spans="28:41">
      <c r="AB186">
        <v>185</v>
      </c>
      <c r="AC186">
        <v>4</v>
      </c>
      <c r="AD186">
        <f t="shared" si="140"/>
        <v>9</v>
      </c>
      <c r="AE186" t="s">
        <v>97</v>
      </c>
      <c r="AF186">
        <f t="shared" si="134"/>
        <v>17</v>
      </c>
      <c r="AG186">
        <f t="shared" si="139"/>
        <v>409</v>
      </c>
      <c r="AH186">
        <f t="shared" si="137"/>
        <v>3</v>
      </c>
      <c r="AI186" cm="1">
        <f t="array" ref="AI186">IF(AF186=17,INDEX($N$37:$N$41,AH186),INDEX($O$37:$O$41,AH186))</f>
        <v>357</v>
      </c>
      <c r="AJ186" s="2" t="str">
        <f>_xlfn.TEXTJOIN("|",TRUE,1,AF186,AI186)</f>
        <v>1|17|357</v>
      </c>
      <c r="AK186" s="2" cm="1">
        <f t="array" ref="AK186">ROUNDUP(IF(AF186=18,$R$37,INDEX($R$37:$R$41,AH186)*(1+(AC186-1)*0.3))*2,-1)/2*60</f>
        <v>3600</v>
      </c>
      <c r="AL186" s="2">
        <f>AM186</f>
        <v>13480</v>
      </c>
      <c r="AM186">
        <f>U128</f>
        <v>13480</v>
      </c>
      <c r="AN186" t="str">
        <f t="shared" si="141"/>
        <v>属性-攻击力|13480</v>
      </c>
      <c r="AO186" t="str">
        <f t="shared" si="126"/>
        <v/>
      </c>
    </row>
    <row r="187" spans="28:41">
      <c r="AB187">
        <v>186</v>
      </c>
      <c r="AC187">
        <v>4</v>
      </c>
      <c r="AD187">
        <f t="shared" si="140"/>
        <v>9</v>
      </c>
      <c r="AE187" t="s">
        <v>97</v>
      </c>
      <c r="AF187">
        <f t="shared" si="134"/>
        <v>17</v>
      </c>
      <c r="AG187">
        <f t="shared" si="139"/>
        <v>409</v>
      </c>
      <c r="AH187">
        <f t="shared" si="137"/>
        <v>4</v>
      </c>
      <c r="AI187" cm="1">
        <f t="array" ref="AI187">IF(AF187=17,INDEX($N$37:$N$41,AH187),INDEX($O$37:$O$41,AH187))</f>
        <v>476</v>
      </c>
      <c r="AJ187" s="2" t="str">
        <f>_xlfn.TEXTJOIN("|",TRUE,1,AF187,AI187)</f>
        <v>1|17|476</v>
      </c>
      <c r="AK187" s="2" cm="1">
        <f t="array" ref="AK187">ROUNDUP(IF(AF187=18,$R$37,INDEX($R$37:$R$41,AH187)*(1+(AC187-1)*0.3))*2,-1)/2*60</f>
        <v>5400</v>
      </c>
      <c r="AL187" s="2">
        <f>AM187</f>
        <v>20220</v>
      </c>
      <c r="AM187">
        <f>U129</f>
        <v>20220</v>
      </c>
      <c r="AN187" t="str">
        <f t="shared" si="141"/>
        <v>属性-攻击力|20220</v>
      </c>
      <c r="AO187" t="str">
        <f t="shared" si="126"/>
        <v/>
      </c>
    </row>
    <row r="188" spans="28:41">
      <c r="AB188">
        <v>187</v>
      </c>
      <c r="AC188">
        <v>4</v>
      </c>
      <c r="AD188">
        <f t="shared" si="140"/>
        <v>9</v>
      </c>
      <c r="AE188" t="s">
        <v>97</v>
      </c>
      <c r="AF188">
        <f t="shared" si="134"/>
        <v>17</v>
      </c>
      <c r="AG188">
        <f t="shared" si="139"/>
        <v>409</v>
      </c>
      <c r="AH188">
        <f t="shared" si="137"/>
        <v>5</v>
      </c>
      <c r="AI188" cm="1">
        <f t="array" ref="AI188">IF(AF188=17,INDEX($N$37:$N$41,AH188),INDEX($O$37:$O$41,AH188))</f>
        <v>595</v>
      </c>
      <c r="AJ188" s="2" t="str">
        <f>_xlfn.TEXTJOIN("|",TRUE,1,AF188,AI188)</f>
        <v>1|17|595</v>
      </c>
      <c r="AK188" s="2" cm="1">
        <f t="array" ref="AK188">ROUNDUP(IF(AF188=18,$R$37,INDEX($R$37:$R$41,AH188)*(1+(AC188-1)*0.3))*2,-1)/2*60</f>
        <v>6900</v>
      </c>
      <c r="AL188" s="2">
        <f>AM188</f>
        <v>28080</v>
      </c>
      <c r="AM188">
        <f>U130</f>
        <v>28080</v>
      </c>
      <c r="AN188" t="str">
        <f t="shared" si="141"/>
        <v>属性-攻击力|28080</v>
      </c>
      <c r="AO188" t="str">
        <f t="shared" si="126"/>
        <v/>
      </c>
    </row>
    <row r="189" spans="28:41">
      <c r="AB189">
        <v>188</v>
      </c>
      <c r="AC189">
        <v>4</v>
      </c>
      <c r="AD189">
        <f t="shared" si="140"/>
        <v>10</v>
      </c>
      <c r="AE189" t="s">
        <v>95</v>
      </c>
      <c r="AF189">
        <f t="shared" si="134"/>
        <v>17</v>
      </c>
      <c r="AG189">
        <f t="shared" si="139"/>
        <v>410</v>
      </c>
      <c r="AH189">
        <f t="shared" si="137"/>
        <v>1</v>
      </c>
      <c r="AI189" cm="1">
        <f t="array" ref="AI189">IF(AF189=17,INDEX($N$37:$N$41,AH189),INDEX($O$37:$O$41,AH189))</f>
        <v>119</v>
      </c>
      <c r="AJ189" s="2" t="str">
        <f>_xlfn.TEXTJOIN("|",TRUE,1,AF189,AI189)</f>
        <v>1|17|119</v>
      </c>
      <c r="AK189" s="2" cm="1">
        <f t="array" ref="AK189">ROUNDUP(IF(AF189=18,$R$37,INDEX($R$37:$R$41,AH189)*(1+(AC189-1)*0.3))*2,-1)/2*60</f>
        <v>1200</v>
      </c>
      <c r="AL189">
        <v>1</v>
      </c>
      <c r="AM189">
        <f>Q127</f>
        <v>14</v>
      </c>
      <c r="AN189">
        <f t="shared" si="141"/>
        <v>14</v>
      </c>
      <c r="AO189" t="str">
        <f t="shared" si="126"/>
        <v>装备品阶增加</v>
      </c>
    </row>
    <row r="190" spans="28:41">
      <c r="AB190">
        <v>189</v>
      </c>
      <c r="AC190">
        <v>4</v>
      </c>
      <c r="AD190">
        <f t="shared" si="140"/>
        <v>10</v>
      </c>
      <c r="AE190" t="s">
        <v>95</v>
      </c>
      <c r="AF190">
        <f t="shared" si="134"/>
        <v>17</v>
      </c>
      <c r="AG190">
        <f t="shared" si="139"/>
        <v>410</v>
      </c>
      <c r="AH190">
        <f t="shared" si="137"/>
        <v>2</v>
      </c>
      <c r="AI190" cm="1">
        <f t="array" ref="AI190">IF(AF190=17,INDEX($N$37:$N$41,AH190),INDEX($O$37:$O$41,AH190))</f>
        <v>238</v>
      </c>
      <c r="AJ190" s="2" t="str">
        <f>_xlfn.TEXTJOIN("|",TRUE,1,AF190,AI190)</f>
        <v>1|17|238</v>
      </c>
      <c r="AK190" s="2" cm="1">
        <f t="array" ref="AK190">ROUNDUP(IF(AF190=18,$R$37,INDEX($R$37:$R$41,AH190)*(1+(AC190-1)*0.3))*2,-1)/2*60</f>
        <v>2400</v>
      </c>
      <c r="AL190">
        <v>2</v>
      </c>
      <c r="AM190">
        <f>Q128</f>
        <v>15</v>
      </c>
      <c r="AN190">
        <f>_xlfn.IFS(LEFT(AE190,3)="生命值","属性-最大生命|"&amp;AM190,LEFT(AE190,3)="攻击力","属性-攻击力|"&amp;AM190,LEFT(AE190,3)="防御力","属性-防御力|"&amp;AM190,1=1,AM190)</f>
        <v>15</v>
      </c>
      <c r="AO190" t="str">
        <f t="shared" si="126"/>
        <v/>
      </c>
    </row>
    <row r="191" spans="28:41">
      <c r="AB191">
        <v>190</v>
      </c>
      <c r="AC191">
        <v>5</v>
      </c>
      <c r="AD191">
        <v>0</v>
      </c>
      <c r="AE191" t="s">
        <v>77</v>
      </c>
      <c r="AF191">
        <f>IF(AE191="宝箱金币产出",18,17)</f>
        <v>18</v>
      </c>
      <c r="AG191">
        <f t="shared" ref="AG191:AG213" si="142">AC191*100+AD191</f>
        <v>500</v>
      </c>
      <c r="AH191">
        <f t="shared" ref="AH191:AH197" si="143">IF(AE191&lt;&gt;AE190,1,AH190+1)</f>
        <v>1</v>
      </c>
      <c r="AI191" cm="1">
        <f t="array" ref="AI191">IF(AF191=17,INDEX($P$37:$P$41,AH191),INDEX($Q$37:$Q$41,AH191))</f>
        <v>23</v>
      </c>
      <c r="AJ191" s="2" t="str">
        <f t="shared" ref="AJ191:AJ230" si="144">_xlfn.TEXTJOIN("|",TRUE,1,AF191,AI191)</f>
        <v>1|18|23</v>
      </c>
      <c r="AK191" s="2" cm="1">
        <f t="array" ref="AK191">ROUNDUP(IF(AF191=18,$R$37,INDEX($R$37:$R$41,AH191)*(1+(AC191-1)*0.3))*2,-1)/2*60</f>
        <v>600</v>
      </c>
      <c r="AL191" s="2" t="str">
        <f t="shared" ref="AL191:AL195" si="145">AM191/100&amp;"%"</f>
        <v>40%</v>
      </c>
      <c r="AM191">
        <f>P136</f>
        <v>4000</v>
      </c>
      <c r="AN191">
        <f>_xlfn.IFS(LEFT(AE191,3)="生命值","属性-最大生命|"&amp;AM191,LEFT(AE191,3)="攻击力","属性-攻击力|"&amp;AM191,LEFT(AE191,3)="防御力","属性-防御力|"&amp;AM191,1=1,AM191)</f>
        <v>4000</v>
      </c>
      <c r="AO191" t="str">
        <f t="shared" si="126"/>
        <v>宝箱金币产出</v>
      </c>
    </row>
    <row r="192" spans="28:41">
      <c r="AB192">
        <v>191</v>
      </c>
      <c r="AC192">
        <v>5</v>
      </c>
      <c r="AD192">
        <f>IF(AH192=1,AD191+1,AD191)</f>
        <v>0</v>
      </c>
      <c r="AE192" t="s">
        <v>77</v>
      </c>
      <c r="AF192">
        <f>IF(AE192="宝箱金币产出",18,17)</f>
        <v>18</v>
      </c>
      <c r="AG192">
        <f t="shared" ref="AG192:AG199" si="146">AC192*100+AD192</f>
        <v>500</v>
      </c>
      <c r="AH192">
        <f t="shared" si="143"/>
        <v>2</v>
      </c>
      <c r="AI192" cm="1">
        <f t="array" ref="AI192">IF(AF192=17,INDEX($P$37:$P$41,AH192),INDEX($Q$37:$Q$41,AH192))</f>
        <v>46</v>
      </c>
      <c r="AJ192" s="2" t="str">
        <f t="shared" si="144"/>
        <v>1|18|46</v>
      </c>
      <c r="AK192" s="2" cm="1">
        <f t="array" ref="AK192">ROUNDUP(IF(AF192=18,$R$37,INDEX($R$37:$R$41,AH192)*(1+(AC192-1)*0.3))*2,-1)/2*60</f>
        <v>600</v>
      </c>
      <c r="AL192" s="2" t="str">
        <f t="shared" si="145"/>
        <v>80%</v>
      </c>
      <c r="AM192">
        <f>P137</f>
        <v>8000</v>
      </c>
      <c r="AN192">
        <f>_xlfn.IFS(LEFT(AE192,3)="生命值","属性-最大生命|"&amp;AM192,LEFT(AE192,3)="攻击力","属性-攻击力|"&amp;AM192,LEFT(AE192,3)="防御力","属性-防御力|"&amp;AM192,1=1,AM192)</f>
        <v>8000</v>
      </c>
      <c r="AO192" t="str">
        <f t="shared" si="126"/>
        <v/>
      </c>
    </row>
    <row r="193" spans="28:41">
      <c r="AB193">
        <v>192</v>
      </c>
      <c r="AC193">
        <v>5</v>
      </c>
      <c r="AD193">
        <f>IF(AH193=1,AD192+1,AD192)</f>
        <v>0</v>
      </c>
      <c r="AE193" t="s">
        <v>77</v>
      </c>
      <c r="AF193">
        <f>IF(AE193="宝箱金币产出",18,17)</f>
        <v>18</v>
      </c>
      <c r="AG193">
        <f t="shared" si="146"/>
        <v>500</v>
      </c>
      <c r="AH193">
        <f t="shared" si="143"/>
        <v>3</v>
      </c>
      <c r="AI193" cm="1">
        <f t="array" ref="AI193">IF(AF193=17,INDEX($P$37:$P$41,AH193),INDEX($Q$37:$Q$41,AH193))</f>
        <v>69</v>
      </c>
      <c r="AJ193" s="2" t="str">
        <f t="shared" si="144"/>
        <v>1|18|69</v>
      </c>
      <c r="AK193" s="2" cm="1">
        <f t="array" ref="AK193">ROUNDUP(IF(AF193=18,$R$37,INDEX($R$37:$R$41,AH193)*(1+(AC193-1)*0.3))*2,-1)/2*60</f>
        <v>600</v>
      </c>
      <c r="AL193" s="2" t="str">
        <f t="shared" si="145"/>
        <v>120%</v>
      </c>
      <c r="AM193">
        <f>P138</f>
        <v>12000</v>
      </c>
      <c r="AN193">
        <f>_xlfn.IFS(LEFT(AE193,3)="生命值","属性-最大生命|"&amp;AM193,LEFT(AE193,3)="攻击力","属性-攻击力|"&amp;AM193,LEFT(AE193,3)="防御力","属性-防御力|"&amp;AM193,1=1,AM193)</f>
        <v>12000</v>
      </c>
      <c r="AO193" t="str">
        <f t="shared" si="126"/>
        <v/>
      </c>
    </row>
    <row r="194" spans="28:41">
      <c r="AB194">
        <v>193</v>
      </c>
      <c r="AC194">
        <v>5</v>
      </c>
      <c r="AD194">
        <f>IF(AH194=1,AD193+1,AD193)</f>
        <v>0</v>
      </c>
      <c r="AE194" t="s">
        <v>77</v>
      </c>
      <c r="AF194">
        <f>IF(AE194="宝箱金币产出",18,17)</f>
        <v>18</v>
      </c>
      <c r="AG194">
        <f t="shared" si="146"/>
        <v>500</v>
      </c>
      <c r="AH194">
        <f t="shared" si="143"/>
        <v>4</v>
      </c>
      <c r="AI194" cm="1">
        <f t="array" ref="AI194">IF(AF194=17,INDEX($P$37:$P$41,AH194),INDEX($Q$37:$Q$41,AH194))</f>
        <v>92</v>
      </c>
      <c r="AJ194" s="2" t="str">
        <f t="shared" si="144"/>
        <v>1|18|92</v>
      </c>
      <c r="AK194" s="2" cm="1">
        <f t="array" ref="AK194">ROUNDUP(IF(AF194=18,$R$37,INDEX($R$37:$R$41,AH194)*(1+(AC194-1)*0.3))*2,-1)/2*60</f>
        <v>600</v>
      </c>
      <c r="AL194" s="2" t="str">
        <f t="shared" si="145"/>
        <v>160%</v>
      </c>
      <c r="AM194">
        <f>P139</f>
        <v>16000</v>
      </c>
      <c r="AN194">
        <f>_xlfn.IFS(LEFT(AE194,3)="生命值","属性-最大生命|"&amp;AM194,LEFT(AE194,3)="攻击力","属性-攻击力|"&amp;AM194,LEFT(AE194,3)="防御力","属性-防御力|"&amp;AM194,1=1,AM194)</f>
        <v>16000</v>
      </c>
      <c r="AO194" t="str">
        <f t="shared" si="126"/>
        <v/>
      </c>
    </row>
    <row r="195" spans="28:41">
      <c r="AB195">
        <v>194</v>
      </c>
      <c r="AC195">
        <v>5</v>
      </c>
      <c r="AD195">
        <f>IF(AH195=1,AD194+1,AD194)</f>
        <v>0</v>
      </c>
      <c r="AE195" t="s">
        <v>77</v>
      </c>
      <c r="AF195">
        <f>IF(AE195="宝箱金币产出",18,17)</f>
        <v>18</v>
      </c>
      <c r="AG195">
        <f t="shared" si="146"/>
        <v>500</v>
      </c>
      <c r="AH195">
        <f t="shared" si="143"/>
        <v>5</v>
      </c>
      <c r="AI195" cm="1">
        <f t="array" ref="AI195">IF(AF195=17,INDEX($P$37:$P$41,AH195),INDEX($Q$37:$Q$41,AH195))</f>
        <v>115</v>
      </c>
      <c r="AJ195" s="2" t="str">
        <f t="shared" si="144"/>
        <v>1|18|115</v>
      </c>
      <c r="AK195" s="2" cm="1">
        <f t="array" ref="AK195">ROUNDUP(IF(AF195=18,$R$37,INDEX($R$37:$R$41,AH195)*(1+(AC195-1)*0.3))*2,-1)/2*60</f>
        <v>600</v>
      </c>
      <c r="AL195" s="2" t="str">
        <f t="shared" si="145"/>
        <v>200%</v>
      </c>
      <c r="AM195">
        <f>P140</f>
        <v>20000</v>
      </c>
      <c r="AN195">
        <f>_xlfn.IFS(LEFT(AE195,3)="生命值","属性-最大生命|"&amp;AM195,LEFT(AE195,3)="攻击力","属性-攻击力|"&amp;AM195,LEFT(AE195,3)="防御力","属性-防御力|"&amp;AM195,1=1,AM195)</f>
        <v>20000</v>
      </c>
      <c r="AO195" t="str">
        <f t="shared" ref="AO195:AO252" si="147">IF(AE195=AE194,"",AE195)</f>
        <v/>
      </c>
    </row>
    <row r="196" spans="28:41">
      <c r="AB196">
        <v>195</v>
      </c>
      <c r="AC196">
        <v>5</v>
      </c>
      <c r="AD196">
        <f>IF(AH196=1,AD195+1,AD195)</f>
        <v>1</v>
      </c>
      <c r="AE196" t="s">
        <v>97</v>
      </c>
      <c r="AF196">
        <f>IF(AE196="宝箱金币产出",18,17)</f>
        <v>17</v>
      </c>
      <c r="AG196">
        <f t="shared" si="146"/>
        <v>501</v>
      </c>
      <c r="AH196">
        <f t="shared" si="143"/>
        <v>1</v>
      </c>
      <c r="AI196" cm="1">
        <f t="array" ref="AI196">IF(AF196=17,INDEX($P$37:$P$41,AH196),INDEX($Q$37:$Q$41,AH196))</f>
        <v>139</v>
      </c>
      <c r="AJ196" s="2" t="str">
        <f t="shared" si="144"/>
        <v>1|17|139</v>
      </c>
      <c r="AK196" s="2" cm="1">
        <f t="array" ref="AK196">ROUNDUP(IF(AF196=18,$R$37,INDEX($R$37:$R$41,AH196)*(1+(AC196-1)*0.3))*2,-1)/2*60</f>
        <v>1500</v>
      </c>
      <c r="AL196" s="2">
        <f t="shared" ref="AL191:AL205" si="148">AM196</f>
        <v>4250</v>
      </c>
      <c r="AM196">
        <f>U136</f>
        <v>4250</v>
      </c>
      <c r="AN196" t="str">
        <f>_xlfn.IFS(LEFT(AE196,3)="生命值","属性-最大生命|"&amp;AM196,LEFT(AE196,3)="攻击力","属性-攻击力|"&amp;AM196,LEFT(AE196,3)="防御力","属性-防御力|"&amp;AM196,1=1,AM196)</f>
        <v>属性-攻击力|4250</v>
      </c>
      <c r="AO196" t="str">
        <f t="shared" si="147"/>
        <v>攻击力-挂机</v>
      </c>
    </row>
    <row r="197" spans="28:41">
      <c r="AB197">
        <v>196</v>
      </c>
      <c r="AC197">
        <v>5</v>
      </c>
      <c r="AD197">
        <f>IF(AH197=1,AD196+1,AD196)</f>
        <v>1</v>
      </c>
      <c r="AE197" t="s">
        <v>97</v>
      </c>
      <c r="AF197">
        <f>IF(AE197="宝箱金币产出",18,17)</f>
        <v>17</v>
      </c>
      <c r="AG197">
        <f t="shared" si="146"/>
        <v>501</v>
      </c>
      <c r="AH197">
        <f t="shared" si="143"/>
        <v>2</v>
      </c>
      <c r="AI197" cm="1">
        <f t="array" ref="AI197">IF(AF197=17,INDEX($P$37:$P$41,AH197),INDEX($Q$37:$Q$41,AH197))</f>
        <v>278</v>
      </c>
      <c r="AJ197" s="2" t="str">
        <f t="shared" si="144"/>
        <v>1|17|278</v>
      </c>
      <c r="AK197" s="2" cm="1">
        <f t="array" ref="AK197">ROUNDUP(IF(AF197=18,$R$37,INDEX($R$37:$R$41,AH197)*(1+(AC197-1)*0.3))*2,-1)/2*60</f>
        <v>2700</v>
      </c>
      <c r="AL197" s="2">
        <f t="shared" si="148"/>
        <v>9920</v>
      </c>
      <c r="AM197">
        <f>U137</f>
        <v>9920</v>
      </c>
      <c r="AN197" t="str">
        <f>_xlfn.IFS(LEFT(AE197,3)="生命值","属性-最大生命|"&amp;AM197,LEFT(AE197,3)="攻击力","属性-攻击力|"&amp;AM197,LEFT(AE197,3)="防御力","属性-防御力|"&amp;AM197,1=1,AM197)</f>
        <v>属性-攻击力|9920</v>
      </c>
      <c r="AO197" t="str">
        <f t="shared" si="147"/>
        <v/>
      </c>
    </row>
    <row r="198" spans="28:41">
      <c r="AB198">
        <v>197</v>
      </c>
      <c r="AC198">
        <v>5</v>
      </c>
      <c r="AD198">
        <f>IF(AH198=1,AD197+1,AD197)</f>
        <v>1</v>
      </c>
      <c r="AE198" t="s">
        <v>97</v>
      </c>
      <c r="AF198">
        <f>IF(AE198="宝箱金币产出",18,17)</f>
        <v>17</v>
      </c>
      <c r="AG198">
        <f t="shared" si="146"/>
        <v>501</v>
      </c>
      <c r="AH198">
        <f>IF(AE198&lt;&gt;AE197,1,AH197+1)</f>
        <v>3</v>
      </c>
      <c r="AI198" cm="1">
        <f t="array" ref="AI198">IF(AF198=17,INDEX($P$37:$P$41,AH198),INDEX($Q$37:$Q$41,AH198))</f>
        <v>417</v>
      </c>
      <c r="AJ198" s="2" t="str">
        <f t="shared" si="144"/>
        <v>1|17|417</v>
      </c>
      <c r="AK198" s="2" cm="1">
        <f t="array" ref="AK198">ROUNDUP(IF(AF198=18,$R$37,INDEX($R$37:$R$41,AH198)*(1+(AC198-1)*0.3))*2,-1)/2*60</f>
        <v>4200</v>
      </c>
      <c r="AL198" s="2">
        <f t="shared" si="148"/>
        <v>17000</v>
      </c>
      <c r="AM198">
        <f>U138</f>
        <v>17000</v>
      </c>
      <c r="AN198" t="str">
        <f>_xlfn.IFS(LEFT(AE198,3)="生命值","属性-最大生命|"&amp;AM198,LEFT(AE198,3)="攻击力","属性-攻击力|"&amp;AM198,LEFT(AE198,3)="防御力","属性-防御力|"&amp;AM198,1=1,AM198)</f>
        <v>属性-攻击力|17000</v>
      </c>
      <c r="AO198" t="str">
        <f t="shared" si="147"/>
        <v/>
      </c>
    </row>
    <row r="199" spans="28:41">
      <c r="AB199">
        <v>198</v>
      </c>
      <c r="AC199">
        <v>5</v>
      </c>
      <c r="AD199">
        <f>IF(AH199=1,AD198+1,AD198)</f>
        <v>1</v>
      </c>
      <c r="AE199" t="s">
        <v>97</v>
      </c>
      <c r="AF199">
        <f>IF(AE199="宝箱金币产出",18,17)</f>
        <v>17</v>
      </c>
      <c r="AG199">
        <f t="shared" si="146"/>
        <v>501</v>
      </c>
      <c r="AH199">
        <f>IF(AE199&lt;&gt;AE198,1,AH198+1)</f>
        <v>4</v>
      </c>
      <c r="AI199" cm="1">
        <f t="array" ref="AI199">IF(AF199=17,INDEX($P$37:$P$41,AH199),INDEX($Q$37:$Q$41,AH199))</f>
        <v>556</v>
      </c>
      <c r="AJ199" s="2" t="str">
        <f t="shared" si="144"/>
        <v>1|17|556</v>
      </c>
      <c r="AK199" s="2" cm="1">
        <f t="array" ref="AK199">ROUNDUP(IF(AF199=18,$R$37,INDEX($R$37:$R$41,AH199)*(1+(AC199-1)*0.3))*2,-1)/2*60</f>
        <v>6000</v>
      </c>
      <c r="AL199" s="2">
        <f t="shared" si="148"/>
        <v>25500</v>
      </c>
      <c r="AM199">
        <f>U139</f>
        <v>25500</v>
      </c>
      <c r="AN199" t="str">
        <f>_xlfn.IFS(LEFT(AE199,3)="生命值","属性-最大生命|"&amp;AM199,LEFT(AE199,3)="攻击力","属性-攻击力|"&amp;AM199,LEFT(AE199,3)="防御力","属性-防御力|"&amp;AM199,1=1,AM199)</f>
        <v>属性-攻击力|25500</v>
      </c>
      <c r="AO199" t="str">
        <f t="shared" si="147"/>
        <v/>
      </c>
    </row>
    <row r="200" spans="28:41">
      <c r="AB200">
        <v>199</v>
      </c>
      <c r="AC200">
        <v>5</v>
      </c>
      <c r="AD200">
        <f>IF(AH200=1,AD199+1,AD199)</f>
        <v>1</v>
      </c>
      <c r="AE200" t="s">
        <v>97</v>
      </c>
      <c r="AF200">
        <f>IF(AE200="宝箱金币产出",18,17)</f>
        <v>17</v>
      </c>
      <c r="AG200">
        <f t="shared" si="142"/>
        <v>501</v>
      </c>
      <c r="AH200">
        <f>IF(AE200&lt;&gt;AE199,1,AH199+1)</f>
        <v>5</v>
      </c>
      <c r="AI200" cm="1">
        <f t="array" ref="AI200">IF(AF200=17,INDEX($P$37:$P$41,AH200),INDEX($Q$37:$Q$41,AH200))</f>
        <v>695</v>
      </c>
      <c r="AJ200" s="2" t="str">
        <f t="shared" si="144"/>
        <v>1|17|695</v>
      </c>
      <c r="AK200" s="2" cm="1">
        <f t="array" ref="AK200">ROUNDUP(IF(AF200=18,$R$37,INDEX($R$37:$R$41,AH200)*(1+(AC200-1)*0.3))*2,-1)/2*60</f>
        <v>8100</v>
      </c>
      <c r="AL200" s="2">
        <f t="shared" si="148"/>
        <v>35420</v>
      </c>
      <c r="AM200">
        <f>U140</f>
        <v>35420</v>
      </c>
      <c r="AN200" t="str">
        <f>_xlfn.IFS(LEFT(AE200,3)="生命值","属性-最大生命|"&amp;AM200,LEFT(AE200,3)="攻击力","属性-攻击力|"&amp;AM200,LEFT(AE200,3)="防御力","属性-防御力|"&amp;AM200,1=1,AM200)</f>
        <v>属性-攻击力|35420</v>
      </c>
      <c r="AO200" t="str">
        <f t="shared" si="147"/>
        <v/>
      </c>
    </row>
    <row r="201" spans="27:41">
      <c r="AA201" t="s">
        <v>172</v>
      </c>
      <c r="AB201">
        <v>200</v>
      </c>
      <c r="AC201">
        <v>5</v>
      </c>
      <c r="AD201">
        <f>IF(AH201=1,AD200+1,AD200)</f>
        <v>2</v>
      </c>
      <c r="AE201" t="s">
        <v>108</v>
      </c>
      <c r="AF201">
        <f>IF(AE201="宝箱金币产出",18,17)</f>
        <v>17</v>
      </c>
      <c r="AG201">
        <f t="shared" si="142"/>
        <v>502</v>
      </c>
      <c r="AH201">
        <f>IF(AE201&lt;&gt;AE200,1,AH200+1)</f>
        <v>1</v>
      </c>
      <c r="AI201" cm="1">
        <f t="array" ref="AI201">IF(AF201=17,INDEX($P$37:$P$41,AH201),INDEX($Q$37:$Q$41,AH201))</f>
        <v>139</v>
      </c>
      <c r="AJ201" s="2" t="str">
        <f t="shared" si="144"/>
        <v>1|17|139</v>
      </c>
      <c r="AK201" s="2" cm="1">
        <f t="array" ref="AK201">ROUNDUP(IF(AF201=18,$R$37,INDEX($R$37:$R$41,AH201)*(1+(AC201-1)*0.3))*2,-1)/2*60</f>
        <v>1500</v>
      </c>
      <c r="AL201" s="2">
        <f t="shared" si="148"/>
        <v>850</v>
      </c>
      <c r="AM201">
        <f>R136</f>
        <v>850</v>
      </c>
      <c r="AN201" t="str">
        <f>_xlfn.IFS(LEFT(AE201,3)="生命值","属性-最大生命|"&amp;AM201,LEFT(AE201,3)="攻击力","属性-攻击力|"&amp;AM201,LEFT(AE201,3)="防御力","属性-防御力|"&amp;AM201,1=1,AM201)</f>
        <v>属性-攻击力|850</v>
      </c>
      <c r="AO201" t="str">
        <f t="shared" si="147"/>
        <v>攻击力-全局</v>
      </c>
    </row>
    <row r="202" spans="27:41">
      <c r="AA202">
        <f>SUM(AH196:AH216)+SUM(AH222:AH238)</f>
        <v>109</v>
      </c>
      <c r="AB202">
        <v>201</v>
      </c>
      <c r="AC202">
        <v>5</v>
      </c>
      <c r="AD202">
        <f>IF(AH202=1,AD201+1,AD201)</f>
        <v>2</v>
      </c>
      <c r="AE202" t="s">
        <v>108</v>
      </c>
      <c r="AF202">
        <f>IF(AE202="宝箱金币产出",18,17)</f>
        <v>17</v>
      </c>
      <c r="AG202">
        <f t="shared" si="142"/>
        <v>502</v>
      </c>
      <c r="AH202">
        <f>IF(AE202&lt;&gt;AE201,1,AH201+1)</f>
        <v>2</v>
      </c>
      <c r="AI202" cm="1">
        <f t="array" ref="AI202">IF(AF202=17,INDEX($P$37:$P$41,AH202),INDEX($Q$37:$Q$41,AH202))</f>
        <v>278</v>
      </c>
      <c r="AJ202" s="2" t="str">
        <f t="shared" si="144"/>
        <v>1|17|278</v>
      </c>
      <c r="AK202" s="2" cm="1">
        <f t="array" ref="AK202">ROUNDUP(IF(AF202=18,$R$37,INDEX($R$37:$R$41,AH202)*(1+(AC202-1)*0.3))*2,-1)/2*60</f>
        <v>2700</v>
      </c>
      <c r="AL202" s="2">
        <f t="shared" si="148"/>
        <v>1983</v>
      </c>
      <c r="AM202">
        <f>R137</f>
        <v>1983</v>
      </c>
      <c r="AN202" t="str">
        <f>_xlfn.IFS(LEFT(AE202,3)="生命值","属性-最大生命|"&amp;AM202,LEFT(AE202,3)="攻击力","属性-攻击力|"&amp;AM202,LEFT(AE202,3)="防御力","属性-防御力|"&amp;AM202,1=1,AM202)</f>
        <v>属性-攻击力|1983</v>
      </c>
      <c r="AO202" t="str">
        <f t="shared" si="147"/>
        <v/>
      </c>
    </row>
    <row r="203" spans="27:41">
      <c r="AA203" t="s">
        <v>173</v>
      </c>
      <c r="AB203">
        <v>202</v>
      </c>
      <c r="AC203">
        <v>5</v>
      </c>
      <c r="AD203">
        <f>IF(AH203=1,AD202+1,AD202)</f>
        <v>2</v>
      </c>
      <c r="AE203" t="s">
        <v>108</v>
      </c>
      <c r="AF203">
        <f>IF(AE203="宝箱金币产出",18,17)</f>
        <v>17</v>
      </c>
      <c r="AG203">
        <f t="shared" si="142"/>
        <v>502</v>
      </c>
      <c r="AH203">
        <f>IF(AE203&lt;&gt;AE202,1,AH202+1)</f>
        <v>3</v>
      </c>
      <c r="AI203" cm="1">
        <f t="array" ref="AI203">IF(AF203=17,INDEX($P$37:$P$41,AH203),INDEX($Q$37:$Q$41,AH203))</f>
        <v>417</v>
      </c>
      <c r="AJ203" s="2" t="str">
        <f t="shared" si="144"/>
        <v>1|17|417</v>
      </c>
      <c r="AK203" s="2" cm="1">
        <f t="array" ref="AK203">ROUNDUP(IF(AF203=18,$R$37,INDEX($R$37:$R$41,AH203)*(1+(AC203-1)*0.3))*2,-1)/2*60</f>
        <v>4200</v>
      </c>
      <c r="AL203" s="2">
        <f t="shared" si="148"/>
        <v>3400</v>
      </c>
      <c r="AM203">
        <f>R138</f>
        <v>3400</v>
      </c>
      <c r="AN203" t="str">
        <f>_xlfn.IFS(LEFT(AE203,3)="生命值","属性-最大生命|"&amp;AM203,LEFT(AE203,3)="攻击力","属性-攻击力|"&amp;AM203,LEFT(AE203,3)="防御力","属性-防御力|"&amp;AM203,1=1,AM203)</f>
        <v>属性-攻击力|3400</v>
      </c>
      <c r="AO203" t="str">
        <f t="shared" si="147"/>
        <v/>
      </c>
    </row>
    <row r="204" spans="27:41">
      <c r="AA204">
        <f>SUM(AH191:AH195)+SUM(AH217:AH221)</f>
        <v>30</v>
      </c>
      <c r="AB204">
        <v>203</v>
      </c>
      <c r="AC204">
        <v>5</v>
      </c>
      <c r="AD204">
        <f>IF(AH204=1,AD203+1,AD203)</f>
        <v>2</v>
      </c>
      <c r="AE204" t="s">
        <v>108</v>
      </c>
      <c r="AF204">
        <f>IF(AE204="宝箱金币产出",18,17)</f>
        <v>17</v>
      </c>
      <c r="AG204">
        <f t="shared" si="142"/>
        <v>502</v>
      </c>
      <c r="AH204">
        <f>IF(AE204&lt;&gt;AE203,1,AH203+1)</f>
        <v>4</v>
      </c>
      <c r="AI204" cm="1">
        <f t="array" ref="AI204">IF(AF204=17,INDEX($P$37:$P$41,AH204),INDEX($Q$37:$Q$41,AH204))</f>
        <v>556</v>
      </c>
      <c r="AJ204" s="2" t="str">
        <f t="shared" si="144"/>
        <v>1|17|556</v>
      </c>
      <c r="AK204" s="2" cm="1">
        <f t="array" ref="AK204">ROUNDUP(IF(AF204=18,$R$37,INDEX($R$37:$R$41,AH204)*(1+(AC204-1)*0.3))*2,-1)/2*60</f>
        <v>6000</v>
      </c>
      <c r="AL204" s="2">
        <f t="shared" si="148"/>
        <v>5100</v>
      </c>
      <c r="AM204">
        <f>R139</f>
        <v>5100</v>
      </c>
      <c r="AN204" t="str">
        <f>_xlfn.IFS(LEFT(AE204,3)="生命值","属性-最大生命|"&amp;AM204,LEFT(AE204,3)="攻击力","属性-攻击力|"&amp;AM204,LEFT(AE204,3)="防御力","属性-防御力|"&amp;AM204,1=1,AM204)</f>
        <v>属性-攻击力|5100</v>
      </c>
      <c r="AO204" t="str">
        <f t="shared" si="147"/>
        <v/>
      </c>
    </row>
    <row r="205" spans="28:41">
      <c r="AB205">
        <v>204</v>
      </c>
      <c r="AC205">
        <v>5</v>
      </c>
      <c r="AD205">
        <f>IF(AH205=1,AD204+1,AD204)</f>
        <v>2</v>
      </c>
      <c r="AE205" t="s">
        <v>108</v>
      </c>
      <c r="AF205">
        <f>IF(AE205="宝箱金币产出",18,17)</f>
        <v>17</v>
      </c>
      <c r="AG205">
        <f t="shared" si="142"/>
        <v>502</v>
      </c>
      <c r="AH205">
        <f>IF(AE205&lt;&gt;AE204,1,AH204+1)</f>
        <v>5</v>
      </c>
      <c r="AI205" cm="1">
        <f t="array" ref="AI205">IF(AF205=17,INDEX($P$37:$P$41,AH205),INDEX($Q$37:$Q$41,AH205))</f>
        <v>695</v>
      </c>
      <c r="AJ205" s="2" t="str">
        <f t="shared" si="144"/>
        <v>1|17|695</v>
      </c>
      <c r="AK205" s="2" cm="1">
        <f t="array" ref="AK205">ROUNDUP(IF(AF205=18,$R$37,INDEX($R$37:$R$41,AH205)*(1+(AC205-1)*0.3))*2,-1)/2*60</f>
        <v>8100</v>
      </c>
      <c r="AL205" s="2">
        <f t="shared" si="148"/>
        <v>7083</v>
      </c>
      <c r="AM205">
        <f>R140</f>
        <v>7083</v>
      </c>
      <c r="AN205" t="str">
        <f>_xlfn.IFS(LEFT(AE205,3)="生命值","属性-最大生命|"&amp;AM205,LEFT(AE205,3)="攻击力","属性-攻击力|"&amp;AM205,LEFT(AE205,3)="防御力","属性-防御力|"&amp;AM205,1=1,AM205)</f>
        <v>属性-攻击力|7083</v>
      </c>
      <c r="AO205" t="str">
        <f t="shared" si="147"/>
        <v/>
      </c>
    </row>
    <row r="206" spans="28:41">
      <c r="AB206">
        <v>205</v>
      </c>
      <c r="AC206">
        <v>5</v>
      </c>
      <c r="AD206">
        <f>IF(AH206=1,AD205+1,AD205)</f>
        <v>3</v>
      </c>
      <c r="AE206" t="s">
        <v>90</v>
      </c>
      <c r="AF206">
        <f>IF(AE206="宝箱金币产出",18,17)</f>
        <v>17</v>
      </c>
      <c r="AG206">
        <f t="shared" si="142"/>
        <v>503</v>
      </c>
      <c r="AH206">
        <f>IF(AE206&lt;&gt;AE205,1,AH205+1)</f>
        <v>1</v>
      </c>
      <c r="AI206" cm="1">
        <f t="array" ref="AI206">IF(AF206=17,INDEX($P$37:$P$41,AH206),INDEX($Q$37:$Q$41,AH206))</f>
        <v>139</v>
      </c>
      <c r="AJ206" s="2" t="str">
        <f t="shared" si="144"/>
        <v>1|17|139</v>
      </c>
      <c r="AK206" s="2" cm="1">
        <f t="array" ref="AK206">ROUNDUP(IF(AF206=18,$R$37,INDEX($R$37:$R$41,AH206)*(1+(AC206-1)*0.3))*2,-1)/2*60</f>
        <v>1500</v>
      </c>
      <c r="AL206" s="8" t="s">
        <v>91</v>
      </c>
      <c r="AM206" t="str">
        <f>O136</f>
        <v>品质-白|-20#品质-绿|-253#品质-蓝|140#品质-紫|70#品质-橙|42#品质-红|20</v>
      </c>
      <c r="AN206" t="str">
        <f>_xlfn.IFS(LEFT(AE206,3)="生命值","属性-最大生命|"&amp;AM206,LEFT(AE206,3)="攻击力","属性-攻击力|"&amp;AM206,LEFT(AE206,3)="防御力","属性-防御力|"&amp;AM206,1=1,AM206)</f>
        <v>品质-白|-20#品质-绿|-253#品质-蓝|140#品质-紫|70#品质-橙|42#品质-红|20</v>
      </c>
      <c r="AO206" t="str">
        <f t="shared" si="147"/>
        <v>装备概率改变</v>
      </c>
    </row>
    <row r="207" spans="28:41">
      <c r="AB207">
        <v>206</v>
      </c>
      <c r="AC207">
        <v>5</v>
      </c>
      <c r="AD207">
        <f>IF(AH207=1,AD206+1,AD206)</f>
        <v>3</v>
      </c>
      <c r="AE207" t="s">
        <v>90</v>
      </c>
      <c r="AF207">
        <f>IF(AE207="宝箱金币产出",18,17)</f>
        <v>17</v>
      </c>
      <c r="AG207">
        <f t="shared" si="142"/>
        <v>503</v>
      </c>
      <c r="AH207">
        <f>IF(AE207&lt;&gt;AE206,1,AH206+1)</f>
        <v>2</v>
      </c>
      <c r="AI207" cm="1">
        <f t="array" ref="AI207">IF(AF207=17,INDEX($P$37:$P$41,AH207),INDEX($Q$37:$Q$41,AH207))</f>
        <v>278</v>
      </c>
      <c r="AJ207" s="2" t="str">
        <f t="shared" si="144"/>
        <v>1|17|278</v>
      </c>
      <c r="AK207" s="2" cm="1">
        <f t="array" ref="AK207">ROUNDUP(IF(AF207=18,$R$37,INDEX($R$37:$R$41,AH207)*(1+(AC207-1)*0.3))*2,-1)/2*60</f>
        <v>2700</v>
      </c>
      <c r="AL207" s="8" t="s">
        <v>93</v>
      </c>
      <c r="AM207" t="str">
        <f>O137</f>
        <v>品质-白|-40#品质-绿|-506#品质-蓝|280#品质-紫|140#品质-橙|84#品质-红|40</v>
      </c>
      <c r="AN207" t="str">
        <f>_xlfn.IFS(LEFT(AE207,3)="生命值","属性-最大生命|"&amp;AM207,LEFT(AE207,3)="攻击力","属性-攻击力|"&amp;AM207,LEFT(AE207,3)="防御力","属性-防御力|"&amp;AM207,1=1,AM207)</f>
        <v>品质-白|-40#品质-绿|-506#品质-蓝|280#品质-紫|140#品质-橙|84#品质-红|40</v>
      </c>
      <c r="AO207" t="str">
        <f t="shared" si="147"/>
        <v/>
      </c>
    </row>
    <row r="208" spans="28:41">
      <c r="AB208">
        <v>207</v>
      </c>
      <c r="AC208">
        <v>5</v>
      </c>
      <c r="AD208">
        <f>IF(AH208=1,AD207+1,AD207)</f>
        <v>3</v>
      </c>
      <c r="AE208" t="s">
        <v>90</v>
      </c>
      <c r="AF208">
        <f>IF(AE208="宝箱金币产出",18,17)</f>
        <v>17</v>
      </c>
      <c r="AG208">
        <f t="shared" si="142"/>
        <v>503</v>
      </c>
      <c r="AH208">
        <f>IF(AE208&lt;&gt;AE207,1,AH207+1)</f>
        <v>3</v>
      </c>
      <c r="AI208" cm="1">
        <f t="array" ref="AI208">IF(AF208=17,INDEX($P$37:$P$41,AH208),INDEX($Q$37:$Q$41,AH208))</f>
        <v>417</v>
      </c>
      <c r="AJ208" s="2" t="str">
        <f t="shared" si="144"/>
        <v>1|17|417</v>
      </c>
      <c r="AK208" s="2" cm="1">
        <f t="array" ref="AK208">ROUNDUP(IF(AF208=18,$R$37,INDEX($R$37:$R$41,AH208)*(1+(AC208-1)*0.3))*2,-1)/2*60</f>
        <v>4200</v>
      </c>
      <c r="AL208" s="8" t="s">
        <v>161</v>
      </c>
      <c r="AM208" t="str">
        <f>O138</f>
        <v>品质-白|-60#品质-绿|-759#品质-蓝|420#品质-紫|210#品质-橙|126#品质-红|60</v>
      </c>
      <c r="AN208" t="str">
        <f>_xlfn.IFS(LEFT(AE208,3)="生命值","属性-最大生命|"&amp;AM208,LEFT(AE208,3)="攻击力","属性-攻击力|"&amp;AM208,LEFT(AE208,3)="防御力","属性-防御力|"&amp;AM208,1=1,AM208)</f>
        <v>品质-白|-60#品质-绿|-759#品质-蓝|420#品质-紫|210#品质-橙|126#品质-红|60</v>
      </c>
      <c r="AO208" t="str">
        <f t="shared" si="147"/>
        <v/>
      </c>
    </row>
    <row r="209" spans="28:41">
      <c r="AB209">
        <v>208</v>
      </c>
      <c r="AC209">
        <v>5</v>
      </c>
      <c r="AD209">
        <f>IF(AH209=1,AD208+1,AD208)</f>
        <v>3</v>
      </c>
      <c r="AE209" t="s">
        <v>90</v>
      </c>
      <c r="AF209">
        <f>IF(AE209="宝箱金币产出",18,17)</f>
        <v>17</v>
      </c>
      <c r="AG209">
        <f t="shared" si="142"/>
        <v>503</v>
      </c>
      <c r="AH209">
        <f>IF(AE209&lt;&gt;AE208,1,AH208+1)</f>
        <v>4</v>
      </c>
      <c r="AI209" cm="1">
        <f t="array" ref="AI209">IF(AF209=17,INDEX($P$37:$P$41,AH209),INDEX($Q$37:$Q$41,AH209))</f>
        <v>556</v>
      </c>
      <c r="AJ209" s="2" t="str">
        <f t="shared" si="144"/>
        <v>1|17|556</v>
      </c>
      <c r="AK209" s="2" cm="1">
        <f t="array" ref="AK209">ROUNDUP(IF(AF209=18,$R$37,INDEX($R$37:$R$41,AH209)*(1+(AC209-1)*0.3))*2,-1)/2*60</f>
        <v>6000</v>
      </c>
      <c r="AL209" s="8" t="s">
        <v>165</v>
      </c>
      <c r="AM209" t="str">
        <f>O139</f>
        <v>品质-白|-80#品质-绿|-1012#品质-蓝|560#品质-紫|280#品质-橙|168#品质-红|80</v>
      </c>
      <c r="AN209" t="str">
        <f>_xlfn.IFS(LEFT(AE209,3)="生命值","属性-最大生命|"&amp;AM209,LEFT(AE209,3)="攻击力","属性-攻击力|"&amp;AM209,LEFT(AE209,3)="防御力","属性-防御力|"&amp;AM209,1=1,AM209)</f>
        <v>品质-白|-80#品质-绿|-1012#品质-蓝|560#品质-紫|280#品质-橙|168#品质-红|80</v>
      </c>
      <c r="AO209" t="str">
        <f t="shared" si="147"/>
        <v/>
      </c>
    </row>
    <row r="210" spans="28:41">
      <c r="AB210">
        <v>209</v>
      </c>
      <c r="AC210">
        <v>5</v>
      </c>
      <c r="AD210">
        <f>IF(AH210=1,AD209+1,AD209)</f>
        <v>3</v>
      </c>
      <c r="AE210" t="s">
        <v>90</v>
      </c>
      <c r="AF210">
        <f>IF(AE210="宝箱金币产出",18,17)</f>
        <v>17</v>
      </c>
      <c r="AG210">
        <f t="shared" si="142"/>
        <v>503</v>
      </c>
      <c r="AH210">
        <f>IF(AE210&lt;&gt;AE209,1,AH209+1)</f>
        <v>5</v>
      </c>
      <c r="AI210" cm="1">
        <f t="array" ref="AI210">IF(AF210=17,INDEX($P$37:$P$41,AH210),INDEX($Q$37:$Q$41,AH210))</f>
        <v>695</v>
      </c>
      <c r="AJ210" s="2" t="str">
        <f t="shared" si="144"/>
        <v>1|17|695</v>
      </c>
      <c r="AK210" s="2" cm="1">
        <f t="array" ref="AK210">ROUNDUP(IF(AF210=18,$R$37,INDEX($R$37:$R$41,AH210)*(1+(AC210-1)*0.3))*2,-1)/2*60</f>
        <v>8100</v>
      </c>
      <c r="AL210" s="8" t="s">
        <v>166</v>
      </c>
      <c r="AM210" t="str">
        <f>O140</f>
        <v>品质-白|-100#品质-绿|-1265#品质-蓝|700#品质-紫|350#品质-橙|210#品质-红|100</v>
      </c>
      <c r="AN210" t="str">
        <f>_xlfn.IFS(LEFT(AE210,3)="生命值","属性-最大生命|"&amp;AM210,LEFT(AE210,3)="攻击力","属性-攻击力|"&amp;AM210,LEFT(AE210,3)="防御力","属性-防御力|"&amp;AM210,1=1,AM210)</f>
        <v>品质-白|-100#品质-绿|-1265#品质-蓝|700#品质-紫|350#品质-橙|210#品质-红|100</v>
      </c>
      <c r="AO210" t="str">
        <f t="shared" si="147"/>
        <v/>
      </c>
    </row>
    <row r="211" spans="28:41">
      <c r="AB211">
        <v>210</v>
      </c>
      <c r="AC211">
        <v>5</v>
      </c>
      <c r="AD211">
        <f>IF(AH211=1,AD210+1,AD210)</f>
        <v>4</v>
      </c>
      <c r="AE211" t="s">
        <v>95</v>
      </c>
      <c r="AF211">
        <f>IF(AE211="宝箱金币产出",18,17)</f>
        <v>17</v>
      </c>
      <c r="AG211">
        <f t="shared" si="142"/>
        <v>504</v>
      </c>
      <c r="AH211">
        <f>IF(AE211&lt;&gt;AE210,1,AH210+1)</f>
        <v>1</v>
      </c>
      <c r="AI211" cm="1">
        <f t="array" ref="AI211">IF(AF211=17,INDEX($P$37:$P$41,AH211),INDEX($Q$37:$Q$41,AH211))</f>
        <v>139</v>
      </c>
      <c r="AJ211" s="2" t="str">
        <f t="shared" si="144"/>
        <v>1|17|139</v>
      </c>
      <c r="AK211" s="2" cm="1">
        <f t="array" ref="AK211">ROUNDUP(IF(AF211=18,$R$37,INDEX($R$37:$R$41,AH211)*(1+(AC211-1)*0.3))*2,-1)/2*60</f>
        <v>1500</v>
      </c>
      <c r="AL211">
        <v>1</v>
      </c>
      <c r="AM211">
        <f>Q136</f>
        <v>16</v>
      </c>
      <c r="AN211">
        <f>_xlfn.IFS(LEFT(AE211,3)="生命值","属性-最大生命|"&amp;AM211,LEFT(AE211,3)="攻击力","属性-攻击力|"&amp;AM211,LEFT(AE211,3)="防御力","属性-防御力|"&amp;AM211,1=1,AM211)</f>
        <v>16</v>
      </c>
      <c r="AO211" t="str">
        <f t="shared" si="147"/>
        <v>装备品阶增加</v>
      </c>
    </row>
    <row r="212" spans="28:41">
      <c r="AB212">
        <v>211</v>
      </c>
      <c r="AC212">
        <v>5</v>
      </c>
      <c r="AD212">
        <f t="shared" ref="AD212:AD217" si="149">IF(AH212=1,AD211+1,AD211)</f>
        <v>5</v>
      </c>
      <c r="AE212" t="s">
        <v>83</v>
      </c>
      <c r="AF212">
        <f t="shared" ref="AF212:AF241" si="150">IF(AE212="宝箱金币产出",18,17)</f>
        <v>17</v>
      </c>
      <c r="AG212">
        <f t="shared" ref="AG212:AG218" si="151">AC212*100+AD212</f>
        <v>505</v>
      </c>
      <c r="AH212">
        <f t="shared" ref="AH212:AH221" si="152">IF(AE212&lt;&gt;AE211,1,AH211+1)</f>
        <v>1</v>
      </c>
      <c r="AI212" cm="1">
        <f t="array" ref="AI212">IF(AF212=17,INDEX($P$37:$P$41,AH212),INDEX($Q$37:$Q$41,AH212))</f>
        <v>139</v>
      </c>
      <c r="AJ212" s="2" t="str">
        <f>_xlfn.TEXTJOIN("|",TRUE,1,AF212,AI212)</f>
        <v>1|17|139</v>
      </c>
      <c r="AK212" s="2" cm="1">
        <f t="array" ref="AK212">ROUNDUP(IF(AF212=18,$R$37,INDEX($R$37:$R$41,AH212)*(1+(AC212-1)*0.3))*2,-1)/2*60</f>
        <v>1500</v>
      </c>
      <c r="AL212" s="2">
        <f>AM212</f>
        <v>42500</v>
      </c>
      <c r="AM212">
        <f>W136</f>
        <v>42500</v>
      </c>
      <c r="AN212" t="str">
        <f t="shared" ref="AN212:AN241" si="153">_xlfn.IFS(LEFT(AE212,3)="生命值","属性-最大生命|"&amp;AM212,LEFT(AE212,3)="攻击力","属性-攻击力|"&amp;AM212,LEFT(AE212,3)="防御力","属性-防御力|"&amp;AM212,1=1,AM212)</f>
        <v>属性-最大生命|42500</v>
      </c>
      <c r="AO212" t="str">
        <f t="shared" si="147"/>
        <v>生命值-挂机</v>
      </c>
    </row>
    <row r="213" spans="28:41">
      <c r="AB213">
        <v>212</v>
      </c>
      <c r="AC213">
        <v>5</v>
      </c>
      <c r="AD213">
        <f t="shared" si="149"/>
        <v>5</v>
      </c>
      <c r="AE213" t="s">
        <v>83</v>
      </c>
      <c r="AF213">
        <f t="shared" si="150"/>
        <v>17</v>
      </c>
      <c r="AG213">
        <f t="shared" si="151"/>
        <v>505</v>
      </c>
      <c r="AH213">
        <f t="shared" si="152"/>
        <v>2</v>
      </c>
      <c r="AI213" cm="1">
        <f t="array" ref="AI213">IF(AF213=17,INDEX($P$37:$P$41,AH213),INDEX($Q$37:$Q$41,AH213))</f>
        <v>278</v>
      </c>
      <c r="AJ213" s="2" t="str">
        <f>_xlfn.TEXTJOIN("|",TRUE,1,AF213,AI213)</f>
        <v>1|17|278</v>
      </c>
      <c r="AK213" s="2" cm="1">
        <f t="array" ref="AK213">ROUNDUP(IF(AF213=18,$R$37,INDEX($R$37:$R$41,AH213)*(1+(AC213-1)*0.3))*2,-1)/2*60</f>
        <v>2700</v>
      </c>
      <c r="AL213" s="2">
        <f t="shared" ref="AL213:AL226" si="154">AM213</f>
        <v>99160</v>
      </c>
      <c r="AM213">
        <f>W137</f>
        <v>99160</v>
      </c>
      <c r="AN213" t="str">
        <f t="shared" si="153"/>
        <v>属性-最大生命|99160</v>
      </c>
      <c r="AO213" t="str">
        <f t="shared" si="147"/>
        <v/>
      </c>
    </row>
    <row r="214" spans="28:41">
      <c r="AB214">
        <v>213</v>
      </c>
      <c r="AC214">
        <v>5</v>
      </c>
      <c r="AD214">
        <f t="shared" si="149"/>
        <v>5</v>
      </c>
      <c r="AE214" t="s">
        <v>83</v>
      </c>
      <c r="AF214">
        <f t="shared" si="150"/>
        <v>17</v>
      </c>
      <c r="AG214">
        <f t="shared" si="151"/>
        <v>505</v>
      </c>
      <c r="AH214">
        <f t="shared" si="152"/>
        <v>3</v>
      </c>
      <c r="AI214" cm="1">
        <f t="array" ref="AI214">IF(AF214=17,INDEX($P$37:$P$41,AH214),INDEX($Q$37:$Q$41,AH214))</f>
        <v>417</v>
      </c>
      <c r="AJ214" s="2" t="str">
        <f>_xlfn.TEXTJOIN("|",TRUE,1,AF214,AI214)</f>
        <v>1|17|417</v>
      </c>
      <c r="AK214" s="2" cm="1">
        <f t="array" ref="AK214">ROUNDUP(IF(AF214=18,$R$37,INDEX($R$37:$R$41,AH214)*(1+(AC214-1)*0.3))*2,-1)/2*60</f>
        <v>4200</v>
      </c>
      <c r="AL214" s="2">
        <f t="shared" si="154"/>
        <v>169990</v>
      </c>
      <c r="AM214">
        <f>W138</f>
        <v>169990</v>
      </c>
      <c r="AN214" t="str">
        <f t="shared" si="153"/>
        <v>属性-最大生命|169990</v>
      </c>
      <c r="AO214" t="str">
        <f t="shared" si="147"/>
        <v/>
      </c>
    </row>
    <row r="215" spans="28:41">
      <c r="AB215">
        <v>214</v>
      </c>
      <c r="AC215">
        <v>5</v>
      </c>
      <c r="AD215">
        <f t="shared" si="149"/>
        <v>5</v>
      </c>
      <c r="AE215" t="s">
        <v>83</v>
      </c>
      <c r="AF215">
        <f t="shared" si="150"/>
        <v>17</v>
      </c>
      <c r="AG215">
        <f t="shared" si="151"/>
        <v>505</v>
      </c>
      <c r="AH215">
        <f t="shared" si="152"/>
        <v>4</v>
      </c>
      <c r="AI215" cm="1">
        <f t="array" ref="AI215">IF(AF215=17,INDEX($P$37:$P$41,AH215),INDEX($Q$37:$Q$41,AH215))</f>
        <v>556</v>
      </c>
      <c r="AJ215" s="2" t="str">
        <f>_xlfn.TEXTJOIN("|",TRUE,1,AF215,AI215)</f>
        <v>1|17|556</v>
      </c>
      <c r="AK215" s="2" cm="1">
        <f t="array" ref="AK215">ROUNDUP(IF(AF215=18,$R$37,INDEX($R$37:$R$41,AH215)*(1+(AC215-1)*0.3))*2,-1)/2*60</f>
        <v>6000</v>
      </c>
      <c r="AL215" s="2">
        <f t="shared" si="154"/>
        <v>254990</v>
      </c>
      <c r="AM215">
        <f>W139</f>
        <v>254990</v>
      </c>
      <c r="AN215" t="str">
        <f t="shared" si="153"/>
        <v>属性-最大生命|254990</v>
      </c>
      <c r="AO215" t="str">
        <f t="shared" si="147"/>
        <v/>
      </c>
    </row>
    <row r="216" spans="28:41">
      <c r="AB216">
        <v>215</v>
      </c>
      <c r="AC216">
        <v>5</v>
      </c>
      <c r="AD216">
        <f t="shared" si="149"/>
        <v>5</v>
      </c>
      <c r="AE216" t="s">
        <v>83</v>
      </c>
      <c r="AF216">
        <f t="shared" si="150"/>
        <v>17</v>
      </c>
      <c r="AG216">
        <f t="shared" si="151"/>
        <v>505</v>
      </c>
      <c r="AH216">
        <f t="shared" si="152"/>
        <v>5</v>
      </c>
      <c r="AI216" cm="1">
        <f t="array" ref="AI216">IF(AF216=17,INDEX($P$37:$P$41,AH216),INDEX($Q$37:$Q$41,AH216))</f>
        <v>695</v>
      </c>
      <c r="AJ216" s="2" t="str">
        <f>_xlfn.TEXTJOIN("|",TRUE,1,AF216,AI216)</f>
        <v>1|17|695</v>
      </c>
      <c r="AK216" s="2" cm="1">
        <f t="array" ref="AK216">ROUNDUP(IF(AF216=18,$R$37,INDEX($R$37:$R$41,AH216)*(1+(AC216-1)*0.3))*2,-1)/2*60</f>
        <v>8100</v>
      </c>
      <c r="AL216" s="2">
        <f t="shared" si="154"/>
        <v>354150</v>
      </c>
      <c r="AM216">
        <f>W140</f>
        <v>354150</v>
      </c>
      <c r="AN216" t="str">
        <f t="shared" si="153"/>
        <v>属性-最大生命|354150</v>
      </c>
      <c r="AO216" t="str">
        <f t="shared" si="147"/>
        <v/>
      </c>
    </row>
    <row r="217" spans="28:41">
      <c r="AB217">
        <v>216</v>
      </c>
      <c r="AC217">
        <v>5</v>
      </c>
      <c r="AD217">
        <f t="shared" si="149"/>
        <v>6</v>
      </c>
      <c r="AE217" t="s">
        <v>77</v>
      </c>
      <c r="AF217">
        <f t="shared" si="150"/>
        <v>18</v>
      </c>
      <c r="AG217">
        <f t="shared" si="151"/>
        <v>506</v>
      </c>
      <c r="AH217">
        <f t="shared" si="152"/>
        <v>1</v>
      </c>
      <c r="AI217" cm="1">
        <f t="array" ref="AI217">IF(AF217=17,INDEX($P$37:$P$41,AH217),INDEX($Q$37:$Q$41,AH217))</f>
        <v>23</v>
      </c>
      <c r="AJ217" s="2" t="str">
        <f>_xlfn.TEXTJOIN("|",TRUE,1,AF217,AI217)</f>
        <v>1|18|23</v>
      </c>
      <c r="AK217" s="2" cm="1">
        <f t="array" ref="AK217">ROUNDUP(IF(AF217=18,$R$37,INDEX($R$37:$R$41,AH217)*(1+(AC217-1)*0.3))*2,-1)/2*60</f>
        <v>600</v>
      </c>
      <c r="AL217" s="2" t="str">
        <f t="shared" ref="AL217:AL221" si="155">AM217/100&amp;"%"</f>
        <v>40%</v>
      </c>
      <c r="AM217">
        <f>P136</f>
        <v>4000</v>
      </c>
      <c r="AN217">
        <f t="shared" si="153"/>
        <v>4000</v>
      </c>
      <c r="AO217" t="str">
        <f t="shared" si="147"/>
        <v>宝箱金币产出</v>
      </c>
    </row>
    <row r="218" spans="28:41">
      <c r="AB218">
        <v>217</v>
      </c>
      <c r="AC218">
        <v>5</v>
      </c>
      <c r="AD218">
        <f t="shared" ref="AD212:AD241" si="156">IF(AH218=1,AD217+1,AD217)</f>
        <v>6</v>
      </c>
      <c r="AE218" t="s">
        <v>77</v>
      </c>
      <c r="AF218">
        <f t="shared" si="150"/>
        <v>18</v>
      </c>
      <c r="AG218">
        <f t="shared" si="151"/>
        <v>506</v>
      </c>
      <c r="AH218">
        <f t="shared" si="152"/>
        <v>2</v>
      </c>
      <c r="AI218" cm="1">
        <f t="array" ref="AI218">IF(AF218=17,INDEX($P$37:$P$41,AH218),INDEX($Q$37:$Q$41,AH218))</f>
        <v>46</v>
      </c>
      <c r="AJ218" s="2" t="str">
        <f>_xlfn.TEXTJOIN("|",TRUE,1,AF218,AI218)</f>
        <v>1|18|46</v>
      </c>
      <c r="AK218" s="2" cm="1">
        <f t="array" ref="AK218">ROUNDUP(IF(AF218=18,$R$37,INDEX($R$37:$R$41,AH218)*(1+(AC218-1)*0.3))*2,-1)/2*60</f>
        <v>600</v>
      </c>
      <c r="AL218" s="2" t="str">
        <f t="shared" si="155"/>
        <v>80%</v>
      </c>
      <c r="AM218">
        <f>P137</f>
        <v>8000</v>
      </c>
      <c r="AN218">
        <f t="shared" si="153"/>
        <v>8000</v>
      </c>
      <c r="AO218" t="str">
        <f t="shared" si="147"/>
        <v/>
      </c>
    </row>
    <row r="219" spans="28:41">
      <c r="AB219">
        <v>218</v>
      </c>
      <c r="AC219">
        <v>5</v>
      </c>
      <c r="AD219">
        <f t="shared" si="156"/>
        <v>6</v>
      </c>
      <c r="AE219" t="s">
        <v>77</v>
      </c>
      <c r="AF219">
        <f t="shared" si="150"/>
        <v>18</v>
      </c>
      <c r="AG219">
        <f t="shared" ref="AG212:AG241" si="157">AC218*100+AD219</f>
        <v>506</v>
      </c>
      <c r="AH219">
        <f t="shared" si="152"/>
        <v>3</v>
      </c>
      <c r="AI219" cm="1">
        <f t="array" ref="AI219">IF(AF219=17,INDEX($P$37:$P$41,AH219),INDEX($Q$37:$Q$41,AH219))</f>
        <v>69</v>
      </c>
      <c r="AJ219" s="2" t="str">
        <f>_xlfn.TEXTJOIN("|",TRUE,1,AF219,AI219)</f>
        <v>1|18|69</v>
      </c>
      <c r="AK219" s="2" cm="1">
        <f t="array" ref="AK219">ROUNDUP(IF(AF219=18,$R$37,INDEX($R$37:$R$41,AH219)*(1+(AC219-1)*0.3))*2,-1)/2*60</f>
        <v>600</v>
      </c>
      <c r="AL219" s="2" t="str">
        <f t="shared" si="155"/>
        <v>120%</v>
      </c>
      <c r="AM219">
        <f>P138</f>
        <v>12000</v>
      </c>
      <c r="AN219">
        <f t="shared" si="153"/>
        <v>12000</v>
      </c>
      <c r="AO219" t="str">
        <f t="shared" si="147"/>
        <v/>
      </c>
    </row>
    <row r="220" spans="28:41">
      <c r="AB220">
        <v>219</v>
      </c>
      <c r="AC220">
        <v>5</v>
      </c>
      <c r="AD220">
        <f t="shared" si="156"/>
        <v>6</v>
      </c>
      <c r="AE220" t="s">
        <v>77</v>
      </c>
      <c r="AF220">
        <f t="shared" si="150"/>
        <v>18</v>
      </c>
      <c r="AG220">
        <f t="shared" si="157"/>
        <v>506</v>
      </c>
      <c r="AH220">
        <f t="shared" si="152"/>
        <v>4</v>
      </c>
      <c r="AI220" cm="1">
        <f t="array" ref="AI220">IF(AF220=17,INDEX($P$37:$P$41,AH220),INDEX($Q$37:$Q$41,AH220))</f>
        <v>92</v>
      </c>
      <c r="AJ220" s="2" t="str">
        <f>_xlfn.TEXTJOIN("|",TRUE,1,AF220,AI220)</f>
        <v>1|18|92</v>
      </c>
      <c r="AK220" s="2" cm="1">
        <f t="array" ref="AK220">ROUNDUP(IF(AF220=18,$R$37,INDEX($R$37:$R$41,AH220)*(1+(AC220-1)*0.3))*2,-1)/2*60</f>
        <v>600</v>
      </c>
      <c r="AL220" s="2" t="str">
        <f t="shared" si="155"/>
        <v>160%</v>
      </c>
      <c r="AM220">
        <f>P139</f>
        <v>16000</v>
      </c>
      <c r="AN220">
        <f t="shared" si="153"/>
        <v>16000</v>
      </c>
      <c r="AO220" t="str">
        <f t="shared" si="147"/>
        <v/>
      </c>
    </row>
    <row r="221" spans="28:41">
      <c r="AB221">
        <v>220</v>
      </c>
      <c r="AC221">
        <v>5</v>
      </c>
      <c r="AD221">
        <f t="shared" si="156"/>
        <v>6</v>
      </c>
      <c r="AE221" t="s">
        <v>77</v>
      </c>
      <c r="AF221">
        <f t="shared" si="150"/>
        <v>18</v>
      </c>
      <c r="AG221">
        <f t="shared" si="157"/>
        <v>506</v>
      </c>
      <c r="AH221">
        <f t="shared" si="152"/>
        <v>5</v>
      </c>
      <c r="AI221" cm="1">
        <f t="array" ref="AI221">IF(AF221=17,INDEX($P$37:$P$41,AH221),INDEX($Q$37:$Q$41,AH221))</f>
        <v>115</v>
      </c>
      <c r="AJ221" s="2" t="str">
        <f>_xlfn.TEXTJOIN("|",TRUE,1,AF221,AI221)</f>
        <v>1|18|115</v>
      </c>
      <c r="AK221" s="2" cm="1">
        <f t="array" ref="AK221">ROUNDUP(IF(AF221=18,$R$37,INDEX($R$37:$R$41,AH221)*(1+(AC221-1)*0.3))*2,-1)/2*60</f>
        <v>600</v>
      </c>
      <c r="AL221" s="2" t="str">
        <f t="shared" si="155"/>
        <v>200%</v>
      </c>
      <c r="AM221">
        <f>P140</f>
        <v>20000</v>
      </c>
      <c r="AN221">
        <f t="shared" si="153"/>
        <v>20000</v>
      </c>
      <c r="AO221" t="str">
        <f t="shared" si="147"/>
        <v/>
      </c>
    </row>
    <row r="222" spans="28:41">
      <c r="AB222">
        <v>221</v>
      </c>
      <c r="AC222">
        <v>5</v>
      </c>
      <c r="AD222">
        <f t="shared" si="156"/>
        <v>7</v>
      </c>
      <c r="AE222" t="s">
        <v>86</v>
      </c>
      <c r="AF222">
        <f t="shared" si="150"/>
        <v>17</v>
      </c>
      <c r="AG222">
        <f t="shared" si="157"/>
        <v>507</v>
      </c>
      <c r="AH222">
        <f t="shared" ref="AH212:AH241" si="158">IF(AE222&lt;&gt;AE221,1,AH221+1)</f>
        <v>1</v>
      </c>
      <c r="AI222" cm="1">
        <f t="array" ref="AI222">IF(AF222=17,INDEX($P$37:$P$41,AH222),INDEX($Q$37:$Q$41,AH222))</f>
        <v>139</v>
      </c>
      <c r="AJ222" s="2" t="str">
        <f>_xlfn.TEXTJOIN("|",TRUE,1,AF222,AI222)</f>
        <v>1|17|139</v>
      </c>
      <c r="AK222" s="2" cm="1">
        <f t="array" ref="AK222">ROUNDUP(IF(AF222=18,$R$37,INDEX($R$37:$R$41,AH222)*(1+(AC222-1)*0.3))*2,-1)/2*60</f>
        <v>1500</v>
      </c>
      <c r="AL222" s="2">
        <f t="shared" si="154"/>
        <v>8500</v>
      </c>
      <c r="AM222">
        <f>T136</f>
        <v>8500</v>
      </c>
      <c r="AN222" t="str">
        <f t="shared" si="153"/>
        <v>属性-最大生命|8500</v>
      </c>
      <c r="AO222" t="str">
        <f t="shared" si="147"/>
        <v>生命值-全局</v>
      </c>
    </row>
    <row r="223" spans="28:41">
      <c r="AB223">
        <v>222</v>
      </c>
      <c r="AC223">
        <v>5</v>
      </c>
      <c r="AD223">
        <f t="shared" si="156"/>
        <v>7</v>
      </c>
      <c r="AE223" t="s">
        <v>86</v>
      </c>
      <c r="AF223">
        <f t="shared" si="150"/>
        <v>17</v>
      </c>
      <c r="AG223">
        <f t="shared" si="157"/>
        <v>507</v>
      </c>
      <c r="AH223">
        <f t="shared" si="158"/>
        <v>2</v>
      </c>
      <c r="AI223" cm="1">
        <f t="array" ref="AI223">IF(AF223=17,INDEX($P$37:$P$41,AH223),INDEX($Q$37:$Q$41,AH223))</f>
        <v>278</v>
      </c>
      <c r="AJ223" s="2" t="str">
        <f>_xlfn.TEXTJOIN("|",TRUE,1,AF223,AI223)</f>
        <v>1|17|278</v>
      </c>
      <c r="AK223" s="2" cm="1">
        <f t="array" ref="AK223">ROUNDUP(IF(AF223=18,$R$37,INDEX($R$37:$R$41,AH223)*(1+(AC223-1)*0.3))*2,-1)/2*60</f>
        <v>2700</v>
      </c>
      <c r="AL223" s="2">
        <f t="shared" si="154"/>
        <v>19830</v>
      </c>
      <c r="AM223">
        <f>T137</f>
        <v>19830</v>
      </c>
      <c r="AN223" t="str">
        <f t="shared" si="153"/>
        <v>属性-最大生命|19830</v>
      </c>
      <c r="AO223" t="str">
        <f t="shared" si="147"/>
        <v/>
      </c>
    </row>
    <row r="224" spans="28:41">
      <c r="AB224">
        <v>223</v>
      </c>
      <c r="AC224">
        <v>5</v>
      </c>
      <c r="AD224">
        <f t="shared" si="156"/>
        <v>7</v>
      </c>
      <c r="AE224" t="s">
        <v>86</v>
      </c>
      <c r="AF224">
        <f t="shared" si="150"/>
        <v>17</v>
      </c>
      <c r="AG224">
        <f t="shared" si="157"/>
        <v>507</v>
      </c>
      <c r="AH224">
        <f t="shared" si="158"/>
        <v>3</v>
      </c>
      <c r="AI224" cm="1">
        <f t="array" ref="AI224">IF(AF224=17,INDEX($P$37:$P$41,AH224),INDEX($Q$37:$Q$41,AH224))</f>
        <v>417</v>
      </c>
      <c r="AJ224" s="2" t="str">
        <f>_xlfn.TEXTJOIN("|",TRUE,1,AF224,AI224)</f>
        <v>1|17|417</v>
      </c>
      <c r="AK224" s="2" cm="1">
        <f t="array" ref="AK224">ROUNDUP(IF(AF224=18,$R$37,INDEX($R$37:$R$41,AH224)*(1+(AC224-1)*0.3))*2,-1)/2*60</f>
        <v>4200</v>
      </c>
      <c r="AL224" s="2">
        <f t="shared" si="154"/>
        <v>34000</v>
      </c>
      <c r="AM224">
        <f>T138</f>
        <v>34000</v>
      </c>
      <c r="AN224" t="str">
        <f t="shared" si="153"/>
        <v>属性-最大生命|34000</v>
      </c>
      <c r="AO224" t="str">
        <f t="shared" si="147"/>
        <v/>
      </c>
    </row>
    <row r="225" spans="28:41">
      <c r="AB225">
        <v>224</v>
      </c>
      <c r="AC225">
        <v>5</v>
      </c>
      <c r="AD225">
        <f t="shared" si="156"/>
        <v>7</v>
      </c>
      <c r="AE225" t="s">
        <v>86</v>
      </c>
      <c r="AF225">
        <f t="shared" si="150"/>
        <v>17</v>
      </c>
      <c r="AG225">
        <f t="shared" si="157"/>
        <v>507</v>
      </c>
      <c r="AH225">
        <f t="shared" si="158"/>
        <v>4</v>
      </c>
      <c r="AI225" cm="1">
        <f t="array" ref="AI225">IF(AF225=17,INDEX($P$37:$P$41,AH225),INDEX($Q$37:$Q$41,AH225))</f>
        <v>556</v>
      </c>
      <c r="AJ225" s="2" t="str">
        <f>_xlfn.TEXTJOIN("|",TRUE,1,AF225,AI225)</f>
        <v>1|17|556</v>
      </c>
      <c r="AK225" s="2" cm="1">
        <f t="array" ref="AK225">ROUNDUP(IF(AF225=18,$R$37,INDEX($R$37:$R$41,AH225)*(1+(AC225-1)*0.3))*2,-1)/2*60</f>
        <v>6000</v>
      </c>
      <c r="AL225" s="2">
        <f t="shared" si="154"/>
        <v>51000</v>
      </c>
      <c r="AM225">
        <f>T139</f>
        <v>51000</v>
      </c>
      <c r="AN225" t="str">
        <f t="shared" si="153"/>
        <v>属性-最大生命|51000</v>
      </c>
      <c r="AO225" t="str">
        <f t="shared" si="147"/>
        <v/>
      </c>
    </row>
    <row r="226" spans="28:41">
      <c r="AB226">
        <v>225</v>
      </c>
      <c r="AC226">
        <v>5</v>
      </c>
      <c r="AD226">
        <f t="shared" si="156"/>
        <v>7</v>
      </c>
      <c r="AE226" t="s">
        <v>86</v>
      </c>
      <c r="AF226">
        <f t="shared" si="150"/>
        <v>17</v>
      </c>
      <c r="AG226">
        <f t="shared" si="157"/>
        <v>507</v>
      </c>
      <c r="AH226">
        <f t="shared" si="158"/>
        <v>5</v>
      </c>
      <c r="AI226" cm="1">
        <f t="array" ref="AI226">IF(AF226=17,INDEX($P$37:$P$41,AH226),INDEX($Q$37:$Q$41,AH226))</f>
        <v>695</v>
      </c>
      <c r="AJ226" s="2" t="str">
        <f>_xlfn.TEXTJOIN("|",TRUE,1,AF226,AI226)</f>
        <v>1|17|695</v>
      </c>
      <c r="AK226" s="2" cm="1">
        <f t="array" ref="AK226">ROUNDUP(IF(AF226=18,$R$37,INDEX($R$37:$R$41,AH226)*(1+(AC226-1)*0.3))*2,-1)/2*60</f>
        <v>8100</v>
      </c>
      <c r="AL226" s="2">
        <f t="shared" si="154"/>
        <v>70830</v>
      </c>
      <c r="AM226">
        <f>T140</f>
        <v>70830</v>
      </c>
      <c r="AN226" t="str">
        <f t="shared" si="153"/>
        <v>属性-最大生命|70830</v>
      </c>
      <c r="AO226" t="str">
        <f t="shared" si="147"/>
        <v/>
      </c>
    </row>
    <row r="227" spans="28:41">
      <c r="AB227">
        <v>226</v>
      </c>
      <c r="AC227">
        <v>5</v>
      </c>
      <c r="AD227">
        <f t="shared" si="156"/>
        <v>8</v>
      </c>
      <c r="AE227" t="s">
        <v>90</v>
      </c>
      <c r="AF227">
        <f t="shared" si="150"/>
        <v>17</v>
      </c>
      <c r="AG227">
        <f t="shared" si="157"/>
        <v>508</v>
      </c>
      <c r="AH227">
        <f t="shared" si="158"/>
        <v>1</v>
      </c>
      <c r="AI227" cm="1">
        <f t="array" ref="AI227">IF(AF227=17,INDEX($P$37:$P$41,AH227),INDEX($Q$37:$Q$41,AH227))</f>
        <v>139</v>
      </c>
      <c r="AJ227" s="2" t="str">
        <f>_xlfn.TEXTJOIN("|",TRUE,1,AF227,AI227)</f>
        <v>1|17|139</v>
      </c>
      <c r="AK227" s="2" cm="1">
        <f t="array" ref="AK227">ROUNDUP(IF(AF227=18,$R$37,INDEX($R$37:$R$41,AH227)*(1+(AC227-1)*0.3))*2,-1)/2*60</f>
        <v>1500</v>
      </c>
      <c r="AL227" s="8" t="s">
        <v>91</v>
      </c>
      <c r="AM227" t="str">
        <f>O141</f>
        <v>品质-白|-20#品质-绿|-253#品质-蓝|140#品质-紫|70#品质-橙|42#品质-红|20</v>
      </c>
      <c r="AN227" t="str">
        <f t="shared" si="153"/>
        <v>品质-白|-20#品质-绿|-253#品质-蓝|140#品质-紫|70#品质-橙|42#品质-红|20</v>
      </c>
      <c r="AO227" t="str">
        <f t="shared" si="147"/>
        <v>装备概率改变</v>
      </c>
    </row>
    <row r="228" spans="28:41">
      <c r="AB228">
        <v>227</v>
      </c>
      <c r="AC228">
        <v>5</v>
      </c>
      <c r="AD228">
        <f t="shared" si="156"/>
        <v>8</v>
      </c>
      <c r="AE228" t="s">
        <v>90</v>
      </c>
      <c r="AF228">
        <f t="shared" si="150"/>
        <v>17</v>
      </c>
      <c r="AG228">
        <f t="shared" si="157"/>
        <v>508</v>
      </c>
      <c r="AH228">
        <f t="shared" si="158"/>
        <v>2</v>
      </c>
      <c r="AI228" cm="1">
        <f t="array" ref="AI228">IF(AF228=17,INDEX($P$37:$P$41,AH228),INDEX($Q$37:$Q$41,AH228))</f>
        <v>278</v>
      </c>
      <c r="AJ228" s="2" t="str">
        <f>_xlfn.TEXTJOIN("|",TRUE,1,AF228,AI228)</f>
        <v>1|17|278</v>
      </c>
      <c r="AK228" s="2" cm="1">
        <f t="array" ref="AK228">ROUNDUP(IF(AF228=18,$R$37,INDEX($R$37:$R$41,AH228)*(1+(AC228-1)*0.3))*2,-1)/2*60</f>
        <v>2700</v>
      </c>
      <c r="AL228" s="8" t="s">
        <v>93</v>
      </c>
      <c r="AM228" t="str">
        <f>O142</f>
        <v>品质-白|-40#品质-绿|-506#品质-蓝|280#品质-紫|140#品质-橙|84#品质-红|40</v>
      </c>
      <c r="AN228" t="str">
        <f t="shared" si="153"/>
        <v>品质-白|-40#品质-绿|-506#品质-蓝|280#品质-紫|140#品质-橙|84#品质-红|40</v>
      </c>
      <c r="AO228" t="str">
        <f t="shared" si="147"/>
        <v/>
      </c>
    </row>
    <row r="229" spans="28:41">
      <c r="AB229">
        <v>228</v>
      </c>
      <c r="AC229">
        <v>5</v>
      </c>
      <c r="AD229">
        <f t="shared" si="156"/>
        <v>8</v>
      </c>
      <c r="AE229" t="s">
        <v>90</v>
      </c>
      <c r="AF229">
        <f t="shared" si="150"/>
        <v>17</v>
      </c>
      <c r="AG229">
        <f t="shared" si="157"/>
        <v>508</v>
      </c>
      <c r="AH229">
        <f t="shared" si="158"/>
        <v>3</v>
      </c>
      <c r="AI229" cm="1">
        <f t="array" ref="AI229">IF(AF229=17,INDEX($P$37:$P$41,AH229),INDEX($Q$37:$Q$41,AH229))</f>
        <v>417</v>
      </c>
      <c r="AJ229" s="2" t="str">
        <f t="shared" ref="AJ229:AJ241" si="159">_xlfn.TEXTJOIN("|",TRUE,1,AF229,AI229)</f>
        <v>1|17|417</v>
      </c>
      <c r="AK229" s="2" cm="1">
        <f t="array" ref="AK229">ROUNDUP(IF(AF229=18,$R$37,INDEX($R$37:$R$41,AH229)*(1+(AC229-1)*0.3))*2,-1)/2*60</f>
        <v>4200</v>
      </c>
      <c r="AL229" s="8" t="s">
        <v>161</v>
      </c>
      <c r="AM229" t="str">
        <f>O143</f>
        <v>品质-白|-60#品质-绿|-759#品质-蓝|420#品质-紫|210#品质-橙|126#品质-红|60</v>
      </c>
      <c r="AN229" t="str">
        <f t="shared" si="153"/>
        <v>品质-白|-60#品质-绿|-759#品质-蓝|420#品质-紫|210#品质-橙|126#品质-红|60</v>
      </c>
      <c r="AO229" t="str">
        <f t="shared" si="147"/>
        <v/>
      </c>
    </row>
    <row r="230" spans="28:41">
      <c r="AB230">
        <v>229</v>
      </c>
      <c r="AC230">
        <v>5</v>
      </c>
      <c r="AD230">
        <f t="shared" si="156"/>
        <v>8</v>
      </c>
      <c r="AE230" t="s">
        <v>90</v>
      </c>
      <c r="AF230">
        <f t="shared" si="150"/>
        <v>17</v>
      </c>
      <c r="AG230">
        <f t="shared" si="157"/>
        <v>508</v>
      </c>
      <c r="AH230">
        <f t="shared" si="158"/>
        <v>4</v>
      </c>
      <c r="AI230" cm="1">
        <f t="array" ref="AI230">IF(AF230=17,INDEX($P$37:$P$41,AH230),INDEX($Q$37:$Q$41,AH230))</f>
        <v>556</v>
      </c>
      <c r="AJ230" s="2" t="str">
        <f t="shared" si="159"/>
        <v>1|17|556</v>
      </c>
      <c r="AK230" s="2" cm="1">
        <f t="array" ref="AK230">ROUNDUP(IF(AF230=18,$R$37,INDEX($R$37:$R$41,AH230)*(1+(AC230-1)*0.3))*2,-1)/2*60</f>
        <v>6000</v>
      </c>
      <c r="AL230" s="8" t="s">
        <v>165</v>
      </c>
      <c r="AM230" t="str">
        <f>O144</f>
        <v>品质-白|-80#品质-绿|-1012#品质-蓝|560#品质-紫|280#品质-橙|168#品质-红|80</v>
      </c>
      <c r="AN230" t="str">
        <f t="shared" si="153"/>
        <v>品质-白|-80#品质-绿|-1012#品质-蓝|560#品质-紫|280#品质-橙|168#品质-红|80</v>
      </c>
      <c r="AO230" t="str">
        <f t="shared" si="147"/>
        <v/>
      </c>
    </row>
    <row r="231" spans="28:41">
      <c r="AB231">
        <v>230</v>
      </c>
      <c r="AC231">
        <v>5</v>
      </c>
      <c r="AD231">
        <f t="shared" si="156"/>
        <v>8</v>
      </c>
      <c r="AE231" t="s">
        <v>90</v>
      </c>
      <c r="AF231">
        <f t="shared" si="150"/>
        <v>17</v>
      </c>
      <c r="AG231">
        <f t="shared" si="157"/>
        <v>508</v>
      </c>
      <c r="AH231">
        <f t="shared" si="158"/>
        <v>5</v>
      </c>
      <c r="AI231" cm="1">
        <f t="array" ref="AI231">IF(AF231=17,INDEX($P$37:$P$41,AH231),INDEX($Q$37:$Q$41,AH231))</f>
        <v>695</v>
      </c>
      <c r="AJ231" s="2" t="str">
        <f t="shared" si="159"/>
        <v>1|17|695</v>
      </c>
      <c r="AK231" s="2" cm="1">
        <f t="array" ref="AK231">ROUNDUP(IF(AF231=18,$R$37,INDEX($R$37:$R$41,AH231)*(1+(AC231-1)*0.3))*2,-1)/2*60</f>
        <v>8100</v>
      </c>
      <c r="AL231" s="8" t="s">
        <v>166</v>
      </c>
      <c r="AM231" t="str">
        <f>O145</f>
        <v>品质-白|-100#品质-绿|-1265#品质-蓝|700#品质-紫|350#品质-橙|210#品质-红|100</v>
      </c>
      <c r="AN231" t="str">
        <f t="shared" si="153"/>
        <v>品质-白|-100#品质-绿|-1265#品质-蓝|700#品质-紫|350#品质-橙|210#品质-红|100</v>
      </c>
      <c r="AO231" t="str">
        <f t="shared" si="147"/>
        <v/>
      </c>
    </row>
    <row r="232" spans="28:41">
      <c r="AB232">
        <v>231</v>
      </c>
      <c r="AC232">
        <v>5</v>
      </c>
      <c r="AD232">
        <f t="shared" si="156"/>
        <v>9</v>
      </c>
      <c r="AE232" t="s">
        <v>96</v>
      </c>
      <c r="AF232">
        <f t="shared" si="150"/>
        <v>17</v>
      </c>
      <c r="AG232">
        <f t="shared" si="157"/>
        <v>509</v>
      </c>
      <c r="AH232">
        <f t="shared" si="158"/>
        <v>1</v>
      </c>
      <c r="AI232" cm="1">
        <f t="array" ref="AI232">IF(AF232=17,INDEX($P$37:$P$41,AH232),INDEX($Q$37:$Q$41,AH232))</f>
        <v>139</v>
      </c>
      <c r="AJ232" s="2" t="str">
        <f t="shared" si="159"/>
        <v>1|17|139</v>
      </c>
      <c r="AK232" s="2" cm="1">
        <f t="array" ref="AK232">ROUNDUP(IF(AF232=18,$R$37,INDEX($R$37:$R$41,AH232)*(1+(AC232-1)*0.3))*2,-1)/2*60</f>
        <v>1500</v>
      </c>
      <c r="AL232" s="2">
        <f>AM232</f>
        <v>850</v>
      </c>
      <c r="AM232">
        <f>V136</f>
        <v>850</v>
      </c>
      <c r="AN232" t="str">
        <f t="shared" si="153"/>
        <v>属性-防御力|850</v>
      </c>
      <c r="AO232" t="str">
        <f t="shared" si="147"/>
        <v>防御力-挂机</v>
      </c>
    </row>
    <row r="233" spans="28:41">
      <c r="AB233">
        <v>232</v>
      </c>
      <c r="AC233">
        <v>5</v>
      </c>
      <c r="AD233">
        <f t="shared" si="156"/>
        <v>9</v>
      </c>
      <c r="AE233" t="s">
        <v>96</v>
      </c>
      <c r="AF233">
        <f t="shared" si="150"/>
        <v>17</v>
      </c>
      <c r="AG233">
        <f t="shared" si="157"/>
        <v>509</v>
      </c>
      <c r="AH233">
        <f t="shared" si="158"/>
        <v>2</v>
      </c>
      <c r="AI233" cm="1">
        <f t="array" ref="AI233">IF(AF233=17,INDEX($P$37:$P$41,AH233),INDEX($Q$37:$Q$41,AH233))</f>
        <v>278</v>
      </c>
      <c r="AJ233" s="2" t="str">
        <f t="shared" si="159"/>
        <v>1|17|278</v>
      </c>
      <c r="AK233" s="2" cm="1">
        <f t="array" ref="AK233">ROUNDUP(IF(AF233=18,$R$37,INDEX($R$37:$R$41,AH233)*(1+(AC233-1)*0.3))*2,-1)/2*60</f>
        <v>2700</v>
      </c>
      <c r="AL233" s="2">
        <f t="shared" ref="AL233:AL241" si="160">AM233</f>
        <v>1983</v>
      </c>
      <c r="AM233">
        <f>V137</f>
        <v>1983</v>
      </c>
      <c r="AN233" t="str">
        <f t="shared" si="153"/>
        <v>属性-防御力|1983</v>
      </c>
      <c r="AO233" t="str">
        <f t="shared" si="147"/>
        <v/>
      </c>
    </row>
    <row r="234" spans="28:41">
      <c r="AB234">
        <v>233</v>
      </c>
      <c r="AC234">
        <v>5</v>
      </c>
      <c r="AD234">
        <f t="shared" si="156"/>
        <v>9</v>
      </c>
      <c r="AE234" t="s">
        <v>96</v>
      </c>
      <c r="AF234">
        <f t="shared" si="150"/>
        <v>17</v>
      </c>
      <c r="AG234">
        <f t="shared" si="157"/>
        <v>509</v>
      </c>
      <c r="AH234">
        <f t="shared" si="158"/>
        <v>3</v>
      </c>
      <c r="AI234" cm="1">
        <f t="array" ref="AI234">IF(AF234=17,INDEX($P$37:$P$41,AH234),INDEX($Q$37:$Q$41,AH234))</f>
        <v>417</v>
      </c>
      <c r="AJ234" s="2" t="str">
        <f t="shared" si="159"/>
        <v>1|17|417</v>
      </c>
      <c r="AK234" s="2" cm="1">
        <f t="array" ref="AK234">ROUNDUP(IF(AF234=18,$R$37,INDEX($R$37:$R$41,AH234)*(1+(AC234-1)*0.3))*2,-1)/2*60</f>
        <v>4200</v>
      </c>
      <c r="AL234" s="2">
        <f t="shared" si="160"/>
        <v>3400</v>
      </c>
      <c r="AM234">
        <f>V138</f>
        <v>3400</v>
      </c>
      <c r="AN234" t="str">
        <f t="shared" si="153"/>
        <v>属性-防御力|3400</v>
      </c>
      <c r="AO234" t="str">
        <f t="shared" si="147"/>
        <v/>
      </c>
    </row>
    <row r="235" spans="28:41">
      <c r="AB235">
        <v>234</v>
      </c>
      <c r="AC235">
        <v>5</v>
      </c>
      <c r="AD235">
        <f t="shared" si="156"/>
        <v>9</v>
      </c>
      <c r="AE235" t="s">
        <v>96</v>
      </c>
      <c r="AF235">
        <f t="shared" si="150"/>
        <v>17</v>
      </c>
      <c r="AG235">
        <f t="shared" si="157"/>
        <v>509</v>
      </c>
      <c r="AH235">
        <f t="shared" si="158"/>
        <v>4</v>
      </c>
      <c r="AI235" cm="1">
        <f t="array" ref="AI235">IF(AF235=17,INDEX($P$37:$P$41,AH235),INDEX($Q$37:$Q$41,AH235))</f>
        <v>556</v>
      </c>
      <c r="AJ235" s="2" t="str">
        <f t="shared" si="159"/>
        <v>1|17|556</v>
      </c>
      <c r="AK235" s="2" cm="1">
        <f t="array" ref="AK235">ROUNDUP(IF(AF235=18,$R$37,INDEX($R$37:$R$41,AH235)*(1+(AC235-1)*0.3))*2,-1)/2*60</f>
        <v>6000</v>
      </c>
      <c r="AL235" s="2">
        <f t="shared" si="160"/>
        <v>5100</v>
      </c>
      <c r="AM235">
        <f>V139</f>
        <v>5100</v>
      </c>
      <c r="AN235" t="str">
        <f t="shared" si="153"/>
        <v>属性-防御力|5100</v>
      </c>
      <c r="AO235" t="str">
        <f t="shared" si="147"/>
        <v/>
      </c>
    </row>
    <row r="236" spans="28:41">
      <c r="AB236">
        <v>235</v>
      </c>
      <c r="AC236">
        <v>5</v>
      </c>
      <c r="AD236">
        <f t="shared" si="156"/>
        <v>9</v>
      </c>
      <c r="AE236" t="s">
        <v>96</v>
      </c>
      <c r="AF236">
        <f t="shared" si="150"/>
        <v>17</v>
      </c>
      <c r="AG236">
        <f t="shared" si="157"/>
        <v>509</v>
      </c>
      <c r="AH236">
        <f t="shared" si="158"/>
        <v>5</v>
      </c>
      <c r="AI236" cm="1">
        <f t="array" ref="AI236">IF(AF236=17,INDEX($P$37:$P$41,AH236),INDEX($Q$37:$Q$41,AH236))</f>
        <v>695</v>
      </c>
      <c r="AJ236" s="2" t="str">
        <f t="shared" si="159"/>
        <v>1|17|695</v>
      </c>
      <c r="AK236" s="2" cm="1">
        <f t="array" ref="AK236">ROUNDUP(IF(AF236=18,$R$37,INDEX($R$37:$R$41,AH236)*(1+(AC236-1)*0.3))*2,-1)/2*60</f>
        <v>8100</v>
      </c>
      <c r="AL236" s="2">
        <f t="shared" si="160"/>
        <v>7083</v>
      </c>
      <c r="AM236">
        <f>V140</f>
        <v>7083</v>
      </c>
      <c r="AN236" t="str">
        <f t="shared" si="153"/>
        <v>属性-防御力|7083</v>
      </c>
      <c r="AO236" t="str">
        <f t="shared" si="147"/>
        <v/>
      </c>
    </row>
    <row r="237" spans="28:41">
      <c r="AB237">
        <v>236</v>
      </c>
      <c r="AC237">
        <v>5</v>
      </c>
      <c r="AD237">
        <f t="shared" si="156"/>
        <v>10</v>
      </c>
      <c r="AE237" t="s">
        <v>95</v>
      </c>
      <c r="AF237">
        <f t="shared" si="150"/>
        <v>17</v>
      </c>
      <c r="AG237">
        <f t="shared" si="157"/>
        <v>510</v>
      </c>
      <c r="AH237">
        <f t="shared" si="158"/>
        <v>1</v>
      </c>
      <c r="AI237" cm="1">
        <f t="array" ref="AI237">IF(AF237=17,INDEX($P$37:$P$41,AH237),INDEX($Q$37:$Q$41,AH237))</f>
        <v>139</v>
      </c>
      <c r="AJ237" s="2" t="str">
        <f t="shared" si="159"/>
        <v>1|17|139</v>
      </c>
      <c r="AK237" s="2" cm="1">
        <f t="array" ref="AK237">ROUNDUP(IF(AF237=18,$R$37,INDEX($R$37:$R$41,AH237)*(1+(AC237-1)*0.3))*2,-1)/2*60</f>
        <v>1500</v>
      </c>
      <c r="AL237">
        <v>1</v>
      </c>
      <c r="AM237">
        <f>Q137</f>
        <v>17</v>
      </c>
      <c r="AN237">
        <f t="shared" si="153"/>
        <v>17</v>
      </c>
      <c r="AO237" t="str">
        <f t="shared" si="147"/>
        <v>装备品阶增加</v>
      </c>
    </row>
    <row r="238" spans="28:41">
      <c r="AB238">
        <v>237</v>
      </c>
      <c r="AC238">
        <v>5</v>
      </c>
      <c r="AD238">
        <f t="shared" si="156"/>
        <v>10</v>
      </c>
      <c r="AE238" t="s">
        <v>95</v>
      </c>
      <c r="AF238">
        <f t="shared" si="150"/>
        <v>17</v>
      </c>
      <c r="AG238">
        <f t="shared" si="157"/>
        <v>510</v>
      </c>
      <c r="AH238">
        <f t="shared" si="158"/>
        <v>2</v>
      </c>
      <c r="AI238" cm="1">
        <f t="array" ref="AI238">IF(AF238=17,INDEX($P$37:$P$41,AH238),INDEX($Q$37:$Q$41,AH238))</f>
        <v>278</v>
      </c>
      <c r="AJ238" s="2" t="str">
        <f t="shared" si="159"/>
        <v>1|17|278</v>
      </c>
      <c r="AK238" s="2" cm="1">
        <f t="array" ref="AK238">ROUNDUP(IF(AF238=18,$R$37,INDEX($R$37:$R$41,AH238)*(1+(AC238-1)*0.3))*2,-1)/2*60</f>
        <v>2700</v>
      </c>
      <c r="AL238">
        <v>2</v>
      </c>
      <c r="AM238">
        <f>Q138</f>
        <v>18</v>
      </c>
      <c r="AN238">
        <f>_xlfn.IFS(LEFT(AE238,3)="生命值","属性-最大生命|"&amp;AM238,LEFT(AE238,3)="攻击力","属性-攻击力|"&amp;AM238,LEFT(AE238,3)="防御力","属性-防御力|"&amp;AM238,1=1,AM238)</f>
        <v>18</v>
      </c>
      <c r="AO238" t="str">
        <f t="shared" si="147"/>
        <v/>
      </c>
    </row>
    <row r="239" spans="41:41">
      <c r="AO239">
        <f t="shared" si="147"/>
        <v>0</v>
      </c>
    </row>
    <row r="240" spans="41:41">
      <c r="AO240" t="str">
        <f t="shared" si="147"/>
        <v/>
      </c>
    </row>
    <row r="241" spans="41:41">
      <c r="AO241" t="str">
        <f t="shared" si="147"/>
        <v/>
      </c>
    </row>
    <row r="242" spans="41:41">
      <c r="AO242" t="str">
        <f t="shared" si="147"/>
        <v/>
      </c>
    </row>
    <row r="243" spans="41:41">
      <c r="AO243" t="str">
        <f t="shared" si="147"/>
        <v/>
      </c>
    </row>
    <row r="244" spans="41:41">
      <c r="AO244" t="str">
        <f t="shared" si="147"/>
        <v/>
      </c>
    </row>
    <row r="245" spans="41:41">
      <c r="AO245" t="str">
        <f t="shared" si="147"/>
        <v/>
      </c>
    </row>
    <row r="246" spans="41:41">
      <c r="AO246" t="str">
        <f t="shared" si="147"/>
        <v/>
      </c>
    </row>
    <row r="247" spans="41:41">
      <c r="AO247" t="str">
        <f t="shared" si="147"/>
        <v/>
      </c>
    </row>
    <row r="248" spans="41:41">
      <c r="AO248" t="str">
        <f t="shared" si="147"/>
        <v/>
      </c>
    </row>
    <row r="249" spans="41:41">
      <c r="AO249" t="str">
        <f t="shared" si="147"/>
        <v/>
      </c>
    </row>
    <row r="250" spans="41:41">
      <c r="AO250" t="str">
        <f t="shared" si="147"/>
        <v/>
      </c>
    </row>
    <row r="251" spans="41:41">
      <c r="AO251" t="str">
        <f t="shared" si="147"/>
        <v/>
      </c>
    </row>
    <row r="252" spans="41:41">
      <c r="AO252" t="str">
        <f t="shared" si="147"/>
        <v/>
      </c>
    </row>
  </sheetData>
  <conditionalFormatting sqref="L2:L23">
    <cfRule type="expression" dxfId="0" priority="1">
      <formula>"C2&lt;&gt;C3"</formula>
    </cfRule>
  </conditionalFormatting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@挂机科技配置</vt:lpstr>
      <vt:lpstr>@挂机科技等级配置</vt:lpstr>
      <vt:lpstr>@挂机科技常量配置</vt:lpstr>
      <vt:lpstr>代对表</vt:lpstr>
      <vt:lpstr>数值计算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2024-08-05T03:07:57Z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F0B9CC9B298C41F8B3064B7FE2183373_13</vt:lpwstr>
  </property>
</Properties>
</file>