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542" activeTab="3"/>
  </bookViews>
  <sheets>
    <sheet name="@主线任务表" sheetId="3" r:id="rId1"/>
    <sheet name="@每日任务表" sheetId="5" r:id="rId2"/>
    <sheet name="@每日任务积分表" sheetId="6" r:id="rId3"/>
    <sheet name="@锦标赛任务表" sheetId="8" r:id="rId4"/>
    <sheet name="@成就类型" sheetId="4" r:id="rId5"/>
    <sheet name="代对表" sheetId="2" r:id="rId6"/>
    <sheet name="任务数值" sheetId="7" r:id="rId7"/>
  </sheets>
  <externalReferences>
    <externalReference r:id="rId8"/>
    <externalReference r:id="rId9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chenliang</author>
  </authors>
  <commentList>
    <comment ref="D2" authorId="0">
      <text/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<sst xmlns="http://schemas.openxmlformats.org/spreadsheetml/2006/main" count="2951" uniqueCount="308">
  <si>
    <t>i_id</t>
  </si>
  <si>
    <t>s_desc</t>
  </si>
  <si>
    <t>i_nextId</t>
  </si>
  <si>
    <t>$i_type</t>
  </si>
  <si>
    <t>i_isTotal</t>
  </si>
  <si>
    <t>$il_param</t>
  </si>
  <si>
    <t>i_value</t>
  </si>
  <si>
    <t>ill_addItem</t>
  </si>
  <si>
    <t>f_timeDelay</t>
  </si>
  <si>
    <t>任务ID</t>
  </si>
  <si>
    <t>任务描述</t>
  </si>
  <si>
    <t>下个任务ID</t>
  </si>
  <si>
    <t>任务类型</t>
  </si>
  <si>
    <t>是否所有</t>
  </si>
  <si>
    <t>参数</t>
  </si>
  <si>
    <t>值</t>
  </si>
  <si>
    <t>奖励</t>
  </si>
  <si>
    <t>无操作时间触发弱引导</t>
  </si>
  <si>
    <t>通关星球1-1</t>
  </si>
  <si>
    <t>成就类型-通关战斗类型关卡</t>
  </si>
  <si>
    <t>战斗类型-精英关卡|1|1</t>
  </si>
  <si>
    <t>1,1,10</t>
  </si>
  <si>
    <t>职业总等级到达100</t>
  </si>
  <si>
    <t>成就类型-职业到达等级</t>
  </si>
  <si>
    <t>通关星球1-2</t>
  </si>
  <si>
    <t>战斗类型-精英关卡|1|2</t>
  </si>
  <si>
    <t>累计开普通补给箱10次</t>
  </si>
  <si>
    <t>成就类型-开启品质宝箱次数</t>
  </si>
  <si>
    <t>累计开史诗补给箱1次</t>
  </si>
  <si>
    <t>任意职业突破5次</t>
  </si>
  <si>
    <t>成就类型-职业突破次数</t>
  </si>
  <si>
    <t>职业总等级到达250</t>
  </si>
  <si>
    <t>通关星球1-3</t>
  </si>
  <si>
    <t>战斗类型-精英关卡|1|3</t>
  </si>
  <si>
    <t>累计使徒升级1次</t>
  </si>
  <si>
    <t>成就类型-使徒升级</t>
  </si>
  <si>
    <t>累计开普通补给箱20次</t>
  </si>
  <si>
    <t>累计开史诗补给箱2次</t>
  </si>
  <si>
    <t>任意职业突破10次</t>
  </si>
  <si>
    <t>职业总等级到达500</t>
  </si>
  <si>
    <t>通关星球1-4</t>
  </si>
  <si>
    <t>战斗类型-精英关卡|1|4</t>
  </si>
  <si>
    <t>英雄唤醒1次</t>
  </si>
  <si>
    <t>成就类型-抽卡类型次数</t>
  </si>
  <si>
    <t>抽奖类型-英雄</t>
  </si>
  <si>
    <t>累计开普通补给箱40次</t>
  </si>
  <si>
    <t>职业总等级到达900</t>
  </si>
  <si>
    <t>通关星球1-5</t>
  </si>
  <si>
    <t>战斗类型-精英关卡|1|5</t>
  </si>
  <si>
    <t>英雄累计唤醒11次</t>
  </si>
  <si>
    <t>任意英雄升星1次</t>
  </si>
  <si>
    <t>成就类型-英雄升星</t>
  </si>
  <si>
    <t>品质-任意</t>
  </si>
  <si>
    <t>激活英雄图鉴5次</t>
  </si>
  <si>
    <t>成就类型-英雄图鉴激活次数</t>
  </si>
  <si>
    <t>职业总等级到达1200</t>
  </si>
  <si>
    <t>通关星球2-1</t>
  </si>
  <si>
    <t>战斗类型-精英关卡|2|1</t>
  </si>
  <si>
    <t>累计开普通补给箱80次</t>
  </si>
  <si>
    <t>累计开史诗补给箱4次</t>
  </si>
  <si>
    <t>职业总等级到达1600</t>
  </si>
  <si>
    <t>使徒召唤10次</t>
  </si>
  <si>
    <t>抽奖类型-使徒</t>
  </si>
  <si>
    <t>累计使徒升级2次</t>
  </si>
  <si>
    <t>通关星球2-2</t>
  </si>
  <si>
    <t>战斗类型-精英关卡|2|2</t>
  </si>
  <si>
    <t>职业总等级到达2000</t>
  </si>
  <si>
    <t>通关星球2-3</t>
  </si>
  <si>
    <t>战斗类型-精英关卡|2|3</t>
  </si>
  <si>
    <t>职业总等级到达2400</t>
  </si>
  <si>
    <t>通关星球2-4</t>
  </si>
  <si>
    <t>战斗类型-精英关卡|2|4</t>
  </si>
  <si>
    <t>累计开精良补给箱1次</t>
  </si>
  <si>
    <t>所有职业穿戴装备5件</t>
  </si>
  <si>
    <t>成就类型-职业装备数量</t>
  </si>
  <si>
    <t>升级任意职业装备5次</t>
  </si>
  <si>
    <t>成就类型-职业装备升级次数</t>
  </si>
  <si>
    <t>职业总等级到达2600</t>
  </si>
  <si>
    <t>通关星球2-5</t>
  </si>
  <si>
    <t>战斗类型-精英关卡|2|5</t>
  </si>
  <si>
    <t>基因激活4次</t>
  </si>
  <si>
    <t>成就类型-基因激活次数</t>
  </si>
  <si>
    <t>提升星级4次</t>
  </si>
  <si>
    <t>成就类型-挂机星星等级</t>
  </si>
  <si>
    <t>职业总等级到达3000</t>
  </si>
  <si>
    <t>通关基地守卫战：风气星10</t>
  </si>
  <si>
    <t>战斗类型-挂机关卡|1|10</t>
  </si>
  <si>
    <t>通关星球3-1</t>
  </si>
  <si>
    <t>战斗类型-精英关卡|3|1</t>
  </si>
  <si>
    <t>职业总等级到达3400</t>
  </si>
  <si>
    <t>通关星球3-2</t>
  </si>
  <si>
    <t>战斗类型-精英关卡|3|2</t>
  </si>
  <si>
    <t>累计开稀有补给箱1次</t>
  </si>
  <si>
    <t>晶核光刻10次</t>
  </si>
  <si>
    <t>抽奖类型-晶核</t>
  </si>
  <si>
    <t>任意晶核改造1次</t>
  </si>
  <si>
    <t>成就类型-晶核品质升级次数</t>
  </si>
  <si>
    <t>任意晶核突破1次</t>
  </si>
  <si>
    <t>成就类型-晶核品质改造次数</t>
  </si>
  <si>
    <t>异星科技研究1次</t>
  </si>
  <si>
    <t>成就类型-异星科技研究次数</t>
  </si>
  <si>
    <t>职业总等级到达3800</t>
  </si>
  <si>
    <t>通关基地守卫战：风气星20</t>
  </si>
  <si>
    <t>战斗类型-挂机关卡|1|20</t>
  </si>
  <si>
    <t>通关星球3-3</t>
  </si>
  <si>
    <t>战斗类型-精英关卡|3|3</t>
  </si>
  <si>
    <t>装备回收获得3个补给箱</t>
  </si>
  <si>
    <t>成就类型-回收分解宝箱次数</t>
  </si>
  <si>
    <t>职业总等级到达4200</t>
  </si>
  <si>
    <t>通关基地守卫战：风气星30</t>
  </si>
  <si>
    <t>战斗类型-挂机关卡|1|30</t>
  </si>
  <si>
    <t>通关星球3-4</t>
  </si>
  <si>
    <t>战斗类型-精英关卡|3|4</t>
  </si>
  <si>
    <t>完成怪物试炼1次</t>
  </si>
  <si>
    <t>成就类型-挑战完成世界boss次数</t>
  </si>
  <si>
    <t>精炼任意职业装备5次</t>
  </si>
  <si>
    <t>成就类型-职业精炼次数</t>
  </si>
  <si>
    <t>职业总等级到达4600</t>
  </si>
  <si>
    <t>通关基地守卫战：风气星50</t>
  </si>
  <si>
    <t>战斗类型-挂机关卡|1|50</t>
  </si>
  <si>
    <t>通关星球3-5</t>
  </si>
  <si>
    <t>战斗类型-精英关卡|3|5</t>
  </si>
  <si>
    <t>i_systemOpenId</t>
  </si>
  <si>
    <t>$i_achieveType</t>
  </si>
  <si>
    <t>$il_achieveParams</t>
  </si>
  <si>
    <t>i_achieveValue</t>
  </si>
  <si>
    <t>i_addScore</t>
  </si>
  <si>
    <t>ID</t>
  </si>
  <si>
    <t>说明</t>
  </si>
  <si>
    <t>需要解锁系统ID</t>
  </si>
  <si>
    <t>成就类型</t>
  </si>
  <si>
    <t>成就参数</t>
  </si>
  <si>
    <t>成就次数</t>
  </si>
  <si>
    <t>增加活跃积分</t>
  </si>
  <si>
    <t>登录</t>
  </si>
  <si>
    <t>成就类型-登录天数</t>
  </si>
  <si>
    <t>成就系统类型-默认</t>
  </si>
  <si>
    <t>完成1次星球探险</t>
  </si>
  <si>
    <t>成就类型-战斗类型参加次数</t>
  </si>
  <si>
    <t>战斗类型-精英关卡</t>
  </si>
  <si>
    <t>完成5次基地保卫战</t>
  </si>
  <si>
    <t>战斗类型-挂机关卡</t>
  </si>
  <si>
    <t>开启10个补给箱</t>
  </si>
  <si>
    <t>黑市商店购买1次商品</t>
  </si>
  <si>
    <t>成就类型-商店类型购买次数</t>
  </si>
  <si>
    <t>商店类型-黑市商店</t>
  </si>
  <si>
    <t>克隆1次英雄</t>
  </si>
  <si>
    <t>制造1次晶核</t>
  </si>
  <si>
    <t>分解10件装备</t>
  </si>
  <si>
    <t>成就类型-分解品质装备数量</t>
  </si>
  <si>
    <t>观看1次广告</t>
  </si>
  <si>
    <t>成就类型-观看类型广告次数</t>
  </si>
  <si>
    <t>广告观看类型-无</t>
  </si>
  <si>
    <t>英雄升级1次</t>
  </si>
  <si>
    <t>成就类型-职业升级次数</t>
  </si>
  <si>
    <t>职业-任意</t>
  </si>
  <si>
    <t>装备强化1次</t>
  </si>
  <si>
    <t>挑战1次怪物试炼</t>
  </si>
  <si>
    <t>进度值</t>
  </si>
  <si>
    <t>奖励道具</t>
  </si>
  <si>
    <t>1|9|4</t>
  </si>
  <si>
    <t>4个低抽</t>
  </si>
  <si>
    <t>1|1|100#1|1005|2</t>
  </si>
  <si>
    <t>100钻石，2复活蛋</t>
  </si>
  <si>
    <t>1|21|10</t>
  </si>
  <si>
    <t>10抽使徒</t>
  </si>
  <si>
    <t>1|12|30</t>
  </si>
  <si>
    <t>30抽晶核</t>
  </si>
  <si>
    <t>1|11|2</t>
  </si>
  <si>
    <t>2抽高抽</t>
  </si>
  <si>
    <t>$i_rankType</t>
  </si>
  <si>
    <t>$ill_addItem</t>
  </si>
  <si>
    <t>排行榜类型</t>
  </si>
  <si>
    <t>是否取成就数据</t>
  </si>
  <si>
    <t>榜单类型-锦标赛关卡</t>
  </si>
  <si>
    <t>通关星球探险1-1</t>
  </si>
  <si>
    <t>1|1|10</t>
  </si>
  <si>
    <t>通关星球探险1-3</t>
  </si>
  <si>
    <t>通关星球探险1-5</t>
  </si>
  <si>
    <t>通关星球探险2-1</t>
  </si>
  <si>
    <t>通关星球探险2-3</t>
  </si>
  <si>
    <t>通关星球探险2-5</t>
  </si>
  <si>
    <t>通关星球探险3-1</t>
  </si>
  <si>
    <t>通关星球探险3-3</t>
  </si>
  <si>
    <t>通关星球探险3-4</t>
  </si>
  <si>
    <t>通关星球探险3-5</t>
  </si>
  <si>
    <t>榜单类型-锦标赛挂机关卡</t>
  </si>
  <si>
    <t>榜单类型-锦标赛试炼</t>
  </si>
  <si>
    <t>完成1次怪物试炼</t>
  </si>
  <si>
    <t>完成2次怪物试炼</t>
  </si>
  <si>
    <t>完成3次怪物试炼</t>
  </si>
  <si>
    <t>完成4次怪物试炼</t>
  </si>
  <si>
    <t>完成5次怪物试炼</t>
  </si>
  <si>
    <t>完成7次怪物试炼</t>
  </si>
  <si>
    <t>完成9次怪物试炼</t>
  </si>
  <si>
    <t>完成11次怪物试炼</t>
  </si>
  <si>
    <t>完成13次怪物试炼</t>
  </si>
  <si>
    <t>完成15次怪物试炼</t>
  </si>
  <si>
    <t>榜单类型-锦标赛战力</t>
  </si>
  <si>
    <t>战斗力达到3W</t>
  </si>
  <si>
    <t>成就类型-总战力提升</t>
  </si>
  <si>
    <t>战斗力达到5W</t>
  </si>
  <si>
    <t>战斗力达到10W</t>
  </si>
  <si>
    <t>战斗力达到20W</t>
  </si>
  <si>
    <t>战斗力达到40W</t>
  </si>
  <si>
    <t>战斗力达到80W</t>
  </si>
  <si>
    <t>战斗力达到100W</t>
  </si>
  <si>
    <t>战斗力达到120W</t>
  </si>
  <si>
    <t>战斗力达到140W</t>
  </si>
  <si>
    <t>战斗力达到150W</t>
  </si>
  <si>
    <t>i_isSet</t>
  </si>
  <si>
    <t>$i_compareType</t>
  </si>
  <si>
    <t>$i_param1Type</t>
  </si>
  <si>
    <t>$i_param2Type</t>
  </si>
  <si>
    <t>id</t>
  </si>
  <si>
    <t>是否设置数据</t>
  </si>
  <si>
    <t>是否相等</t>
  </si>
  <si>
    <t>参数1</t>
  </si>
  <si>
    <t>参数2</t>
  </si>
  <si>
    <t>成就类型-战斗类型完成次数</t>
  </si>
  <si>
    <t>比较判断类型-等于</t>
  </si>
  <si>
    <t>战斗类型</t>
  </si>
  <si>
    <t>成就类型-战斗类型杀怪类型个数</t>
  </si>
  <si>
    <t>成就类型-添加好友</t>
  </si>
  <si>
    <t>成就类型-任务成就</t>
  </si>
  <si>
    <t>成就类型-抽卡ID次数</t>
  </si>
  <si>
    <t>抽奖ID</t>
  </si>
  <si>
    <t>商店类型</t>
  </si>
  <si>
    <t>成就类型-解锁生效</t>
  </si>
  <si>
    <t>广告类型</t>
  </si>
  <si>
    <t>成就类型-道具ID消耗次数</t>
  </si>
  <si>
    <t>道具ID</t>
  </si>
  <si>
    <t>成就类型-获得品质装备数量</t>
  </si>
  <si>
    <t>品质</t>
  </si>
  <si>
    <t>宝箱ID</t>
  </si>
  <si>
    <t>成就类型-获得品质晶核</t>
  </si>
  <si>
    <t>使徒ID，0表示所有</t>
  </si>
  <si>
    <t>职业类型</t>
  </si>
  <si>
    <t>成就类型-离线收益次数</t>
  </si>
  <si>
    <t>成就类型-道具ID获得次数</t>
  </si>
  <si>
    <t>比较判断类型-大于等于</t>
  </si>
  <si>
    <t>地图ID|关卡ID</t>
  </si>
  <si>
    <t>成就类型-获得品质英雄</t>
  </si>
  <si>
    <t>成就类型-上阵英雄品质数量</t>
  </si>
  <si>
    <t>天赋查看次数</t>
  </si>
  <si>
    <t>激活英雄图鉴次数</t>
  </si>
  <si>
    <t>成就类型-上阵英雄等级数量</t>
  </si>
  <si>
    <t>晶核总等级达到</t>
  </si>
  <si>
    <t>成就类型-充值金额分</t>
  </si>
  <si>
    <t>晶核图鉴收集星数</t>
  </si>
  <si>
    <t>成就类型-元素使徒通关关卡</t>
  </si>
  <si>
    <t>元素类型</t>
  </si>
  <si>
    <t>基因升级次数</t>
  </si>
  <si>
    <t>成就类型-晶核总等级</t>
  </si>
  <si>
    <t>星源升级次数</t>
  </si>
  <si>
    <t>成就类型-页面查看</t>
  </si>
  <si>
    <t>页面ID</t>
  </si>
  <si>
    <t>秘宝升级次数</t>
  </si>
  <si>
    <t>成就类型-晶核获得收藏币数量</t>
  </si>
  <si>
    <t>成就类型-星源秘宝抽卡次数</t>
  </si>
  <si>
    <t>成就类型-职业装备达到等级</t>
  </si>
  <si>
    <t>成就类型-领取精英关卡奖励次数</t>
  </si>
  <si>
    <t>成就类型-上阵英雄ID</t>
  </si>
  <si>
    <t>英雄ID</t>
  </si>
  <si>
    <t>成就类型-精英关卡进度</t>
  </si>
  <si>
    <t>成就类型-空投次数</t>
  </si>
  <si>
    <t>成就类型-获得元素品质晶核</t>
  </si>
  <si>
    <t>成就类型-职业部位改造共鸣等级</t>
  </si>
  <si>
    <t>成就类型-职业部位星级共鸣表等级</t>
  </si>
  <si>
    <t>成就类型-职业部位精炼共鸣表等级</t>
  </si>
  <si>
    <t>抽奖类型</t>
  </si>
  <si>
    <t>成就类型-晶核元素品质改造次数</t>
  </si>
  <si>
    <t>成就类型-职业最大装备数量</t>
  </si>
  <si>
    <t>CS:主线任务表:MainTask</t>
  </si>
  <si>
    <t>CS:每日任务表:DailyTaskConfig</t>
  </si>
  <si>
    <t>CS:每日任务积分表:DailyTaskScoreConfig</t>
  </si>
  <si>
    <t>S:成就类型:AchieveTypeConfig</t>
  </si>
  <si>
    <t>E:任务类型-通关精英关卡:ETaskType:BattleNoraml:0</t>
  </si>
  <si>
    <t>CS:锦标赛任务表:ChampionshipTaskConfig</t>
  </si>
  <si>
    <t>E:比较判断类型-等于:ECompareType:None:0</t>
  </si>
  <si>
    <t>E:任务类型-职业升级:ETaskType:ProfLevel:1</t>
  </si>
  <si>
    <t>E:比较判断类型-等于:ECompareType:Equal:1</t>
  </si>
  <si>
    <t>E:任务类型-精英关卡进度:ETaskType:BattleNormalStage:2</t>
  </si>
  <si>
    <t>E:比较判断类型-大于等于:ECompareType:NotSmall:2</t>
  </si>
  <si>
    <t>E:任务类型-开宝箱次数:ETaskType:OpenBoxCount:3</t>
  </si>
  <si>
    <t>E:比较判断类型-所有:ECompareType:All:3</t>
  </si>
  <si>
    <t>E:任务类型-上阵某个英雄:ETaskType:GameHeroList:4</t>
  </si>
  <si>
    <t>E:任务类型-领取精英关卡奖励次数:ETaskType:BattleNoramlPrizeCount:5</t>
  </si>
  <si>
    <t>E:任务类型-职业穿装备件数:ETaskType:ProfEquipCount:6</t>
  </si>
  <si>
    <t>E:任务类型-升级装备次数:ETaskType:ProfEquipLevel:7</t>
  </si>
  <si>
    <t>E:任务类型-回收宝箱个数:ETaskType:SplitBoxCount:8</t>
  </si>
  <si>
    <t>E:任务类型-英雄升星次数:ETaskType:HeroUpStarCount:9</t>
  </si>
  <si>
    <t>E:任务类型-职业最大等级:ETaskType:ProfMaxLevel:10</t>
  </si>
  <si>
    <t>E:任务类型-总装备等级:ETaskType:ProfTotalEquipLevel:11</t>
  </si>
  <si>
    <t>E:任务类型-总职业等级:ETaskType:ProfTotalLevel:12</t>
  </si>
  <si>
    <t>E:任务类型-职业突破等级:ETaskType:ProfGradeLevel:13</t>
  </si>
  <si>
    <t>关卡ID·</t>
  </si>
  <si>
    <t>大关</t>
  </si>
  <si>
    <t>小关</t>
  </si>
  <si>
    <t>对应星球</t>
  </si>
  <si>
    <t>游戏天数</t>
  </si>
  <si>
    <t>总职业等级</t>
  </si>
  <si>
    <t>任务参数</t>
  </si>
  <si>
    <t>挂机关</t>
  </si>
  <si>
    <t>挂机大关</t>
  </si>
  <si>
    <t>挂机小关</t>
  </si>
  <si>
    <t>挂机关卡</t>
  </si>
  <si>
    <t>总关卡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</si>
</sst>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2"/>
      <color theme="1"/>
      <name val="等线"/>
      <charset val="134"/>
      <scheme val="minor"/>
    </font>
    <font>
      <sz val="11"/>
      <color indexed="8"/>
      <name val="宋体"/>
      <charset val="134"/>
    </font>
    <font>
      <sz val="12"/>
      <name val="等线"/>
      <charset val="134"/>
      <scheme val="minor"/>
    </font>
    <font>
      <sz val="10"/>
      <name val="等线"/>
      <charset val="134"/>
      <scheme val="minor"/>
    </font>
    <font>
      <sz val="11"/>
      <name val="等线 Light"/>
      <charset val="134"/>
      <scheme val="major"/>
    </font>
    <font>
      <sz val="11"/>
      <color theme="1"/>
      <name val="等线 Light"/>
      <charset val="134"/>
      <scheme val="major"/>
    </font>
    <font>
      <sz val="11"/>
      <color rgb="FF000000"/>
      <name val="等线 Light"/>
      <charset val="134"/>
      <scheme val="major"/>
    </font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9.8"/>
      <color rgb="FF000000"/>
      <name val="Courier New"/>
      <charset val="134"/>
    </font>
    <font>
      <b/>
      <sz val="12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5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" borderId="4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2" fillId="8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7" fillId="0" borderId="0"/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2.xml"/><Relationship Id="rId8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eetMetadata" Target="metadata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0891;&#22242;&#20840;&#27169;&#22411;6.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attl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产销循环图"/>
      <sheetName val="在线挂机"/>
      <sheetName val="精英关卡"/>
      <sheetName val="总进度表"/>
      <sheetName val="经济模型"/>
      <sheetName val="战斗逻辑"/>
      <sheetName val="战斗模型"/>
      <sheetName val="职业升级-巅峰等级"/>
      <sheetName val="英雄星级"/>
      <sheetName val="晶核升级"/>
      <sheetName val="晶核升星"/>
      <sheetName val="装备主词条"/>
      <sheetName val="装备次词条"/>
      <sheetName val="角色全属性模型"/>
      <sheetName val="角色全属性模型 (测试)"/>
      <sheetName val="角色全属性模型 (晶核+装备)"/>
    </sheetNames>
    <sheetDataSet>
      <sheetData sheetId="0"/>
      <sheetData sheetId="1">
        <row r="39">
          <cell r="B39">
            <v>1</v>
          </cell>
          <cell r="C39">
            <v>50</v>
          </cell>
        </row>
        <row r="40">
          <cell r="B40">
            <v>2</v>
          </cell>
          <cell r="C40">
            <v>150</v>
          </cell>
        </row>
        <row r="41">
          <cell r="B41">
            <v>3</v>
          </cell>
          <cell r="C41">
            <v>250</v>
          </cell>
        </row>
        <row r="42">
          <cell r="B42">
            <v>4</v>
          </cell>
          <cell r="C42">
            <v>300</v>
          </cell>
        </row>
        <row r="43">
          <cell r="B43">
            <v>5</v>
          </cell>
          <cell r="C43">
            <v>350</v>
          </cell>
          <cell r="D43">
            <v>1100</v>
          </cell>
        </row>
        <row r="46">
          <cell r="B46">
            <v>22</v>
          </cell>
        </row>
        <row r="51">
          <cell r="B51">
            <v>1</v>
          </cell>
          <cell r="C51">
            <v>0.0454545454545455</v>
          </cell>
          <cell r="D51">
            <v>50</v>
          </cell>
          <cell r="E51">
            <v>50</v>
          </cell>
        </row>
        <row r="52">
          <cell r="B52">
            <v>2</v>
          </cell>
          <cell r="C52">
            <v>0.0454545454545455</v>
          </cell>
          <cell r="D52">
            <v>50</v>
          </cell>
          <cell r="E52">
            <v>100</v>
          </cell>
        </row>
        <row r="53">
          <cell r="B53">
            <v>3</v>
          </cell>
          <cell r="C53">
            <v>0.0454545454545455</v>
          </cell>
          <cell r="D53">
            <v>50</v>
          </cell>
          <cell r="E53">
            <v>150</v>
          </cell>
        </row>
        <row r="54">
          <cell r="B54">
            <v>4</v>
          </cell>
          <cell r="C54">
            <v>0.0454545454545455</v>
          </cell>
          <cell r="D54">
            <v>50</v>
          </cell>
          <cell r="E54">
            <v>200</v>
          </cell>
        </row>
        <row r="55">
          <cell r="B55">
            <v>5</v>
          </cell>
          <cell r="C55">
            <v>0.0454545454545455</v>
          </cell>
          <cell r="D55">
            <v>50</v>
          </cell>
          <cell r="E55">
            <v>250</v>
          </cell>
        </row>
        <row r="56">
          <cell r="B56">
            <v>6</v>
          </cell>
          <cell r="C56">
            <v>0.0454545454545455</v>
          </cell>
          <cell r="D56">
            <v>50</v>
          </cell>
          <cell r="E56">
            <v>300</v>
          </cell>
        </row>
        <row r="57">
          <cell r="B57">
            <v>7</v>
          </cell>
          <cell r="C57">
            <v>0.0454545454545455</v>
          </cell>
          <cell r="D57">
            <v>50</v>
          </cell>
          <cell r="E57">
            <v>350</v>
          </cell>
        </row>
        <row r="58">
          <cell r="B58">
            <v>8</v>
          </cell>
          <cell r="C58">
            <v>0.0454545454545455</v>
          </cell>
          <cell r="D58">
            <v>50</v>
          </cell>
          <cell r="E58">
            <v>400</v>
          </cell>
        </row>
        <row r="59">
          <cell r="B59">
            <v>9</v>
          </cell>
          <cell r="C59">
            <v>0.0454545454545455</v>
          </cell>
          <cell r="D59">
            <v>50</v>
          </cell>
          <cell r="E59">
            <v>450</v>
          </cell>
        </row>
        <row r="60">
          <cell r="B60">
            <v>10</v>
          </cell>
          <cell r="C60">
            <v>0.0454545454545455</v>
          </cell>
          <cell r="D60">
            <v>50</v>
          </cell>
          <cell r="E60">
            <v>500.000000000001</v>
          </cell>
        </row>
        <row r="61">
          <cell r="B61">
            <v>11</v>
          </cell>
          <cell r="C61">
            <v>0.0454545454545455</v>
          </cell>
          <cell r="D61">
            <v>50</v>
          </cell>
          <cell r="E61">
            <v>550.000000000001</v>
          </cell>
        </row>
        <row r="62">
          <cell r="B62">
            <v>12</v>
          </cell>
          <cell r="C62">
            <v>0.0454545454545455</v>
          </cell>
          <cell r="D62">
            <v>50</v>
          </cell>
          <cell r="E62">
            <v>600.000000000001</v>
          </cell>
        </row>
        <row r="63">
          <cell r="B63">
            <v>13</v>
          </cell>
          <cell r="C63">
            <v>0.0454545454545455</v>
          </cell>
          <cell r="D63">
            <v>50</v>
          </cell>
          <cell r="E63">
            <v>650.000000000001</v>
          </cell>
        </row>
        <row r="64">
          <cell r="B64">
            <v>14</v>
          </cell>
          <cell r="C64">
            <v>0.0454545454545455</v>
          </cell>
          <cell r="D64">
            <v>50</v>
          </cell>
          <cell r="E64">
            <v>700.000000000001</v>
          </cell>
        </row>
        <row r="65">
          <cell r="B65">
            <v>15</v>
          </cell>
          <cell r="C65">
            <v>0.0454545454545455</v>
          </cell>
          <cell r="D65">
            <v>50</v>
          </cell>
          <cell r="E65">
            <v>750.000000000001</v>
          </cell>
        </row>
        <row r="66">
          <cell r="B66">
            <v>16</v>
          </cell>
          <cell r="C66">
            <v>0.0454545454545455</v>
          </cell>
          <cell r="D66">
            <v>50</v>
          </cell>
          <cell r="E66">
            <v>800.000000000001</v>
          </cell>
        </row>
        <row r="67">
          <cell r="B67">
            <v>17</v>
          </cell>
          <cell r="C67">
            <v>0.0454545454545455</v>
          </cell>
          <cell r="D67">
            <v>50</v>
          </cell>
          <cell r="E67">
            <v>850.000000000001</v>
          </cell>
        </row>
        <row r="68">
          <cell r="B68">
            <v>18</v>
          </cell>
          <cell r="C68">
            <v>0.0454545454545455</v>
          </cell>
          <cell r="D68">
            <v>50</v>
          </cell>
          <cell r="E68">
            <v>900.000000000001</v>
          </cell>
        </row>
        <row r="69">
          <cell r="B69">
            <v>19</v>
          </cell>
          <cell r="C69">
            <v>0.0454545454545455</v>
          </cell>
          <cell r="D69">
            <v>50</v>
          </cell>
          <cell r="E69">
            <v>950.000000000001</v>
          </cell>
        </row>
        <row r="70">
          <cell r="B70">
            <v>20</v>
          </cell>
          <cell r="C70">
            <v>0.0454545454545455</v>
          </cell>
          <cell r="D70">
            <v>50</v>
          </cell>
          <cell r="E70">
            <v>1000</v>
          </cell>
        </row>
        <row r="71">
          <cell r="B71">
            <v>21</v>
          </cell>
          <cell r="C71">
            <v>0.0454545454545455</v>
          </cell>
          <cell r="D71">
            <v>50</v>
          </cell>
          <cell r="E71">
            <v>1050</v>
          </cell>
        </row>
        <row r="72">
          <cell r="B72">
            <v>22</v>
          </cell>
          <cell r="C72">
            <v>0.0454545454545455</v>
          </cell>
          <cell r="D72">
            <v>50</v>
          </cell>
          <cell r="E72">
            <v>1100</v>
          </cell>
        </row>
        <row r="73">
          <cell r="B73">
            <v>23</v>
          </cell>
        </row>
        <row r="73">
          <cell r="E73">
            <v>50</v>
          </cell>
        </row>
        <row r="74">
          <cell r="B74">
            <v>100</v>
          </cell>
        </row>
        <row r="74">
          <cell r="E74">
            <v>40</v>
          </cell>
        </row>
        <row r="75">
          <cell r="B75">
            <v>200</v>
          </cell>
        </row>
        <row r="75">
          <cell r="E75">
            <v>30</v>
          </cell>
        </row>
        <row r="76">
          <cell r="B76">
            <v>300</v>
          </cell>
        </row>
        <row r="76">
          <cell r="E76">
            <v>20</v>
          </cell>
        </row>
        <row r="77">
          <cell r="B77">
            <v>400</v>
          </cell>
        </row>
        <row r="77">
          <cell r="E77">
            <v>10</v>
          </cell>
        </row>
        <row r="78">
          <cell r="B78">
            <v>500</v>
          </cell>
        </row>
        <row r="78">
          <cell r="E78">
            <v>5</v>
          </cell>
        </row>
        <row r="79">
          <cell r="B79">
            <v>600</v>
          </cell>
        </row>
        <row r="79">
          <cell r="E79">
            <v>3</v>
          </cell>
        </row>
        <row r="80">
          <cell r="B80">
            <v>700</v>
          </cell>
        </row>
        <row r="80">
          <cell r="E80">
            <v>2</v>
          </cell>
        </row>
        <row r="81">
          <cell r="B81">
            <v>800</v>
          </cell>
        </row>
        <row r="81">
          <cell r="E81">
            <v>1</v>
          </cell>
        </row>
      </sheetData>
      <sheetData sheetId="2">
        <row r="50">
          <cell r="B50">
            <v>6</v>
          </cell>
          <cell r="C50">
            <v>1</v>
          </cell>
        </row>
        <row r="51">
          <cell r="B51">
            <v>7</v>
          </cell>
          <cell r="C51">
            <v>1</v>
          </cell>
        </row>
        <row r="53">
          <cell r="B53" t="str">
            <v>关卡</v>
          </cell>
          <cell r="C53" t="str">
            <v>天数</v>
          </cell>
        </row>
        <row r="54">
          <cell r="B54">
            <v>1</v>
          </cell>
          <cell r="C54">
            <v>1</v>
          </cell>
        </row>
        <row r="55">
          <cell r="B55">
            <v>2</v>
          </cell>
          <cell r="C55">
            <v>1</v>
          </cell>
        </row>
        <row r="56">
          <cell r="B56">
            <v>3</v>
          </cell>
          <cell r="C56">
            <v>1</v>
          </cell>
        </row>
        <row r="57">
          <cell r="B57">
            <v>4</v>
          </cell>
          <cell r="C57">
            <v>1</v>
          </cell>
        </row>
        <row r="58">
          <cell r="B58">
            <v>5</v>
          </cell>
          <cell r="C58">
            <v>1</v>
          </cell>
        </row>
        <row r="59">
          <cell r="B59">
            <v>6</v>
          </cell>
          <cell r="C59">
            <v>1</v>
          </cell>
        </row>
        <row r="60">
          <cell r="B60">
            <v>7</v>
          </cell>
          <cell r="C60">
            <v>1</v>
          </cell>
        </row>
        <row r="61">
          <cell r="B61">
            <v>8</v>
          </cell>
          <cell r="C61">
            <v>1</v>
          </cell>
        </row>
        <row r="62">
          <cell r="B62">
            <v>9</v>
          </cell>
          <cell r="C62">
            <v>2</v>
          </cell>
        </row>
        <row r="63">
          <cell r="B63">
            <v>10</v>
          </cell>
          <cell r="C63">
            <v>2</v>
          </cell>
        </row>
        <row r="64">
          <cell r="B64">
            <v>11</v>
          </cell>
          <cell r="C64">
            <v>2</v>
          </cell>
        </row>
        <row r="65">
          <cell r="B65">
            <v>12</v>
          </cell>
          <cell r="C65">
            <v>2</v>
          </cell>
        </row>
        <row r="66">
          <cell r="B66">
            <v>13</v>
          </cell>
          <cell r="C66">
            <v>2</v>
          </cell>
        </row>
        <row r="67">
          <cell r="B67">
            <v>14</v>
          </cell>
          <cell r="C67">
            <v>3</v>
          </cell>
        </row>
        <row r="68">
          <cell r="B68">
            <v>15</v>
          </cell>
          <cell r="C68">
            <v>3</v>
          </cell>
        </row>
        <row r="69">
          <cell r="B69">
            <v>16</v>
          </cell>
          <cell r="C69">
            <v>3</v>
          </cell>
        </row>
        <row r="70">
          <cell r="B70">
            <v>17</v>
          </cell>
          <cell r="C70">
            <v>3</v>
          </cell>
        </row>
        <row r="71">
          <cell r="B71">
            <v>18</v>
          </cell>
          <cell r="C71">
            <v>4</v>
          </cell>
        </row>
        <row r="72">
          <cell r="B72">
            <v>19</v>
          </cell>
          <cell r="C72">
            <v>4</v>
          </cell>
        </row>
        <row r="73">
          <cell r="B73">
            <v>20</v>
          </cell>
          <cell r="C73">
            <v>4</v>
          </cell>
        </row>
        <row r="74">
          <cell r="B74">
            <v>21</v>
          </cell>
          <cell r="C74">
            <v>5</v>
          </cell>
        </row>
        <row r="75">
          <cell r="B75">
            <v>22</v>
          </cell>
          <cell r="C75">
            <v>5</v>
          </cell>
        </row>
        <row r="76">
          <cell r="B76">
            <v>23</v>
          </cell>
          <cell r="C76">
            <v>6</v>
          </cell>
        </row>
        <row r="77">
          <cell r="B77">
            <v>24</v>
          </cell>
          <cell r="C77">
            <v>7</v>
          </cell>
        </row>
        <row r="78">
          <cell r="B78">
            <v>25</v>
          </cell>
          <cell r="C78">
            <v>8</v>
          </cell>
        </row>
        <row r="79">
          <cell r="B79">
            <v>26</v>
          </cell>
          <cell r="C79">
            <v>9</v>
          </cell>
        </row>
        <row r="80">
          <cell r="B80">
            <v>27</v>
          </cell>
          <cell r="C80">
            <v>10</v>
          </cell>
        </row>
        <row r="81">
          <cell r="B81">
            <v>28</v>
          </cell>
          <cell r="C81">
            <v>11</v>
          </cell>
        </row>
        <row r="82">
          <cell r="B82">
            <v>29</v>
          </cell>
          <cell r="C82">
            <v>12</v>
          </cell>
        </row>
        <row r="83">
          <cell r="B83">
            <v>30</v>
          </cell>
          <cell r="C83">
            <v>13</v>
          </cell>
        </row>
        <row r="84">
          <cell r="B84">
            <v>31</v>
          </cell>
          <cell r="C84">
            <v>14</v>
          </cell>
        </row>
        <row r="85">
          <cell r="B85">
            <v>32</v>
          </cell>
          <cell r="C85">
            <v>15</v>
          </cell>
        </row>
        <row r="86">
          <cell r="B86">
            <v>33</v>
          </cell>
          <cell r="C86">
            <v>16</v>
          </cell>
        </row>
        <row r="87">
          <cell r="B87">
            <v>34</v>
          </cell>
          <cell r="C87">
            <v>17</v>
          </cell>
        </row>
        <row r="88">
          <cell r="B88">
            <v>35</v>
          </cell>
          <cell r="C88">
            <v>18</v>
          </cell>
        </row>
        <row r="89">
          <cell r="B89">
            <v>36</v>
          </cell>
          <cell r="C89">
            <v>19</v>
          </cell>
        </row>
        <row r="90">
          <cell r="B90">
            <v>37</v>
          </cell>
          <cell r="C90">
            <v>20</v>
          </cell>
        </row>
        <row r="91">
          <cell r="B91">
            <v>38</v>
          </cell>
          <cell r="C91">
            <v>21</v>
          </cell>
        </row>
        <row r="92">
          <cell r="B92">
            <v>39</v>
          </cell>
          <cell r="C92">
            <v>22</v>
          </cell>
        </row>
        <row r="93">
          <cell r="B93">
            <v>40</v>
          </cell>
          <cell r="C93">
            <v>23</v>
          </cell>
        </row>
        <row r="94">
          <cell r="B94">
            <v>41</v>
          </cell>
          <cell r="C94">
            <v>24</v>
          </cell>
        </row>
        <row r="95">
          <cell r="B95">
            <v>42</v>
          </cell>
          <cell r="C95">
            <v>25</v>
          </cell>
        </row>
        <row r="96">
          <cell r="B96">
            <v>43</v>
          </cell>
          <cell r="C96">
            <v>26</v>
          </cell>
        </row>
        <row r="97">
          <cell r="B97">
            <v>44</v>
          </cell>
          <cell r="C97">
            <v>27</v>
          </cell>
        </row>
        <row r="98">
          <cell r="B98">
            <v>45</v>
          </cell>
          <cell r="C98">
            <v>28</v>
          </cell>
        </row>
        <row r="99">
          <cell r="B99">
            <v>46</v>
          </cell>
          <cell r="C99">
            <v>29</v>
          </cell>
        </row>
        <row r="100">
          <cell r="B100">
            <v>47</v>
          </cell>
          <cell r="C100">
            <v>30</v>
          </cell>
        </row>
        <row r="101">
          <cell r="B101">
            <v>48</v>
          </cell>
          <cell r="C101">
            <v>32</v>
          </cell>
        </row>
        <row r="102">
          <cell r="B102">
            <v>49</v>
          </cell>
          <cell r="C102">
            <v>34</v>
          </cell>
        </row>
        <row r="103">
          <cell r="B103">
            <v>50</v>
          </cell>
          <cell r="C103">
            <v>36</v>
          </cell>
        </row>
        <row r="104">
          <cell r="B104">
            <v>51</v>
          </cell>
          <cell r="C104">
            <v>38</v>
          </cell>
        </row>
        <row r="105">
          <cell r="B105">
            <v>52</v>
          </cell>
          <cell r="C105">
            <v>40</v>
          </cell>
        </row>
        <row r="106">
          <cell r="B106">
            <v>53</v>
          </cell>
          <cell r="C106">
            <v>42</v>
          </cell>
        </row>
        <row r="107">
          <cell r="B107">
            <v>54</v>
          </cell>
          <cell r="C107">
            <v>44</v>
          </cell>
        </row>
        <row r="108">
          <cell r="B108">
            <v>55</v>
          </cell>
          <cell r="C108">
            <v>46</v>
          </cell>
        </row>
        <row r="109">
          <cell r="B109">
            <v>56</v>
          </cell>
          <cell r="C109">
            <v>48</v>
          </cell>
        </row>
        <row r="110">
          <cell r="B110">
            <v>57</v>
          </cell>
          <cell r="C110">
            <v>50</v>
          </cell>
        </row>
        <row r="111">
          <cell r="B111">
            <v>58</v>
          </cell>
          <cell r="C111">
            <v>52</v>
          </cell>
        </row>
        <row r="112">
          <cell r="B112">
            <v>59</v>
          </cell>
          <cell r="C112">
            <v>54</v>
          </cell>
        </row>
        <row r="113">
          <cell r="B113">
            <v>60</v>
          </cell>
          <cell r="C113">
            <v>56</v>
          </cell>
        </row>
        <row r="114">
          <cell r="B114">
            <v>61</v>
          </cell>
          <cell r="C114">
            <v>58</v>
          </cell>
        </row>
        <row r="115">
          <cell r="B115">
            <v>62</v>
          </cell>
          <cell r="C115">
            <v>60</v>
          </cell>
        </row>
        <row r="116">
          <cell r="B116">
            <v>63</v>
          </cell>
          <cell r="C116">
            <v>63</v>
          </cell>
        </row>
        <row r="117">
          <cell r="B117">
            <v>64</v>
          </cell>
          <cell r="C117">
            <v>66</v>
          </cell>
        </row>
        <row r="118">
          <cell r="B118">
            <v>65</v>
          </cell>
          <cell r="C118">
            <v>69</v>
          </cell>
        </row>
        <row r="119">
          <cell r="B119">
            <v>66</v>
          </cell>
          <cell r="C119">
            <v>72</v>
          </cell>
        </row>
        <row r="120">
          <cell r="B120">
            <v>67</v>
          </cell>
          <cell r="C120">
            <v>75</v>
          </cell>
        </row>
        <row r="121">
          <cell r="B121">
            <v>68</v>
          </cell>
          <cell r="C121">
            <v>78</v>
          </cell>
        </row>
        <row r="122">
          <cell r="B122">
            <v>69</v>
          </cell>
          <cell r="C122">
            <v>81</v>
          </cell>
        </row>
        <row r="123">
          <cell r="B123">
            <v>70</v>
          </cell>
          <cell r="C123">
            <v>84</v>
          </cell>
        </row>
        <row r="124">
          <cell r="B124">
            <v>71</v>
          </cell>
          <cell r="C124">
            <v>87</v>
          </cell>
        </row>
        <row r="125">
          <cell r="B125">
            <v>72</v>
          </cell>
          <cell r="C125">
            <v>90</v>
          </cell>
        </row>
        <row r="126">
          <cell r="B126">
            <v>73</v>
          </cell>
          <cell r="C126">
            <v>93</v>
          </cell>
        </row>
        <row r="127">
          <cell r="B127">
            <v>74</v>
          </cell>
          <cell r="C127">
            <v>96</v>
          </cell>
        </row>
        <row r="128">
          <cell r="B128">
            <v>75</v>
          </cell>
          <cell r="C128">
            <v>99</v>
          </cell>
        </row>
        <row r="129">
          <cell r="B129">
            <v>76</v>
          </cell>
          <cell r="C129">
            <v>103</v>
          </cell>
        </row>
        <row r="130">
          <cell r="B130">
            <v>77</v>
          </cell>
          <cell r="C130">
            <v>107</v>
          </cell>
        </row>
        <row r="131">
          <cell r="B131">
            <v>78</v>
          </cell>
          <cell r="C131">
            <v>111</v>
          </cell>
        </row>
        <row r="132">
          <cell r="B132">
            <v>79</v>
          </cell>
          <cell r="C132">
            <v>115</v>
          </cell>
        </row>
        <row r="133">
          <cell r="B133">
            <v>80</v>
          </cell>
          <cell r="C133">
            <v>119</v>
          </cell>
        </row>
        <row r="134">
          <cell r="B134">
            <v>81</v>
          </cell>
          <cell r="C134">
            <v>123</v>
          </cell>
        </row>
        <row r="135">
          <cell r="B135">
            <v>82</v>
          </cell>
          <cell r="C135">
            <v>127</v>
          </cell>
        </row>
        <row r="136">
          <cell r="B136">
            <v>83</v>
          </cell>
          <cell r="C136">
            <v>131</v>
          </cell>
        </row>
        <row r="137">
          <cell r="B137">
            <v>84</v>
          </cell>
          <cell r="C137">
            <v>135</v>
          </cell>
        </row>
        <row r="138">
          <cell r="B138">
            <v>85</v>
          </cell>
          <cell r="C138">
            <v>139</v>
          </cell>
        </row>
        <row r="139">
          <cell r="B139">
            <v>86</v>
          </cell>
          <cell r="C139">
            <v>143</v>
          </cell>
        </row>
        <row r="140">
          <cell r="B140">
            <v>87</v>
          </cell>
          <cell r="C140">
            <v>147</v>
          </cell>
        </row>
        <row r="141">
          <cell r="B141">
            <v>88</v>
          </cell>
          <cell r="C141">
            <v>151</v>
          </cell>
        </row>
        <row r="142">
          <cell r="B142">
            <v>89</v>
          </cell>
          <cell r="C142">
            <v>155</v>
          </cell>
        </row>
        <row r="143">
          <cell r="B143">
            <v>90</v>
          </cell>
          <cell r="C143">
            <v>159</v>
          </cell>
        </row>
        <row r="144">
          <cell r="B144">
            <v>91</v>
          </cell>
          <cell r="C144">
            <v>163</v>
          </cell>
        </row>
        <row r="145">
          <cell r="B145">
            <v>92</v>
          </cell>
          <cell r="C145">
            <v>167</v>
          </cell>
        </row>
        <row r="146">
          <cell r="B146">
            <v>93</v>
          </cell>
          <cell r="C146">
            <v>171</v>
          </cell>
        </row>
        <row r="147">
          <cell r="B147">
            <v>94</v>
          </cell>
          <cell r="C147">
            <v>175</v>
          </cell>
        </row>
        <row r="148">
          <cell r="B148">
            <v>95</v>
          </cell>
          <cell r="C148">
            <v>179</v>
          </cell>
        </row>
        <row r="149">
          <cell r="B149">
            <v>96</v>
          </cell>
          <cell r="C149">
            <v>183</v>
          </cell>
        </row>
        <row r="150">
          <cell r="B150">
            <v>97</v>
          </cell>
          <cell r="C150">
            <v>187</v>
          </cell>
        </row>
        <row r="151">
          <cell r="B151">
            <v>98</v>
          </cell>
          <cell r="C151">
            <v>191</v>
          </cell>
        </row>
        <row r="152">
          <cell r="B152">
            <v>99</v>
          </cell>
          <cell r="C152">
            <v>195</v>
          </cell>
        </row>
        <row r="153">
          <cell r="B153">
            <v>100</v>
          </cell>
          <cell r="C153">
            <v>199</v>
          </cell>
        </row>
        <row r="154">
          <cell r="B154">
            <v>101</v>
          </cell>
          <cell r="C154">
            <v>204</v>
          </cell>
        </row>
        <row r="155">
          <cell r="B155">
            <v>102</v>
          </cell>
          <cell r="C155">
            <v>209</v>
          </cell>
        </row>
        <row r="156">
          <cell r="B156">
            <v>103</v>
          </cell>
          <cell r="C156">
            <v>214</v>
          </cell>
        </row>
        <row r="157">
          <cell r="B157">
            <v>104</v>
          </cell>
          <cell r="C157">
            <v>219</v>
          </cell>
        </row>
        <row r="158">
          <cell r="B158">
            <v>105</v>
          </cell>
          <cell r="C158">
            <v>224</v>
          </cell>
        </row>
        <row r="159">
          <cell r="B159">
            <v>106</v>
          </cell>
          <cell r="C159">
            <v>229</v>
          </cell>
        </row>
        <row r="160">
          <cell r="B160">
            <v>107</v>
          </cell>
          <cell r="C160">
            <v>234</v>
          </cell>
        </row>
        <row r="161">
          <cell r="B161">
            <v>108</v>
          </cell>
          <cell r="C161">
            <v>239</v>
          </cell>
        </row>
        <row r="162">
          <cell r="B162">
            <v>109</v>
          </cell>
          <cell r="C162">
            <v>244</v>
          </cell>
        </row>
        <row r="163">
          <cell r="B163">
            <v>110</v>
          </cell>
          <cell r="C163">
            <v>249</v>
          </cell>
        </row>
        <row r="164">
          <cell r="B164">
            <v>111</v>
          </cell>
          <cell r="C164">
            <v>254</v>
          </cell>
        </row>
        <row r="165">
          <cell r="B165">
            <v>112</v>
          </cell>
          <cell r="C165">
            <v>259</v>
          </cell>
        </row>
        <row r="166">
          <cell r="B166">
            <v>113</v>
          </cell>
          <cell r="C166">
            <v>264</v>
          </cell>
        </row>
        <row r="167">
          <cell r="B167">
            <v>114</v>
          </cell>
          <cell r="C167">
            <v>269</v>
          </cell>
        </row>
        <row r="168">
          <cell r="B168">
            <v>115</v>
          </cell>
          <cell r="C168">
            <v>274</v>
          </cell>
        </row>
        <row r="169">
          <cell r="B169">
            <v>116</v>
          </cell>
          <cell r="C169">
            <v>279</v>
          </cell>
        </row>
        <row r="170">
          <cell r="B170">
            <v>117</v>
          </cell>
          <cell r="C170">
            <v>284</v>
          </cell>
        </row>
        <row r="171">
          <cell r="B171">
            <v>118</v>
          </cell>
          <cell r="C171">
            <v>289</v>
          </cell>
        </row>
        <row r="172">
          <cell r="B172">
            <v>119</v>
          </cell>
          <cell r="C172">
            <v>294</v>
          </cell>
        </row>
        <row r="173">
          <cell r="B173">
            <v>120</v>
          </cell>
          <cell r="C173">
            <v>299</v>
          </cell>
        </row>
        <row r="174">
          <cell r="B174">
            <v>121</v>
          </cell>
          <cell r="C174">
            <v>304</v>
          </cell>
        </row>
        <row r="175">
          <cell r="B175">
            <v>122</v>
          </cell>
          <cell r="C175">
            <v>309</v>
          </cell>
        </row>
        <row r="176">
          <cell r="B176">
            <v>123</v>
          </cell>
          <cell r="C176">
            <v>314</v>
          </cell>
        </row>
        <row r="177">
          <cell r="B177">
            <v>124</v>
          </cell>
          <cell r="C177">
            <v>319</v>
          </cell>
        </row>
        <row r="178">
          <cell r="B178">
            <v>125</v>
          </cell>
          <cell r="C178">
            <v>324</v>
          </cell>
        </row>
        <row r="179">
          <cell r="B179">
            <v>126</v>
          </cell>
          <cell r="C179">
            <v>329</v>
          </cell>
        </row>
        <row r="180">
          <cell r="B180">
            <v>127</v>
          </cell>
          <cell r="C180">
            <v>334</v>
          </cell>
        </row>
        <row r="181">
          <cell r="B181">
            <v>128</v>
          </cell>
          <cell r="C181">
            <v>339</v>
          </cell>
        </row>
        <row r="182">
          <cell r="B182">
            <v>129</v>
          </cell>
          <cell r="C182">
            <v>344</v>
          </cell>
        </row>
        <row r="183">
          <cell r="B183">
            <v>130</v>
          </cell>
          <cell r="C183">
            <v>349</v>
          </cell>
        </row>
        <row r="184">
          <cell r="B184">
            <v>131</v>
          </cell>
          <cell r="C184">
            <v>354</v>
          </cell>
        </row>
        <row r="185">
          <cell r="B185">
            <v>132</v>
          </cell>
          <cell r="C185">
            <v>359</v>
          </cell>
        </row>
        <row r="186">
          <cell r="B186">
            <v>133</v>
          </cell>
          <cell r="C186">
            <v>364</v>
          </cell>
        </row>
        <row r="187">
          <cell r="B187">
            <v>134</v>
          </cell>
          <cell r="C187">
            <v>369</v>
          </cell>
        </row>
        <row r="188">
          <cell r="B188">
            <v>135</v>
          </cell>
          <cell r="C188">
            <v>374</v>
          </cell>
        </row>
        <row r="189">
          <cell r="B189">
            <v>136</v>
          </cell>
          <cell r="C189">
            <v>379</v>
          </cell>
        </row>
        <row r="190">
          <cell r="B190">
            <v>137</v>
          </cell>
          <cell r="C190">
            <v>384</v>
          </cell>
        </row>
        <row r="191">
          <cell r="B191">
            <v>138</v>
          </cell>
          <cell r="C191">
            <v>389</v>
          </cell>
        </row>
        <row r="192">
          <cell r="B192">
            <v>139</v>
          </cell>
          <cell r="C192">
            <v>394</v>
          </cell>
        </row>
        <row r="193">
          <cell r="B193">
            <v>140</v>
          </cell>
          <cell r="C193">
            <v>399</v>
          </cell>
        </row>
        <row r="194">
          <cell r="B194">
            <v>141</v>
          </cell>
          <cell r="C194">
            <v>404</v>
          </cell>
        </row>
        <row r="195">
          <cell r="B195">
            <v>142</v>
          </cell>
          <cell r="C195">
            <v>409</v>
          </cell>
        </row>
        <row r="196">
          <cell r="B196">
            <v>143</v>
          </cell>
          <cell r="C196">
            <v>414</v>
          </cell>
        </row>
        <row r="197">
          <cell r="B197">
            <v>144</v>
          </cell>
          <cell r="C197">
            <v>419</v>
          </cell>
        </row>
        <row r="198">
          <cell r="B198">
            <v>145</v>
          </cell>
          <cell r="C198">
            <v>424</v>
          </cell>
        </row>
        <row r="199">
          <cell r="B199">
            <v>146</v>
          </cell>
          <cell r="C199">
            <v>429</v>
          </cell>
        </row>
        <row r="200">
          <cell r="B200">
            <v>147</v>
          </cell>
          <cell r="C200">
            <v>434</v>
          </cell>
        </row>
        <row r="201">
          <cell r="B201">
            <v>148</v>
          </cell>
          <cell r="C201">
            <v>439</v>
          </cell>
        </row>
        <row r="202">
          <cell r="B202">
            <v>149</v>
          </cell>
          <cell r="C202">
            <v>444</v>
          </cell>
        </row>
        <row r="203">
          <cell r="B203">
            <v>150</v>
          </cell>
          <cell r="C203">
            <v>449</v>
          </cell>
        </row>
        <row r="204">
          <cell r="B204">
            <v>151</v>
          </cell>
          <cell r="C204">
            <v>454</v>
          </cell>
        </row>
        <row r="205">
          <cell r="B205">
            <v>152</v>
          </cell>
          <cell r="C205">
            <v>459</v>
          </cell>
        </row>
        <row r="206">
          <cell r="B206">
            <v>153</v>
          </cell>
          <cell r="C206">
            <v>464</v>
          </cell>
        </row>
        <row r="207">
          <cell r="B207">
            <v>154</v>
          </cell>
          <cell r="C207">
            <v>469</v>
          </cell>
        </row>
        <row r="208">
          <cell r="B208">
            <v>155</v>
          </cell>
          <cell r="C208">
            <v>474</v>
          </cell>
        </row>
        <row r="209">
          <cell r="B209">
            <v>156</v>
          </cell>
          <cell r="C209">
            <v>479</v>
          </cell>
        </row>
        <row r="210">
          <cell r="B210">
            <v>157</v>
          </cell>
          <cell r="C210">
            <v>484</v>
          </cell>
        </row>
        <row r="211">
          <cell r="B211">
            <v>158</v>
          </cell>
          <cell r="C211">
            <v>489</v>
          </cell>
        </row>
        <row r="212">
          <cell r="B212">
            <v>159</v>
          </cell>
          <cell r="C212">
            <v>494</v>
          </cell>
        </row>
        <row r="213">
          <cell r="B213">
            <v>160</v>
          </cell>
          <cell r="C213">
            <v>499</v>
          </cell>
        </row>
        <row r="214">
          <cell r="B214">
            <v>161</v>
          </cell>
          <cell r="C214">
            <v>504</v>
          </cell>
        </row>
        <row r="215">
          <cell r="B215">
            <v>162</v>
          </cell>
          <cell r="C215">
            <v>509</v>
          </cell>
        </row>
        <row r="216">
          <cell r="B216">
            <v>163</v>
          </cell>
          <cell r="C216">
            <v>514</v>
          </cell>
        </row>
        <row r="217">
          <cell r="B217">
            <v>164</v>
          </cell>
          <cell r="C217">
            <v>519</v>
          </cell>
        </row>
        <row r="218">
          <cell r="B218">
            <v>165</v>
          </cell>
          <cell r="C218">
            <v>524</v>
          </cell>
        </row>
        <row r="219">
          <cell r="B219">
            <v>166</v>
          </cell>
          <cell r="C219">
            <v>529</v>
          </cell>
        </row>
        <row r="220">
          <cell r="B220">
            <v>167</v>
          </cell>
          <cell r="C220">
            <v>534</v>
          </cell>
        </row>
        <row r="221">
          <cell r="B221">
            <v>168</v>
          </cell>
          <cell r="C221">
            <v>539</v>
          </cell>
        </row>
        <row r="222">
          <cell r="B222">
            <v>169</v>
          </cell>
          <cell r="C222">
            <v>544</v>
          </cell>
        </row>
        <row r="223">
          <cell r="B223">
            <v>170</v>
          </cell>
          <cell r="C223">
            <v>549</v>
          </cell>
        </row>
        <row r="224">
          <cell r="B224">
            <v>171</v>
          </cell>
          <cell r="C224">
            <v>554</v>
          </cell>
        </row>
        <row r="225">
          <cell r="B225">
            <v>172</v>
          </cell>
          <cell r="C225">
            <v>559</v>
          </cell>
        </row>
        <row r="226">
          <cell r="B226">
            <v>173</v>
          </cell>
          <cell r="C226">
            <v>564</v>
          </cell>
        </row>
        <row r="227">
          <cell r="B227">
            <v>174</v>
          </cell>
          <cell r="C227">
            <v>569</v>
          </cell>
        </row>
        <row r="228">
          <cell r="B228">
            <v>175</v>
          </cell>
          <cell r="C228">
            <v>574</v>
          </cell>
        </row>
        <row r="229">
          <cell r="B229">
            <v>176</v>
          </cell>
          <cell r="C229">
            <v>579</v>
          </cell>
        </row>
        <row r="230">
          <cell r="B230">
            <v>177</v>
          </cell>
          <cell r="C230">
            <v>584</v>
          </cell>
        </row>
        <row r="231">
          <cell r="B231">
            <v>178</v>
          </cell>
          <cell r="C231">
            <v>589</v>
          </cell>
        </row>
        <row r="232">
          <cell r="B232">
            <v>179</v>
          </cell>
          <cell r="C232">
            <v>594</v>
          </cell>
        </row>
        <row r="233">
          <cell r="B233">
            <v>180</v>
          </cell>
          <cell r="C233">
            <v>599</v>
          </cell>
        </row>
        <row r="234">
          <cell r="B234">
            <v>181</v>
          </cell>
          <cell r="C234">
            <v>604</v>
          </cell>
        </row>
        <row r="235">
          <cell r="B235">
            <v>182</v>
          </cell>
          <cell r="C235">
            <v>609</v>
          </cell>
        </row>
        <row r="236">
          <cell r="B236">
            <v>183</v>
          </cell>
          <cell r="C236">
            <v>614</v>
          </cell>
        </row>
        <row r="237">
          <cell r="B237">
            <v>184</v>
          </cell>
          <cell r="C237">
            <v>619</v>
          </cell>
        </row>
        <row r="238">
          <cell r="B238">
            <v>185</v>
          </cell>
          <cell r="C238">
            <v>624</v>
          </cell>
        </row>
        <row r="239">
          <cell r="B239">
            <v>186</v>
          </cell>
          <cell r="C239">
            <v>629</v>
          </cell>
        </row>
        <row r="240">
          <cell r="B240">
            <v>187</v>
          </cell>
          <cell r="C240">
            <v>634</v>
          </cell>
        </row>
        <row r="241">
          <cell r="B241">
            <v>188</v>
          </cell>
          <cell r="C241">
            <v>639</v>
          </cell>
        </row>
        <row r="242">
          <cell r="B242">
            <v>189</v>
          </cell>
          <cell r="C242">
            <v>644</v>
          </cell>
        </row>
        <row r="243">
          <cell r="B243">
            <v>190</v>
          </cell>
          <cell r="C243">
            <v>649</v>
          </cell>
        </row>
        <row r="244">
          <cell r="B244">
            <v>191</v>
          </cell>
          <cell r="C244">
            <v>654</v>
          </cell>
        </row>
        <row r="245">
          <cell r="B245">
            <v>192</v>
          </cell>
          <cell r="C245">
            <v>659</v>
          </cell>
        </row>
        <row r="246">
          <cell r="B246">
            <v>193</v>
          </cell>
          <cell r="C246">
            <v>664</v>
          </cell>
        </row>
        <row r="247">
          <cell r="B247">
            <v>194</v>
          </cell>
          <cell r="C247">
            <v>669</v>
          </cell>
        </row>
        <row r="248">
          <cell r="B248">
            <v>195</v>
          </cell>
          <cell r="C248">
            <v>674</v>
          </cell>
        </row>
        <row r="249">
          <cell r="B249">
            <v>196</v>
          </cell>
          <cell r="C249">
            <v>679</v>
          </cell>
        </row>
        <row r="250">
          <cell r="B250">
            <v>197</v>
          </cell>
          <cell r="C250">
            <v>684</v>
          </cell>
        </row>
        <row r="251">
          <cell r="B251">
            <v>198</v>
          </cell>
          <cell r="C251">
            <v>689</v>
          </cell>
        </row>
        <row r="252">
          <cell r="B252">
            <v>199</v>
          </cell>
          <cell r="C252">
            <v>694</v>
          </cell>
        </row>
        <row r="253">
          <cell r="B253">
            <v>200</v>
          </cell>
          <cell r="C253">
            <v>699</v>
          </cell>
        </row>
        <row r="254">
          <cell r="B254">
            <v>201</v>
          </cell>
          <cell r="C254">
            <v>704</v>
          </cell>
        </row>
        <row r="255">
          <cell r="B255">
            <v>202</v>
          </cell>
          <cell r="C255">
            <v>709</v>
          </cell>
        </row>
        <row r="256">
          <cell r="B256">
            <v>203</v>
          </cell>
          <cell r="C256">
            <v>714</v>
          </cell>
        </row>
        <row r="257">
          <cell r="B257">
            <v>204</v>
          </cell>
          <cell r="C257">
            <v>719</v>
          </cell>
        </row>
        <row r="258">
          <cell r="B258">
            <v>205</v>
          </cell>
          <cell r="C258">
            <v>724</v>
          </cell>
        </row>
        <row r="259">
          <cell r="B259">
            <v>206</v>
          </cell>
          <cell r="C259">
            <v>729</v>
          </cell>
        </row>
        <row r="260">
          <cell r="B260">
            <v>207</v>
          </cell>
          <cell r="C260">
            <v>734</v>
          </cell>
        </row>
      </sheetData>
      <sheetData sheetId="3">
        <row r="2">
          <cell r="CG2">
            <v>1</v>
          </cell>
          <cell r="CH2">
            <v>50</v>
          </cell>
        </row>
        <row r="3">
          <cell r="CG3">
            <v>2</v>
          </cell>
          <cell r="CH3">
            <v>50</v>
          </cell>
        </row>
        <row r="4">
          <cell r="CG4">
            <v>2</v>
          </cell>
          <cell r="CH4">
            <v>100</v>
          </cell>
        </row>
        <row r="5">
          <cell r="CG5">
            <v>2</v>
          </cell>
          <cell r="CH5">
            <v>150</v>
          </cell>
        </row>
        <row r="6">
          <cell r="CG6">
            <v>3</v>
          </cell>
          <cell r="CH6">
            <v>50</v>
          </cell>
        </row>
        <row r="7">
          <cell r="CG7">
            <v>3</v>
          </cell>
          <cell r="CH7">
            <v>100</v>
          </cell>
        </row>
        <row r="8">
          <cell r="CG8">
            <v>3</v>
          </cell>
          <cell r="CH8">
            <v>150</v>
          </cell>
        </row>
        <row r="9">
          <cell r="CG9">
            <v>3</v>
          </cell>
          <cell r="CH9">
            <v>200</v>
          </cell>
        </row>
        <row r="10">
          <cell r="CG10">
            <v>3</v>
          </cell>
          <cell r="CH10">
            <v>250</v>
          </cell>
        </row>
        <row r="11">
          <cell r="CG11">
            <v>4</v>
          </cell>
          <cell r="CH11">
            <v>50</v>
          </cell>
        </row>
        <row r="12">
          <cell r="CG12">
            <v>4</v>
          </cell>
          <cell r="CH12">
            <v>100</v>
          </cell>
        </row>
        <row r="13">
          <cell r="CG13">
            <v>4</v>
          </cell>
          <cell r="CH13">
            <v>150</v>
          </cell>
        </row>
        <row r="14">
          <cell r="CG14">
            <v>4</v>
          </cell>
          <cell r="CH14">
            <v>200</v>
          </cell>
        </row>
        <row r="15">
          <cell r="CG15">
            <v>4</v>
          </cell>
          <cell r="CH15">
            <v>250</v>
          </cell>
        </row>
        <row r="16">
          <cell r="CG16">
            <v>4</v>
          </cell>
          <cell r="CH16">
            <v>300</v>
          </cell>
        </row>
        <row r="17">
          <cell r="CG17">
            <v>5</v>
          </cell>
          <cell r="CH17">
            <v>50</v>
          </cell>
        </row>
        <row r="18">
          <cell r="CG18">
            <v>5</v>
          </cell>
          <cell r="CH18">
            <v>100</v>
          </cell>
        </row>
        <row r="19">
          <cell r="CG19">
            <v>5</v>
          </cell>
          <cell r="CH19">
            <v>150</v>
          </cell>
        </row>
        <row r="20">
          <cell r="CG20">
            <v>5</v>
          </cell>
          <cell r="CH20">
            <v>200</v>
          </cell>
        </row>
        <row r="21">
          <cell r="CG21">
            <v>5</v>
          </cell>
          <cell r="CH21">
            <v>250</v>
          </cell>
        </row>
        <row r="22">
          <cell r="CG22">
            <v>5</v>
          </cell>
          <cell r="CH22">
            <v>300</v>
          </cell>
        </row>
        <row r="23">
          <cell r="CG23">
            <v>5</v>
          </cell>
          <cell r="CH23">
            <v>350</v>
          </cell>
        </row>
        <row r="24">
          <cell r="CH24">
            <v>40</v>
          </cell>
        </row>
      </sheetData>
      <sheetData sheetId="4"/>
      <sheetData sheetId="5"/>
      <sheetData sheetId="6">
        <row r="142">
          <cell r="B142">
            <v>1</v>
          </cell>
          <cell r="C142">
            <v>1</v>
          </cell>
          <cell r="D142">
            <v>0.148513956715312</v>
          </cell>
          <cell r="E142">
            <v>0.148513956715312</v>
          </cell>
          <cell r="F142">
            <v>445</v>
          </cell>
          <cell r="G142">
            <v>445</v>
          </cell>
        </row>
        <row r="143">
          <cell r="B143">
            <v>2</v>
          </cell>
          <cell r="C143">
            <v>0.659753955386447</v>
          </cell>
          <cell r="D143">
            <v>0.0979826703730184</v>
          </cell>
          <cell r="E143">
            <v>0.24649662708833</v>
          </cell>
          <cell r="F143">
            <v>739</v>
          </cell>
          <cell r="G143">
            <v>294</v>
          </cell>
        </row>
        <row r="144">
          <cell r="B144">
            <v>3</v>
          </cell>
          <cell r="C144">
            <v>0.517281857971787</v>
          </cell>
          <cell r="D144">
            <v>0.0768235754644379</v>
          </cell>
          <cell r="E144">
            <v>0.323320202552768</v>
          </cell>
          <cell r="F144">
            <v>969</v>
          </cell>
          <cell r="G144">
            <v>230</v>
          </cell>
        </row>
        <row r="145">
          <cell r="B145">
            <v>4</v>
          </cell>
          <cell r="C145">
            <v>0.435275281648062</v>
          </cell>
          <cell r="D145">
            <v>0.0646444543379254</v>
          </cell>
          <cell r="E145">
            <v>0.387964656890693</v>
          </cell>
          <cell r="F145">
            <v>1163</v>
          </cell>
          <cell r="G145">
            <v>194</v>
          </cell>
        </row>
        <row r="146">
          <cell r="B146">
            <v>5</v>
          </cell>
          <cell r="C146">
            <v>0.380730787743176</v>
          </cell>
          <cell r="D146">
            <v>0.0565438357310765</v>
          </cell>
          <cell r="E146">
            <v>0.44450849262177</v>
          </cell>
          <cell r="F146">
            <v>1333</v>
          </cell>
          <cell r="G146">
            <v>170</v>
          </cell>
        </row>
        <row r="147">
          <cell r="B147">
            <v>6</v>
          </cell>
          <cell r="C147">
            <v>0.341278751846537</v>
          </cell>
          <cell r="D147">
            <v>0.0506846577795921</v>
          </cell>
          <cell r="E147">
            <v>0.495193150401362</v>
          </cell>
          <cell r="F147">
            <v>1485</v>
          </cell>
          <cell r="G147">
            <v>152</v>
          </cell>
        </row>
        <row r="148">
          <cell r="B148">
            <v>7</v>
          </cell>
          <cell r="C148">
            <v>0.311129489211826</v>
          </cell>
          <cell r="D148">
            <v>0.0462070714936621</v>
          </cell>
          <cell r="E148">
            <v>0.541400221895024</v>
          </cell>
          <cell r="F148">
            <v>1624</v>
          </cell>
          <cell r="G148">
            <v>139</v>
          </cell>
        </row>
        <row r="149">
          <cell r="B149">
            <v>8</v>
          </cell>
          <cell r="C149">
            <v>0.287174588749259</v>
          </cell>
          <cell r="D149">
            <v>0.0426494344432448</v>
          </cell>
          <cell r="E149">
            <v>0.584049656338269</v>
          </cell>
          <cell r="F149">
            <v>1752</v>
          </cell>
          <cell r="G149">
            <v>128</v>
          </cell>
        </row>
        <row r="150">
          <cell r="B150">
            <v>9</v>
          </cell>
          <cell r="C150">
            <v>0.267580520586744</v>
          </cell>
          <cell r="D150">
            <v>0.0397394418522802</v>
          </cell>
          <cell r="E150">
            <v>0.623789098190549</v>
          </cell>
          <cell r="F150">
            <v>1871</v>
          </cell>
          <cell r="G150">
            <v>119</v>
          </cell>
        </row>
        <row r="151">
          <cell r="B151">
            <v>10</v>
          </cell>
          <cell r="C151">
            <v>0.251188643150958</v>
          </cell>
          <cell r="D151">
            <v>0.0373050192762992</v>
          </cell>
          <cell r="E151">
            <v>0.661094117466848</v>
          </cell>
          <cell r="F151">
            <v>1983</v>
          </cell>
          <cell r="G151">
            <v>112</v>
          </cell>
        </row>
        <row r="152">
          <cell r="B152">
            <v>11</v>
          </cell>
          <cell r="C152">
            <v>0.237227148661716</v>
          </cell>
          <cell r="D152">
            <v>0.0352315424880429</v>
          </cell>
          <cell r="E152">
            <v>0.696325659954891</v>
          </cell>
          <cell r="F152">
            <v>2088</v>
          </cell>
          <cell r="G152">
            <v>105</v>
          </cell>
        </row>
        <row r="153">
          <cell r="B153">
            <v>12</v>
          </cell>
          <cell r="C153">
            <v>0.225160006420102</v>
          </cell>
          <cell r="D153">
            <v>0.0334394034474944</v>
          </cell>
          <cell r="E153">
            <v>0.729765063402386</v>
          </cell>
          <cell r="F153">
            <v>2189</v>
          </cell>
          <cell r="G153">
            <v>101</v>
          </cell>
        </row>
        <row r="154">
          <cell r="B154">
            <v>13</v>
          </cell>
          <cell r="C154">
            <v>0.214602110453007</v>
          </cell>
          <cell r="D154">
            <v>0.0318714085428323</v>
          </cell>
          <cell r="E154">
            <v>0.761636471945218</v>
          </cell>
          <cell r="F154">
            <v>2284</v>
          </cell>
          <cell r="G154">
            <v>95</v>
          </cell>
        </row>
        <row r="155">
          <cell r="B155">
            <v>14</v>
          </cell>
          <cell r="C155">
            <v>0.205268911144867</v>
          </cell>
          <cell r="D155">
            <v>0.0304852981847679</v>
          </cell>
          <cell r="E155">
            <v>0.792121770129986</v>
          </cell>
          <cell r="F155">
            <v>2376</v>
          </cell>
          <cell r="G155">
            <v>92</v>
          </cell>
        </row>
        <row r="156">
          <cell r="B156">
            <v>15</v>
          </cell>
          <cell r="C156">
            <v>0.196945129270852</v>
          </cell>
          <cell r="D156">
            <v>0.0292491004038227</v>
          </cell>
          <cell r="E156">
            <v>0.821370870533809</v>
          </cell>
          <cell r="F156">
            <v>2464</v>
          </cell>
          <cell r="G156">
            <v>88</v>
          </cell>
        </row>
        <row r="157">
          <cell r="B157">
            <v>16</v>
          </cell>
          <cell r="C157">
            <v>0.1894645708138</v>
          </cell>
          <cell r="D157">
            <v>0.0281381330689258</v>
          </cell>
          <cell r="E157">
            <v>0.849509003602734</v>
          </cell>
          <cell r="F157">
            <v>2548</v>
          </cell>
          <cell r="G157">
            <v>84</v>
          </cell>
        </row>
        <row r="158">
          <cell r="B158">
            <v>17</v>
          </cell>
          <cell r="C158">
            <v>0.182696676564573</v>
          </cell>
          <cell r="D158">
            <v>0.0271330063153422</v>
          </cell>
          <cell r="E158">
            <v>0.876642009918077</v>
          </cell>
          <cell r="F158">
            <v>2629</v>
          </cell>
          <cell r="G158">
            <v>81</v>
          </cell>
        </row>
        <row r="159">
          <cell r="B159">
            <v>18</v>
          </cell>
          <cell r="C159">
            <v>0.176537306841469</v>
          </cell>
          <cell r="D159">
            <v>0.0262182539468916</v>
          </cell>
          <cell r="E159">
            <v>0.902860263864968</v>
          </cell>
          <cell r="F159">
            <v>2708</v>
          </cell>
          <cell r="G159">
            <v>79</v>
          </cell>
        </row>
        <row r="160">
          <cell r="B160">
            <v>19</v>
          </cell>
          <cell r="C160">
            <v>0.170902273217667</v>
          </cell>
          <cell r="D160">
            <v>0.0253813728071969</v>
          </cell>
          <cell r="E160">
            <v>0.928241636672165</v>
          </cell>
          <cell r="F160">
            <v>2784</v>
          </cell>
          <cell r="G160">
            <v>76</v>
          </cell>
        </row>
        <row r="161">
          <cell r="B161">
            <v>20</v>
          </cell>
          <cell r="C161">
            <v>0.165722700866999</v>
          </cell>
          <cell r="D161">
            <v>0.0246121340233061</v>
          </cell>
          <cell r="E161">
            <v>0.952853770695471</v>
          </cell>
          <cell r="F161">
            <v>2858</v>
          </cell>
          <cell r="G161">
            <v>74</v>
          </cell>
        </row>
        <row r="162">
          <cell r="B162">
            <v>21</v>
          </cell>
          <cell r="C162">
            <v>0.160941640249306</v>
          </cell>
          <cell r="D162">
            <v>0.0239020797936767</v>
          </cell>
          <cell r="E162">
            <v>0.976755850489148</v>
          </cell>
          <cell r="F162">
            <v>2930</v>
          </cell>
          <cell r="G162">
            <v>72</v>
          </cell>
        </row>
        <row r="163">
          <cell r="B163">
            <v>22</v>
          </cell>
          <cell r="C163">
            <v>0.156511549654616</v>
          </cell>
          <cell r="D163">
            <v>0.0232441495108519</v>
          </cell>
          <cell r="E163">
            <v>1</v>
          </cell>
          <cell r="F163">
            <v>3000</v>
          </cell>
          <cell r="G163">
            <v>70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@精英关卡表"/>
      <sheetName val="@关卡配置表"/>
      <sheetName val="@战场功能配置"/>
      <sheetName val="@地图预制体表"/>
      <sheetName val="代对表"/>
      <sheetName val="辅助表"/>
    </sheetNames>
    <sheetDataSet>
      <sheetData sheetId="0"/>
      <sheetData sheetId="1"/>
      <sheetData sheetId="2"/>
      <sheetData sheetId="3"/>
      <sheetData sheetId="4"/>
      <sheetData sheetId="5">
        <row r="1">
          <cell r="A1">
            <v>1</v>
          </cell>
          <cell r="B1" t="str">
            <v>风气星</v>
          </cell>
        </row>
        <row r="2">
          <cell r="A2">
            <v>2</v>
          </cell>
          <cell r="B2" t="str">
            <v>冰川星</v>
          </cell>
        </row>
        <row r="3">
          <cell r="A3">
            <v>3</v>
          </cell>
          <cell r="B3" t="str">
            <v>炙岩星</v>
          </cell>
        </row>
        <row r="4">
          <cell r="A4">
            <v>4</v>
          </cell>
          <cell r="B4" t="str">
            <v>光明星</v>
          </cell>
        </row>
        <row r="5">
          <cell r="A5">
            <v>5</v>
          </cell>
          <cell r="B5" t="str">
            <v>暗紫星</v>
          </cell>
        </row>
        <row r="6">
          <cell r="A6">
            <v>6</v>
          </cell>
          <cell r="B6" t="str">
            <v>风气星</v>
          </cell>
        </row>
        <row r="7">
          <cell r="A7">
            <v>7</v>
          </cell>
          <cell r="B7" t="str">
            <v>冰川星</v>
          </cell>
        </row>
        <row r="8">
          <cell r="A8">
            <v>8</v>
          </cell>
          <cell r="B8" t="str">
            <v>炙岩星</v>
          </cell>
        </row>
        <row r="9">
          <cell r="A9">
            <v>9</v>
          </cell>
          <cell r="B9" t="str">
            <v>光明星</v>
          </cell>
        </row>
        <row r="10">
          <cell r="A10">
            <v>10</v>
          </cell>
          <cell r="B10" t="str">
            <v>暗紫星</v>
          </cell>
        </row>
        <row r="11">
          <cell r="A11">
            <v>11</v>
          </cell>
          <cell r="B11" t="str">
            <v>风气星</v>
          </cell>
        </row>
        <row r="12">
          <cell r="A12">
            <v>12</v>
          </cell>
          <cell r="B12" t="str">
            <v>冰川星</v>
          </cell>
        </row>
        <row r="13">
          <cell r="A13">
            <v>13</v>
          </cell>
          <cell r="B13" t="str">
            <v>炙岩星</v>
          </cell>
        </row>
        <row r="14">
          <cell r="A14">
            <v>14</v>
          </cell>
          <cell r="B14" t="str">
            <v>光明星</v>
          </cell>
        </row>
        <row r="15">
          <cell r="A15">
            <v>15</v>
          </cell>
          <cell r="B15" t="str">
            <v>暗紫星</v>
          </cell>
        </row>
        <row r="16">
          <cell r="A16">
            <v>16</v>
          </cell>
          <cell r="B16" t="str">
            <v>风气星</v>
          </cell>
        </row>
        <row r="17">
          <cell r="A17">
            <v>17</v>
          </cell>
          <cell r="B17" t="str">
            <v>冰川星</v>
          </cell>
        </row>
        <row r="18">
          <cell r="A18">
            <v>18</v>
          </cell>
          <cell r="B18" t="str">
            <v>炙岩星</v>
          </cell>
        </row>
        <row r="19">
          <cell r="A19">
            <v>19</v>
          </cell>
          <cell r="B19" t="str">
            <v>光明星</v>
          </cell>
        </row>
        <row r="20">
          <cell r="A20">
            <v>20</v>
          </cell>
          <cell r="B20" t="str">
            <v>暗紫星</v>
          </cell>
        </row>
        <row r="21">
          <cell r="A21">
            <v>21</v>
          </cell>
          <cell r="B21" t="str">
            <v>风气星</v>
          </cell>
        </row>
        <row r="22">
          <cell r="A22">
            <v>22</v>
          </cell>
          <cell r="B22" t="str">
            <v>冰川星</v>
          </cell>
        </row>
        <row r="23">
          <cell r="A23">
            <v>23</v>
          </cell>
          <cell r="B23" t="str">
            <v>炙岩星</v>
          </cell>
        </row>
        <row r="24">
          <cell r="A24">
            <v>24</v>
          </cell>
          <cell r="B24" t="str">
            <v>光明星</v>
          </cell>
        </row>
        <row r="25">
          <cell r="A25">
            <v>25</v>
          </cell>
          <cell r="B25" t="str">
            <v>暗紫星</v>
          </cell>
        </row>
        <row r="26">
          <cell r="A26">
            <v>26</v>
          </cell>
          <cell r="B26" t="str">
            <v>风气星</v>
          </cell>
        </row>
        <row r="27">
          <cell r="A27">
            <v>27</v>
          </cell>
          <cell r="B27" t="str">
            <v>冰川星</v>
          </cell>
        </row>
        <row r="28">
          <cell r="A28">
            <v>28</v>
          </cell>
          <cell r="B28" t="str">
            <v>炙岩星</v>
          </cell>
        </row>
        <row r="29">
          <cell r="A29">
            <v>29</v>
          </cell>
          <cell r="B29" t="str">
            <v>光明星</v>
          </cell>
        </row>
        <row r="30">
          <cell r="A30">
            <v>30</v>
          </cell>
          <cell r="B30" t="str">
            <v>暗紫星</v>
          </cell>
        </row>
        <row r="31">
          <cell r="A31">
            <v>31</v>
          </cell>
          <cell r="B31" t="str">
            <v>风气星</v>
          </cell>
        </row>
        <row r="32">
          <cell r="A32">
            <v>32</v>
          </cell>
          <cell r="B32" t="str">
            <v>冰川星</v>
          </cell>
        </row>
        <row r="33">
          <cell r="A33">
            <v>33</v>
          </cell>
          <cell r="B33" t="str">
            <v>炙岩星</v>
          </cell>
        </row>
        <row r="34">
          <cell r="A34">
            <v>34</v>
          </cell>
          <cell r="B34" t="str">
            <v>光明星</v>
          </cell>
        </row>
        <row r="35">
          <cell r="A35">
            <v>35</v>
          </cell>
          <cell r="B35" t="str">
            <v>暗紫星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90"/>
  <sheetViews>
    <sheetView workbookViewId="0">
      <pane xSplit="1" ySplit="1" topLeftCell="B1668" activePane="bottomRight" state="frozen"/>
      <selection/>
      <selection pane="topRight"/>
      <selection pane="bottomLeft"/>
      <selection pane="bottomRight" activeCell="F1674" sqref="F1674"/>
    </sheetView>
  </sheetViews>
  <sheetFormatPr defaultColWidth="10.625" defaultRowHeight="15.75"/>
  <cols>
    <col min="1" max="1" width="7.375" style="3" customWidth="1"/>
    <col min="2" max="2" width="27.125" style="3" customWidth="1"/>
    <col min="3" max="3" width="17.5" style="3" customWidth="1"/>
    <col min="4" max="4" width="32.375" style="3" customWidth="1"/>
    <col min="5" max="5" width="36.375" style="3" customWidth="1"/>
    <col min="6" max="6" width="28.25" style="3" customWidth="1"/>
    <col min="7" max="7" width="14.875" style="3" customWidth="1"/>
    <col min="8" max="8" width="19.375" style="3" customWidth="1"/>
    <col min="9" max="9" width="22.625" style="3" customWidth="1"/>
    <col min="10" max="10" width="34.875" style="3" customWidth="1"/>
    <col min="11" max="16384" width="10.625" style="3"/>
  </cols>
  <sheetData>
    <row r="1" s="3" customFormat="1" spans="1:9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</row>
    <row r="2" s="15" customFormat="1" spans="1:10">
      <c r="A2" s="21" t="s">
        <v>9</v>
      </c>
      <c r="B2" s="21" t="s">
        <v>10</v>
      </c>
      <c r="C2" s="21" t="s">
        <v>11</v>
      </c>
      <c r="D2" s="21" t="s">
        <v>12</v>
      </c>
      <c r="E2" s="17" t="s">
        <v>13</v>
      </c>
      <c r="F2" s="21" t="s">
        <v>14</v>
      </c>
      <c r="G2" s="21" t="s">
        <v>15</v>
      </c>
      <c r="H2" s="17" t="s">
        <v>16</v>
      </c>
      <c r="I2" s="21" t="s">
        <v>17</v>
      </c>
      <c r="J2" s="3"/>
    </row>
    <row r="3" s="3" customFormat="1" spans="1:10">
      <c r="A3" s="17">
        <v>1</v>
      </c>
      <c r="B3" s="17" t="s">
        <v>18</v>
      </c>
      <c r="C3" s="17">
        <f t="shared" ref="C3:C8" si="0">A3+1</f>
        <v>2</v>
      </c>
      <c r="D3" s="17" t="s">
        <v>19</v>
      </c>
      <c r="E3" s="17">
        <v>1</v>
      </c>
      <c r="F3" s="17" t="s">
        <v>20</v>
      </c>
      <c r="G3" s="17">
        <v>1</v>
      </c>
      <c r="H3" s="6" t="s">
        <v>21</v>
      </c>
      <c r="I3" s="17">
        <v>0.1</v>
      </c>
      <c r="J3" s="4"/>
    </row>
    <row r="4" s="3" customFormat="1" spans="1:10">
      <c r="A4" s="17">
        <v>2</v>
      </c>
      <c r="B4" s="17" t="s">
        <v>22</v>
      </c>
      <c r="C4" s="17">
        <f t="shared" si="0"/>
        <v>3</v>
      </c>
      <c r="D4" s="17" t="s">
        <v>23</v>
      </c>
      <c r="E4" s="17">
        <v>1</v>
      </c>
      <c r="F4" s="17">
        <v>999</v>
      </c>
      <c r="G4" s="17">
        <v>100</v>
      </c>
      <c r="H4" s="6" t="s">
        <v>21</v>
      </c>
      <c r="I4" s="17">
        <v>2</v>
      </c>
      <c r="J4" s="4"/>
    </row>
    <row r="5" s="3" customFormat="1" spans="1:10">
      <c r="A5" s="17">
        <v>3</v>
      </c>
      <c r="B5" s="17" t="s">
        <v>24</v>
      </c>
      <c r="C5" s="17">
        <f t="shared" si="0"/>
        <v>4</v>
      </c>
      <c r="D5" s="17" t="s">
        <v>19</v>
      </c>
      <c r="E5" s="17">
        <v>1</v>
      </c>
      <c r="F5" s="17" t="s">
        <v>25</v>
      </c>
      <c r="G5" s="17">
        <v>1</v>
      </c>
      <c r="H5" s="6" t="s">
        <v>21</v>
      </c>
      <c r="I5" s="17">
        <v>2</v>
      </c>
      <c r="J5" s="4"/>
    </row>
    <row r="6" s="3" customFormat="1" spans="1:10">
      <c r="A6" s="17">
        <v>4</v>
      </c>
      <c r="B6" s="17" t="s">
        <v>26</v>
      </c>
      <c r="C6" s="17">
        <f t="shared" si="0"/>
        <v>5</v>
      </c>
      <c r="D6" s="17" t="s">
        <v>27</v>
      </c>
      <c r="E6" s="17">
        <v>1</v>
      </c>
      <c r="F6" s="17">
        <v>1201</v>
      </c>
      <c r="G6" s="17">
        <v>10</v>
      </c>
      <c r="H6" s="6" t="s">
        <v>21</v>
      </c>
      <c r="I6" s="17">
        <v>3</v>
      </c>
      <c r="J6" s="4"/>
    </row>
    <row r="7" s="3" customFormat="1" spans="1:10">
      <c r="A7" s="17">
        <v>5</v>
      </c>
      <c r="B7" s="17" t="s">
        <v>28</v>
      </c>
      <c r="C7" s="17">
        <f t="shared" si="0"/>
        <v>6</v>
      </c>
      <c r="D7" s="17" t="s">
        <v>27</v>
      </c>
      <c r="E7" s="17">
        <v>1</v>
      </c>
      <c r="F7" s="17">
        <v>1204</v>
      </c>
      <c r="G7" s="17">
        <v>1</v>
      </c>
      <c r="H7" s="6" t="s">
        <v>21</v>
      </c>
      <c r="I7" s="17">
        <v>3</v>
      </c>
      <c r="J7" s="4"/>
    </row>
    <row r="8" s="3" customFormat="1" spans="1:10">
      <c r="A8" s="17">
        <v>6</v>
      </c>
      <c r="B8" s="17" t="s">
        <v>29</v>
      </c>
      <c r="C8" s="17">
        <f t="shared" si="0"/>
        <v>7</v>
      </c>
      <c r="D8" s="17" t="s">
        <v>30</v>
      </c>
      <c r="E8" s="17">
        <v>1</v>
      </c>
      <c r="F8" s="17">
        <v>999</v>
      </c>
      <c r="G8" s="17">
        <v>5</v>
      </c>
      <c r="H8" s="6" t="s">
        <v>21</v>
      </c>
      <c r="I8" s="17">
        <v>3</v>
      </c>
      <c r="J8" s="4"/>
    </row>
    <row r="9" s="3" customFormat="1" spans="1:10">
      <c r="A9" s="17">
        <v>7</v>
      </c>
      <c r="B9" s="17" t="s">
        <v>31</v>
      </c>
      <c r="C9" s="17">
        <f t="shared" ref="C9:C14" si="1">A9+1</f>
        <v>8</v>
      </c>
      <c r="D9" s="17" t="s">
        <v>23</v>
      </c>
      <c r="E9" s="17">
        <v>1</v>
      </c>
      <c r="F9" s="17">
        <v>999</v>
      </c>
      <c r="G9" s="17">
        <v>250</v>
      </c>
      <c r="H9" s="6" t="s">
        <v>21</v>
      </c>
      <c r="I9" s="17">
        <v>3</v>
      </c>
      <c r="J9" s="4"/>
    </row>
    <row r="10" s="3" customFormat="1" spans="1:10">
      <c r="A10" s="17">
        <v>8</v>
      </c>
      <c r="B10" s="17" t="s">
        <v>32</v>
      </c>
      <c r="C10" s="17">
        <f t="shared" si="1"/>
        <v>9</v>
      </c>
      <c r="D10" s="17" t="s">
        <v>19</v>
      </c>
      <c r="E10" s="17">
        <v>1</v>
      </c>
      <c r="F10" s="17" t="s">
        <v>33</v>
      </c>
      <c r="G10" s="17">
        <v>1</v>
      </c>
      <c r="H10" s="6" t="s">
        <v>21</v>
      </c>
      <c r="I10" s="17">
        <v>3</v>
      </c>
      <c r="J10" s="4"/>
    </row>
    <row r="11" s="3" customFormat="1" spans="1:9">
      <c r="A11" s="17">
        <v>9</v>
      </c>
      <c r="B11" s="17" t="s">
        <v>34</v>
      </c>
      <c r="C11" s="17">
        <f t="shared" si="1"/>
        <v>10</v>
      </c>
      <c r="D11" s="17" t="s">
        <v>35</v>
      </c>
      <c r="E11" s="17">
        <v>1</v>
      </c>
      <c r="F11" s="17">
        <v>0</v>
      </c>
      <c r="G11" s="17">
        <v>1</v>
      </c>
      <c r="H11" s="6" t="s">
        <v>21</v>
      </c>
      <c r="I11" s="3">
        <v>3</v>
      </c>
    </row>
    <row r="12" s="3" customFormat="1" spans="1:10">
      <c r="A12" s="17">
        <v>10</v>
      </c>
      <c r="B12" s="17" t="s">
        <v>36</v>
      </c>
      <c r="C12" s="17">
        <f t="shared" si="1"/>
        <v>11</v>
      </c>
      <c r="D12" s="17" t="s">
        <v>27</v>
      </c>
      <c r="E12" s="17">
        <v>1</v>
      </c>
      <c r="F12" s="17">
        <v>1201</v>
      </c>
      <c r="G12" s="17">
        <v>20</v>
      </c>
      <c r="H12" s="6" t="s">
        <v>21</v>
      </c>
      <c r="I12" s="17">
        <v>3</v>
      </c>
      <c r="J12" s="4"/>
    </row>
    <row r="13" s="3" customFormat="1" spans="1:10">
      <c r="A13" s="17">
        <v>11</v>
      </c>
      <c r="B13" s="17" t="s">
        <v>37</v>
      </c>
      <c r="C13" s="17">
        <f t="shared" si="1"/>
        <v>12</v>
      </c>
      <c r="D13" s="17" t="s">
        <v>27</v>
      </c>
      <c r="E13" s="17">
        <v>1</v>
      </c>
      <c r="F13" s="17">
        <v>1204</v>
      </c>
      <c r="G13" s="17">
        <v>2</v>
      </c>
      <c r="H13" s="6" t="s">
        <v>21</v>
      </c>
      <c r="I13" s="17">
        <v>3</v>
      </c>
      <c r="J13" s="4"/>
    </row>
    <row r="14" s="3" customFormat="1" spans="1:10">
      <c r="A14" s="17">
        <v>12</v>
      </c>
      <c r="B14" s="17" t="s">
        <v>38</v>
      </c>
      <c r="C14" s="17">
        <f t="shared" si="1"/>
        <v>13</v>
      </c>
      <c r="D14" s="17" t="s">
        <v>30</v>
      </c>
      <c r="E14" s="17">
        <v>1</v>
      </c>
      <c r="F14" s="17">
        <v>999</v>
      </c>
      <c r="G14" s="17">
        <v>10</v>
      </c>
      <c r="H14" s="6" t="s">
        <v>21</v>
      </c>
      <c r="I14" s="17">
        <v>3</v>
      </c>
      <c r="J14" s="4"/>
    </row>
    <row r="15" s="3" customFormat="1" spans="1:10">
      <c r="A15" s="17">
        <v>13</v>
      </c>
      <c r="B15" s="17" t="s">
        <v>39</v>
      </c>
      <c r="C15" s="17">
        <f t="shared" ref="C12:C30" si="2">A15+1</f>
        <v>14</v>
      </c>
      <c r="D15" s="17" t="s">
        <v>23</v>
      </c>
      <c r="E15" s="17">
        <v>1</v>
      </c>
      <c r="F15" s="17">
        <v>999</v>
      </c>
      <c r="G15" s="17">
        <v>500</v>
      </c>
      <c r="H15" s="6" t="s">
        <v>21</v>
      </c>
      <c r="I15" s="17">
        <v>3</v>
      </c>
      <c r="J15" s="4"/>
    </row>
    <row r="16" s="3" customFormat="1" spans="1:10">
      <c r="A16" s="17">
        <v>14</v>
      </c>
      <c r="B16" s="3" t="s">
        <v>40</v>
      </c>
      <c r="C16" s="17">
        <f t="shared" si="2"/>
        <v>15</v>
      </c>
      <c r="D16" s="17" t="s">
        <v>19</v>
      </c>
      <c r="E16" s="17">
        <v>1</v>
      </c>
      <c r="F16" s="17" t="s">
        <v>41</v>
      </c>
      <c r="G16" s="17">
        <v>1</v>
      </c>
      <c r="H16" s="6" t="s">
        <v>21</v>
      </c>
      <c r="I16" s="17">
        <v>3</v>
      </c>
      <c r="J16" s="4"/>
    </row>
    <row r="17" s="3" customFormat="1" spans="1:10">
      <c r="A17" s="17">
        <v>15</v>
      </c>
      <c r="B17" s="17" t="s">
        <v>42</v>
      </c>
      <c r="C17" s="17">
        <f t="shared" si="2"/>
        <v>16</v>
      </c>
      <c r="D17" s="20" t="s">
        <v>43</v>
      </c>
      <c r="E17" s="20">
        <v>1</v>
      </c>
      <c r="F17" s="3" t="s">
        <v>44</v>
      </c>
      <c r="G17" s="3">
        <v>1</v>
      </c>
      <c r="H17" s="6" t="s">
        <v>21</v>
      </c>
      <c r="I17" s="17">
        <v>3</v>
      </c>
      <c r="J17" s="4"/>
    </row>
    <row r="18" s="3" customFormat="1" spans="1:9">
      <c r="A18" s="17">
        <v>16</v>
      </c>
      <c r="B18" s="3" t="s">
        <v>45</v>
      </c>
      <c r="C18" s="17">
        <f t="shared" si="2"/>
        <v>17</v>
      </c>
      <c r="D18" s="17" t="s">
        <v>27</v>
      </c>
      <c r="E18" s="17">
        <v>1</v>
      </c>
      <c r="F18" s="17">
        <v>1201</v>
      </c>
      <c r="G18" s="17">
        <v>40</v>
      </c>
      <c r="H18" s="6" t="s">
        <v>21</v>
      </c>
      <c r="I18" s="3">
        <v>3</v>
      </c>
    </row>
    <row r="19" s="3" customFormat="1" spans="1:9">
      <c r="A19" s="17">
        <v>17</v>
      </c>
      <c r="B19" s="17" t="s">
        <v>46</v>
      </c>
      <c r="C19" s="17">
        <f t="shared" si="2"/>
        <v>18</v>
      </c>
      <c r="D19" s="17" t="s">
        <v>23</v>
      </c>
      <c r="E19" s="17">
        <v>1</v>
      </c>
      <c r="F19" s="17">
        <v>999</v>
      </c>
      <c r="G19" s="17">
        <v>900</v>
      </c>
      <c r="H19" s="6" t="s">
        <v>21</v>
      </c>
      <c r="I19" s="3">
        <v>3</v>
      </c>
    </row>
    <row r="20" s="3" customFormat="1" spans="1:9">
      <c r="A20" s="17">
        <v>18</v>
      </c>
      <c r="B20" s="22" t="s">
        <v>47</v>
      </c>
      <c r="C20" s="17">
        <f t="shared" si="2"/>
        <v>19</v>
      </c>
      <c r="D20" s="17" t="s">
        <v>19</v>
      </c>
      <c r="E20" s="17">
        <v>1</v>
      </c>
      <c r="F20" s="17" t="s">
        <v>48</v>
      </c>
      <c r="G20" s="17">
        <v>1</v>
      </c>
      <c r="H20" s="6" t="s">
        <v>21</v>
      </c>
      <c r="I20" s="3">
        <v>3</v>
      </c>
    </row>
    <row r="21" s="3" customFormat="1" spans="1:9">
      <c r="A21" s="17">
        <v>19</v>
      </c>
      <c r="B21" s="20" t="s">
        <v>49</v>
      </c>
      <c r="C21" s="17">
        <f t="shared" si="2"/>
        <v>20</v>
      </c>
      <c r="D21" s="20" t="s">
        <v>43</v>
      </c>
      <c r="E21" s="20">
        <v>1</v>
      </c>
      <c r="F21" s="3" t="s">
        <v>44</v>
      </c>
      <c r="G21" s="3">
        <v>11</v>
      </c>
      <c r="H21" s="6" t="s">
        <v>21</v>
      </c>
      <c r="I21" s="3">
        <v>3</v>
      </c>
    </row>
    <row r="22" s="3" customFormat="1" spans="1:9">
      <c r="A22" s="17">
        <v>20</v>
      </c>
      <c r="B22" s="20" t="s">
        <v>50</v>
      </c>
      <c r="C22" s="17">
        <f t="shared" si="2"/>
        <v>21</v>
      </c>
      <c r="D22" s="22" t="s">
        <v>51</v>
      </c>
      <c r="E22" s="22">
        <v>1</v>
      </c>
      <c r="F22" s="22" t="s">
        <v>52</v>
      </c>
      <c r="G22" s="22">
        <v>1</v>
      </c>
      <c r="H22" s="6" t="s">
        <v>21</v>
      </c>
      <c r="I22" s="3">
        <v>3</v>
      </c>
    </row>
    <row r="23" s="3" customFormat="1" spans="1:9">
      <c r="A23" s="17">
        <v>21</v>
      </c>
      <c r="B23" s="20" t="s">
        <v>53</v>
      </c>
      <c r="C23" s="17">
        <f t="shared" si="2"/>
        <v>22</v>
      </c>
      <c r="D23" s="22" t="s">
        <v>54</v>
      </c>
      <c r="E23" s="22">
        <v>1</v>
      </c>
      <c r="F23" s="22"/>
      <c r="G23" s="22">
        <v>5</v>
      </c>
      <c r="H23" s="6" t="s">
        <v>21</v>
      </c>
      <c r="I23" s="3">
        <v>3</v>
      </c>
    </row>
    <row r="24" s="3" customFormat="1" spans="1:9">
      <c r="A24" s="17">
        <v>22</v>
      </c>
      <c r="B24" s="17" t="s">
        <v>55</v>
      </c>
      <c r="C24" s="17">
        <f t="shared" ref="C24:C56" si="3">A24+1</f>
        <v>23</v>
      </c>
      <c r="D24" s="17" t="s">
        <v>23</v>
      </c>
      <c r="E24" s="17">
        <v>1</v>
      </c>
      <c r="F24" s="17">
        <v>999</v>
      </c>
      <c r="G24" s="17">
        <v>1200</v>
      </c>
      <c r="H24" s="6" t="s">
        <v>21</v>
      </c>
      <c r="I24" s="3">
        <v>3</v>
      </c>
    </row>
    <row r="25" s="3" customFormat="1" spans="1:9">
      <c r="A25" s="17">
        <v>23</v>
      </c>
      <c r="B25" s="22" t="s">
        <v>56</v>
      </c>
      <c r="C25" s="17">
        <f t="shared" si="3"/>
        <v>24</v>
      </c>
      <c r="D25" s="17" t="s">
        <v>19</v>
      </c>
      <c r="E25" s="17">
        <v>1</v>
      </c>
      <c r="F25" s="17" t="s">
        <v>57</v>
      </c>
      <c r="G25" s="17">
        <v>1</v>
      </c>
      <c r="H25" s="6" t="s">
        <v>21</v>
      </c>
      <c r="I25" s="3">
        <v>3</v>
      </c>
    </row>
    <row r="26" s="3" customFormat="1" spans="1:9">
      <c r="A26" s="17">
        <v>24</v>
      </c>
      <c r="B26" s="3" t="s">
        <v>58</v>
      </c>
      <c r="C26" s="17">
        <f t="shared" si="3"/>
        <v>25</v>
      </c>
      <c r="D26" s="17" t="s">
        <v>27</v>
      </c>
      <c r="E26" s="17">
        <v>1</v>
      </c>
      <c r="F26" s="17">
        <v>1201</v>
      </c>
      <c r="G26" s="17">
        <v>80</v>
      </c>
      <c r="H26" s="6" t="s">
        <v>21</v>
      </c>
      <c r="I26" s="3">
        <v>3</v>
      </c>
    </row>
    <row r="27" s="3" customFormat="1" spans="1:9">
      <c r="A27" s="17">
        <v>25</v>
      </c>
      <c r="B27" s="17" t="s">
        <v>59</v>
      </c>
      <c r="C27" s="17">
        <f t="shared" si="3"/>
        <v>26</v>
      </c>
      <c r="D27" s="17" t="s">
        <v>27</v>
      </c>
      <c r="E27" s="17">
        <v>1</v>
      </c>
      <c r="F27" s="17">
        <v>1204</v>
      </c>
      <c r="G27" s="17">
        <v>4</v>
      </c>
      <c r="H27" s="6" t="s">
        <v>21</v>
      </c>
      <c r="I27" s="3">
        <v>3</v>
      </c>
    </row>
    <row r="28" s="3" customFormat="1" spans="1:9">
      <c r="A28" s="17">
        <v>26</v>
      </c>
      <c r="B28" s="17" t="s">
        <v>60</v>
      </c>
      <c r="C28" s="17">
        <f t="shared" si="3"/>
        <v>27</v>
      </c>
      <c r="D28" s="17" t="s">
        <v>23</v>
      </c>
      <c r="E28" s="17">
        <v>1</v>
      </c>
      <c r="F28" s="17">
        <v>999</v>
      </c>
      <c r="G28" s="17">
        <v>1600</v>
      </c>
      <c r="H28" s="6" t="s">
        <v>21</v>
      </c>
      <c r="I28" s="3">
        <v>3</v>
      </c>
    </row>
    <row r="29" s="3" customFormat="1" spans="1:9">
      <c r="A29" s="17">
        <v>27</v>
      </c>
      <c r="B29" s="17" t="s">
        <v>61</v>
      </c>
      <c r="C29" s="17">
        <f t="shared" si="3"/>
        <v>28</v>
      </c>
      <c r="D29" s="20" t="s">
        <v>43</v>
      </c>
      <c r="E29" s="17">
        <v>1</v>
      </c>
      <c r="F29" s="23" t="s">
        <v>62</v>
      </c>
      <c r="G29" s="17">
        <v>10</v>
      </c>
      <c r="H29" s="6" t="s">
        <v>21</v>
      </c>
      <c r="I29" s="3">
        <v>3</v>
      </c>
    </row>
    <row r="30" s="3" customFormat="1" spans="1:9">
      <c r="A30" s="17">
        <v>28</v>
      </c>
      <c r="B30" s="17" t="s">
        <v>63</v>
      </c>
      <c r="C30" s="17">
        <f t="shared" si="3"/>
        <v>29</v>
      </c>
      <c r="D30" s="17" t="s">
        <v>35</v>
      </c>
      <c r="E30" s="17">
        <v>1</v>
      </c>
      <c r="F30" s="17">
        <v>0</v>
      </c>
      <c r="G30" s="17">
        <v>2</v>
      </c>
      <c r="H30" s="6" t="s">
        <v>21</v>
      </c>
      <c r="I30" s="3">
        <v>3</v>
      </c>
    </row>
    <row r="31" s="3" customFormat="1" spans="1:9">
      <c r="A31" s="17">
        <v>29</v>
      </c>
      <c r="B31" s="22" t="s">
        <v>64</v>
      </c>
      <c r="C31" s="17">
        <f t="shared" si="3"/>
        <v>30</v>
      </c>
      <c r="D31" s="17" t="s">
        <v>19</v>
      </c>
      <c r="E31" s="17">
        <v>1</v>
      </c>
      <c r="F31" s="17" t="s">
        <v>65</v>
      </c>
      <c r="G31" s="17">
        <v>1</v>
      </c>
      <c r="H31" s="6" t="s">
        <v>21</v>
      </c>
      <c r="I31" s="3">
        <v>3</v>
      </c>
    </row>
    <row r="32" s="3" customFormat="1" spans="1:9">
      <c r="A32" s="17">
        <v>30</v>
      </c>
      <c r="B32" s="17" t="s">
        <v>66</v>
      </c>
      <c r="C32" s="17">
        <f t="shared" si="3"/>
        <v>31</v>
      </c>
      <c r="D32" s="17" t="s">
        <v>23</v>
      </c>
      <c r="E32" s="17">
        <v>1</v>
      </c>
      <c r="F32" s="17">
        <v>999</v>
      </c>
      <c r="G32" s="17">
        <v>2000</v>
      </c>
      <c r="H32" s="6" t="s">
        <v>21</v>
      </c>
      <c r="I32" s="3">
        <v>3</v>
      </c>
    </row>
    <row r="33" s="3" customFormat="1" spans="1:9">
      <c r="A33" s="17">
        <v>31</v>
      </c>
      <c r="B33" s="22" t="s">
        <v>67</v>
      </c>
      <c r="C33" s="17">
        <f t="shared" si="3"/>
        <v>32</v>
      </c>
      <c r="D33" s="17" t="s">
        <v>19</v>
      </c>
      <c r="E33" s="17">
        <v>1</v>
      </c>
      <c r="F33" s="17" t="s">
        <v>68</v>
      </c>
      <c r="G33" s="22">
        <v>1</v>
      </c>
      <c r="H33" s="6" t="s">
        <v>21</v>
      </c>
      <c r="I33" s="3">
        <v>3</v>
      </c>
    </row>
    <row r="34" s="3" customFormat="1" spans="1:9">
      <c r="A34" s="17">
        <v>32</v>
      </c>
      <c r="B34" s="17" t="s">
        <v>69</v>
      </c>
      <c r="C34" s="17">
        <f t="shared" si="3"/>
        <v>33</v>
      </c>
      <c r="D34" s="17" t="s">
        <v>23</v>
      </c>
      <c r="E34" s="17">
        <v>1</v>
      </c>
      <c r="F34" s="17">
        <v>999</v>
      </c>
      <c r="G34" s="17">
        <v>2400</v>
      </c>
      <c r="H34" s="6" t="s">
        <v>21</v>
      </c>
      <c r="I34" s="3">
        <v>3</v>
      </c>
    </row>
    <row r="35" s="3" customFormat="1" spans="1:9">
      <c r="A35" s="17">
        <v>33</v>
      </c>
      <c r="B35" s="20" t="s">
        <v>70</v>
      </c>
      <c r="C35" s="17">
        <f t="shared" si="3"/>
        <v>34</v>
      </c>
      <c r="D35" s="17" t="s">
        <v>19</v>
      </c>
      <c r="E35" s="17">
        <v>1</v>
      </c>
      <c r="F35" s="17" t="s">
        <v>71</v>
      </c>
      <c r="G35" s="22">
        <v>1</v>
      </c>
      <c r="H35" s="6" t="s">
        <v>21</v>
      </c>
      <c r="I35" s="3">
        <v>3</v>
      </c>
    </row>
    <row r="36" s="3" customFormat="1" spans="1:9">
      <c r="A36" s="17">
        <v>34</v>
      </c>
      <c r="B36" s="3" t="s">
        <v>72</v>
      </c>
      <c r="C36" s="17">
        <f t="shared" si="3"/>
        <v>35</v>
      </c>
      <c r="D36" s="17" t="s">
        <v>27</v>
      </c>
      <c r="E36" s="17">
        <v>1</v>
      </c>
      <c r="F36" s="17">
        <v>1202</v>
      </c>
      <c r="G36" s="17">
        <v>1</v>
      </c>
      <c r="H36" s="6" t="s">
        <v>21</v>
      </c>
      <c r="I36" s="3">
        <v>3</v>
      </c>
    </row>
    <row r="37" s="3" customFormat="1" spans="1:9">
      <c r="A37" s="17">
        <v>35</v>
      </c>
      <c r="B37" s="17" t="s">
        <v>73</v>
      </c>
      <c r="C37" s="17">
        <f t="shared" si="3"/>
        <v>36</v>
      </c>
      <c r="D37" s="17" t="s">
        <v>74</v>
      </c>
      <c r="E37" s="17">
        <v>1</v>
      </c>
      <c r="F37" s="17">
        <v>999</v>
      </c>
      <c r="G37" s="17">
        <v>5</v>
      </c>
      <c r="H37" s="6" t="s">
        <v>21</v>
      </c>
      <c r="I37" s="3">
        <v>3</v>
      </c>
    </row>
    <row r="38" s="3" customFormat="1" spans="1:9">
      <c r="A38" s="17">
        <v>36</v>
      </c>
      <c r="B38" s="17" t="s">
        <v>75</v>
      </c>
      <c r="C38" s="17">
        <f t="shared" si="3"/>
        <v>37</v>
      </c>
      <c r="D38" s="17" t="s">
        <v>76</v>
      </c>
      <c r="E38" s="17">
        <v>1</v>
      </c>
      <c r="F38" s="17">
        <v>999</v>
      </c>
      <c r="G38" s="17">
        <v>5</v>
      </c>
      <c r="H38" s="6" t="s">
        <v>21</v>
      </c>
      <c r="I38" s="3">
        <v>3</v>
      </c>
    </row>
    <row r="39" s="3" customFormat="1" spans="1:9">
      <c r="A39" s="17">
        <v>37</v>
      </c>
      <c r="B39" s="17" t="s">
        <v>77</v>
      </c>
      <c r="C39" s="17">
        <f t="shared" si="3"/>
        <v>38</v>
      </c>
      <c r="D39" s="17" t="s">
        <v>23</v>
      </c>
      <c r="E39" s="17">
        <v>1</v>
      </c>
      <c r="F39" s="17">
        <v>999</v>
      </c>
      <c r="G39" s="17">
        <v>2600</v>
      </c>
      <c r="H39" s="6" t="s">
        <v>21</v>
      </c>
      <c r="I39" s="3">
        <v>3</v>
      </c>
    </row>
    <row r="40" s="3" customFormat="1" spans="1:9">
      <c r="A40" s="17">
        <v>38</v>
      </c>
      <c r="B40" s="20" t="s">
        <v>78</v>
      </c>
      <c r="C40" s="17">
        <f t="shared" si="3"/>
        <v>39</v>
      </c>
      <c r="D40" s="17" t="s">
        <v>19</v>
      </c>
      <c r="E40" s="17">
        <v>1</v>
      </c>
      <c r="F40" s="17" t="s">
        <v>79</v>
      </c>
      <c r="G40" s="22">
        <v>1</v>
      </c>
      <c r="H40" s="6" t="s">
        <v>21</v>
      </c>
      <c r="I40" s="3">
        <v>3</v>
      </c>
    </row>
    <row r="41" s="3" customFormat="1" spans="1:9">
      <c r="A41" s="17">
        <v>39</v>
      </c>
      <c r="B41" s="3" t="s">
        <v>80</v>
      </c>
      <c r="C41" s="17">
        <f t="shared" si="3"/>
        <v>40</v>
      </c>
      <c r="D41" s="3" t="s">
        <v>81</v>
      </c>
      <c r="E41" s="3">
        <v>1</v>
      </c>
      <c r="G41" s="3">
        <v>4</v>
      </c>
      <c r="H41" s="6" t="s">
        <v>21</v>
      </c>
      <c r="I41" s="3">
        <v>3</v>
      </c>
    </row>
    <row r="42" s="3" customFormat="1" spans="1:9">
      <c r="A42" s="17">
        <v>40</v>
      </c>
      <c r="B42" s="3" t="s">
        <v>82</v>
      </c>
      <c r="C42" s="17">
        <f t="shared" si="3"/>
        <v>41</v>
      </c>
      <c r="D42" s="3" t="s">
        <v>83</v>
      </c>
      <c r="E42" s="3">
        <v>1</v>
      </c>
      <c r="G42" s="3">
        <v>4</v>
      </c>
      <c r="H42" s="6" t="s">
        <v>21</v>
      </c>
      <c r="I42" s="3">
        <v>3</v>
      </c>
    </row>
    <row r="43" s="3" customFormat="1" spans="1:9">
      <c r="A43" s="17">
        <v>41</v>
      </c>
      <c r="B43" s="17" t="s">
        <v>84</v>
      </c>
      <c r="C43" s="17">
        <f t="shared" si="3"/>
        <v>42</v>
      </c>
      <c r="D43" s="17" t="s">
        <v>23</v>
      </c>
      <c r="E43" s="17">
        <v>1</v>
      </c>
      <c r="F43" s="17">
        <v>999</v>
      </c>
      <c r="G43" s="17">
        <v>3000</v>
      </c>
      <c r="H43" s="6" t="s">
        <v>21</v>
      </c>
      <c r="I43" s="3">
        <v>3</v>
      </c>
    </row>
    <row r="44" s="3" customFormat="1" spans="1:9">
      <c r="A44" s="17">
        <v>42</v>
      </c>
      <c r="B44" s="3" t="s">
        <v>85</v>
      </c>
      <c r="C44" s="17">
        <f t="shared" si="3"/>
        <v>43</v>
      </c>
      <c r="D44" s="22" t="s">
        <v>19</v>
      </c>
      <c r="E44" s="22">
        <v>1</v>
      </c>
      <c r="F44" s="22" t="s">
        <v>86</v>
      </c>
      <c r="G44" s="22">
        <v>1</v>
      </c>
      <c r="H44" s="6" t="s">
        <v>21</v>
      </c>
      <c r="I44" s="3">
        <v>3</v>
      </c>
    </row>
    <row r="45" s="3" customFormat="1" spans="1:9">
      <c r="A45" s="17">
        <v>43</v>
      </c>
      <c r="B45" s="20" t="s">
        <v>87</v>
      </c>
      <c r="C45" s="17">
        <f t="shared" si="3"/>
        <v>44</v>
      </c>
      <c r="D45" s="17" t="s">
        <v>19</v>
      </c>
      <c r="E45" s="17">
        <v>1</v>
      </c>
      <c r="F45" s="17" t="s">
        <v>88</v>
      </c>
      <c r="G45" s="22">
        <v>1</v>
      </c>
      <c r="H45" s="6" t="s">
        <v>21</v>
      </c>
      <c r="I45" s="3">
        <v>3</v>
      </c>
    </row>
    <row r="46" s="3" customFormat="1" spans="1:9">
      <c r="A46" s="17">
        <v>44</v>
      </c>
      <c r="B46" s="3" t="s">
        <v>89</v>
      </c>
      <c r="C46" s="17">
        <f t="shared" si="3"/>
        <v>45</v>
      </c>
      <c r="D46" s="17" t="s">
        <v>23</v>
      </c>
      <c r="E46" s="17">
        <v>1</v>
      </c>
      <c r="F46" s="17">
        <v>999</v>
      </c>
      <c r="G46" s="17">
        <v>3400</v>
      </c>
      <c r="H46" s="6" t="s">
        <v>21</v>
      </c>
      <c r="I46" s="3">
        <v>3</v>
      </c>
    </row>
    <row r="47" s="3" customFormat="1" spans="1:9">
      <c r="A47" s="17">
        <v>45</v>
      </c>
      <c r="B47" s="20" t="s">
        <v>90</v>
      </c>
      <c r="C47" s="17">
        <f t="shared" si="3"/>
        <v>46</v>
      </c>
      <c r="D47" s="17" t="s">
        <v>19</v>
      </c>
      <c r="E47" s="17">
        <v>1</v>
      </c>
      <c r="F47" s="17" t="s">
        <v>91</v>
      </c>
      <c r="G47" s="22">
        <v>1</v>
      </c>
      <c r="H47" s="6" t="s">
        <v>21</v>
      </c>
      <c r="I47" s="3">
        <v>3</v>
      </c>
    </row>
    <row r="48" s="3" customFormat="1" spans="1:9">
      <c r="A48" s="17">
        <v>46</v>
      </c>
      <c r="B48" s="3" t="s">
        <v>92</v>
      </c>
      <c r="C48" s="17">
        <f t="shared" si="3"/>
        <v>47</v>
      </c>
      <c r="D48" s="17" t="s">
        <v>27</v>
      </c>
      <c r="E48" s="17">
        <v>1</v>
      </c>
      <c r="F48" s="17">
        <v>1203</v>
      </c>
      <c r="G48" s="17">
        <v>1</v>
      </c>
      <c r="H48" s="6" t="s">
        <v>21</v>
      </c>
      <c r="I48" s="3">
        <v>3</v>
      </c>
    </row>
    <row r="49" s="3" customFormat="1" spans="1:9">
      <c r="A49" s="17">
        <v>47</v>
      </c>
      <c r="B49" s="3" t="s">
        <v>93</v>
      </c>
      <c r="C49" s="17">
        <f t="shared" si="3"/>
        <v>48</v>
      </c>
      <c r="D49" s="22" t="s">
        <v>43</v>
      </c>
      <c r="E49" s="22">
        <v>1</v>
      </c>
      <c r="F49" s="22" t="s">
        <v>94</v>
      </c>
      <c r="G49" s="22">
        <v>10</v>
      </c>
      <c r="H49" s="6" t="s">
        <v>21</v>
      </c>
      <c r="I49" s="3">
        <v>3</v>
      </c>
    </row>
    <row r="50" s="3" customFormat="1" spans="1:9">
      <c r="A50" s="17">
        <v>48</v>
      </c>
      <c r="B50" s="3" t="s">
        <v>95</v>
      </c>
      <c r="C50" s="17">
        <f t="shared" si="3"/>
        <v>49</v>
      </c>
      <c r="D50" s="24" t="s">
        <v>96</v>
      </c>
      <c r="E50" s="22">
        <v>1</v>
      </c>
      <c r="F50" s="22">
        <v>999</v>
      </c>
      <c r="G50" s="22">
        <v>1</v>
      </c>
      <c r="H50" s="6" t="s">
        <v>21</v>
      </c>
      <c r="I50" s="3">
        <v>3</v>
      </c>
    </row>
    <row r="51" s="3" customFormat="1" spans="1:9">
      <c r="A51" s="17">
        <v>49</v>
      </c>
      <c r="B51" s="25" t="s">
        <v>97</v>
      </c>
      <c r="C51" s="17">
        <f t="shared" si="3"/>
        <v>50</v>
      </c>
      <c r="D51" s="24" t="s">
        <v>98</v>
      </c>
      <c r="E51" s="22">
        <v>1</v>
      </c>
      <c r="F51" s="22">
        <v>999</v>
      </c>
      <c r="G51" s="22">
        <v>1</v>
      </c>
      <c r="H51" s="6" t="s">
        <v>21</v>
      </c>
      <c r="I51" s="17">
        <v>3</v>
      </c>
    </row>
    <row r="52" s="3" customFormat="1" spans="1:9">
      <c r="A52" s="17">
        <v>50</v>
      </c>
      <c r="B52" s="25" t="s">
        <v>99</v>
      </c>
      <c r="C52" s="17">
        <f t="shared" si="3"/>
        <v>51</v>
      </c>
      <c r="D52" s="24" t="s">
        <v>100</v>
      </c>
      <c r="E52" s="22">
        <v>1</v>
      </c>
      <c r="F52" s="22"/>
      <c r="G52" s="22">
        <v>1</v>
      </c>
      <c r="H52" s="6" t="s">
        <v>21</v>
      </c>
      <c r="I52" s="3">
        <v>3</v>
      </c>
    </row>
    <row r="53" s="3" customFormat="1" spans="1:9">
      <c r="A53" s="17">
        <v>51</v>
      </c>
      <c r="B53" s="3" t="s">
        <v>101</v>
      </c>
      <c r="C53" s="17">
        <f t="shared" si="3"/>
        <v>52</v>
      </c>
      <c r="D53" s="17" t="s">
        <v>23</v>
      </c>
      <c r="E53" s="17">
        <v>1</v>
      </c>
      <c r="F53" s="17">
        <v>999</v>
      </c>
      <c r="G53" s="17">
        <v>3800</v>
      </c>
      <c r="H53" s="6" t="s">
        <v>21</v>
      </c>
      <c r="I53" s="3">
        <v>3</v>
      </c>
    </row>
    <row r="54" s="3" customFormat="1" spans="1:9">
      <c r="A54" s="17">
        <v>52</v>
      </c>
      <c r="B54" s="3" t="s">
        <v>102</v>
      </c>
      <c r="C54" s="17">
        <f t="shared" si="3"/>
        <v>53</v>
      </c>
      <c r="D54" s="22" t="s">
        <v>19</v>
      </c>
      <c r="E54" s="22">
        <v>1</v>
      </c>
      <c r="F54" s="22" t="s">
        <v>103</v>
      </c>
      <c r="G54" s="22">
        <v>1</v>
      </c>
      <c r="H54" s="6" t="s">
        <v>21</v>
      </c>
      <c r="I54" s="3">
        <v>3</v>
      </c>
    </row>
    <row r="55" s="3" customFormat="1" spans="1:9">
      <c r="A55" s="17">
        <v>53</v>
      </c>
      <c r="B55" s="20" t="s">
        <v>104</v>
      </c>
      <c r="C55" s="17">
        <f t="shared" si="3"/>
        <v>54</v>
      </c>
      <c r="D55" s="17" t="s">
        <v>19</v>
      </c>
      <c r="E55" s="17">
        <v>1</v>
      </c>
      <c r="F55" s="17" t="s">
        <v>105</v>
      </c>
      <c r="G55" s="22">
        <v>1</v>
      </c>
      <c r="H55" s="6" t="s">
        <v>21</v>
      </c>
      <c r="I55" s="3">
        <v>3</v>
      </c>
    </row>
    <row r="56" s="3" customFormat="1" spans="1:9">
      <c r="A56" s="17">
        <v>54</v>
      </c>
      <c r="B56" s="3" t="s">
        <v>106</v>
      </c>
      <c r="C56" s="17">
        <f t="shared" si="3"/>
        <v>55</v>
      </c>
      <c r="D56" s="22" t="s">
        <v>107</v>
      </c>
      <c r="E56" s="22">
        <v>1</v>
      </c>
      <c r="F56" s="22"/>
      <c r="G56" s="22">
        <v>3</v>
      </c>
      <c r="H56" s="6" t="s">
        <v>21</v>
      </c>
      <c r="I56" s="3">
        <v>3</v>
      </c>
    </row>
    <row r="57" s="3" customFormat="1" spans="1:9">
      <c r="A57" s="17">
        <v>55</v>
      </c>
      <c r="B57" s="3" t="s">
        <v>108</v>
      </c>
      <c r="C57" s="17">
        <f t="shared" ref="C57:C88" si="4">A57+1</f>
        <v>56</v>
      </c>
      <c r="D57" s="17" t="s">
        <v>23</v>
      </c>
      <c r="E57" s="17">
        <v>1</v>
      </c>
      <c r="F57" s="17">
        <v>999</v>
      </c>
      <c r="G57" s="17">
        <v>4200</v>
      </c>
      <c r="H57" s="6" t="s">
        <v>21</v>
      </c>
      <c r="I57" s="3">
        <v>3</v>
      </c>
    </row>
    <row r="58" s="3" customFormat="1" spans="1:9">
      <c r="A58" s="17">
        <v>56</v>
      </c>
      <c r="B58" s="3" t="s">
        <v>109</v>
      </c>
      <c r="C58" s="17">
        <f t="shared" si="4"/>
        <v>57</v>
      </c>
      <c r="D58" s="22" t="s">
        <v>19</v>
      </c>
      <c r="E58" s="22">
        <v>1</v>
      </c>
      <c r="F58" s="22" t="s">
        <v>110</v>
      </c>
      <c r="G58" s="22">
        <v>1</v>
      </c>
      <c r="H58" s="6" t="s">
        <v>21</v>
      </c>
      <c r="I58" s="3">
        <v>3</v>
      </c>
    </row>
    <row r="59" s="3" customFormat="1" spans="1:9">
      <c r="A59" s="17">
        <v>57</v>
      </c>
      <c r="B59" s="20" t="s">
        <v>111</v>
      </c>
      <c r="C59" s="17">
        <f t="shared" si="4"/>
        <v>58</v>
      </c>
      <c r="D59" s="17" t="s">
        <v>19</v>
      </c>
      <c r="E59" s="17">
        <v>1</v>
      </c>
      <c r="F59" s="17" t="s">
        <v>112</v>
      </c>
      <c r="G59" s="22">
        <v>1</v>
      </c>
      <c r="H59" s="6" t="s">
        <v>21</v>
      </c>
      <c r="I59" s="3">
        <v>3</v>
      </c>
    </row>
    <row r="60" s="3" customFormat="1" spans="1:9">
      <c r="A60" s="17">
        <v>58</v>
      </c>
      <c r="B60" s="25" t="s">
        <v>113</v>
      </c>
      <c r="C60" s="17">
        <f t="shared" si="4"/>
        <v>59</v>
      </c>
      <c r="D60" s="24" t="s">
        <v>114</v>
      </c>
      <c r="E60" s="22">
        <v>1</v>
      </c>
      <c r="F60" s="22"/>
      <c r="G60" s="22">
        <v>1</v>
      </c>
      <c r="H60" s="6" t="s">
        <v>21</v>
      </c>
      <c r="I60" s="3">
        <v>3</v>
      </c>
    </row>
    <row r="61" s="3" customFormat="1" spans="1:9">
      <c r="A61" s="17">
        <v>59</v>
      </c>
      <c r="B61" s="3" t="s">
        <v>115</v>
      </c>
      <c r="C61" s="17">
        <f t="shared" si="4"/>
        <v>60</v>
      </c>
      <c r="D61" s="22" t="s">
        <v>116</v>
      </c>
      <c r="E61" s="17">
        <v>1</v>
      </c>
      <c r="F61" s="17">
        <v>999</v>
      </c>
      <c r="G61" s="17">
        <v>5</v>
      </c>
      <c r="H61" s="6" t="s">
        <v>21</v>
      </c>
      <c r="I61" s="3">
        <v>3</v>
      </c>
    </row>
    <row r="62" s="3" customFormat="1" spans="1:9">
      <c r="A62" s="17">
        <v>60</v>
      </c>
      <c r="B62" s="3" t="s">
        <v>117</v>
      </c>
      <c r="C62" s="17">
        <f t="shared" si="4"/>
        <v>61</v>
      </c>
      <c r="D62" s="17" t="s">
        <v>23</v>
      </c>
      <c r="E62" s="17">
        <v>1</v>
      </c>
      <c r="F62" s="17">
        <v>999</v>
      </c>
      <c r="G62" s="17">
        <v>4600</v>
      </c>
      <c r="H62" s="6" t="s">
        <v>21</v>
      </c>
      <c r="I62" s="3">
        <v>3</v>
      </c>
    </row>
    <row r="63" s="3" customFormat="1" spans="1:9">
      <c r="A63" s="17">
        <v>61</v>
      </c>
      <c r="B63" s="3" t="s">
        <v>118</v>
      </c>
      <c r="C63" s="17">
        <f t="shared" si="4"/>
        <v>62</v>
      </c>
      <c r="D63" s="22" t="s">
        <v>19</v>
      </c>
      <c r="E63" s="22">
        <v>1</v>
      </c>
      <c r="F63" s="22" t="s">
        <v>119</v>
      </c>
      <c r="G63" s="22">
        <v>1</v>
      </c>
      <c r="H63" s="6" t="s">
        <v>21</v>
      </c>
      <c r="I63" s="3">
        <v>3</v>
      </c>
    </row>
    <row r="64" s="3" customFormat="1" spans="1:9">
      <c r="A64" s="17">
        <v>62</v>
      </c>
      <c r="B64" s="20" t="s">
        <v>120</v>
      </c>
      <c r="C64" s="17">
        <f t="shared" si="4"/>
        <v>63</v>
      </c>
      <c r="D64" s="17" t="s">
        <v>19</v>
      </c>
      <c r="E64" s="17">
        <v>1</v>
      </c>
      <c r="F64" s="17" t="s">
        <v>121</v>
      </c>
      <c r="G64" s="22">
        <v>1</v>
      </c>
      <c r="H64" s="6" t="s">
        <v>21</v>
      </c>
      <c r="I64" s="3">
        <v>3</v>
      </c>
    </row>
    <row r="65" s="3" customFormat="1" spans="1:9">
      <c r="A65" s="17">
        <v>63</v>
      </c>
      <c r="B65" s="3" t="str">
        <f>_xlfn.IFS(MOD(A65,3)=2,VLOOKUP(A65,任务数值!A:I,5),MOD(A65,3)=0,VLOOKUP(A65,任务数值!A:I,8),MOD(A65,3)=1,VLOOKUP(A65,任务数值!A:S,13))</f>
        <v>职业总等级到达5000</v>
      </c>
      <c r="C65" s="17">
        <f t="shared" si="4"/>
        <v>64</v>
      </c>
      <c r="D65" s="22" t="str">
        <f>_xlfn.IFS(MOD(A65,3)=2,"成就类型-通关战斗类型关卡",MOD(A65,3)=0,"成就类型-职业到达等级",MOD(A65,3)=1,"成就类型-通关战斗类型关卡")</f>
        <v>成就类型-职业到达等级</v>
      </c>
      <c r="E65" s="22">
        <v>1</v>
      </c>
      <c r="F65" s="22">
        <f>_xlfn.IFS(MOD(A65,3)=2,VLOOKUP(A65,任务数值!A:R,9),MOD(A65,3)=0,999,MOD(A65,3)=1,VLOOKUP(A65,任务数值!A:S,14))</f>
        <v>999</v>
      </c>
      <c r="G65" s="22">
        <f>_xlfn.IFS(MOD(A65,3)=2,1,MOD(A65,3)=0,VLOOKUP(A65,任务数值!A:S,7),MOD(A65,3)=1,1)</f>
        <v>5000</v>
      </c>
      <c r="H65" s="6" t="s">
        <v>21</v>
      </c>
      <c r="I65" s="3">
        <v>3</v>
      </c>
    </row>
    <row r="66" s="3" customFormat="1" spans="1:9">
      <c r="A66" s="17">
        <v>64</v>
      </c>
      <c r="B66" s="3" t="str">
        <f>_xlfn.IFS(MOD(A66,3)=2,VLOOKUP(A66,任务数值!A:I,5),MOD(A66,3)=0,VLOOKUP(A66,任务数值!A:I,8),MOD(A66,3)=1,VLOOKUP(A66,任务数值!A:S,13))</f>
        <v>通关守卫战:冰川星20</v>
      </c>
      <c r="C66" s="17">
        <f t="shared" ref="C66:C129" si="5">A66+1</f>
        <v>65</v>
      </c>
      <c r="D66" s="22" t="str">
        <f t="shared" ref="D66:D129" si="6">_xlfn.IFS(MOD(A66,3)=2,"成就类型-通关战斗类型关卡",MOD(A66,3)=0,"成就类型-职业到达等级",MOD(A66,3)=1,"成就类型-通关战斗类型关卡")</f>
        <v>成就类型-通关战斗类型关卡</v>
      </c>
      <c r="E66" s="22">
        <v>1</v>
      </c>
      <c r="F66" s="22" t="str">
        <f>_xlfn.IFS(MOD(A66,3)=2,VLOOKUP(A66,任务数值!A:R,9),MOD(A66,3)=0,999,MOD(A66,3)=1,VLOOKUP(A66,任务数值!A:S,14))</f>
        <v>战斗类型-挂机关卡|2|20</v>
      </c>
      <c r="G66" s="22">
        <f>_xlfn.IFS(MOD(A66,3)=2,1,MOD(A66,3)=0,VLOOKUP(A66,任务数值!A:S,7),MOD(A66,3)=1,1)</f>
        <v>1</v>
      </c>
      <c r="H66" s="6" t="s">
        <v>21</v>
      </c>
      <c r="I66" s="3">
        <v>3</v>
      </c>
    </row>
    <row r="67" s="3" customFormat="1" spans="1:9">
      <c r="A67" s="17">
        <v>65</v>
      </c>
      <c r="B67" s="3" t="str">
        <f>_xlfn.IFS(MOD(A67,3)=2,VLOOKUP(A67,任务数值!A:I,5),MOD(A67,3)=0,VLOOKUP(A67,任务数值!A:I,8),MOD(A67,3)=1,VLOOKUP(A67,任务数值!A:S,13))</f>
        <v>通关星球4-2</v>
      </c>
      <c r="C67" s="17">
        <f t="shared" si="5"/>
        <v>66</v>
      </c>
      <c r="D67" s="22" t="str">
        <f t="shared" si="6"/>
        <v>成就类型-通关战斗类型关卡</v>
      </c>
      <c r="E67" s="22">
        <v>1</v>
      </c>
      <c r="F67" s="22" t="str">
        <f>_xlfn.IFS(MOD(A67,3)=2,VLOOKUP(A67,任务数值!A:R,9),MOD(A67,3)=0,999,MOD(A67,3)=1,VLOOKUP(A67,任务数值!A:S,14))</f>
        <v>战斗类型-精英关卡|4|2</v>
      </c>
      <c r="G67" s="22">
        <f>_xlfn.IFS(MOD(A67,3)=2,1,MOD(A67,3)=0,VLOOKUP(A67,任务数值!A:S,7),MOD(A67,3)=1,1)</f>
        <v>1</v>
      </c>
      <c r="H67" s="6" t="s">
        <v>21</v>
      </c>
      <c r="I67" s="3">
        <v>3</v>
      </c>
    </row>
    <row r="68" s="3" customFormat="1" spans="1:9">
      <c r="A68" s="17">
        <v>66</v>
      </c>
      <c r="B68" s="3" t="str">
        <f>_xlfn.IFS(MOD(A68,3)=2,VLOOKUP(A68,任务数值!A:I,5),MOD(A68,3)=0,VLOOKUP(A68,任务数值!A:I,8),MOD(A68,3)=1,VLOOKUP(A68,任务数值!A:S,13))</f>
        <v>职业总等级到达5300</v>
      </c>
      <c r="C68" s="17">
        <f t="shared" si="5"/>
        <v>67</v>
      </c>
      <c r="D68" s="22" t="str">
        <f t="shared" si="6"/>
        <v>成就类型-职业到达等级</v>
      </c>
      <c r="E68" s="22">
        <v>1</v>
      </c>
      <c r="F68" s="22">
        <f>_xlfn.IFS(MOD(A68,3)=2,VLOOKUP(A68,任务数值!A:R,9),MOD(A68,3)=0,999,MOD(A68,3)=1,VLOOKUP(A68,任务数值!A:S,14))</f>
        <v>999</v>
      </c>
      <c r="G68" s="22">
        <f>_xlfn.IFS(MOD(A68,3)=2,1,MOD(A68,3)=0,VLOOKUP(A68,任务数值!A:S,7),MOD(A68,3)=1,1)</f>
        <v>5300</v>
      </c>
      <c r="H68" s="6" t="s">
        <v>21</v>
      </c>
      <c r="I68" s="3">
        <v>3</v>
      </c>
    </row>
    <row r="69" s="3" customFormat="1" spans="1:9">
      <c r="A69" s="17">
        <v>67</v>
      </c>
      <c r="B69" s="3" t="str">
        <f>_xlfn.IFS(MOD(A69,3)=2,VLOOKUP(A69,任务数值!A:I,5),MOD(A69,3)=0,VLOOKUP(A69,任务数值!A:I,8),MOD(A69,3)=1,VLOOKUP(A69,任务数值!A:S,13))</f>
        <v>通关守卫战:冰川星40</v>
      </c>
      <c r="C69" s="17">
        <f t="shared" si="5"/>
        <v>68</v>
      </c>
      <c r="D69" s="22" t="str">
        <f t="shared" si="6"/>
        <v>成就类型-通关战斗类型关卡</v>
      </c>
      <c r="E69" s="22">
        <v>1</v>
      </c>
      <c r="F69" s="22" t="str">
        <f>_xlfn.IFS(MOD(A69,3)=2,VLOOKUP(A69,任务数值!A:R,9),MOD(A69,3)=0,999,MOD(A69,3)=1,VLOOKUP(A69,任务数值!A:S,14))</f>
        <v>战斗类型-挂机关卡|2|40</v>
      </c>
      <c r="G69" s="22">
        <f>_xlfn.IFS(MOD(A69,3)=2,1,MOD(A69,3)=0,VLOOKUP(A69,任务数值!A:S,7),MOD(A69,3)=1,1)</f>
        <v>1</v>
      </c>
      <c r="H69" s="6" t="s">
        <v>21</v>
      </c>
      <c r="I69" s="3">
        <v>3</v>
      </c>
    </row>
    <row r="70" s="3" customFormat="1" spans="1:9">
      <c r="A70" s="17">
        <v>68</v>
      </c>
      <c r="B70" s="3" t="str">
        <f>_xlfn.IFS(MOD(A70,3)=2,VLOOKUP(A70,任务数值!A:I,5),MOD(A70,3)=0,VLOOKUP(A70,任务数值!A:I,8),MOD(A70,3)=1,VLOOKUP(A70,任务数值!A:S,13))</f>
        <v>通关星球4-3</v>
      </c>
      <c r="C70" s="17">
        <f t="shared" si="5"/>
        <v>69</v>
      </c>
      <c r="D70" s="22" t="str">
        <f t="shared" si="6"/>
        <v>成就类型-通关战斗类型关卡</v>
      </c>
      <c r="E70" s="22">
        <v>1</v>
      </c>
      <c r="F70" s="22" t="str">
        <f>_xlfn.IFS(MOD(A70,3)=2,VLOOKUP(A70,任务数值!A:R,9),MOD(A70,3)=0,999,MOD(A70,3)=1,VLOOKUP(A70,任务数值!A:S,14))</f>
        <v>战斗类型-精英关卡|4|3</v>
      </c>
      <c r="G70" s="22">
        <f>_xlfn.IFS(MOD(A70,3)=2,1,MOD(A70,3)=0,VLOOKUP(A70,任务数值!A:S,7),MOD(A70,3)=1,1)</f>
        <v>1</v>
      </c>
      <c r="H70" s="6" t="s">
        <v>21</v>
      </c>
      <c r="I70" s="3">
        <v>3</v>
      </c>
    </row>
    <row r="71" s="3" customFormat="1" spans="1:9">
      <c r="A71" s="17">
        <v>69</v>
      </c>
      <c r="B71" s="3" t="str">
        <f>_xlfn.IFS(MOD(A71,3)=2,VLOOKUP(A71,任务数值!A:I,5),MOD(A71,3)=0,VLOOKUP(A71,任务数值!A:I,8),MOD(A71,3)=1,VLOOKUP(A71,任务数值!A:S,13))</f>
        <v>职业总等级到达5570</v>
      </c>
      <c r="C71" s="17">
        <f t="shared" si="5"/>
        <v>70</v>
      </c>
      <c r="D71" s="22" t="str">
        <f t="shared" si="6"/>
        <v>成就类型-职业到达等级</v>
      </c>
      <c r="E71" s="22">
        <v>1</v>
      </c>
      <c r="F71" s="22">
        <f>_xlfn.IFS(MOD(A71,3)=2,VLOOKUP(A71,任务数值!A:R,9),MOD(A71,3)=0,999,MOD(A71,3)=1,VLOOKUP(A71,任务数值!A:S,14))</f>
        <v>999</v>
      </c>
      <c r="G71" s="22">
        <f>_xlfn.IFS(MOD(A71,3)=2,1,MOD(A71,3)=0,VLOOKUP(A71,任务数值!A:S,7),MOD(A71,3)=1,1)</f>
        <v>5570</v>
      </c>
      <c r="H71" s="6" t="s">
        <v>21</v>
      </c>
      <c r="I71" s="3">
        <v>3</v>
      </c>
    </row>
    <row r="72" s="3" customFormat="1" spans="1:9">
      <c r="A72" s="17">
        <v>70</v>
      </c>
      <c r="B72" s="3" t="str">
        <f>_xlfn.IFS(MOD(A72,3)=2,VLOOKUP(A72,任务数值!A:I,5),MOD(A72,3)=0,VLOOKUP(A72,任务数值!A:I,8),MOD(A72,3)=1,VLOOKUP(A72,任务数值!A:S,13))</f>
        <v>通关守卫战:冰川星60</v>
      </c>
      <c r="C72" s="17">
        <f t="shared" si="5"/>
        <v>71</v>
      </c>
      <c r="D72" s="22" t="str">
        <f t="shared" si="6"/>
        <v>成就类型-通关战斗类型关卡</v>
      </c>
      <c r="E72" s="22">
        <v>1</v>
      </c>
      <c r="F72" s="22" t="str">
        <f>_xlfn.IFS(MOD(A72,3)=2,VLOOKUP(A72,任务数值!A:R,9),MOD(A72,3)=0,999,MOD(A72,3)=1,VLOOKUP(A72,任务数值!A:S,14))</f>
        <v>战斗类型-挂机关卡|2|60</v>
      </c>
      <c r="G72" s="22">
        <f>_xlfn.IFS(MOD(A72,3)=2,1,MOD(A72,3)=0,VLOOKUP(A72,任务数值!A:S,7),MOD(A72,3)=1,1)</f>
        <v>1</v>
      </c>
      <c r="H72" s="6" t="s">
        <v>21</v>
      </c>
      <c r="I72" s="3">
        <v>3</v>
      </c>
    </row>
    <row r="73" s="3" customFormat="1" spans="1:9">
      <c r="A73" s="17">
        <v>71</v>
      </c>
      <c r="B73" s="3" t="str">
        <f>_xlfn.IFS(MOD(A73,3)=2,VLOOKUP(A73,任务数值!A:I,5),MOD(A73,3)=0,VLOOKUP(A73,任务数值!A:I,8),MOD(A73,3)=1,VLOOKUP(A73,任务数值!A:S,13))</f>
        <v>通关星球4-4</v>
      </c>
      <c r="C73" s="17">
        <f t="shared" si="5"/>
        <v>72</v>
      </c>
      <c r="D73" s="22" t="str">
        <f t="shared" si="6"/>
        <v>成就类型-通关战斗类型关卡</v>
      </c>
      <c r="E73" s="22">
        <v>1</v>
      </c>
      <c r="F73" s="22" t="str">
        <f>_xlfn.IFS(MOD(A73,3)=2,VLOOKUP(A73,任务数值!A:R,9),MOD(A73,3)=0,999,MOD(A73,3)=1,VLOOKUP(A73,任务数值!A:S,14))</f>
        <v>战斗类型-精英关卡|4|4</v>
      </c>
      <c r="G73" s="22">
        <f>_xlfn.IFS(MOD(A73,3)=2,1,MOD(A73,3)=0,VLOOKUP(A73,任务数值!A:S,7),MOD(A73,3)=1,1)</f>
        <v>1</v>
      </c>
      <c r="H73" s="6" t="s">
        <v>21</v>
      </c>
      <c r="I73" s="3">
        <v>3</v>
      </c>
    </row>
    <row r="74" s="3" customFormat="1" spans="1:9">
      <c r="A74" s="17">
        <v>72</v>
      </c>
      <c r="B74" s="3" t="str">
        <f>_xlfn.IFS(MOD(A74,3)=2,VLOOKUP(A74,任务数值!A:I,5),MOD(A74,3)=0,VLOOKUP(A74,任务数值!A:I,8),MOD(A74,3)=1,VLOOKUP(A74,任务数值!A:S,13))</f>
        <v>职业总等级到达5840</v>
      </c>
      <c r="C74" s="17">
        <f t="shared" si="5"/>
        <v>73</v>
      </c>
      <c r="D74" s="22" t="str">
        <f t="shared" si="6"/>
        <v>成就类型-职业到达等级</v>
      </c>
      <c r="E74" s="22">
        <v>1</v>
      </c>
      <c r="F74" s="22">
        <f>_xlfn.IFS(MOD(A74,3)=2,VLOOKUP(A74,任务数值!A:R,9),MOD(A74,3)=0,999,MOD(A74,3)=1,VLOOKUP(A74,任务数值!A:S,14))</f>
        <v>999</v>
      </c>
      <c r="G74" s="22">
        <f>_xlfn.IFS(MOD(A74,3)=2,1,MOD(A74,3)=0,VLOOKUP(A74,任务数值!A:S,7),MOD(A74,3)=1,1)</f>
        <v>5840</v>
      </c>
      <c r="H74" s="6" t="s">
        <v>21</v>
      </c>
      <c r="I74" s="3">
        <v>3</v>
      </c>
    </row>
    <row r="75" s="3" customFormat="1" spans="1:9">
      <c r="A75" s="17">
        <v>73</v>
      </c>
      <c r="B75" s="3" t="str">
        <f>_xlfn.IFS(MOD(A75,3)=2,VLOOKUP(A75,任务数值!A:I,5),MOD(A75,3)=0,VLOOKUP(A75,任务数值!A:I,8),MOD(A75,3)=1,VLOOKUP(A75,任务数值!A:S,13))</f>
        <v>通关守卫战:冰川星80</v>
      </c>
      <c r="C75" s="17">
        <f t="shared" si="5"/>
        <v>74</v>
      </c>
      <c r="D75" s="22" t="str">
        <f t="shared" si="6"/>
        <v>成就类型-通关战斗类型关卡</v>
      </c>
      <c r="E75" s="22">
        <v>1</v>
      </c>
      <c r="F75" s="22" t="str">
        <f>_xlfn.IFS(MOD(A75,3)=2,VLOOKUP(A75,任务数值!A:R,9),MOD(A75,3)=0,999,MOD(A75,3)=1,VLOOKUP(A75,任务数值!A:S,14))</f>
        <v>战斗类型-挂机关卡|2|80</v>
      </c>
      <c r="G75" s="22">
        <f>_xlfn.IFS(MOD(A75,3)=2,1,MOD(A75,3)=0,VLOOKUP(A75,任务数值!A:S,7),MOD(A75,3)=1,1)</f>
        <v>1</v>
      </c>
      <c r="H75" s="6" t="s">
        <v>21</v>
      </c>
      <c r="I75" s="3">
        <v>3</v>
      </c>
    </row>
    <row r="76" s="3" customFormat="1" spans="1:9">
      <c r="A76" s="17">
        <v>74</v>
      </c>
      <c r="B76" s="3" t="str">
        <f>_xlfn.IFS(MOD(A76,3)=2,VLOOKUP(A76,任务数值!A:I,5),MOD(A76,3)=0,VLOOKUP(A76,任务数值!A:I,8),MOD(A76,3)=1,VLOOKUP(A76,任务数值!A:S,13))</f>
        <v>通关星球4-5</v>
      </c>
      <c r="C76" s="17">
        <f t="shared" si="5"/>
        <v>75</v>
      </c>
      <c r="D76" s="22" t="str">
        <f t="shared" si="6"/>
        <v>成就类型-通关战斗类型关卡</v>
      </c>
      <c r="E76" s="22">
        <v>1</v>
      </c>
      <c r="F76" s="22" t="str">
        <f>_xlfn.IFS(MOD(A76,3)=2,VLOOKUP(A76,任务数值!A:R,9),MOD(A76,3)=0,999,MOD(A76,3)=1,VLOOKUP(A76,任务数值!A:S,14))</f>
        <v>战斗类型-精英关卡|4|5</v>
      </c>
      <c r="G76" s="22">
        <f>_xlfn.IFS(MOD(A76,3)=2,1,MOD(A76,3)=0,VLOOKUP(A76,任务数值!A:S,7),MOD(A76,3)=1,1)</f>
        <v>1</v>
      </c>
      <c r="H76" s="6" t="s">
        <v>21</v>
      </c>
      <c r="I76" s="3">
        <v>3</v>
      </c>
    </row>
    <row r="77" s="3" customFormat="1" spans="1:9">
      <c r="A77" s="17">
        <v>75</v>
      </c>
      <c r="B77" s="3" t="str">
        <f>_xlfn.IFS(MOD(A77,3)=2,VLOOKUP(A77,任务数值!A:I,5),MOD(A77,3)=0,VLOOKUP(A77,任务数值!A:I,8),MOD(A77,3)=1,VLOOKUP(A77,任务数值!A:S,13))</f>
        <v>职业总等级到达6110</v>
      </c>
      <c r="C77" s="17">
        <f t="shared" si="5"/>
        <v>76</v>
      </c>
      <c r="D77" s="22" t="str">
        <f t="shared" si="6"/>
        <v>成就类型-职业到达等级</v>
      </c>
      <c r="E77" s="22">
        <v>1</v>
      </c>
      <c r="F77" s="22">
        <f>_xlfn.IFS(MOD(A77,3)=2,VLOOKUP(A77,任务数值!A:R,9),MOD(A77,3)=0,999,MOD(A77,3)=1,VLOOKUP(A77,任务数值!A:S,14))</f>
        <v>999</v>
      </c>
      <c r="G77" s="22">
        <f>_xlfn.IFS(MOD(A77,3)=2,1,MOD(A77,3)=0,VLOOKUP(A77,任务数值!A:S,7),MOD(A77,3)=1,1)</f>
        <v>6110</v>
      </c>
      <c r="H77" s="6" t="s">
        <v>21</v>
      </c>
      <c r="I77" s="3">
        <v>3</v>
      </c>
    </row>
    <row r="78" s="3" customFormat="1" spans="1:9">
      <c r="A78" s="17">
        <v>76</v>
      </c>
      <c r="B78" s="3" t="str">
        <f>_xlfn.IFS(MOD(A78,3)=2,VLOOKUP(A78,任务数值!A:I,5),MOD(A78,3)=0,VLOOKUP(A78,任务数值!A:I,8),MOD(A78,3)=1,VLOOKUP(A78,任务数值!A:S,13))</f>
        <v>通关守卫战:冰川星100</v>
      </c>
      <c r="C78" s="17">
        <f t="shared" si="5"/>
        <v>77</v>
      </c>
      <c r="D78" s="22" t="str">
        <f t="shared" si="6"/>
        <v>成就类型-通关战斗类型关卡</v>
      </c>
      <c r="E78" s="22">
        <v>1</v>
      </c>
      <c r="F78" s="22" t="str">
        <f>_xlfn.IFS(MOD(A78,3)=2,VLOOKUP(A78,任务数值!A:R,9),MOD(A78,3)=0,999,MOD(A78,3)=1,VLOOKUP(A78,任务数值!A:S,14))</f>
        <v>战斗类型-挂机关卡|2|100</v>
      </c>
      <c r="G78" s="22">
        <f>_xlfn.IFS(MOD(A78,3)=2,1,MOD(A78,3)=0,VLOOKUP(A78,任务数值!A:S,7),MOD(A78,3)=1,1)</f>
        <v>1</v>
      </c>
      <c r="H78" s="6" t="s">
        <v>21</v>
      </c>
      <c r="I78" s="3">
        <v>3</v>
      </c>
    </row>
    <row r="79" s="3" customFormat="1" spans="1:9">
      <c r="A79" s="17">
        <v>77</v>
      </c>
      <c r="B79" s="3" t="str">
        <f>_xlfn.IFS(MOD(A79,3)=2,VLOOKUP(A79,任务数值!A:I,5),MOD(A79,3)=0,VLOOKUP(A79,任务数值!A:I,8),MOD(A79,3)=1,VLOOKUP(A79,任务数值!A:S,13))</f>
        <v>通关星球5-1</v>
      </c>
      <c r="C79" s="17">
        <f t="shared" si="5"/>
        <v>78</v>
      </c>
      <c r="D79" s="22" t="str">
        <f t="shared" si="6"/>
        <v>成就类型-通关战斗类型关卡</v>
      </c>
      <c r="E79" s="22">
        <v>1</v>
      </c>
      <c r="F79" s="22" t="str">
        <f>_xlfn.IFS(MOD(A79,3)=2,VLOOKUP(A79,任务数值!A:R,9),MOD(A79,3)=0,999,MOD(A79,3)=1,VLOOKUP(A79,任务数值!A:S,14))</f>
        <v>战斗类型-精英关卡|5|1</v>
      </c>
      <c r="G79" s="22">
        <f>_xlfn.IFS(MOD(A79,3)=2,1,MOD(A79,3)=0,VLOOKUP(A79,任务数值!A:S,7),MOD(A79,3)=1,1)</f>
        <v>1</v>
      </c>
      <c r="H79" s="6" t="s">
        <v>21</v>
      </c>
      <c r="I79" s="3">
        <v>3</v>
      </c>
    </row>
    <row r="80" s="3" customFormat="1" spans="1:9">
      <c r="A80" s="17">
        <v>78</v>
      </c>
      <c r="B80" s="3" t="str">
        <f>_xlfn.IFS(MOD(A80,3)=2,VLOOKUP(A80,任务数值!A:I,5),MOD(A80,3)=0,VLOOKUP(A80,任务数值!A:I,8),MOD(A80,3)=1,VLOOKUP(A80,任务数值!A:S,13))</f>
        <v>职业总等级到达6380</v>
      </c>
      <c r="C80" s="17">
        <f t="shared" si="5"/>
        <v>79</v>
      </c>
      <c r="D80" s="22" t="str">
        <f t="shared" si="6"/>
        <v>成就类型-职业到达等级</v>
      </c>
      <c r="E80" s="22">
        <v>1</v>
      </c>
      <c r="F80" s="22">
        <f>_xlfn.IFS(MOD(A80,3)=2,VLOOKUP(A80,任务数值!A:R,9),MOD(A80,3)=0,999,MOD(A80,3)=1,VLOOKUP(A80,任务数值!A:S,14))</f>
        <v>999</v>
      </c>
      <c r="G80" s="22">
        <f>_xlfn.IFS(MOD(A80,3)=2,1,MOD(A80,3)=0,VLOOKUP(A80,任务数值!A:S,7),MOD(A80,3)=1,1)</f>
        <v>6380</v>
      </c>
      <c r="H80" s="6" t="s">
        <v>21</v>
      </c>
      <c r="I80" s="3">
        <v>3</v>
      </c>
    </row>
    <row r="81" s="3" customFormat="1" spans="1:9">
      <c r="A81" s="17">
        <v>79</v>
      </c>
      <c r="B81" s="3" t="str">
        <f>_xlfn.IFS(MOD(A81,3)=2,VLOOKUP(A81,任务数值!A:I,5),MOD(A81,3)=0,VLOOKUP(A81,任务数值!A:I,8),MOD(A81,3)=1,VLOOKUP(A81,任务数值!A:S,13))</f>
        <v>通关守卫战:冰川星125</v>
      </c>
      <c r="C81" s="17">
        <f t="shared" si="5"/>
        <v>80</v>
      </c>
      <c r="D81" s="22" t="str">
        <f t="shared" si="6"/>
        <v>成就类型-通关战斗类型关卡</v>
      </c>
      <c r="E81" s="22">
        <v>1</v>
      </c>
      <c r="F81" s="22" t="str">
        <f>_xlfn.IFS(MOD(A81,3)=2,VLOOKUP(A81,任务数值!A:R,9),MOD(A81,3)=0,999,MOD(A81,3)=1,VLOOKUP(A81,任务数值!A:S,14))</f>
        <v>战斗类型-挂机关卡|2|125</v>
      </c>
      <c r="G81" s="22">
        <f>_xlfn.IFS(MOD(A81,3)=2,1,MOD(A81,3)=0,VLOOKUP(A81,任务数值!A:S,7),MOD(A81,3)=1,1)</f>
        <v>1</v>
      </c>
      <c r="H81" s="6" t="s">
        <v>21</v>
      </c>
      <c r="I81" s="3">
        <v>3</v>
      </c>
    </row>
    <row r="82" s="3" customFormat="1" spans="1:9">
      <c r="A82" s="17">
        <v>80</v>
      </c>
      <c r="B82" s="3" t="str">
        <f>_xlfn.IFS(MOD(A82,3)=2,VLOOKUP(A82,任务数值!A:I,5),MOD(A82,3)=0,VLOOKUP(A82,任务数值!A:I,8),MOD(A82,3)=1,VLOOKUP(A82,任务数值!A:S,13))</f>
        <v>通关星球5-2</v>
      </c>
      <c r="C82" s="17">
        <f t="shared" si="5"/>
        <v>81</v>
      </c>
      <c r="D82" s="22" t="str">
        <f t="shared" si="6"/>
        <v>成就类型-通关战斗类型关卡</v>
      </c>
      <c r="E82" s="22">
        <v>1</v>
      </c>
      <c r="F82" s="22" t="str">
        <f>_xlfn.IFS(MOD(A82,3)=2,VLOOKUP(A82,任务数值!A:R,9),MOD(A82,3)=0,999,MOD(A82,3)=1,VLOOKUP(A82,任务数值!A:S,14))</f>
        <v>战斗类型-精英关卡|5|2</v>
      </c>
      <c r="G82" s="22">
        <f>_xlfn.IFS(MOD(A82,3)=2,1,MOD(A82,3)=0,VLOOKUP(A82,任务数值!A:S,7),MOD(A82,3)=1,1)</f>
        <v>1</v>
      </c>
      <c r="H82" s="6" t="s">
        <v>21</v>
      </c>
      <c r="I82" s="3">
        <v>3</v>
      </c>
    </row>
    <row r="83" s="3" customFormat="1" spans="1:9">
      <c r="A83" s="17">
        <v>81</v>
      </c>
      <c r="B83" s="3" t="str">
        <f>_xlfn.IFS(MOD(A83,3)=2,VLOOKUP(A83,任务数值!A:I,5),MOD(A83,3)=0,VLOOKUP(A83,任务数值!A:I,8),MOD(A83,3)=1,VLOOKUP(A83,任务数值!A:S,13))</f>
        <v>职业总等级到达6650</v>
      </c>
      <c r="C83" s="17">
        <f t="shared" si="5"/>
        <v>82</v>
      </c>
      <c r="D83" s="22" t="str">
        <f t="shared" si="6"/>
        <v>成就类型-职业到达等级</v>
      </c>
      <c r="E83" s="22">
        <v>1</v>
      </c>
      <c r="F83" s="22">
        <f>_xlfn.IFS(MOD(A83,3)=2,VLOOKUP(A83,任务数值!A:R,9),MOD(A83,3)=0,999,MOD(A83,3)=1,VLOOKUP(A83,任务数值!A:S,14))</f>
        <v>999</v>
      </c>
      <c r="G83" s="22">
        <f>_xlfn.IFS(MOD(A83,3)=2,1,MOD(A83,3)=0,VLOOKUP(A83,任务数值!A:S,7),MOD(A83,3)=1,1)</f>
        <v>6650</v>
      </c>
      <c r="H83" s="6" t="s">
        <v>21</v>
      </c>
      <c r="I83" s="3">
        <v>3</v>
      </c>
    </row>
    <row r="84" s="3" customFormat="1" spans="1:9">
      <c r="A84" s="17">
        <v>82</v>
      </c>
      <c r="B84" s="3" t="str">
        <f>_xlfn.IFS(MOD(A84,3)=2,VLOOKUP(A84,任务数值!A:I,5),MOD(A84,3)=0,VLOOKUP(A84,任务数值!A:I,8),MOD(A84,3)=1,VLOOKUP(A84,任务数值!A:S,13))</f>
        <v>通关守卫战:冰川星150</v>
      </c>
      <c r="C84" s="17">
        <f t="shared" si="5"/>
        <v>83</v>
      </c>
      <c r="D84" s="22" t="str">
        <f t="shared" si="6"/>
        <v>成就类型-通关战斗类型关卡</v>
      </c>
      <c r="E84" s="22">
        <v>1</v>
      </c>
      <c r="F84" s="22" t="str">
        <f>_xlfn.IFS(MOD(A84,3)=2,VLOOKUP(A84,任务数值!A:R,9),MOD(A84,3)=0,999,MOD(A84,3)=1,VLOOKUP(A84,任务数值!A:S,14))</f>
        <v>战斗类型-挂机关卡|2|150</v>
      </c>
      <c r="G84" s="22">
        <f>_xlfn.IFS(MOD(A84,3)=2,1,MOD(A84,3)=0,VLOOKUP(A84,任务数值!A:S,7),MOD(A84,3)=1,1)</f>
        <v>1</v>
      </c>
      <c r="H84" s="6" t="s">
        <v>21</v>
      </c>
      <c r="I84" s="3">
        <v>3</v>
      </c>
    </row>
    <row r="85" s="3" customFormat="1" spans="1:9">
      <c r="A85" s="17">
        <v>83</v>
      </c>
      <c r="B85" s="3" t="str">
        <f>_xlfn.IFS(MOD(A85,3)=2,VLOOKUP(A85,任务数值!A:I,5),MOD(A85,3)=0,VLOOKUP(A85,任务数值!A:I,8),MOD(A85,3)=1,VLOOKUP(A85,任务数值!A:S,13))</f>
        <v>通关星球5-3</v>
      </c>
      <c r="C85" s="17">
        <f t="shared" si="5"/>
        <v>84</v>
      </c>
      <c r="D85" s="22" t="str">
        <f t="shared" si="6"/>
        <v>成就类型-通关战斗类型关卡</v>
      </c>
      <c r="E85" s="22">
        <v>1</v>
      </c>
      <c r="F85" s="22" t="str">
        <f>_xlfn.IFS(MOD(A85,3)=2,VLOOKUP(A85,任务数值!A:R,9),MOD(A85,3)=0,999,MOD(A85,3)=1,VLOOKUP(A85,任务数值!A:S,14))</f>
        <v>战斗类型-精英关卡|5|3</v>
      </c>
      <c r="G85" s="22">
        <f>_xlfn.IFS(MOD(A85,3)=2,1,MOD(A85,3)=0,VLOOKUP(A85,任务数值!A:S,7),MOD(A85,3)=1,1)</f>
        <v>1</v>
      </c>
      <c r="H85" s="6" t="s">
        <v>21</v>
      </c>
      <c r="I85" s="3">
        <v>3</v>
      </c>
    </row>
    <row r="86" s="3" customFormat="1" spans="1:9">
      <c r="A86" s="17">
        <v>84</v>
      </c>
      <c r="B86" s="3" t="str">
        <f>_xlfn.IFS(MOD(A86,3)=2,VLOOKUP(A86,任务数值!A:I,5),MOD(A86,3)=0,VLOOKUP(A86,任务数值!A:I,8),MOD(A86,3)=1,VLOOKUP(A86,任务数值!A:S,13))</f>
        <v>职业总等级到达7540</v>
      </c>
      <c r="C86" s="17">
        <f t="shared" si="5"/>
        <v>85</v>
      </c>
      <c r="D86" s="22" t="str">
        <f t="shared" si="6"/>
        <v>成就类型-职业到达等级</v>
      </c>
      <c r="E86" s="22">
        <v>1</v>
      </c>
      <c r="F86" s="22">
        <f>_xlfn.IFS(MOD(A86,3)=2,VLOOKUP(A86,任务数值!A:R,9),MOD(A86,3)=0,999,MOD(A86,3)=1,VLOOKUP(A86,任务数值!A:S,14))</f>
        <v>999</v>
      </c>
      <c r="G86" s="22">
        <f>_xlfn.IFS(MOD(A86,3)=2,1,MOD(A86,3)=0,VLOOKUP(A86,任务数值!A:S,7),MOD(A86,3)=1,1)</f>
        <v>7540</v>
      </c>
      <c r="H86" s="6" t="s">
        <v>21</v>
      </c>
      <c r="I86" s="3">
        <v>3</v>
      </c>
    </row>
    <row r="87" s="3" customFormat="1" spans="1:9">
      <c r="A87" s="17">
        <v>85</v>
      </c>
      <c r="B87" s="3" t="str">
        <f>_xlfn.IFS(MOD(A87,3)=2,VLOOKUP(A87,任务数值!A:I,5),MOD(A87,3)=0,VLOOKUP(A87,任务数值!A:I,8),MOD(A87,3)=1,VLOOKUP(A87,任务数值!A:S,13))</f>
        <v>通关守卫战:炙岩星50</v>
      </c>
      <c r="C87" s="17">
        <f t="shared" si="5"/>
        <v>86</v>
      </c>
      <c r="D87" s="22" t="str">
        <f t="shared" si="6"/>
        <v>成就类型-通关战斗类型关卡</v>
      </c>
      <c r="E87" s="22">
        <v>1</v>
      </c>
      <c r="F87" s="22" t="str">
        <f>_xlfn.IFS(MOD(A87,3)=2,VLOOKUP(A87,任务数值!A:R,9),MOD(A87,3)=0,999,MOD(A87,3)=1,VLOOKUP(A87,任务数值!A:S,14))</f>
        <v>战斗类型-挂机关卡|3|50</v>
      </c>
      <c r="G87" s="22">
        <f>_xlfn.IFS(MOD(A87,3)=2,1,MOD(A87,3)=0,VLOOKUP(A87,任务数值!A:S,7),MOD(A87,3)=1,1)</f>
        <v>1</v>
      </c>
      <c r="H87" s="6" t="s">
        <v>21</v>
      </c>
      <c r="I87" s="3">
        <v>3</v>
      </c>
    </row>
    <row r="88" s="3" customFormat="1" spans="1:9">
      <c r="A88" s="17">
        <v>86</v>
      </c>
      <c r="B88" s="3" t="str">
        <f>_xlfn.IFS(MOD(A88,3)=2,VLOOKUP(A88,任务数值!A:I,5),MOD(A88,3)=0,VLOOKUP(A88,任务数值!A:I,8),MOD(A88,3)=1,VLOOKUP(A88,任务数值!A:S,13))</f>
        <v>通关星球5-4</v>
      </c>
      <c r="C88" s="17">
        <f t="shared" si="5"/>
        <v>87</v>
      </c>
      <c r="D88" s="22" t="str">
        <f t="shared" si="6"/>
        <v>成就类型-通关战斗类型关卡</v>
      </c>
      <c r="E88" s="22">
        <v>1</v>
      </c>
      <c r="F88" s="22" t="str">
        <f>_xlfn.IFS(MOD(A88,3)=2,VLOOKUP(A88,任务数值!A:R,9),MOD(A88,3)=0,999,MOD(A88,3)=1,VLOOKUP(A88,任务数值!A:S,14))</f>
        <v>战斗类型-精英关卡|5|4</v>
      </c>
      <c r="G88" s="22">
        <f>_xlfn.IFS(MOD(A88,3)=2,1,MOD(A88,3)=0,VLOOKUP(A88,任务数值!A:S,7),MOD(A88,3)=1,1)</f>
        <v>1</v>
      </c>
      <c r="H88" s="6" t="s">
        <v>21</v>
      </c>
      <c r="I88" s="3">
        <v>3</v>
      </c>
    </row>
    <row r="89" s="3" customFormat="1" spans="1:9">
      <c r="A89" s="17">
        <v>87</v>
      </c>
      <c r="B89" s="3" t="str">
        <f>_xlfn.IFS(MOD(A89,3)=2,VLOOKUP(A89,任务数值!A:I,5),MOD(A89,3)=0,VLOOKUP(A89,任务数值!A:I,8),MOD(A89,3)=1,VLOOKUP(A89,任务数值!A:S,13))</f>
        <v>职业总等级到达8130</v>
      </c>
      <c r="C89" s="17">
        <f t="shared" si="5"/>
        <v>88</v>
      </c>
      <c r="D89" s="22" t="str">
        <f t="shared" si="6"/>
        <v>成就类型-职业到达等级</v>
      </c>
      <c r="E89" s="22">
        <v>1</v>
      </c>
      <c r="F89" s="22">
        <f>_xlfn.IFS(MOD(A89,3)=2,VLOOKUP(A89,任务数值!A:R,9),MOD(A89,3)=0,999,MOD(A89,3)=1,VLOOKUP(A89,任务数值!A:S,14))</f>
        <v>999</v>
      </c>
      <c r="G89" s="22">
        <f>_xlfn.IFS(MOD(A89,3)=2,1,MOD(A89,3)=0,VLOOKUP(A89,任务数值!A:S,7),MOD(A89,3)=1,1)</f>
        <v>8130</v>
      </c>
      <c r="H89" s="6" t="s">
        <v>21</v>
      </c>
      <c r="I89" s="3">
        <v>3</v>
      </c>
    </row>
    <row r="90" s="3" customFormat="1" spans="1:9">
      <c r="A90" s="17">
        <v>88</v>
      </c>
      <c r="B90" s="3" t="str">
        <f>_xlfn.IFS(MOD(A90,3)=2,VLOOKUP(A90,任务数值!A:I,5),MOD(A90,3)=0,VLOOKUP(A90,任务数值!A:I,8),MOD(A90,3)=1,VLOOKUP(A90,任务数值!A:S,13))</f>
        <v>通关守卫战:炙岩星100</v>
      </c>
      <c r="C90" s="17">
        <f t="shared" si="5"/>
        <v>89</v>
      </c>
      <c r="D90" s="22" t="str">
        <f t="shared" si="6"/>
        <v>成就类型-通关战斗类型关卡</v>
      </c>
      <c r="E90" s="22">
        <v>1</v>
      </c>
      <c r="F90" s="22" t="str">
        <f>_xlfn.IFS(MOD(A90,3)=2,VLOOKUP(A90,任务数值!A:R,9),MOD(A90,3)=0,999,MOD(A90,3)=1,VLOOKUP(A90,任务数值!A:S,14))</f>
        <v>战斗类型-挂机关卡|3|100</v>
      </c>
      <c r="G90" s="22">
        <f>_xlfn.IFS(MOD(A90,3)=2,1,MOD(A90,3)=0,VLOOKUP(A90,任务数值!A:S,7),MOD(A90,3)=1,1)</f>
        <v>1</v>
      </c>
      <c r="H90" s="6" t="s">
        <v>21</v>
      </c>
      <c r="I90" s="3">
        <v>3</v>
      </c>
    </row>
    <row r="91" s="3" customFormat="1" spans="1:9">
      <c r="A91" s="17">
        <v>89</v>
      </c>
      <c r="B91" s="3" t="str">
        <f>_xlfn.IFS(MOD(A91,3)=2,VLOOKUP(A91,任务数值!A:I,5),MOD(A91,3)=0,VLOOKUP(A91,任务数值!A:I,8),MOD(A91,3)=1,VLOOKUP(A91,任务数值!A:S,13))</f>
        <v>通关星球5-5</v>
      </c>
      <c r="C91" s="17">
        <f t="shared" si="5"/>
        <v>90</v>
      </c>
      <c r="D91" s="22" t="str">
        <f t="shared" si="6"/>
        <v>成就类型-通关战斗类型关卡</v>
      </c>
      <c r="E91" s="22">
        <v>1</v>
      </c>
      <c r="F91" s="22" t="str">
        <f>_xlfn.IFS(MOD(A91,3)=2,VLOOKUP(A91,任务数值!A:R,9),MOD(A91,3)=0,999,MOD(A91,3)=1,VLOOKUP(A91,任务数值!A:S,14))</f>
        <v>战斗类型-精英关卡|5|5</v>
      </c>
      <c r="G91" s="22">
        <f>_xlfn.IFS(MOD(A91,3)=2,1,MOD(A91,3)=0,VLOOKUP(A91,任务数值!A:S,7),MOD(A91,3)=1,1)</f>
        <v>1</v>
      </c>
      <c r="H91" s="6" t="s">
        <v>21</v>
      </c>
      <c r="I91" s="3">
        <v>3</v>
      </c>
    </row>
    <row r="92" s="3" customFormat="1" spans="1:9">
      <c r="A92" s="17">
        <v>90</v>
      </c>
      <c r="B92" s="3" t="str">
        <f>_xlfn.IFS(MOD(A92,3)=2,VLOOKUP(A92,任务数值!A:I,5),MOD(A92,3)=0,VLOOKUP(A92,任务数值!A:I,8),MOD(A92,3)=1,VLOOKUP(A92,任务数值!A:S,13))</f>
        <v>职业总等级到达8720</v>
      </c>
      <c r="C92" s="17">
        <f t="shared" si="5"/>
        <v>91</v>
      </c>
      <c r="D92" s="22" t="str">
        <f t="shared" si="6"/>
        <v>成就类型-职业到达等级</v>
      </c>
      <c r="E92" s="22">
        <v>1</v>
      </c>
      <c r="F92" s="22">
        <f>_xlfn.IFS(MOD(A92,3)=2,VLOOKUP(A92,任务数值!A:R,9),MOD(A92,3)=0,999,MOD(A92,3)=1,VLOOKUP(A92,任务数值!A:S,14))</f>
        <v>999</v>
      </c>
      <c r="G92" s="22">
        <f>_xlfn.IFS(MOD(A92,3)=2,1,MOD(A92,3)=0,VLOOKUP(A92,任务数值!A:S,7),MOD(A92,3)=1,1)</f>
        <v>8720</v>
      </c>
      <c r="H92" s="6" t="s">
        <v>21</v>
      </c>
      <c r="I92" s="3">
        <v>3</v>
      </c>
    </row>
    <row r="93" s="3" customFormat="1" spans="1:9">
      <c r="A93" s="17">
        <v>91</v>
      </c>
      <c r="B93" s="3" t="str">
        <f>_xlfn.IFS(MOD(A93,3)=2,VLOOKUP(A93,任务数值!A:I,5),MOD(A93,3)=0,VLOOKUP(A93,任务数值!A:I,8),MOD(A93,3)=1,VLOOKUP(A93,任务数值!A:S,13))</f>
        <v>通关守卫战:炙岩星150</v>
      </c>
      <c r="C93" s="17">
        <f t="shared" si="5"/>
        <v>92</v>
      </c>
      <c r="D93" s="22" t="str">
        <f t="shared" si="6"/>
        <v>成就类型-通关战斗类型关卡</v>
      </c>
      <c r="E93" s="22">
        <v>1</v>
      </c>
      <c r="F93" s="22" t="str">
        <f>_xlfn.IFS(MOD(A93,3)=2,VLOOKUP(A93,任务数值!A:R,9),MOD(A93,3)=0,999,MOD(A93,3)=1,VLOOKUP(A93,任务数值!A:S,14))</f>
        <v>战斗类型-挂机关卡|3|150</v>
      </c>
      <c r="G93" s="22">
        <f>_xlfn.IFS(MOD(A93,3)=2,1,MOD(A93,3)=0,VLOOKUP(A93,任务数值!A:S,7),MOD(A93,3)=1,1)</f>
        <v>1</v>
      </c>
      <c r="H93" s="6" t="s">
        <v>21</v>
      </c>
      <c r="I93" s="3">
        <v>3</v>
      </c>
    </row>
    <row r="94" s="3" customFormat="1" spans="1:9">
      <c r="A94" s="17">
        <v>92</v>
      </c>
      <c r="B94" s="3" t="str">
        <f>_xlfn.IFS(MOD(A94,3)=2,VLOOKUP(A94,任务数值!A:I,5),MOD(A94,3)=0,VLOOKUP(A94,任务数值!A:I,8),MOD(A94,3)=1,VLOOKUP(A94,任务数值!A:S,13))</f>
        <v>通关星球6-1</v>
      </c>
      <c r="C94" s="17">
        <f t="shared" si="5"/>
        <v>93</v>
      </c>
      <c r="D94" s="22" t="str">
        <f t="shared" si="6"/>
        <v>成就类型-通关战斗类型关卡</v>
      </c>
      <c r="E94" s="22">
        <v>1</v>
      </c>
      <c r="F94" s="22" t="str">
        <f>_xlfn.IFS(MOD(A94,3)=2,VLOOKUP(A94,任务数值!A:R,9),MOD(A94,3)=0,999,MOD(A94,3)=1,VLOOKUP(A94,任务数值!A:S,14))</f>
        <v>战斗类型-精英关卡|6|1</v>
      </c>
      <c r="G94" s="22">
        <f>_xlfn.IFS(MOD(A94,3)=2,1,MOD(A94,3)=0,VLOOKUP(A94,任务数值!A:S,7),MOD(A94,3)=1,1)</f>
        <v>1</v>
      </c>
      <c r="H94" s="6" t="s">
        <v>21</v>
      </c>
      <c r="I94" s="3">
        <v>3</v>
      </c>
    </row>
    <row r="95" s="3" customFormat="1" spans="1:9">
      <c r="A95" s="17">
        <v>93</v>
      </c>
      <c r="B95" s="3" t="str">
        <f>_xlfn.IFS(MOD(A95,3)=2,VLOOKUP(A95,任务数值!A:I,5),MOD(A95,3)=0,VLOOKUP(A95,任务数值!A:I,8),MOD(A95,3)=1,VLOOKUP(A95,任务数值!A:S,13))</f>
        <v>职业总等级到达9310</v>
      </c>
      <c r="C95" s="17">
        <f t="shared" si="5"/>
        <v>94</v>
      </c>
      <c r="D95" s="22" t="str">
        <f t="shared" si="6"/>
        <v>成就类型-职业到达等级</v>
      </c>
      <c r="E95" s="22">
        <v>1</v>
      </c>
      <c r="F95" s="22">
        <f>_xlfn.IFS(MOD(A95,3)=2,VLOOKUP(A95,任务数值!A:R,9),MOD(A95,3)=0,999,MOD(A95,3)=1,VLOOKUP(A95,任务数值!A:S,14))</f>
        <v>999</v>
      </c>
      <c r="G95" s="22">
        <f>_xlfn.IFS(MOD(A95,3)=2,1,MOD(A95,3)=0,VLOOKUP(A95,任务数值!A:S,7),MOD(A95,3)=1,1)</f>
        <v>9310</v>
      </c>
      <c r="H95" s="6" t="s">
        <v>21</v>
      </c>
      <c r="I95" s="3">
        <v>3</v>
      </c>
    </row>
    <row r="96" s="3" customFormat="1" spans="1:9">
      <c r="A96" s="17">
        <v>94</v>
      </c>
      <c r="B96" s="3" t="str">
        <f>_xlfn.IFS(MOD(A96,3)=2,VLOOKUP(A96,任务数值!A:I,5),MOD(A96,3)=0,VLOOKUP(A96,任务数值!A:I,8),MOD(A96,3)=1,VLOOKUP(A96,任务数值!A:S,13))</f>
        <v>通关守卫战:炙岩星200</v>
      </c>
      <c r="C96" s="17">
        <f t="shared" si="5"/>
        <v>95</v>
      </c>
      <c r="D96" s="22" t="str">
        <f t="shared" si="6"/>
        <v>成就类型-通关战斗类型关卡</v>
      </c>
      <c r="E96" s="22">
        <v>1</v>
      </c>
      <c r="F96" s="22" t="str">
        <f>_xlfn.IFS(MOD(A96,3)=2,VLOOKUP(A96,任务数值!A:R,9),MOD(A96,3)=0,999,MOD(A96,3)=1,VLOOKUP(A96,任务数值!A:S,14))</f>
        <v>战斗类型-挂机关卡|3|200</v>
      </c>
      <c r="G96" s="22">
        <f>_xlfn.IFS(MOD(A96,3)=2,1,MOD(A96,3)=0,VLOOKUP(A96,任务数值!A:S,7),MOD(A96,3)=1,1)</f>
        <v>1</v>
      </c>
      <c r="H96" s="6" t="s">
        <v>21</v>
      </c>
      <c r="I96" s="3">
        <v>3</v>
      </c>
    </row>
    <row r="97" s="3" customFormat="1" spans="1:9">
      <c r="A97" s="17">
        <v>95</v>
      </c>
      <c r="B97" s="3" t="str">
        <f>_xlfn.IFS(MOD(A97,3)=2,VLOOKUP(A97,任务数值!A:I,5),MOD(A97,3)=0,VLOOKUP(A97,任务数值!A:I,8),MOD(A97,3)=1,VLOOKUP(A97,任务数值!A:S,13))</f>
        <v>通关星球6-2</v>
      </c>
      <c r="C97" s="17">
        <f t="shared" si="5"/>
        <v>96</v>
      </c>
      <c r="D97" s="22" t="str">
        <f t="shared" si="6"/>
        <v>成就类型-通关战斗类型关卡</v>
      </c>
      <c r="E97" s="22">
        <v>1</v>
      </c>
      <c r="F97" s="22" t="str">
        <f>_xlfn.IFS(MOD(A97,3)=2,VLOOKUP(A97,任务数值!A:R,9),MOD(A97,3)=0,999,MOD(A97,3)=1,VLOOKUP(A97,任务数值!A:S,14))</f>
        <v>战斗类型-精英关卡|6|2</v>
      </c>
      <c r="G97" s="22">
        <f>_xlfn.IFS(MOD(A97,3)=2,1,MOD(A97,3)=0,VLOOKUP(A97,任务数值!A:S,7),MOD(A97,3)=1,1)</f>
        <v>1</v>
      </c>
      <c r="H97" s="6" t="s">
        <v>21</v>
      </c>
      <c r="I97" s="3">
        <v>3</v>
      </c>
    </row>
    <row r="98" s="3" customFormat="1" spans="1:9">
      <c r="A98" s="17">
        <v>96</v>
      </c>
      <c r="B98" s="3" t="str">
        <f>_xlfn.IFS(MOD(A98,3)=2,VLOOKUP(A98,任务数值!A:I,5),MOD(A98,3)=0,VLOOKUP(A98,任务数值!A:I,8),MOD(A98,3)=1,VLOOKUP(A98,任务数值!A:S,13))</f>
        <v>职业总等级到达9900</v>
      </c>
      <c r="C98" s="17">
        <f t="shared" si="5"/>
        <v>97</v>
      </c>
      <c r="D98" s="22" t="str">
        <f t="shared" si="6"/>
        <v>成就类型-职业到达等级</v>
      </c>
      <c r="E98" s="22">
        <v>1</v>
      </c>
      <c r="F98" s="22">
        <f>_xlfn.IFS(MOD(A98,3)=2,VLOOKUP(A98,任务数值!A:R,9),MOD(A98,3)=0,999,MOD(A98,3)=1,VLOOKUP(A98,任务数值!A:S,14))</f>
        <v>999</v>
      </c>
      <c r="G98" s="22">
        <f>_xlfn.IFS(MOD(A98,3)=2,1,MOD(A98,3)=0,VLOOKUP(A98,任务数值!A:S,7),MOD(A98,3)=1,1)</f>
        <v>9900</v>
      </c>
      <c r="H98" s="6" t="s">
        <v>21</v>
      </c>
      <c r="I98" s="3">
        <v>3</v>
      </c>
    </row>
    <row r="99" s="3" customFormat="1" spans="1:9">
      <c r="A99" s="17">
        <v>97</v>
      </c>
      <c r="B99" s="3" t="str">
        <f>_xlfn.IFS(MOD(A99,3)=2,VLOOKUP(A99,任务数值!A:I,5),MOD(A99,3)=0,VLOOKUP(A99,任务数值!A:I,8),MOD(A99,3)=1,VLOOKUP(A99,任务数值!A:S,13))</f>
        <v>通关守卫战:炙岩星250</v>
      </c>
      <c r="C99" s="17">
        <f t="shared" si="5"/>
        <v>98</v>
      </c>
      <c r="D99" s="22" t="str">
        <f t="shared" si="6"/>
        <v>成就类型-通关战斗类型关卡</v>
      </c>
      <c r="E99" s="22">
        <v>1</v>
      </c>
      <c r="F99" s="22" t="str">
        <f>_xlfn.IFS(MOD(A99,3)=2,VLOOKUP(A99,任务数值!A:R,9),MOD(A99,3)=0,999,MOD(A99,3)=1,VLOOKUP(A99,任务数值!A:S,14))</f>
        <v>战斗类型-挂机关卡|3|250</v>
      </c>
      <c r="G99" s="22">
        <f>_xlfn.IFS(MOD(A99,3)=2,1,MOD(A99,3)=0,VLOOKUP(A99,任务数值!A:S,7),MOD(A99,3)=1,1)</f>
        <v>1</v>
      </c>
      <c r="H99" s="6" t="s">
        <v>21</v>
      </c>
      <c r="I99" s="3">
        <v>3</v>
      </c>
    </row>
    <row r="100" s="3" customFormat="1" spans="1:9">
      <c r="A100" s="17">
        <v>98</v>
      </c>
      <c r="B100" s="3" t="str">
        <f>_xlfn.IFS(MOD(A100,3)=2,VLOOKUP(A100,任务数值!A:I,5),MOD(A100,3)=0,VLOOKUP(A100,任务数值!A:I,8),MOD(A100,3)=1,VLOOKUP(A100,任务数值!A:S,13))</f>
        <v>通关星球6-3</v>
      </c>
      <c r="C100" s="17">
        <f t="shared" si="5"/>
        <v>99</v>
      </c>
      <c r="D100" s="22" t="str">
        <f t="shared" si="6"/>
        <v>成就类型-通关战斗类型关卡</v>
      </c>
      <c r="E100" s="22">
        <v>1</v>
      </c>
      <c r="F100" s="22" t="str">
        <f>_xlfn.IFS(MOD(A100,3)=2,VLOOKUP(A100,任务数值!A:R,9),MOD(A100,3)=0,999,MOD(A100,3)=1,VLOOKUP(A100,任务数值!A:S,14))</f>
        <v>战斗类型-精英关卡|6|3</v>
      </c>
      <c r="G100" s="22">
        <f>_xlfn.IFS(MOD(A100,3)=2,1,MOD(A100,3)=0,VLOOKUP(A100,任务数值!A:S,7),MOD(A100,3)=1,1)</f>
        <v>1</v>
      </c>
      <c r="H100" s="6" t="s">
        <v>21</v>
      </c>
      <c r="I100" s="3">
        <v>3</v>
      </c>
    </row>
    <row r="101" s="3" customFormat="1" spans="1:9">
      <c r="A101" s="17">
        <v>99</v>
      </c>
      <c r="B101" s="3" t="str">
        <f>_xlfn.IFS(MOD(A101,3)=2,VLOOKUP(A101,任务数值!A:I,5),MOD(A101,3)=0,VLOOKUP(A101,任务数值!A:I,8),MOD(A101,3)=1,VLOOKUP(A101,任务数值!A:S,13))</f>
        <v>职业总等级到达10150</v>
      </c>
      <c r="C101" s="17">
        <f t="shared" si="5"/>
        <v>100</v>
      </c>
      <c r="D101" s="22" t="str">
        <f t="shared" si="6"/>
        <v>成就类型-职业到达等级</v>
      </c>
      <c r="E101" s="22">
        <v>1</v>
      </c>
      <c r="F101" s="22">
        <f>_xlfn.IFS(MOD(A101,3)=2,VLOOKUP(A101,任务数值!A:R,9),MOD(A101,3)=0,999,MOD(A101,3)=1,VLOOKUP(A101,任务数值!A:S,14))</f>
        <v>999</v>
      </c>
      <c r="G101" s="22">
        <f>_xlfn.IFS(MOD(A101,3)=2,1,MOD(A101,3)=0,VLOOKUP(A101,任务数值!A:S,7),MOD(A101,3)=1,1)</f>
        <v>10150</v>
      </c>
      <c r="H101" s="6" t="s">
        <v>21</v>
      </c>
      <c r="I101" s="3">
        <v>3</v>
      </c>
    </row>
    <row r="102" s="3" customFormat="1" spans="1:9">
      <c r="A102" s="17">
        <v>100</v>
      </c>
      <c r="B102" s="3" t="str">
        <f>_xlfn.IFS(MOD(A102,3)=2,VLOOKUP(A102,任务数值!A:I,5),MOD(A102,3)=0,VLOOKUP(A102,任务数值!A:I,8),MOD(A102,3)=1,VLOOKUP(A102,任务数值!A:S,13))</f>
        <v>通关守卫战:光明星50</v>
      </c>
      <c r="C102" s="17">
        <f t="shared" si="5"/>
        <v>101</v>
      </c>
      <c r="D102" s="22" t="str">
        <f t="shared" si="6"/>
        <v>成就类型-通关战斗类型关卡</v>
      </c>
      <c r="E102" s="22">
        <v>1</v>
      </c>
      <c r="F102" s="22" t="str">
        <f>_xlfn.IFS(MOD(A102,3)=2,VLOOKUP(A102,任务数值!A:R,9),MOD(A102,3)=0,999,MOD(A102,3)=1,VLOOKUP(A102,任务数值!A:S,14))</f>
        <v>战斗类型-挂机关卡|4|50</v>
      </c>
      <c r="G102" s="22">
        <f>_xlfn.IFS(MOD(A102,3)=2,1,MOD(A102,3)=0,VLOOKUP(A102,任务数值!A:S,7),MOD(A102,3)=1,1)</f>
        <v>1</v>
      </c>
      <c r="H102" s="6" t="s">
        <v>21</v>
      </c>
      <c r="I102" s="3">
        <v>3</v>
      </c>
    </row>
    <row r="103" s="3" customFormat="1" spans="1:9">
      <c r="A103" s="17">
        <v>101</v>
      </c>
      <c r="B103" s="3" t="str">
        <f>_xlfn.IFS(MOD(A103,3)=2,VLOOKUP(A103,任务数值!A:I,5),MOD(A103,3)=0,VLOOKUP(A103,任务数值!A:I,8),MOD(A103,3)=1,VLOOKUP(A103,任务数值!A:S,13))</f>
        <v>通关星球6-4</v>
      </c>
      <c r="C103" s="17">
        <f t="shared" si="5"/>
        <v>102</v>
      </c>
      <c r="D103" s="22" t="str">
        <f t="shared" si="6"/>
        <v>成就类型-通关战斗类型关卡</v>
      </c>
      <c r="E103" s="22">
        <v>1</v>
      </c>
      <c r="F103" s="22" t="str">
        <f>_xlfn.IFS(MOD(A103,3)=2,VLOOKUP(A103,任务数值!A:R,9),MOD(A103,3)=0,999,MOD(A103,3)=1,VLOOKUP(A103,任务数值!A:S,14))</f>
        <v>战斗类型-精英关卡|6|4</v>
      </c>
      <c r="G103" s="22">
        <f>_xlfn.IFS(MOD(A103,3)=2,1,MOD(A103,3)=0,VLOOKUP(A103,任务数值!A:S,7),MOD(A103,3)=1,1)</f>
        <v>1</v>
      </c>
      <c r="H103" s="6" t="s">
        <v>21</v>
      </c>
      <c r="I103" s="3">
        <v>3</v>
      </c>
    </row>
    <row r="104" s="3" customFormat="1" spans="1:9">
      <c r="A104" s="17">
        <v>102</v>
      </c>
      <c r="B104" s="3" t="str">
        <f>_xlfn.IFS(MOD(A104,3)=2,VLOOKUP(A104,任务数值!A:I,5),MOD(A104,3)=0,VLOOKUP(A104,任务数值!A:I,8),MOD(A104,3)=1,VLOOKUP(A104,任务数值!A:S,13))</f>
        <v>职业总等级到达10730</v>
      </c>
      <c r="C104" s="17">
        <f t="shared" si="5"/>
        <v>103</v>
      </c>
      <c r="D104" s="22" t="str">
        <f t="shared" si="6"/>
        <v>成就类型-职业到达等级</v>
      </c>
      <c r="E104" s="22">
        <v>1</v>
      </c>
      <c r="F104" s="22">
        <f>_xlfn.IFS(MOD(A104,3)=2,VLOOKUP(A104,任务数值!A:R,9),MOD(A104,3)=0,999,MOD(A104,3)=1,VLOOKUP(A104,任务数值!A:S,14))</f>
        <v>999</v>
      </c>
      <c r="G104" s="22">
        <f>_xlfn.IFS(MOD(A104,3)=2,1,MOD(A104,3)=0,VLOOKUP(A104,任务数值!A:S,7),MOD(A104,3)=1,1)</f>
        <v>10730</v>
      </c>
      <c r="H104" s="6" t="s">
        <v>21</v>
      </c>
      <c r="I104" s="3">
        <v>3</v>
      </c>
    </row>
    <row r="105" s="3" customFormat="1" spans="1:9">
      <c r="A105" s="17">
        <v>103</v>
      </c>
      <c r="B105" s="3" t="str">
        <f>_xlfn.IFS(MOD(A105,3)=2,VLOOKUP(A105,任务数值!A:I,5),MOD(A105,3)=0,VLOOKUP(A105,任务数值!A:I,8),MOD(A105,3)=1,VLOOKUP(A105,任务数值!A:S,13))</f>
        <v>通关守卫战:光明星100</v>
      </c>
      <c r="C105" s="17">
        <f t="shared" si="5"/>
        <v>104</v>
      </c>
      <c r="D105" s="22" t="str">
        <f t="shared" si="6"/>
        <v>成就类型-通关战斗类型关卡</v>
      </c>
      <c r="E105" s="22">
        <v>1</v>
      </c>
      <c r="F105" s="22" t="str">
        <f>_xlfn.IFS(MOD(A105,3)=2,VLOOKUP(A105,任务数值!A:R,9),MOD(A105,3)=0,999,MOD(A105,3)=1,VLOOKUP(A105,任务数值!A:S,14))</f>
        <v>战斗类型-挂机关卡|4|100</v>
      </c>
      <c r="G105" s="22">
        <f>_xlfn.IFS(MOD(A105,3)=2,1,MOD(A105,3)=0,VLOOKUP(A105,任务数值!A:S,7),MOD(A105,3)=1,1)</f>
        <v>1</v>
      </c>
      <c r="H105" s="6" t="s">
        <v>21</v>
      </c>
      <c r="I105" s="3">
        <v>3</v>
      </c>
    </row>
    <row r="106" s="3" customFormat="1" spans="1:9">
      <c r="A106" s="17">
        <v>104</v>
      </c>
      <c r="B106" s="3" t="str">
        <f>_xlfn.IFS(MOD(A106,3)=2,VLOOKUP(A106,任务数值!A:I,5),MOD(A106,3)=0,VLOOKUP(A106,任务数值!A:I,8),MOD(A106,3)=1,VLOOKUP(A106,任务数值!A:S,13))</f>
        <v>通关星球6-5</v>
      </c>
      <c r="C106" s="17">
        <f t="shared" si="5"/>
        <v>105</v>
      </c>
      <c r="D106" s="22" t="str">
        <f t="shared" si="6"/>
        <v>成就类型-通关战斗类型关卡</v>
      </c>
      <c r="E106" s="22">
        <v>1</v>
      </c>
      <c r="F106" s="22" t="str">
        <f>_xlfn.IFS(MOD(A106,3)=2,VLOOKUP(A106,任务数值!A:R,9),MOD(A106,3)=0,999,MOD(A106,3)=1,VLOOKUP(A106,任务数值!A:S,14))</f>
        <v>战斗类型-精英关卡|6|5</v>
      </c>
      <c r="G106" s="22">
        <f>_xlfn.IFS(MOD(A106,3)=2,1,MOD(A106,3)=0,VLOOKUP(A106,任务数值!A:S,7),MOD(A106,3)=1,1)</f>
        <v>1</v>
      </c>
      <c r="H106" s="6" t="s">
        <v>21</v>
      </c>
      <c r="I106" s="3">
        <v>3</v>
      </c>
    </row>
    <row r="107" s="3" customFormat="1" spans="1:9">
      <c r="A107" s="17">
        <v>105</v>
      </c>
      <c r="B107" s="3" t="str">
        <f>_xlfn.IFS(MOD(A107,3)=2,VLOOKUP(A107,任务数值!A:I,5),MOD(A107,3)=0,VLOOKUP(A107,任务数值!A:I,8),MOD(A107,3)=1,VLOOKUP(A107,任务数值!A:S,13))</f>
        <v>职业总等级到达11310</v>
      </c>
      <c r="C107" s="17">
        <f t="shared" si="5"/>
        <v>106</v>
      </c>
      <c r="D107" s="22" t="str">
        <f t="shared" si="6"/>
        <v>成就类型-职业到达等级</v>
      </c>
      <c r="E107" s="22">
        <v>1</v>
      </c>
      <c r="F107" s="22">
        <f>_xlfn.IFS(MOD(A107,3)=2,VLOOKUP(A107,任务数值!A:R,9),MOD(A107,3)=0,999,MOD(A107,3)=1,VLOOKUP(A107,任务数值!A:S,14))</f>
        <v>999</v>
      </c>
      <c r="G107" s="22">
        <f>_xlfn.IFS(MOD(A107,3)=2,1,MOD(A107,3)=0,VLOOKUP(A107,任务数值!A:S,7),MOD(A107,3)=1,1)</f>
        <v>11310</v>
      </c>
      <c r="H107" s="6" t="s">
        <v>21</v>
      </c>
      <c r="I107" s="3">
        <v>3</v>
      </c>
    </row>
    <row r="108" s="3" customFormat="1" spans="1:9">
      <c r="A108" s="17">
        <v>106</v>
      </c>
      <c r="B108" s="3" t="str">
        <f>_xlfn.IFS(MOD(A108,3)=2,VLOOKUP(A108,任务数值!A:I,5),MOD(A108,3)=0,VLOOKUP(A108,任务数值!A:I,8),MOD(A108,3)=1,VLOOKUP(A108,任务数值!A:S,13))</f>
        <v>通关守卫战:光明星150</v>
      </c>
      <c r="C108" s="17">
        <f t="shared" si="5"/>
        <v>107</v>
      </c>
      <c r="D108" s="22" t="str">
        <f t="shared" si="6"/>
        <v>成就类型-通关战斗类型关卡</v>
      </c>
      <c r="E108" s="22">
        <v>1</v>
      </c>
      <c r="F108" s="22" t="str">
        <f>_xlfn.IFS(MOD(A108,3)=2,VLOOKUP(A108,任务数值!A:R,9),MOD(A108,3)=0,999,MOD(A108,3)=1,VLOOKUP(A108,任务数值!A:S,14))</f>
        <v>战斗类型-挂机关卡|4|150</v>
      </c>
      <c r="G108" s="22">
        <f>_xlfn.IFS(MOD(A108,3)=2,1,MOD(A108,3)=0,VLOOKUP(A108,任务数值!A:S,7),MOD(A108,3)=1,1)</f>
        <v>1</v>
      </c>
      <c r="H108" s="6" t="s">
        <v>21</v>
      </c>
      <c r="I108" s="3">
        <v>3</v>
      </c>
    </row>
    <row r="109" s="3" customFormat="1" spans="1:9">
      <c r="A109" s="17">
        <v>107</v>
      </c>
      <c r="B109" s="3" t="str">
        <f>_xlfn.IFS(MOD(A109,3)=2,VLOOKUP(A109,任务数值!A:I,5),MOD(A109,3)=0,VLOOKUP(A109,任务数值!A:I,8),MOD(A109,3)=1,VLOOKUP(A109,任务数值!A:S,13))</f>
        <v>通关星球7-1</v>
      </c>
      <c r="C109" s="17">
        <f t="shared" si="5"/>
        <v>108</v>
      </c>
      <c r="D109" s="22" t="str">
        <f t="shared" si="6"/>
        <v>成就类型-通关战斗类型关卡</v>
      </c>
      <c r="E109" s="22">
        <v>1</v>
      </c>
      <c r="F109" s="22" t="str">
        <f>_xlfn.IFS(MOD(A109,3)=2,VLOOKUP(A109,任务数值!A:R,9),MOD(A109,3)=0,999,MOD(A109,3)=1,VLOOKUP(A109,任务数值!A:S,14))</f>
        <v>战斗类型-精英关卡|7|1</v>
      </c>
      <c r="G109" s="22">
        <f>_xlfn.IFS(MOD(A109,3)=2,1,MOD(A109,3)=0,VLOOKUP(A109,任务数值!A:S,7),MOD(A109,3)=1,1)</f>
        <v>1</v>
      </c>
      <c r="H109" s="6" t="s">
        <v>21</v>
      </c>
      <c r="I109" s="3">
        <v>3</v>
      </c>
    </row>
    <row r="110" s="3" customFormat="1" spans="1:9">
      <c r="A110" s="17">
        <v>108</v>
      </c>
      <c r="B110" s="3" t="str">
        <f>_xlfn.IFS(MOD(A110,3)=2,VLOOKUP(A110,任务数值!A:I,5),MOD(A110,3)=0,VLOOKUP(A110,任务数值!A:I,8),MOD(A110,3)=1,VLOOKUP(A110,任务数值!A:S,13))</f>
        <v>职业总等级到达11900</v>
      </c>
      <c r="C110" s="17">
        <f t="shared" si="5"/>
        <v>109</v>
      </c>
      <c r="D110" s="22" t="str">
        <f t="shared" si="6"/>
        <v>成就类型-职业到达等级</v>
      </c>
      <c r="E110" s="22">
        <v>1</v>
      </c>
      <c r="F110" s="22">
        <f>_xlfn.IFS(MOD(A110,3)=2,VLOOKUP(A110,任务数值!A:R,9),MOD(A110,3)=0,999,MOD(A110,3)=1,VLOOKUP(A110,任务数值!A:S,14))</f>
        <v>999</v>
      </c>
      <c r="G110" s="22">
        <f>_xlfn.IFS(MOD(A110,3)=2,1,MOD(A110,3)=0,VLOOKUP(A110,任务数值!A:S,7),MOD(A110,3)=1,1)</f>
        <v>11900</v>
      </c>
      <c r="H110" s="6" t="s">
        <v>21</v>
      </c>
      <c r="I110" s="3">
        <v>3</v>
      </c>
    </row>
    <row r="111" s="3" customFormat="1" spans="1:9">
      <c r="A111" s="17">
        <v>109</v>
      </c>
      <c r="B111" s="3" t="str">
        <f>_xlfn.IFS(MOD(A111,3)=2,VLOOKUP(A111,任务数值!A:I,5),MOD(A111,3)=0,VLOOKUP(A111,任务数值!A:I,8),MOD(A111,3)=1,VLOOKUP(A111,任务数值!A:S,13))</f>
        <v>通关守卫战:光明星200</v>
      </c>
      <c r="C111" s="17">
        <f t="shared" si="5"/>
        <v>110</v>
      </c>
      <c r="D111" s="22" t="str">
        <f t="shared" si="6"/>
        <v>成就类型-通关战斗类型关卡</v>
      </c>
      <c r="E111" s="22">
        <v>1</v>
      </c>
      <c r="F111" s="22" t="str">
        <f>_xlfn.IFS(MOD(A111,3)=2,VLOOKUP(A111,任务数值!A:R,9),MOD(A111,3)=0,999,MOD(A111,3)=1,VLOOKUP(A111,任务数值!A:S,14))</f>
        <v>战斗类型-挂机关卡|4|200</v>
      </c>
      <c r="G111" s="22">
        <f>_xlfn.IFS(MOD(A111,3)=2,1,MOD(A111,3)=0,VLOOKUP(A111,任务数值!A:S,7),MOD(A111,3)=1,1)</f>
        <v>1</v>
      </c>
      <c r="H111" s="6" t="s">
        <v>21</v>
      </c>
      <c r="I111" s="3">
        <v>3</v>
      </c>
    </row>
    <row r="112" s="3" customFormat="1" spans="1:9">
      <c r="A112" s="17">
        <v>110</v>
      </c>
      <c r="B112" s="3" t="str">
        <f>_xlfn.IFS(MOD(A112,3)=2,VLOOKUP(A112,任务数值!A:I,5),MOD(A112,3)=0,VLOOKUP(A112,任务数值!A:I,8),MOD(A112,3)=1,VLOOKUP(A112,任务数值!A:S,13))</f>
        <v>通关星球7-2</v>
      </c>
      <c r="C112" s="17">
        <f t="shared" si="5"/>
        <v>111</v>
      </c>
      <c r="D112" s="22" t="str">
        <f t="shared" si="6"/>
        <v>成就类型-通关战斗类型关卡</v>
      </c>
      <c r="E112" s="22">
        <v>1</v>
      </c>
      <c r="F112" s="22" t="str">
        <f>_xlfn.IFS(MOD(A112,3)=2,VLOOKUP(A112,任务数值!A:R,9),MOD(A112,3)=0,999,MOD(A112,3)=1,VLOOKUP(A112,任务数值!A:S,14))</f>
        <v>战斗类型-精英关卡|7|2</v>
      </c>
      <c r="G112" s="22">
        <f>_xlfn.IFS(MOD(A112,3)=2,1,MOD(A112,3)=0,VLOOKUP(A112,任务数值!A:S,7),MOD(A112,3)=1,1)</f>
        <v>1</v>
      </c>
      <c r="H112" s="6" t="s">
        <v>21</v>
      </c>
      <c r="I112" s="3">
        <v>3</v>
      </c>
    </row>
    <row r="113" s="3" customFormat="1" spans="1:9">
      <c r="A113" s="17">
        <v>111</v>
      </c>
      <c r="B113" s="3" t="str">
        <f>_xlfn.IFS(MOD(A113,3)=2,VLOOKUP(A113,任务数值!A:I,5),MOD(A113,3)=0,VLOOKUP(A113,任务数值!A:I,8),MOD(A113,3)=1,VLOOKUP(A113,任务数值!A:S,13))</f>
        <v>职业总等级到达12370</v>
      </c>
      <c r="C113" s="17">
        <f t="shared" si="5"/>
        <v>112</v>
      </c>
      <c r="D113" s="22" t="str">
        <f t="shared" si="6"/>
        <v>成就类型-职业到达等级</v>
      </c>
      <c r="E113" s="22">
        <v>1</v>
      </c>
      <c r="F113" s="22">
        <f>_xlfn.IFS(MOD(A113,3)=2,VLOOKUP(A113,任务数值!A:R,9),MOD(A113,3)=0,999,MOD(A113,3)=1,VLOOKUP(A113,任务数值!A:S,14))</f>
        <v>999</v>
      </c>
      <c r="G113" s="22">
        <f>_xlfn.IFS(MOD(A113,3)=2,1,MOD(A113,3)=0,VLOOKUP(A113,任务数值!A:S,7),MOD(A113,3)=1,1)</f>
        <v>12370</v>
      </c>
      <c r="H113" s="6" t="s">
        <v>21</v>
      </c>
      <c r="I113" s="3">
        <v>3</v>
      </c>
    </row>
    <row r="114" s="3" customFormat="1" spans="1:9">
      <c r="A114" s="17">
        <v>112</v>
      </c>
      <c r="B114" s="3" t="str">
        <f>_xlfn.IFS(MOD(A114,3)=2,VLOOKUP(A114,任务数值!A:I,5),MOD(A114,3)=0,VLOOKUP(A114,任务数值!A:I,8),MOD(A114,3)=1,VLOOKUP(A114,任务数值!A:S,13))</f>
        <v>通关守卫战:光明星250</v>
      </c>
      <c r="C114" s="17">
        <f t="shared" si="5"/>
        <v>113</v>
      </c>
      <c r="D114" s="22" t="str">
        <f t="shared" si="6"/>
        <v>成就类型-通关战斗类型关卡</v>
      </c>
      <c r="E114" s="22">
        <v>1</v>
      </c>
      <c r="F114" s="22" t="str">
        <f>_xlfn.IFS(MOD(A114,3)=2,VLOOKUP(A114,任务数值!A:R,9),MOD(A114,3)=0,999,MOD(A114,3)=1,VLOOKUP(A114,任务数值!A:S,14))</f>
        <v>战斗类型-挂机关卡|4|250</v>
      </c>
      <c r="G114" s="22">
        <f>_xlfn.IFS(MOD(A114,3)=2,1,MOD(A114,3)=0,VLOOKUP(A114,任务数值!A:S,7),MOD(A114,3)=1,1)</f>
        <v>1</v>
      </c>
      <c r="H114" s="6" t="s">
        <v>21</v>
      </c>
      <c r="I114" s="3">
        <v>3</v>
      </c>
    </row>
    <row r="115" s="3" customFormat="1" spans="1:9">
      <c r="A115" s="17">
        <v>113</v>
      </c>
      <c r="B115" s="3" t="str">
        <f>_xlfn.IFS(MOD(A115,3)=2,VLOOKUP(A115,任务数值!A:I,5),MOD(A115,3)=0,VLOOKUP(A115,任务数值!A:I,8),MOD(A115,3)=1,VLOOKUP(A115,任务数值!A:S,13))</f>
        <v>通关星球7-3</v>
      </c>
      <c r="C115" s="17">
        <f t="shared" si="5"/>
        <v>114</v>
      </c>
      <c r="D115" s="22" t="str">
        <f t="shared" si="6"/>
        <v>成就类型-通关战斗类型关卡</v>
      </c>
      <c r="E115" s="22">
        <v>1</v>
      </c>
      <c r="F115" s="22" t="str">
        <f>_xlfn.IFS(MOD(A115,3)=2,VLOOKUP(A115,任务数值!A:R,9),MOD(A115,3)=0,999,MOD(A115,3)=1,VLOOKUP(A115,任务数值!A:S,14))</f>
        <v>战斗类型-精英关卡|7|3</v>
      </c>
      <c r="G115" s="22">
        <f>_xlfn.IFS(MOD(A115,3)=2,1,MOD(A115,3)=0,VLOOKUP(A115,任务数值!A:S,7),MOD(A115,3)=1,1)</f>
        <v>1</v>
      </c>
      <c r="H115" s="6" t="s">
        <v>21</v>
      </c>
      <c r="I115" s="3">
        <v>3</v>
      </c>
    </row>
    <row r="116" s="3" customFormat="1" spans="1:9">
      <c r="A116" s="17">
        <v>114</v>
      </c>
      <c r="B116" s="3" t="str">
        <f>_xlfn.IFS(MOD(A116,3)=2,VLOOKUP(A116,任务数值!A:I,5),MOD(A116,3)=0,VLOOKUP(A116,任务数值!A:I,8),MOD(A116,3)=1,VLOOKUP(A116,任务数值!A:S,13))</f>
        <v>职业总等级到达12760</v>
      </c>
      <c r="C116" s="17">
        <f t="shared" si="5"/>
        <v>115</v>
      </c>
      <c r="D116" s="22" t="str">
        <f t="shared" si="6"/>
        <v>成就类型-职业到达等级</v>
      </c>
      <c r="E116" s="22">
        <v>1</v>
      </c>
      <c r="F116" s="22">
        <f>_xlfn.IFS(MOD(A116,3)=2,VLOOKUP(A116,任务数值!A:R,9),MOD(A116,3)=0,999,MOD(A116,3)=1,VLOOKUP(A116,任务数值!A:S,14))</f>
        <v>999</v>
      </c>
      <c r="G116" s="22">
        <f>_xlfn.IFS(MOD(A116,3)=2,1,MOD(A116,3)=0,VLOOKUP(A116,任务数值!A:S,7),MOD(A116,3)=1,1)</f>
        <v>12760</v>
      </c>
      <c r="H116" s="6" t="s">
        <v>21</v>
      </c>
      <c r="I116" s="3">
        <v>3</v>
      </c>
    </row>
    <row r="117" s="3" customFormat="1" spans="1:9">
      <c r="A117" s="17">
        <v>115</v>
      </c>
      <c r="B117" s="3" t="str">
        <f>_xlfn.IFS(MOD(A117,3)=2,VLOOKUP(A117,任务数值!A:I,5),MOD(A117,3)=0,VLOOKUP(A117,任务数值!A:I,8),MOD(A117,3)=1,VLOOKUP(A117,任务数值!A:S,13))</f>
        <v>通关守卫战:光明星300</v>
      </c>
      <c r="C117" s="17">
        <f t="shared" si="5"/>
        <v>116</v>
      </c>
      <c r="D117" s="22" t="str">
        <f t="shared" si="6"/>
        <v>成就类型-通关战斗类型关卡</v>
      </c>
      <c r="E117" s="22">
        <v>1</v>
      </c>
      <c r="F117" s="22" t="str">
        <f>_xlfn.IFS(MOD(A117,3)=2,VLOOKUP(A117,任务数值!A:R,9),MOD(A117,3)=0,999,MOD(A117,3)=1,VLOOKUP(A117,任务数值!A:S,14))</f>
        <v>战斗类型-挂机关卡|4|300</v>
      </c>
      <c r="G117" s="22">
        <f>_xlfn.IFS(MOD(A117,3)=2,1,MOD(A117,3)=0,VLOOKUP(A117,任务数值!A:S,7),MOD(A117,3)=1,1)</f>
        <v>1</v>
      </c>
      <c r="H117" s="6" t="s">
        <v>21</v>
      </c>
      <c r="I117" s="3">
        <v>3</v>
      </c>
    </row>
    <row r="118" s="3" customFormat="1" spans="1:9">
      <c r="A118" s="17">
        <v>116</v>
      </c>
      <c r="B118" s="3" t="str">
        <f>_xlfn.IFS(MOD(A118,3)=2,VLOOKUP(A118,任务数值!A:I,5),MOD(A118,3)=0,VLOOKUP(A118,任务数值!A:I,8),MOD(A118,3)=1,VLOOKUP(A118,任务数值!A:S,13))</f>
        <v>通关星球7-4</v>
      </c>
      <c r="C118" s="17">
        <f t="shared" si="5"/>
        <v>117</v>
      </c>
      <c r="D118" s="22" t="str">
        <f t="shared" si="6"/>
        <v>成就类型-通关战斗类型关卡</v>
      </c>
      <c r="E118" s="22">
        <v>1</v>
      </c>
      <c r="F118" s="22" t="str">
        <f>_xlfn.IFS(MOD(A118,3)=2,VLOOKUP(A118,任务数值!A:R,9),MOD(A118,3)=0,999,MOD(A118,3)=1,VLOOKUP(A118,任务数值!A:S,14))</f>
        <v>战斗类型-精英关卡|7|4</v>
      </c>
      <c r="G118" s="22">
        <f>_xlfn.IFS(MOD(A118,3)=2,1,MOD(A118,3)=0,VLOOKUP(A118,任务数值!A:S,7),MOD(A118,3)=1,1)</f>
        <v>1</v>
      </c>
      <c r="H118" s="6" t="s">
        <v>21</v>
      </c>
      <c r="I118" s="3">
        <v>3</v>
      </c>
    </row>
    <row r="119" s="3" customFormat="1" spans="1:9">
      <c r="A119" s="17">
        <v>117</v>
      </c>
      <c r="B119" s="3" t="str">
        <f>_xlfn.IFS(MOD(A119,3)=2,VLOOKUP(A119,任务数值!A:I,5),MOD(A119,3)=0,VLOOKUP(A119,任务数值!A:I,8),MOD(A119,3)=1,VLOOKUP(A119,任务数值!A:S,13))</f>
        <v>职业总等级到达13150</v>
      </c>
      <c r="C119" s="17">
        <f t="shared" si="5"/>
        <v>118</v>
      </c>
      <c r="D119" s="22" t="str">
        <f t="shared" si="6"/>
        <v>成就类型-职业到达等级</v>
      </c>
      <c r="E119" s="22">
        <v>1</v>
      </c>
      <c r="F119" s="22">
        <f>_xlfn.IFS(MOD(A119,3)=2,VLOOKUP(A119,任务数值!A:R,9),MOD(A119,3)=0,999,MOD(A119,3)=1,VLOOKUP(A119,任务数值!A:S,14))</f>
        <v>999</v>
      </c>
      <c r="G119" s="22">
        <f>_xlfn.IFS(MOD(A119,3)=2,1,MOD(A119,3)=0,VLOOKUP(A119,任务数值!A:S,7),MOD(A119,3)=1,1)</f>
        <v>13150</v>
      </c>
      <c r="H119" s="6" t="s">
        <v>21</v>
      </c>
      <c r="I119" s="3">
        <v>3</v>
      </c>
    </row>
    <row r="120" s="3" customFormat="1" spans="1:9">
      <c r="A120" s="17">
        <v>118</v>
      </c>
      <c r="B120" s="3" t="str">
        <f>_xlfn.IFS(MOD(A120,3)=2,VLOOKUP(A120,任务数值!A:I,5),MOD(A120,3)=0,VLOOKUP(A120,任务数值!A:I,8),MOD(A120,3)=1,VLOOKUP(A120,任务数值!A:S,13))</f>
        <v>通关守卫战:暗紫星50</v>
      </c>
      <c r="C120" s="17">
        <f t="shared" si="5"/>
        <v>119</v>
      </c>
      <c r="D120" s="22" t="str">
        <f t="shared" si="6"/>
        <v>成就类型-通关战斗类型关卡</v>
      </c>
      <c r="E120" s="22">
        <v>1</v>
      </c>
      <c r="F120" s="22" t="str">
        <f>_xlfn.IFS(MOD(A120,3)=2,VLOOKUP(A120,任务数值!A:R,9),MOD(A120,3)=0,999,MOD(A120,3)=1,VLOOKUP(A120,任务数值!A:S,14))</f>
        <v>战斗类型-挂机关卡|5|50</v>
      </c>
      <c r="G120" s="22">
        <f>_xlfn.IFS(MOD(A120,3)=2,1,MOD(A120,3)=0,VLOOKUP(A120,任务数值!A:S,7),MOD(A120,3)=1,1)</f>
        <v>1</v>
      </c>
      <c r="H120" s="6" t="s">
        <v>21</v>
      </c>
      <c r="I120" s="3">
        <v>3</v>
      </c>
    </row>
    <row r="121" s="3" customFormat="1" spans="1:9">
      <c r="A121" s="17">
        <v>119</v>
      </c>
      <c r="B121" s="3" t="str">
        <f>_xlfn.IFS(MOD(A121,3)=2,VLOOKUP(A121,任务数值!A:I,5),MOD(A121,3)=0,VLOOKUP(A121,任务数值!A:I,8),MOD(A121,3)=1,VLOOKUP(A121,任务数值!A:S,13))</f>
        <v>通关星球7-5</v>
      </c>
      <c r="C121" s="17">
        <f t="shared" si="5"/>
        <v>120</v>
      </c>
      <c r="D121" s="22" t="str">
        <f t="shared" si="6"/>
        <v>成就类型-通关战斗类型关卡</v>
      </c>
      <c r="E121" s="22">
        <v>1</v>
      </c>
      <c r="F121" s="22" t="str">
        <f>_xlfn.IFS(MOD(A121,3)=2,VLOOKUP(A121,任务数值!A:R,9),MOD(A121,3)=0,999,MOD(A121,3)=1,VLOOKUP(A121,任务数值!A:S,14))</f>
        <v>战斗类型-精英关卡|7|5</v>
      </c>
      <c r="G121" s="22">
        <f>_xlfn.IFS(MOD(A121,3)=2,1,MOD(A121,3)=0,VLOOKUP(A121,任务数值!A:S,7),MOD(A121,3)=1,1)</f>
        <v>1</v>
      </c>
      <c r="H121" s="6" t="s">
        <v>21</v>
      </c>
      <c r="I121" s="3">
        <v>3</v>
      </c>
    </row>
    <row r="122" s="3" customFormat="1" spans="1:9">
      <c r="A122" s="17">
        <v>120</v>
      </c>
      <c r="B122" s="3" t="str">
        <f>_xlfn.IFS(MOD(A122,3)=2,VLOOKUP(A122,任务数值!A:I,5),MOD(A122,3)=0,VLOOKUP(A122,任务数值!A:I,8),MOD(A122,3)=1,VLOOKUP(A122,任务数值!A:S,13))</f>
        <v>职业总等级到达13480</v>
      </c>
      <c r="C122" s="17">
        <f t="shared" si="5"/>
        <v>121</v>
      </c>
      <c r="D122" s="22" t="str">
        <f t="shared" si="6"/>
        <v>成就类型-职业到达等级</v>
      </c>
      <c r="E122" s="22">
        <v>1</v>
      </c>
      <c r="F122" s="22">
        <f>_xlfn.IFS(MOD(A122,3)=2,VLOOKUP(A122,任务数值!A:R,9),MOD(A122,3)=0,999,MOD(A122,3)=1,VLOOKUP(A122,任务数值!A:S,14))</f>
        <v>999</v>
      </c>
      <c r="G122" s="22">
        <f>_xlfn.IFS(MOD(A122,3)=2,1,MOD(A122,3)=0,VLOOKUP(A122,任务数值!A:S,7),MOD(A122,3)=1,1)</f>
        <v>13480</v>
      </c>
      <c r="H122" s="6" t="s">
        <v>21</v>
      </c>
      <c r="I122" s="3">
        <v>3</v>
      </c>
    </row>
    <row r="123" s="3" customFormat="1" spans="1:9">
      <c r="A123" s="17">
        <v>121</v>
      </c>
      <c r="B123" s="3" t="str">
        <f>_xlfn.IFS(MOD(A123,3)=2,VLOOKUP(A123,任务数值!A:I,5),MOD(A123,3)=0,VLOOKUP(A123,任务数值!A:I,8),MOD(A123,3)=1,VLOOKUP(A123,任务数值!A:S,13))</f>
        <v>通关守卫战:暗紫星100</v>
      </c>
      <c r="C123" s="17">
        <f t="shared" si="5"/>
        <v>122</v>
      </c>
      <c r="D123" s="22" t="str">
        <f t="shared" si="6"/>
        <v>成就类型-通关战斗类型关卡</v>
      </c>
      <c r="E123" s="22">
        <v>1</v>
      </c>
      <c r="F123" s="22" t="str">
        <f>_xlfn.IFS(MOD(A123,3)=2,VLOOKUP(A123,任务数值!A:R,9),MOD(A123,3)=0,999,MOD(A123,3)=1,VLOOKUP(A123,任务数值!A:S,14))</f>
        <v>战斗类型-挂机关卡|5|100</v>
      </c>
      <c r="G123" s="22">
        <f>_xlfn.IFS(MOD(A123,3)=2,1,MOD(A123,3)=0,VLOOKUP(A123,任务数值!A:S,7),MOD(A123,3)=1,1)</f>
        <v>1</v>
      </c>
      <c r="H123" s="6" t="s">
        <v>21</v>
      </c>
      <c r="I123" s="3">
        <v>3</v>
      </c>
    </row>
    <row r="124" s="3" customFormat="1" spans="1:9">
      <c r="A124" s="17">
        <v>122</v>
      </c>
      <c r="B124" s="3" t="str">
        <f>_xlfn.IFS(MOD(A124,3)=2,VLOOKUP(A124,任务数值!A:I,5),MOD(A124,3)=0,VLOOKUP(A124,任务数值!A:I,8),MOD(A124,3)=1,VLOOKUP(A124,任务数值!A:S,13))</f>
        <v>通关星球8-1</v>
      </c>
      <c r="C124" s="17">
        <f t="shared" si="5"/>
        <v>123</v>
      </c>
      <c r="D124" s="22" t="str">
        <f t="shared" si="6"/>
        <v>成就类型-通关战斗类型关卡</v>
      </c>
      <c r="E124" s="22">
        <v>1</v>
      </c>
      <c r="F124" s="22" t="str">
        <f>_xlfn.IFS(MOD(A124,3)=2,VLOOKUP(A124,任务数值!A:R,9),MOD(A124,3)=0,999,MOD(A124,3)=1,VLOOKUP(A124,任务数值!A:S,14))</f>
        <v>战斗类型-精英关卡|8|1</v>
      </c>
      <c r="G124" s="22">
        <f>_xlfn.IFS(MOD(A124,3)=2,1,MOD(A124,3)=0,VLOOKUP(A124,任务数值!A:S,7),MOD(A124,3)=1,1)</f>
        <v>1</v>
      </c>
      <c r="H124" s="6" t="s">
        <v>21</v>
      </c>
      <c r="I124" s="3">
        <v>3</v>
      </c>
    </row>
    <row r="125" s="3" customFormat="1" spans="1:9">
      <c r="A125" s="17">
        <v>123</v>
      </c>
      <c r="B125" s="3" t="str">
        <f>_xlfn.IFS(MOD(A125,3)=2,VLOOKUP(A125,任务数值!A:I,5),MOD(A125,3)=0,VLOOKUP(A125,任务数值!A:I,8),MOD(A125,3)=1,VLOOKUP(A125,任务数值!A:S,13))</f>
        <v>职业总等级到达13900</v>
      </c>
      <c r="C125" s="17">
        <f t="shared" si="5"/>
        <v>124</v>
      </c>
      <c r="D125" s="22" t="str">
        <f t="shared" si="6"/>
        <v>成就类型-职业到达等级</v>
      </c>
      <c r="E125" s="22">
        <v>1</v>
      </c>
      <c r="F125" s="22">
        <f>_xlfn.IFS(MOD(A125,3)=2,VLOOKUP(A125,任务数值!A:R,9),MOD(A125,3)=0,999,MOD(A125,3)=1,VLOOKUP(A125,任务数值!A:S,14))</f>
        <v>999</v>
      </c>
      <c r="G125" s="22">
        <f>_xlfn.IFS(MOD(A125,3)=2,1,MOD(A125,3)=0,VLOOKUP(A125,任务数值!A:S,7),MOD(A125,3)=1,1)</f>
        <v>13900</v>
      </c>
      <c r="H125" s="6" t="s">
        <v>21</v>
      </c>
      <c r="I125" s="3">
        <v>3</v>
      </c>
    </row>
    <row r="126" s="3" customFormat="1" spans="1:9">
      <c r="A126" s="17">
        <v>124</v>
      </c>
      <c r="B126" s="3" t="str">
        <f>_xlfn.IFS(MOD(A126,3)=2,VLOOKUP(A126,任务数值!A:I,5),MOD(A126,3)=0,VLOOKUP(A126,任务数值!A:I,8),MOD(A126,3)=1,VLOOKUP(A126,任务数值!A:S,13))</f>
        <v>通关守卫战:暗紫星150</v>
      </c>
      <c r="C126" s="17">
        <f t="shared" si="5"/>
        <v>125</v>
      </c>
      <c r="D126" s="22" t="str">
        <f t="shared" si="6"/>
        <v>成就类型-通关战斗类型关卡</v>
      </c>
      <c r="E126" s="22">
        <v>1</v>
      </c>
      <c r="F126" s="22" t="str">
        <f>_xlfn.IFS(MOD(A126,3)=2,VLOOKUP(A126,任务数值!A:R,9),MOD(A126,3)=0,999,MOD(A126,3)=1,VLOOKUP(A126,任务数值!A:S,14))</f>
        <v>战斗类型-挂机关卡|5|150</v>
      </c>
      <c r="G126" s="22">
        <f>_xlfn.IFS(MOD(A126,3)=2,1,MOD(A126,3)=0,VLOOKUP(A126,任务数值!A:S,7),MOD(A126,3)=1,1)</f>
        <v>1</v>
      </c>
      <c r="H126" s="6" t="s">
        <v>21</v>
      </c>
      <c r="I126" s="3">
        <v>3</v>
      </c>
    </row>
    <row r="127" s="3" customFormat="1" spans="1:9">
      <c r="A127" s="17">
        <v>125</v>
      </c>
      <c r="B127" s="3" t="str">
        <f>_xlfn.IFS(MOD(A127,3)=2,VLOOKUP(A127,任务数值!A:I,5),MOD(A127,3)=0,VLOOKUP(A127,任务数值!A:I,8),MOD(A127,3)=1,VLOOKUP(A127,任务数值!A:S,13))</f>
        <v>通关星球8-2</v>
      </c>
      <c r="C127" s="17">
        <f t="shared" si="5"/>
        <v>126</v>
      </c>
      <c r="D127" s="22" t="str">
        <f t="shared" si="6"/>
        <v>成就类型-通关战斗类型关卡</v>
      </c>
      <c r="E127" s="22">
        <v>1</v>
      </c>
      <c r="F127" s="22" t="str">
        <f>_xlfn.IFS(MOD(A127,3)=2,VLOOKUP(A127,任务数值!A:R,9),MOD(A127,3)=0,999,MOD(A127,3)=1,VLOOKUP(A127,任务数值!A:S,14))</f>
        <v>战斗类型-精英关卡|8|2</v>
      </c>
      <c r="G127" s="22">
        <f>_xlfn.IFS(MOD(A127,3)=2,1,MOD(A127,3)=0,VLOOKUP(A127,任务数值!A:S,7),MOD(A127,3)=1,1)</f>
        <v>1</v>
      </c>
      <c r="H127" s="6" t="s">
        <v>21</v>
      </c>
      <c r="I127" s="3">
        <v>3</v>
      </c>
    </row>
    <row r="128" s="3" customFormat="1" spans="1:9">
      <c r="A128" s="17">
        <v>126</v>
      </c>
      <c r="B128" s="3" t="str">
        <f>_xlfn.IFS(MOD(A128,3)=2,VLOOKUP(A128,任务数值!A:I,5),MOD(A128,3)=0,VLOOKUP(A128,任务数值!A:I,8),MOD(A128,3)=1,VLOOKUP(A128,任务数值!A:S,13))</f>
        <v>职业总等级到达14300</v>
      </c>
      <c r="C128" s="17">
        <f t="shared" si="5"/>
        <v>127</v>
      </c>
      <c r="D128" s="22" t="str">
        <f t="shared" si="6"/>
        <v>成就类型-职业到达等级</v>
      </c>
      <c r="E128" s="22">
        <v>1</v>
      </c>
      <c r="F128" s="22">
        <f>_xlfn.IFS(MOD(A128,3)=2,VLOOKUP(A128,任务数值!A:R,9),MOD(A128,3)=0,999,MOD(A128,3)=1,VLOOKUP(A128,任务数值!A:S,14))</f>
        <v>999</v>
      </c>
      <c r="G128" s="22">
        <f>_xlfn.IFS(MOD(A128,3)=2,1,MOD(A128,3)=0,VLOOKUP(A128,任务数值!A:S,7),MOD(A128,3)=1,1)</f>
        <v>14300</v>
      </c>
      <c r="H128" s="6" t="s">
        <v>21</v>
      </c>
      <c r="I128" s="3">
        <v>3</v>
      </c>
    </row>
    <row r="129" s="3" customFormat="1" spans="1:9">
      <c r="A129" s="17">
        <v>127</v>
      </c>
      <c r="B129" s="3" t="str">
        <f>_xlfn.IFS(MOD(A129,3)=2,VLOOKUP(A129,任务数值!A:I,5),MOD(A129,3)=0,VLOOKUP(A129,任务数值!A:I,8),MOD(A129,3)=1,VLOOKUP(A129,任务数值!A:S,13))</f>
        <v>通关守卫战:暗紫星200</v>
      </c>
      <c r="C129" s="17">
        <f t="shared" si="5"/>
        <v>128</v>
      </c>
      <c r="D129" s="22" t="str">
        <f t="shared" si="6"/>
        <v>成就类型-通关战斗类型关卡</v>
      </c>
      <c r="E129" s="22">
        <v>1</v>
      </c>
      <c r="F129" s="22" t="str">
        <f>_xlfn.IFS(MOD(A129,3)=2,VLOOKUP(A129,任务数值!A:R,9),MOD(A129,3)=0,999,MOD(A129,3)=1,VLOOKUP(A129,任务数值!A:S,14))</f>
        <v>战斗类型-挂机关卡|5|200</v>
      </c>
      <c r="G129" s="22">
        <f>_xlfn.IFS(MOD(A129,3)=2,1,MOD(A129,3)=0,VLOOKUP(A129,任务数值!A:S,7),MOD(A129,3)=1,1)</f>
        <v>1</v>
      </c>
      <c r="H129" s="6" t="s">
        <v>21</v>
      </c>
      <c r="I129" s="3">
        <v>3</v>
      </c>
    </row>
    <row r="130" s="3" customFormat="1" spans="1:9">
      <c r="A130" s="17">
        <v>128</v>
      </c>
      <c r="B130" s="3" t="str">
        <f>_xlfn.IFS(MOD(A130,3)=2,VLOOKUP(A130,任务数值!A:I,5),MOD(A130,3)=0,VLOOKUP(A130,任务数值!A:I,8),MOD(A130,3)=1,VLOOKUP(A130,任务数值!A:S,13))</f>
        <v>通关星球8-3</v>
      </c>
      <c r="C130" s="17">
        <f t="shared" ref="C130:C193" si="7">A130+1</f>
        <v>129</v>
      </c>
      <c r="D130" s="22" t="str">
        <f t="shared" ref="D130:D193" si="8">_xlfn.IFS(MOD(A130,3)=2,"成就类型-通关战斗类型关卡",MOD(A130,3)=0,"成就类型-职业到达等级",MOD(A130,3)=1,"成就类型-通关战斗类型关卡")</f>
        <v>成就类型-通关战斗类型关卡</v>
      </c>
      <c r="E130" s="22">
        <v>1</v>
      </c>
      <c r="F130" s="22" t="str">
        <f>_xlfn.IFS(MOD(A130,3)=2,VLOOKUP(A130,任务数值!A:R,9),MOD(A130,3)=0,999,MOD(A130,3)=1,VLOOKUP(A130,任务数值!A:S,14))</f>
        <v>战斗类型-精英关卡|8|3</v>
      </c>
      <c r="G130" s="22">
        <f>_xlfn.IFS(MOD(A130,3)=2,1,MOD(A130,3)=0,VLOOKUP(A130,任务数值!A:S,7),MOD(A130,3)=1,1)</f>
        <v>1</v>
      </c>
      <c r="H130" s="6" t="s">
        <v>21</v>
      </c>
      <c r="I130" s="3">
        <v>3</v>
      </c>
    </row>
    <row r="131" s="3" customFormat="1" spans="1:9">
      <c r="A131" s="17">
        <v>129</v>
      </c>
      <c r="B131" s="3" t="str">
        <f>_xlfn.IFS(MOD(A131,3)=2,VLOOKUP(A131,任务数值!A:I,5),MOD(A131,3)=0,VLOOKUP(A131,任务数值!A:I,8),MOD(A131,3)=1,VLOOKUP(A131,任务数值!A:S,13))</f>
        <v>职业总等级到达14650</v>
      </c>
      <c r="C131" s="17">
        <f t="shared" si="7"/>
        <v>130</v>
      </c>
      <c r="D131" s="22" t="str">
        <f t="shared" si="8"/>
        <v>成就类型-职业到达等级</v>
      </c>
      <c r="E131" s="22">
        <v>1</v>
      </c>
      <c r="F131" s="22">
        <f>_xlfn.IFS(MOD(A131,3)=2,VLOOKUP(A131,任务数值!A:R,9),MOD(A131,3)=0,999,MOD(A131,3)=1,VLOOKUP(A131,任务数值!A:S,14))</f>
        <v>999</v>
      </c>
      <c r="G131" s="22">
        <f>_xlfn.IFS(MOD(A131,3)=2,1,MOD(A131,3)=0,VLOOKUP(A131,任务数值!A:S,7),MOD(A131,3)=1,1)</f>
        <v>14650</v>
      </c>
      <c r="H131" s="6" t="s">
        <v>21</v>
      </c>
      <c r="I131" s="3">
        <v>3</v>
      </c>
    </row>
    <row r="132" s="3" customFormat="1" spans="1:9">
      <c r="A132" s="17">
        <v>130</v>
      </c>
      <c r="B132" s="3" t="str">
        <f>_xlfn.IFS(MOD(A132,3)=2,VLOOKUP(A132,任务数值!A:I,5),MOD(A132,3)=0,VLOOKUP(A132,任务数值!A:I,8),MOD(A132,3)=1,VLOOKUP(A132,任务数值!A:S,13))</f>
        <v>通关守卫战:暗紫星250</v>
      </c>
      <c r="C132" s="17">
        <f t="shared" si="7"/>
        <v>131</v>
      </c>
      <c r="D132" s="22" t="str">
        <f t="shared" si="8"/>
        <v>成就类型-通关战斗类型关卡</v>
      </c>
      <c r="E132" s="22">
        <v>1</v>
      </c>
      <c r="F132" s="22" t="str">
        <f>_xlfn.IFS(MOD(A132,3)=2,VLOOKUP(A132,任务数值!A:R,9),MOD(A132,3)=0,999,MOD(A132,3)=1,VLOOKUP(A132,任务数值!A:S,14))</f>
        <v>战斗类型-挂机关卡|5|250</v>
      </c>
      <c r="G132" s="22">
        <f>_xlfn.IFS(MOD(A132,3)=2,1,MOD(A132,3)=0,VLOOKUP(A132,任务数值!A:S,7),MOD(A132,3)=1,1)</f>
        <v>1</v>
      </c>
      <c r="H132" s="6" t="s">
        <v>21</v>
      </c>
      <c r="I132" s="3">
        <v>3</v>
      </c>
    </row>
    <row r="133" s="3" customFormat="1" spans="1:9">
      <c r="A133" s="17">
        <v>131</v>
      </c>
      <c r="B133" s="3" t="str">
        <f>_xlfn.IFS(MOD(A133,3)=2,VLOOKUP(A133,任务数值!A:I,5),MOD(A133,3)=0,VLOOKUP(A133,任务数值!A:I,8),MOD(A133,3)=1,VLOOKUP(A133,任务数值!A:S,13))</f>
        <v>通关星球8-4</v>
      </c>
      <c r="C133" s="17">
        <f t="shared" si="7"/>
        <v>132</v>
      </c>
      <c r="D133" s="22" t="str">
        <f t="shared" si="8"/>
        <v>成就类型-通关战斗类型关卡</v>
      </c>
      <c r="E133" s="22">
        <v>1</v>
      </c>
      <c r="F133" s="22" t="str">
        <f>_xlfn.IFS(MOD(A133,3)=2,VLOOKUP(A133,任务数值!A:R,9),MOD(A133,3)=0,999,MOD(A133,3)=1,VLOOKUP(A133,任务数值!A:S,14))</f>
        <v>战斗类型-精英关卡|8|4</v>
      </c>
      <c r="G133" s="22">
        <f>_xlfn.IFS(MOD(A133,3)=2,1,MOD(A133,3)=0,VLOOKUP(A133,任务数值!A:S,7),MOD(A133,3)=1,1)</f>
        <v>1</v>
      </c>
      <c r="H133" s="6" t="s">
        <v>21</v>
      </c>
      <c r="I133" s="3">
        <v>3</v>
      </c>
    </row>
    <row r="134" s="3" customFormat="1" spans="1:9">
      <c r="A134" s="17">
        <v>132</v>
      </c>
      <c r="B134" s="3" t="str">
        <f>_xlfn.IFS(MOD(A134,3)=2,VLOOKUP(A134,任务数值!A:I,5),MOD(A134,3)=0,VLOOKUP(A134,任务数值!A:I,8),MOD(A134,3)=1,VLOOKUP(A134,任务数值!A:S,13))</f>
        <v>职业总等级到达15000</v>
      </c>
      <c r="C134" s="17">
        <f t="shared" si="7"/>
        <v>133</v>
      </c>
      <c r="D134" s="22" t="str">
        <f t="shared" si="8"/>
        <v>成就类型-职业到达等级</v>
      </c>
      <c r="E134" s="22">
        <v>1</v>
      </c>
      <c r="F134" s="22">
        <f>_xlfn.IFS(MOD(A134,3)=2,VLOOKUP(A134,任务数值!A:R,9),MOD(A134,3)=0,999,MOD(A134,3)=1,VLOOKUP(A134,任务数值!A:S,14))</f>
        <v>999</v>
      </c>
      <c r="G134" s="22">
        <f>_xlfn.IFS(MOD(A134,3)=2,1,MOD(A134,3)=0,VLOOKUP(A134,任务数值!A:S,7),MOD(A134,3)=1,1)</f>
        <v>15000</v>
      </c>
      <c r="H134" s="6" t="s">
        <v>21</v>
      </c>
      <c r="I134" s="3">
        <v>3</v>
      </c>
    </row>
    <row r="135" s="3" customFormat="1" spans="1:9">
      <c r="A135" s="17">
        <v>133</v>
      </c>
      <c r="B135" s="3" t="str">
        <f>_xlfn.IFS(MOD(A135,3)=2,VLOOKUP(A135,任务数值!A:I,5),MOD(A135,3)=0,VLOOKUP(A135,任务数值!A:I,8),MOD(A135,3)=1,VLOOKUP(A135,任务数值!A:S,13))</f>
        <v>通关守卫战:暗紫星300</v>
      </c>
      <c r="C135" s="17">
        <f t="shared" si="7"/>
        <v>134</v>
      </c>
      <c r="D135" s="22" t="str">
        <f t="shared" si="8"/>
        <v>成就类型-通关战斗类型关卡</v>
      </c>
      <c r="E135" s="22">
        <v>1</v>
      </c>
      <c r="F135" s="22" t="str">
        <f>_xlfn.IFS(MOD(A135,3)=2,VLOOKUP(A135,任务数值!A:R,9),MOD(A135,3)=0,999,MOD(A135,3)=1,VLOOKUP(A135,任务数值!A:S,14))</f>
        <v>战斗类型-挂机关卡|5|300</v>
      </c>
      <c r="G135" s="22">
        <f>_xlfn.IFS(MOD(A135,3)=2,1,MOD(A135,3)=0,VLOOKUP(A135,任务数值!A:S,7),MOD(A135,3)=1,1)</f>
        <v>1</v>
      </c>
      <c r="H135" s="6" t="s">
        <v>21</v>
      </c>
      <c r="I135" s="3">
        <v>3</v>
      </c>
    </row>
    <row r="136" s="3" customFormat="1" spans="1:9">
      <c r="A136" s="17">
        <v>134</v>
      </c>
      <c r="B136" s="3" t="str">
        <f>_xlfn.IFS(MOD(A136,3)=2,VLOOKUP(A136,任务数值!A:I,5),MOD(A136,3)=0,VLOOKUP(A136,任务数值!A:I,8),MOD(A136,3)=1,VLOOKUP(A136,任务数值!A:S,13))</f>
        <v>通关星球8-5</v>
      </c>
      <c r="C136" s="17">
        <f t="shared" si="7"/>
        <v>135</v>
      </c>
      <c r="D136" s="22" t="str">
        <f t="shared" si="8"/>
        <v>成就类型-通关战斗类型关卡</v>
      </c>
      <c r="E136" s="22">
        <v>1</v>
      </c>
      <c r="F136" s="22" t="str">
        <f>_xlfn.IFS(MOD(A136,3)=2,VLOOKUP(A136,任务数值!A:R,9),MOD(A136,3)=0,999,MOD(A136,3)=1,VLOOKUP(A136,任务数值!A:S,14))</f>
        <v>战斗类型-精英关卡|8|5</v>
      </c>
      <c r="G136" s="22">
        <f>_xlfn.IFS(MOD(A136,3)=2,1,MOD(A136,3)=0,VLOOKUP(A136,任务数值!A:S,7),MOD(A136,3)=1,1)</f>
        <v>1</v>
      </c>
      <c r="H136" s="6" t="s">
        <v>21</v>
      </c>
      <c r="I136" s="3">
        <v>3</v>
      </c>
    </row>
    <row r="137" s="3" customFormat="1" spans="1:9">
      <c r="A137" s="17">
        <v>135</v>
      </c>
      <c r="B137" s="3" t="str">
        <f>_xlfn.IFS(MOD(A137,3)=2,VLOOKUP(A137,任务数值!A:I,5),MOD(A137,3)=0,VLOOKUP(A137,任务数值!A:I,8),MOD(A137,3)=1,VLOOKUP(A137,任务数值!A:S,13))</f>
        <v>职业总等级到达15000</v>
      </c>
      <c r="C137" s="17">
        <f t="shared" si="7"/>
        <v>136</v>
      </c>
      <c r="D137" s="22" t="str">
        <f t="shared" si="8"/>
        <v>成就类型-职业到达等级</v>
      </c>
      <c r="E137" s="22">
        <v>1</v>
      </c>
      <c r="F137" s="22">
        <f>_xlfn.IFS(MOD(A137,3)=2,VLOOKUP(A137,任务数值!A:R,9),MOD(A137,3)=0,999,MOD(A137,3)=1,VLOOKUP(A137,任务数值!A:S,14))</f>
        <v>999</v>
      </c>
      <c r="G137" s="22">
        <f>_xlfn.IFS(MOD(A137,3)=2,1,MOD(A137,3)=0,VLOOKUP(A137,任务数值!A:S,7),MOD(A137,3)=1,1)</f>
        <v>15000</v>
      </c>
      <c r="H137" s="6" t="s">
        <v>21</v>
      </c>
      <c r="I137" s="3">
        <v>3</v>
      </c>
    </row>
    <row r="138" s="3" customFormat="1" spans="1:9">
      <c r="A138" s="17">
        <v>136</v>
      </c>
      <c r="B138" s="3" t="str">
        <f>_xlfn.IFS(MOD(A138,3)=2,VLOOKUP(A138,任务数值!A:I,5),MOD(A138,3)=0,VLOOKUP(A138,任务数值!A:I,8),MOD(A138,3)=1,VLOOKUP(A138,任务数值!A:S,13))</f>
        <v>通关守卫战:暗紫星350</v>
      </c>
      <c r="C138" s="17">
        <f t="shared" si="7"/>
        <v>137</v>
      </c>
      <c r="D138" s="22" t="str">
        <f t="shared" si="8"/>
        <v>成就类型-通关战斗类型关卡</v>
      </c>
      <c r="E138" s="22">
        <v>1</v>
      </c>
      <c r="F138" s="22" t="str">
        <f>_xlfn.IFS(MOD(A138,3)=2,VLOOKUP(A138,任务数值!A:R,9),MOD(A138,3)=0,999,MOD(A138,3)=1,VLOOKUP(A138,任务数值!A:S,14))</f>
        <v>战斗类型-挂机关卡|5|350</v>
      </c>
      <c r="G138" s="22">
        <f>_xlfn.IFS(MOD(A138,3)=2,1,MOD(A138,3)=0,VLOOKUP(A138,任务数值!A:S,7),MOD(A138,3)=1,1)</f>
        <v>1</v>
      </c>
      <c r="H138" s="6" t="s">
        <v>21</v>
      </c>
      <c r="I138" s="3">
        <v>3</v>
      </c>
    </row>
    <row r="139" s="3" customFormat="1" spans="1:9">
      <c r="A139" s="17">
        <v>137</v>
      </c>
      <c r="B139" s="3" t="str">
        <f>_xlfn.IFS(MOD(A139,3)=2,VLOOKUP(A139,任务数值!A:I,5),MOD(A139,3)=0,VLOOKUP(A139,任务数值!A:I,8),MOD(A139,3)=1,VLOOKUP(A139,任务数值!A:S,13))</f>
        <v>通关星球9-1</v>
      </c>
      <c r="C139" s="17">
        <f t="shared" si="7"/>
        <v>138</v>
      </c>
      <c r="D139" s="22" t="str">
        <f t="shared" si="8"/>
        <v>成就类型-通关战斗类型关卡</v>
      </c>
      <c r="E139" s="22">
        <v>1</v>
      </c>
      <c r="F139" s="22" t="str">
        <f>_xlfn.IFS(MOD(A139,3)=2,VLOOKUP(A139,任务数值!A:R,9),MOD(A139,3)=0,999,MOD(A139,3)=1,VLOOKUP(A139,任务数值!A:S,14))</f>
        <v>战斗类型-精英关卡|9|1</v>
      </c>
      <c r="G139" s="22">
        <f>_xlfn.IFS(MOD(A139,3)=2,1,MOD(A139,3)=0,VLOOKUP(A139,任务数值!A:S,7),MOD(A139,3)=1,1)</f>
        <v>1</v>
      </c>
      <c r="H139" s="6" t="s">
        <v>21</v>
      </c>
      <c r="I139" s="3">
        <v>3</v>
      </c>
    </row>
    <row r="140" s="3" customFormat="1" spans="1:9">
      <c r="A140" s="17">
        <v>138</v>
      </c>
      <c r="B140" s="3" t="str">
        <f>_xlfn.IFS(MOD(A140,3)=2,VLOOKUP(A140,任务数值!A:I,5),MOD(A140,3)=0,VLOOKUP(A140,任务数值!A:I,8),MOD(A140,3)=1,VLOOKUP(A140,任务数值!A:S,13))</f>
        <v>职业总等级到达15000</v>
      </c>
      <c r="C140" s="17">
        <f t="shared" si="7"/>
        <v>139</v>
      </c>
      <c r="D140" s="22" t="str">
        <f t="shared" si="8"/>
        <v>成就类型-职业到达等级</v>
      </c>
      <c r="E140" s="22">
        <v>1</v>
      </c>
      <c r="F140" s="22">
        <f>_xlfn.IFS(MOD(A140,3)=2,VLOOKUP(A140,任务数值!A:R,9),MOD(A140,3)=0,999,MOD(A140,3)=1,VLOOKUP(A140,任务数值!A:S,14))</f>
        <v>999</v>
      </c>
      <c r="G140" s="22">
        <f>_xlfn.IFS(MOD(A140,3)=2,1,MOD(A140,3)=0,VLOOKUP(A140,任务数值!A:S,7),MOD(A140,3)=1,1)</f>
        <v>15000</v>
      </c>
      <c r="H140" s="6" t="s">
        <v>21</v>
      </c>
      <c r="I140" s="3">
        <v>3</v>
      </c>
    </row>
    <row r="141" s="3" customFormat="1" spans="1:9">
      <c r="A141" s="17">
        <v>139</v>
      </c>
      <c r="B141" s="3" t="str">
        <f>_xlfn.IFS(MOD(A141,3)=2,VLOOKUP(A141,任务数值!A:I,5),MOD(A141,3)=0,VLOOKUP(A141,任务数值!A:I,8),MOD(A141,3)=1,VLOOKUP(A141,任务数值!A:S,13))</f>
        <v>通关守卫战:风气星50</v>
      </c>
      <c r="C141" s="17">
        <f t="shared" si="7"/>
        <v>140</v>
      </c>
      <c r="D141" s="22" t="str">
        <f t="shared" si="8"/>
        <v>成就类型-通关战斗类型关卡</v>
      </c>
      <c r="E141" s="22">
        <v>1</v>
      </c>
      <c r="F141" s="22" t="str">
        <f>_xlfn.IFS(MOD(A141,3)=2,VLOOKUP(A141,任务数值!A:R,9),MOD(A141,3)=0,999,MOD(A141,3)=1,VLOOKUP(A141,任务数值!A:S,14))</f>
        <v>战斗类型-挂机关卡|6|50</v>
      </c>
      <c r="G141" s="22">
        <f>_xlfn.IFS(MOD(A141,3)=2,1,MOD(A141,3)=0,VLOOKUP(A141,任务数值!A:S,7),MOD(A141,3)=1,1)</f>
        <v>1</v>
      </c>
      <c r="H141" s="6" t="s">
        <v>21</v>
      </c>
      <c r="I141" s="3">
        <v>3</v>
      </c>
    </row>
    <row r="142" s="3" customFormat="1" spans="1:9">
      <c r="A142" s="17">
        <v>140</v>
      </c>
      <c r="B142" s="3" t="str">
        <f>_xlfn.IFS(MOD(A142,3)=2,VLOOKUP(A142,任务数值!A:I,5),MOD(A142,3)=0,VLOOKUP(A142,任务数值!A:I,8),MOD(A142,3)=1,VLOOKUP(A142,任务数值!A:S,13))</f>
        <v>通关星球9-2</v>
      </c>
      <c r="C142" s="17">
        <f t="shared" si="7"/>
        <v>141</v>
      </c>
      <c r="D142" s="22" t="str">
        <f t="shared" si="8"/>
        <v>成就类型-通关战斗类型关卡</v>
      </c>
      <c r="E142" s="22">
        <v>1</v>
      </c>
      <c r="F142" s="22" t="str">
        <f>_xlfn.IFS(MOD(A142,3)=2,VLOOKUP(A142,任务数值!A:R,9),MOD(A142,3)=0,999,MOD(A142,3)=1,VLOOKUP(A142,任务数值!A:S,14))</f>
        <v>战斗类型-精英关卡|9|2</v>
      </c>
      <c r="G142" s="22">
        <f>_xlfn.IFS(MOD(A142,3)=2,1,MOD(A142,3)=0,VLOOKUP(A142,任务数值!A:S,7),MOD(A142,3)=1,1)</f>
        <v>1</v>
      </c>
      <c r="H142" s="6" t="s">
        <v>21</v>
      </c>
      <c r="I142" s="3">
        <v>3</v>
      </c>
    </row>
    <row r="143" s="3" customFormat="1" spans="1:9">
      <c r="A143" s="17">
        <v>141</v>
      </c>
      <c r="B143" s="3" t="str">
        <f>_xlfn.IFS(MOD(A143,3)=2,VLOOKUP(A143,任务数值!A:I,5),MOD(A143,3)=0,VLOOKUP(A143,任务数值!A:I,8),MOD(A143,3)=1,VLOOKUP(A143,任务数值!A:S,13))</f>
        <v>职业总等级到达15000</v>
      </c>
      <c r="C143" s="17">
        <f t="shared" si="7"/>
        <v>142</v>
      </c>
      <c r="D143" s="22" t="str">
        <f t="shared" si="8"/>
        <v>成就类型-职业到达等级</v>
      </c>
      <c r="E143" s="22">
        <v>1</v>
      </c>
      <c r="F143" s="22">
        <f>_xlfn.IFS(MOD(A143,3)=2,VLOOKUP(A143,任务数值!A:R,9),MOD(A143,3)=0,999,MOD(A143,3)=1,VLOOKUP(A143,任务数值!A:S,14))</f>
        <v>999</v>
      </c>
      <c r="G143" s="22">
        <f>_xlfn.IFS(MOD(A143,3)=2,1,MOD(A143,3)=0,VLOOKUP(A143,任务数值!A:S,7),MOD(A143,3)=1,1)</f>
        <v>15000</v>
      </c>
      <c r="H143" s="6" t="s">
        <v>21</v>
      </c>
      <c r="I143" s="3">
        <v>3</v>
      </c>
    </row>
    <row r="144" s="3" customFormat="1" spans="1:9">
      <c r="A144" s="17">
        <v>142</v>
      </c>
      <c r="B144" s="3" t="str">
        <f>_xlfn.IFS(MOD(A144,3)=2,VLOOKUP(A144,任务数值!A:I,5),MOD(A144,3)=0,VLOOKUP(A144,任务数值!A:I,8),MOD(A144,3)=1,VLOOKUP(A144,任务数值!A:S,13))</f>
        <v>通关守卫战:风气星100</v>
      </c>
      <c r="C144" s="17">
        <f t="shared" si="7"/>
        <v>143</v>
      </c>
      <c r="D144" s="22" t="str">
        <f t="shared" si="8"/>
        <v>成就类型-通关战斗类型关卡</v>
      </c>
      <c r="E144" s="22">
        <v>1</v>
      </c>
      <c r="F144" s="22" t="str">
        <f>_xlfn.IFS(MOD(A144,3)=2,VLOOKUP(A144,任务数值!A:R,9),MOD(A144,3)=0,999,MOD(A144,3)=1,VLOOKUP(A144,任务数值!A:S,14))</f>
        <v>战斗类型-挂机关卡|6|100</v>
      </c>
      <c r="G144" s="22">
        <f>_xlfn.IFS(MOD(A144,3)=2,1,MOD(A144,3)=0,VLOOKUP(A144,任务数值!A:S,7),MOD(A144,3)=1,1)</f>
        <v>1</v>
      </c>
      <c r="H144" s="6" t="s">
        <v>21</v>
      </c>
      <c r="I144" s="3">
        <v>3</v>
      </c>
    </row>
    <row r="145" s="3" customFormat="1" spans="1:9">
      <c r="A145" s="17">
        <v>143</v>
      </c>
      <c r="B145" s="3" t="str">
        <f>_xlfn.IFS(MOD(A145,3)=2,VLOOKUP(A145,任务数值!A:I,5),MOD(A145,3)=0,VLOOKUP(A145,任务数值!A:I,8),MOD(A145,3)=1,VLOOKUP(A145,任务数值!A:S,13))</f>
        <v>通关星球9-3</v>
      </c>
      <c r="C145" s="17">
        <f t="shared" si="7"/>
        <v>144</v>
      </c>
      <c r="D145" s="22" t="str">
        <f t="shared" si="8"/>
        <v>成就类型-通关战斗类型关卡</v>
      </c>
      <c r="E145" s="22">
        <v>1</v>
      </c>
      <c r="F145" s="22" t="str">
        <f>_xlfn.IFS(MOD(A145,3)=2,VLOOKUP(A145,任务数值!A:R,9),MOD(A145,3)=0,999,MOD(A145,3)=1,VLOOKUP(A145,任务数值!A:S,14))</f>
        <v>战斗类型-精英关卡|9|3</v>
      </c>
      <c r="G145" s="22">
        <f>_xlfn.IFS(MOD(A145,3)=2,1,MOD(A145,3)=0,VLOOKUP(A145,任务数值!A:S,7),MOD(A145,3)=1,1)</f>
        <v>1</v>
      </c>
      <c r="H145" s="6" t="s">
        <v>21</v>
      </c>
      <c r="I145" s="3">
        <v>3</v>
      </c>
    </row>
    <row r="146" s="3" customFormat="1" spans="1:9">
      <c r="A146" s="17">
        <v>144</v>
      </c>
      <c r="B146" s="3" t="str">
        <f>_xlfn.IFS(MOD(A146,3)=2,VLOOKUP(A146,任务数值!A:I,5),MOD(A146,3)=0,VLOOKUP(A146,任务数值!A:I,8),MOD(A146,3)=1,VLOOKUP(A146,任务数值!A:S,13))</f>
        <v>职业总等级到达15000</v>
      </c>
      <c r="C146" s="17">
        <f t="shared" si="7"/>
        <v>145</v>
      </c>
      <c r="D146" s="22" t="str">
        <f t="shared" si="8"/>
        <v>成就类型-职业到达等级</v>
      </c>
      <c r="E146" s="22">
        <v>1</v>
      </c>
      <c r="F146" s="22">
        <f>_xlfn.IFS(MOD(A146,3)=2,VLOOKUP(A146,任务数值!A:R,9),MOD(A146,3)=0,999,MOD(A146,3)=1,VLOOKUP(A146,任务数值!A:S,14))</f>
        <v>999</v>
      </c>
      <c r="G146" s="22">
        <f>_xlfn.IFS(MOD(A146,3)=2,1,MOD(A146,3)=0,VLOOKUP(A146,任务数值!A:S,7),MOD(A146,3)=1,1)</f>
        <v>15000</v>
      </c>
      <c r="H146" s="6" t="s">
        <v>21</v>
      </c>
      <c r="I146" s="3">
        <v>3</v>
      </c>
    </row>
    <row r="147" s="3" customFormat="1" spans="1:9">
      <c r="A147" s="17">
        <v>145</v>
      </c>
      <c r="B147" s="3" t="str">
        <f>_xlfn.IFS(MOD(A147,3)=2,VLOOKUP(A147,任务数值!A:I,5),MOD(A147,3)=0,VLOOKUP(A147,任务数值!A:I,8),MOD(A147,3)=1,VLOOKUP(A147,任务数值!A:S,13))</f>
        <v>通关守卫战:风气星150</v>
      </c>
      <c r="C147" s="17">
        <f t="shared" si="7"/>
        <v>146</v>
      </c>
      <c r="D147" s="22" t="str">
        <f t="shared" si="8"/>
        <v>成就类型-通关战斗类型关卡</v>
      </c>
      <c r="E147" s="22">
        <v>1</v>
      </c>
      <c r="F147" s="22" t="str">
        <f>_xlfn.IFS(MOD(A147,3)=2,VLOOKUP(A147,任务数值!A:R,9),MOD(A147,3)=0,999,MOD(A147,3)=1,VLOOKUP(A147,任务数值!A:S,14))</f>
        <v>战斗类型-挂机关卡|6|150</v>
      </c>
      <c r="G147" s="22">
        <f>_xlfn.IFS(MOD(A147,3)=2,1,MOD(A147,3)=0,VLOOKUP(A147,任务数值!A:S,7),MOD(A147,3)=1,1)</f>
        <v>1</v>
      </c>
      <c r="H147" s="6" t="s">
        <v>21</v>
      </c>
      <c r="I147" s="3">
        <v>3</v>
      </c>
    </row>
    <row r="148" s="3" customFormat="1" spans="1:9">
      <c r="A148" s="17">
        <v>146</v>
      </c>
      <c r="B148" s="3" t="str">
        <f>_xlfn.IFS(MOD(A148,3)=2,VLOOKUP(A148,任务数值!A:I,5),MOD(A148,3)=0,VLOOKUP(A148,任务数值!A:I,8),MOD(A148,3)=1,VLOOKUP(A148,任务数值!A:S,13))</f>
        <v>通关星球9-4</v>
      </c>
      <c r="C148" s="17">
        <f t="shared" si="7"/>
        <v>147</v>
      </c>
      <c r="D148" s="22" t="str">
        <f t="shared" si="8"/>
        <v>成就类型-通关战斗类型关卡</v>
      </c>
      <c r="E148" s="22">
        <v>1</v>
      </c>
      <c r="F148" s="22" t="str">
        <f>_xlfn.IFS(MOD(A148,3)=2,VLOOKUP(A148,任务数值!A:R,9),MOD(A148,3)=0,999,MOD(A148,3)=1,VLOOKUP(A148,任务数值!A:S,14))</f>
        <v>战斗类型-精英关卡|9|4</v>
      </c>
      <c r="G148" s="22">
        <f>_xlfn.IFS(MOD(A148,3)=2,1,MOD(A148,3)=0,VLOOKUP(A148,任务数值!A:S,7),MOD(A148,3)=1,1)</f>
        <v>1</v>
      </c>
      <c r="H148" s="6" t="s">
        <v>21</v>
      </c>
      <c r="I148" s="3">
        <v>3</v>
      </c>
    </row>
    <row r="149" s="3" customFormat="1" spans="1:9">
      <c r="A149" s="17">
        <v>147</v>
      </c>
      <c r="B149" s="3" t="str">
        <f>_xlfn.IFS(MOD(A149,3)=2,VLOOKUP(A149,任务数值!A:I,5),MOD(A149,3)=0,VLOOKUP(A149,任务数值!A:I,8),MOD(A149,3)=1,VLOOKUP(A149,任务数值!A:S,13))</f>
        <v>职业总等级到达15000</v>
      </c>
      <c r="C149" s="17">
        <f t="shared" si="7"/>
        <v>148</v>
      </c>
      <c r="D149" s="22" t="str">
        <f t="shared" si="8"/>
        <v>成就类型-职业到达等级</v>
      </c>
      <c r="E149" s="22">
        <v>1</v>
      </c>
      <c r="F149" s="22">
        <f>_xlfn.IFS(MOD(A149,3)=2,VLOOKUP(A149,任务数值!A:R,9),MOD(A149,3)=0,999,MOD(A149,3)=1,VLOOKUP(A149,任务数值!A:S,14))</f>
        <v>999</v>
      </c>
      <c r="G149" s="22">
        <f>_xlfn.IFS(MOD(A149,3)=2,1,MOD(A149,3)=0,VLOOKUP(A149,任务数值!A:S,7),MOD(A149,3)=1,1)</f>
        <v>15000</v>
      </c>
      <c r="H149" s="6" t="s">
        <v>21</v>
      </c>
      <c r="I149" s="3">
        <v>3</v>
      </c>
    </row>
    <row r="150" s="3" customFormat="1" spans="1:9">
      <c r="A150" s="17">
        <v>148</v>
      </c>
      <c r="B150" s="3" t="str">
        <f>_xlfn.IFS(MOD(A150,3)=2,VLOOKUP(A150,任务数值!A:I,5),MOD(A150,3)=0,VLOOKUP(A150,任务数值!A:I,8),MOD(A150,3)=1,VLOOKUP(A150,任务数值!A:S,13))</f>
        <v>通关守卫战:风气星200</v>
      </c>
      <c r="C150" s="17">
        <f t="shared" si="7"/>
        <v>149</v>
      </c>
      <c r="D150" s="22" t="str">
        <f t="shared" si="8"/>
        <v>成就类型-通关战斗类型关卡</v>
      </c>
      <c r="E150" s="22">
        <v>1</v>
      </c>
      <c r="F150" s="22" t="str">
        <f>_xlfn.IFS(MOD(A150,3)=2,VLOOKUP(A150,任务数值!A:R,9),MOD(A150,3)=0,999,MOD(A150,3)=1,VLOOKUP(A150,任务数值!A:S,14))</f>
        <v>战斗类型-挂机关卡|6|200</v>
      </c>
      <c r="G150" s="22">
        <f>_xlfn.IFS(MOD(A150,3)=2,1,MOD(A150,3)=0,VLOOKUP(A150,任务数值!A:S,7),MOD(A150,3)=1,1)</f>
        <v>1</v>
      </c>
      <c r="H150" s="6" t="s">
        <v>21</v>
      </c>
      <c r="I150" s="3">
        <v>3</v>
      </c>
    </row>
    <row r="151" s="3" customFormat="1" spans="1:9">
      <c r="A151" s="17">
        <v>149</v>
      </c>
      <c r="B151" s="3" t="str">
        <f>_xlfn.IFS(MOD(A151,3)=2,VLOOKUP(A151,任务数值!A:I,5),MOD(A151,3)=0,VLOOKUP(A151,任务数值!A:I,8),MOD(A151,3)=1,VLOOKUP(A151,任务数值!A:S,13))</f>
        <v>通关星球9-5</v>
      </c>
      <c r="C151" s="17">
        <f t="shared" si="7"/>
        <v>150</v>
      </c>
      <c r="D151" s="22" t="str">
        <f t="shared" si="8"/>
        <v>成就类型-通关战斗类型关卡</v>
      </c>
      <c r="E151" s="22">
        <v>1</v>
      </c>
      <c r="F151" s="22" t="str">
        <f>_xlfn.IFS(MOD(A151,3)=2,VLOOKUP(A151,任务数值!A:R,9),MOD(A151,3)=0,999,MOD(A151,3)=1,VLOOKUP(A151,任务数值!A:S,14))</f>
        <v>战斗类型-精英关卡|9|5</v>
      </c>
      <c r="G151" s="22">
        <f>_xlfn.IFS(MOD(A151,3)=2,1,MOD(A151,3)=0,VLOOKUP(A151,任务数值!A:S,7),MOD(A151,3)=1,1)</f>
        <v>1</v>
      </c>
      <c r="H151" s="6" t="s">
        <v>21</v>
      </c>
      <c r="I151" s="3">
        <v>3</v>
      </c>
    </row>
    <row r="152" s="3" customFormat="1" spans="1:9">
      <c r="A152" s="17">
        <v>150</v>
      </c>
      <c r="B152" s="3" t="str">
        <f>_xlfn.IFS(MOD(A152,3)=2,VLOOKUP(A152,任务数值!A:I,5),MOD(A152,3)=0,VLOOKUP(A152,任务数值!A:I,8),MOD(A152,3)=1,VLOOKUP(A152,任务数值!A:S,13))</f>
        <v>职业总等级到达15000</v>
      </c>
      <c r="C152" s="17">
        <f t="shared" si="7"/>
        <v>151</v>
      </c>
      <c r="D152" s="22" t="str">
        <f t="shared" si="8"/>
        <v>成就类型-职业到达等级</v>
      </c>
      <c r="E152" s="22">
        <v>1</v>
      </c>
      <c r="F152" s="22">
        <f>_xlfn.IFS(MOD(A152,3)=2,VLOOKUP(A152,任务数值!A:R,9),MOD(A152,3)=0,999,MOD(A152,3)=1,VLOOKUP(A152,任务数值!A:S,14))</f>
        <v>999</v>
      </c>
      <c r="G152" s="22">
        <f>_xlfn.IFS(MOD(A152,3)=2,1,MOD(A152,3)=0,VLOOKUP(A152,任务数值!A:S,7),MOD(A152,3)=1,1)</f>
        <v>15000</v>
      </c>
      <c r="H152" s="6" t="s">
        <v>21</v>
      </c>
      <c r="I152" s="3">
        <v>3</v>
      </c>
    </row>
    <row r="153" s="3" customFormat="1" spans="1:9">
      <c r="A153" s="17">
        <v>151</v>
      </c>
      <c r="B153" s="3" t="str">
        <f>_xlfn.IFS(MOD(A153,3)=2,VLOOKUP(A153,任务数值!A:I,5),MOD(A153,3)=0,VLOOKUP(A153,任务数值!A:I,8),MOD(A153,3)=1,VLOOKUP(A153,任务数值!A:S,13))</f>
        <v>通关守卫战:风气星250</v>
      </c>
      <c r="C153" s="17">
        <f t="shared" si="7"/>
        <v>152</v>
      </c>
      <c r="D153" s="22" t="str">
        <f t="shared" si="8"/>
        <v>成就类型-通关战斗类型关卡</v>
      </c>
      <c r="E153" s="22">
        <v>1</v>
      </c>
      <c r="F153" s="22" t="str">
        <f>_xlfn.IFS(MOD(A153,3)=2,VLOOKUP(A153,任务数值!A:R,9),MOD(A153,3)=0,999,MOD(A153,3)=1,VLOOKUP(A153,任务数值!A:S,14))</f>
        <v>战斗类型-挂机关卡|6|250</v>
      </c>
      <c r="G153" s="22">
        <f>_xlfn.IFS(MOD(A153,3)=2,1,MOD(A153,3)=0,VLOOKUP(A153,任务数值!A:S,7),MOD(A153,3)=1,1)</f>
        <v>1</v>
      </c>
      <c r="H153" s="6" t="s">
        <v>21</v>
      </c>
      <c r="I153" s="3">
        <v>3</v>
      </c>
    </row>
    <row r="154" s="3" customFormat="1" spans="1:9">
      <c r="A154" s="17">
        <v>152</v>
      </c>
      <c r="B154" s="3" t="str">
        <f>_xlfn.IFS(MOD(A154,3)=2,VLOOKUP(A154,任务数值!A:I,5),MOD(A154,3)=0,VLOOKUP(A154,任务数值!A:I,8),MOD(A154,3)=1,VLOOKUP(A154,任务数值!A:S,13))</f>
        <v>通关星球10-1</v>
      </c>
      <c r="C154" s="17">
        <f t="shared" si="7"/>
        <v>153</v>
      </c>
      <c r="D154" s="22" t="str">
        <f t="shared" si="8"/>
        <v>成就类型-通关战斗类型关卡</v>
      </c>
      <c r="E154" s="22">
        <v>1</v>
      </c>
      <c r="F154" s="22" t="str">
        <f>_xlfn.IFS(MOD(A154,3)=2,VLOOKUP(A154,任务数值!A:R,9),MOD(A154,3)=0,999,MOD(A154,3)=1,VLOOKUP(A154,任务数值!A:S,14))</f>
        <v>战斗类型-精英关卡|10|1</v>
      </c>
      <c r="G154" s="22">
        <f>_xlfn.IFS(MOD(A154,3)=2,1,MOD(A154,3)=0,VLOOKUP(A154,任务数值!A:S,7),MOD(A154,3)=1,1)</f>
        <v>1</v>
      </c>
      <c r="H154" s="6" t="s">
        <v>21</v>
      </c>
      <c r="I154" s="3">
        <v>3</v>
      </c>
    </row>
    <row r="155" s="3" customFormat="1" spans="1:9">
      <c r="A155" s="17">
        <v>153</v>
      </c>
      <c r="B155" s="3" t="str">
        <f>_xlfn.IFS(MOD(A155,3)=2,VLOOKUP(A155,任务数值!A:I,5),MOD(A155,3)=0,VLOOKUP(A155,任务数值!A:I,8),MOD(A155,3)=1,VLOOKUP(A155,任务数值!A:S,13))</f>
        <v>职业总等级到达15000</v>
      </c>
      <c r="C155" s="17">
        <f t="shared" si="7"/>
        <v>154</v>
      </c>
      <c r="D155" s="22" t="str">
        <f t="shared" si="8"/>
        <v>成就类型-职业到达等级</v>
      </c>
      <c r="E155" s="22">
        <v>1</v>
      </c>
      <c r="F155" s="22">
        <f>_xlfn.IFS(MOD(A155,3)=2,VLOOKUP(A155,任务数值!A:R,9),MOD(A155,3)=0,999,MOD(A155,3)=1,VLOOKUP(A155,任务数值!A:S,14))</f>
        <v>999</v>
      </c>
      <c r="G155" s="22">
        <f>_xlfn.IFS(MOD(A155,3)=2,1,MOD(A155,3)=0,VLOOKUP(A155,任务数值!A:S,7),MOD(A155,3)=1,1)</f>
        <v>15000</v>
      </c>
      <c r="H155" s="6" t="s">
        <v>21</v>
      </c>
      <c r="I155" s="3">
        <v>3</v>
      </c>
    </row>
    <row r="156" s="3" customFormat="1" spans="1:9">
      <c r="A156" s="17">
        <v>154</v>
      </c>
      <c r="B156" s="3" t="str">
        <f>_xlfn.IFS(MOD(A156,3)=2,VLOOKUP(A156,任务数值!A:I,5),MOD(A156,3)=0,VLOOKUP(A156,任务数值!A:I,8),MOD(A156,3)=1,VLOOKUP(A156,任务数值!A:S,13))</f>
        <v>通关守卫战:风气星300</v>
      </c>
      <c r="C156" s="17">
        <f t="shared" si="7"/>
        <v>155</v>
      </c>
      <c r="D156" s="22" t="str">
        <f t="shared" si="8"/>
        <v>成就类型-通关战斗类型关卡</v>
      </c>
      <c r="E156" s="22">
        <v>1</v>
      </c>
      <c r="F156" s="22" t="str">
        <f>_xlfn.IFS(MOD(A156,3)=2,VLOOKUP(A156,任务数值!A:R,9),MOD(A156,3)=0,999,MOD(A156,3)=1,VLOOKUP(A156,任务数值!A:S,14))</f>
        <v>战斗类型-挂机关卡|6|300</v>
      </c>
      <c r="G156" s="22">
        <f>_xlfn.IFS(MOD(A156,3)=2,1,MOD(A156,3)=0,VLOOKUP(A156,任务数值!A:S,7),MOD(A156,3)=1,1)</f>
        <v>1</v>
      </c>
      <c r="H156" s="6" t="s">
        <v>21</v>
      </c>
      <c r="I156" s="3">
        <v>3</v>
      </c>
    </row>
    <row r="157" s="3" customFormat="1" spans="1:9">
      <c r="A157" s="17">
        <v>155</v>
      </c>
      <c r="B157" s="3" t="str">
        <f>_xlfn.IFS(MOD(A157,3)=2,VLOOKUP(A157,任务数值!A:I,5),MOD(A157,3)=0,VLOOKUP(A157,任务数值!A:I,8),MOD(A157,3)=1,VLOOKUP(A157,任务数值!A:S,13))</f>
        <v>通关星球10-2</v>
      </c>
      <c r="C157" s="17">
        <f t="shared" si="7"/>
        <v>156</v>
      </c>
      <c r="D157" s="22" t="str">
        <f t="shared" si="8"/>
        <v>成就类型-通关战斗类型关卡</v>
      </c>
      <c r="E157" s="22">
        <v>1</v>
      </c>
      <c r="F157" s="22" t="str">
        <f>_xlfn.IFS(MOD(A157,3)=2,VLOOKUP(A157,任务数值!A:R,9),MOD(A157,3)=0,999,MOD(A157,3)=1,VLOOKUP(A157,任务数值!A:S,14))</f>
        <v>战斗类型-精英关卡|10|2</v>
      </c>
      <c r="G157" s="22">
        <f>_xlfn.IFS(MOD(A157,3)=2,1,MOD(A157,3)=0,VLOOKUP(A157,任务数值!A:S,7),MOD(A157,3)=1,1)</f>
        <v>1</v>
      </c>
      <c r="H157" s="6" t="s">
        <v>21</v>
      </c>
      <c r="I157" s="3">
        <v>3</v>
      </c>
    </row>
    <row r="158" s="3" customFormat="1" spans="1:9">
      <c r="A158" s="17">
        <v>156</v>
      </c>
      <c r="B158" s="3" t="str">
        <f>_xlfn.IFS(MOD(A158,3)=2,VLOOKUP(A158,任务数值!A:I,5),MOD(A158,3)=0,VLOOKUP(A158,任务数值!A:I,8),MOD(A158,3)=1,VLOOKUP(A158,任务数值!A:S,13))</f>
        <v>职业总等级到达15000</v>
      </c>
      <c r="C158" s="17">
        <f t="shared" si="7"/>
        <v>157</v>
      </c>
      <c r="D158" s="22" t="str">
        <f t="shared" si="8"/>
        <v>成就类型-职业到达等级</v>
      </c>
      <c r="E158" s="22">
        <v>1</v>
      </c>
      <c r="F158" s="22">
        <f>_xlfn.IFS(MOD(A158,3)=2,VLOOKUP(A158,任务数值!A:R,9),MOD(A158,3)=0,999,MOD(A158,3)=1,VLOOKUP(A158,任务数值!A:S,14))</f>
        <v>999</v>
      </c>
      <c r="G158" s="22">
        <f>_xlfn.IFS(MOD(A158,3)=2,1,MOD(A158,3)=0,VLOOKUP(A158,任务数值!A:S,7),MOD(A158,3)=1,1)</f>
        <v>15000</v>
      </c>
      <c r="H158" s="6" t="s">
        <v>21</v>
      </c>
      <c r="I158" s="3">
        <v>3</v>
      </c>
    </row>
    <row r="159" s="3" customFormat="1" spans="1:9">
      <c r="A159" s="17">
        <v>157</v>
      </c>
      <c r="B159" s="3" t="str">
        <f>_xlfn.IFS(MOD(A159,3)=2,VLOOKUP(A159,任务数值!A:I,5),MOD(A159,3)=0,VLOOKUP(A159,任务数值!A:I,8),MOD(A159,3)=1,VLOOKUP(A159,任务数值!A:S,13))</f>
        <v>通关守卫战:风气星350</v>
      </c>
      <c r="C159" s="17">
        <f t="shared" si="7"/>
        <v>158</v>
      </c>
      <c r="D159" s="22" t="str">
        <f t="shared" si="8"/>
        <v>成就类型-通关战斗类型关卡</v>
      </c>
      <c r="E159" s="22">
        <v>1</v>
      </c>
      <c r="F159" s="22" t="str">
        <f>_xlfn.IFS(MOD(A159,3)=2,VLOOKUP(A159,任务数值!A:R,9),MOD(A159,3)=0,999,MOD(A159,3)=1,VLOOKUP(A159,任务数值!A:S,14))</f>
        <v>战斗类型-挂机关卡|6|350</v>
      </c>
      <c r="G159" s="22">
        <f>_xlfn.IFS(MOD(A159,3)=2,1,MOD(A159,3)=0,VLOOKUP(A159,任务数值!A:S,7),MOD(A159,3)=1,1)</f>
        <v>1</v>
      </c>
      <c r="H159" s="6" t="s">
        <v>21</v>
      </c>
      <c r="I159" s="3">
        <v>3</v>
      </c>
    </row>
    <row r="160" s="3" customFormat="1" spans="1:9">
      <c r="A160" s="17">
        <v>158</v>
      </c>
      <c r="B160" s="3" t="str">
        <f>_xlfn.IFS(MOD(A160,3)=2,VLOOKUP(A160,任务数值!A:I,5),MOD(A160,3)=0,VLOOKUP(A160,任务数值!A:I,8),MOD(A160,3)=1,VLOOKUP(A160,任务数值!A:S,13))</f>
        <v>通关星球10-3</v>
      </c>
      <c r="C160" s="17">
        <f t="shared" si="7"/>
        <v>159</v>
      </c>
      <c r="D160" s="22" t="str">
        <f t="shared" si="8"/>
        <v>成就类型-通关战斗类型关卡</v>
      </c>
      <c r="E160" s="22">
        <v>1</v>
      </c>
      <c r="F160" s="22" t="str">
        <f>_xlfn.IFS(MOD(A160,3)=2,VLOOKUP(A160,任务数值!A:R,9),MOD(A160,3)=0,999,MOD(A160,3)=1,VLOOKUP(A160,任务数值!A:S,14))</f>
        <v>战斗类型-精英关卡|10|3</v>
      </c>
      <c r="G160" s="22">
        <f>_xlfn.IFS(MOD(A160,3)=2,1,MOD(A160,3)=0,VLOOKUP(A160,任务数值!A:S,7),MOD(A160,3)=1,1)</f>
        <v>1</v>
      </c>
      <c r="H160" s="6" t="s">
        <v>21</v>
      </c>
      <c r="I160" s="3">
        <v>3</v>
      </c>
    </row>
    <row r="161" s="3" customFormat="1" spans="1:9">
      <c r="A161" s="17">
        <v>159</v>
      </c>
      <c r="B161" s="3" t="str">
        <f>_xlfn.IFS(MOD(A161,3)=2,VLOOKUP(A161,任务数值!A:I,5),MOD(A161,3)=0,VLOOKUP(A161,任务数值!A:I,8),MOD(A161,3)=1,VLOOKUP(A161,任务数值!A:S,13))</f>
        <v>职业总等级到达15000</v>
      </c>
      <c r="C161" s="17">
        <f t="shared" si="7"/>
        <v>160</v>
      </c>
      <c r="D161" s="22" t="str">
        <f t="shared" si="8"/>
        <v>成就类型-职业到达等级</v>
      </c>
      <c r="E161" s="22">
        <v>1</v>
      </c>
      <c r="F161" s="22">
        <f>_xlfn.IFS(MOD(A161,3)=2,VLOOKUP(A161,任务数值!A:R,9),MOD(A161,3)=0,999,MOD(A161,3)=1,VLOOKUP(A161,任务数值!A:S,14))</f>
        <v>999</v>
      </c>
      <c r="G161" s="22">
        <f>_xlfn.IFS(MOD(A161,3)=2,1,MOD(A161,3)=0,VLOOKUP(A161,任务数值!A:S,7),MOD(A161,3)=1,1)</f>
        <v>15000</v>
      </c>
      <c r="H161" s="6" t="s">
        <v>21</v>
      </c>
      <c r="I161" s="3">
        <v>3</v>
      </c>
    </row>
    <row r="162" s="3" customFormat="1" spans="1:9">
      <c r="A162" s="17">
        <v>160</v>
      </c>
      <c r="B162" s="3" t="str">
        <f>_xlfn.IFS(MOD(A162,3)=2,VLOOKUP(A162,任务数值!A:I,5),MOD(A162,3)=0,VLOOKUP(A162,任务数值!A:I,8),MOD(A162,3)=1,VLOOKUP(A162,任务数值!A:S,13))</f>
        <v>通关守卫战:风气星450</v>
      </c>
      <c r="C162" s="17">
        <f t="shared" si="7"/>
        <v>161</v>
      </c>
      <c r="D162" s="22" t="str">
        <f t="shared" si="8"/>
        <v>成就类型-通关战斗类型关卡</v>
      </c>
      <c r="E162" s="22">
        <v>1</v>
      </c>
      <c r="F162" s="22" t="str">
        <f>_xlfn.IFS(MOD(A162,3)=2,VLOOKUP(A162,任务数值!A:R,9),MOD(A162,3)=0,999,MOD(A162,3)=1,VLOOKUP(A162,任务数值!A:S,14))</f>
        <v>战斗类型-挂机关卡|6|450</v>
      </c>
      <c r="G162" s="22">
        <f>_xlfn.IFS(MOD(A162,3)=2,1,MOD(A162,3)=0,VLOOKUP(A162,任务数值!A:S,7),MOD(A162,3)=1,1)</f>
        <v>1</v>
      </c>
      <c r="H162" s="6" t="s">
        <v>21</v>
      </c>
      <c r="I162" s="3">
        <v>3</v>
      </c>
    </row>
    <row r="163" s="3" customFormat="1" spans="1:9">
      <c r="A163" s="17">
        <v>161</v>
      </c>
      <c r="B163" s="3" t="str">
        <f>_xlfn.IFS(MOD(A163,3)=2,VLOOKUP(A163,任务数值!A:I,5),MOD(A163,3)=0,VLOOKUP(A163,任务数值!A:I,8),MOD(A163,3)=1,VLOOKUP(A163,任务数值!A:S,13))</f>
        <v>通关星球10-4</v>
      </c>
      <c r="C163" s="17">
        <f t="shared" si="7"/>
        <v>162</v>
      </c>
      <c r="D163" s="22" t="str">
        <f t="shared" si="8"/>
        <v>成就类型-通关战斗类型关卡</v>
      </c>
      <c r="E163" s="22">
        <v>1</v>
      </c>
      <c r="F163" s="22" t="str">
        <f>_xlfn.IFS(MOD(A163,3)=2,VLOOKUP(A163,任务数值!A:R,9),MOD(A163,3)=0,999,MOD(A163,3)=1,VLOOKUP(A163,任务数值!A:S,14))</f>
        <v>战斗类型-精英关卡|10|4</v>
      </c>
      <c r="G163" s="22">
        <f>_xlfn.IFS(MOD(A163,3)=2,1,MOD(A163,3)=0,VLOOKUP(A163,任务数值!A:S,7),MOD(A163,3)=1,1)</f>
        <v>1</v>
      </c>
      <c r="H163" s="6" t="s">
        <v>21</v>
      </c>
      <c r="I163" s="3">
        <v>3</v>
      </c>
    </row>
    <row r="164" s="3" customFormat="1" spans="1:9">
      <c r="A164" s="17">
        <v>162</v>
      </c>
      <c r="B164" s="3" t="str">
        <f>_xlfn.IFS(MOD(A164,3)=2,VLOOKUP(A164,任务数值!A:I,5),MOD(A164,3)=0,VLOOKUP(A164,任务数值!A:I,8),MOD(A164,3)=1,VLOOKUP(A164,任务数值!A:S,13))</f>
        <v>职业总等级到达15000</v>
      </c>
      <c r="C164" s="17">
        <f t="shared" si="7"/>
        <v>163</v>
      </c>
      <c r="D164" s="22" t="str">
        <f t="shared" si="8"/>
        <v>成就类型-职业到达等级</v>
      </c>
      <c r="E164" s="22">
        <v>1</v>
      </c>
      <c r="F164" s="22">
        <f>_xlfn.IFS(MOD(A164,3)=2,VLOOKUP(A164,任务数值!A:R,9),MOD(A164,3)=0,999,MOD(A164,3)=1,VLOOKUP(A164,任务数值!A:S,14))</f>
        <v>999</v>
      </c>
      <c r="G164" s="22">
        <f>_xlfn.IFS(MOD(A164,3)=2,1,MOD(A164,3)=0,VLOOKUP(A164,任务数值!A:S,7),MOD(A164,3)=1,1)</f>
        <v>15000</v>
      </c>
      <c r="H164" s="6" t="s">
        <v>21</v>
      </c>
      <c r="I164" s="3">
        <v>3</v>
      </c>
    </row>
    <row r="165" s="3" customFormat="1" spans="1:9">
      <c r="A165" s="17">
        <v>163</v>
      </c>
      <c r="B165" s="3" t="str">
        <f>_xlfn.IFS(MOD(A165,3)=2,VLOOKUP(A165,任务数值!A:I,5),MOD(A165,3)=0,VLOOKUP(A165,任务数值!A:I,8),MOD(A165,3)=1,VLOOKUP(A165,任务数值!A:S,13))</f>
        <v>通关守卫战:冰川星50</v>
      </c>
      <c r="C165" s="17">
        <f t="shared" si="7"/>
        <v>164</v>
      </c>
      <c r="D165" s="22" t="str">
        <f t="shared" si="8"/>
        <v>成就类型-通关战斗类型关卡</v>
      </c>
      <c r="E165" s="22">
        <v>1</v>
      </c>
      <c r="F165" s="22" t="str">
        <f>_xlfn.IFS(MOD(A165,3)=2,VLOOKUP(A165,任务数值!A:R,9),MOD(A165,3)=0,999,MOD(A165,3)=1,VLOOKUP(A165,任务数值!A:S,14))</f>
        <v>战斗类型-挂机关卡|7|50</v>
      </c>
      <c r="G165" s="22">
        <f>_xlfn.IFS(MOD(A165,3)=2,1,MOD(A165,3)=0,VLOOKUP(A165,任务数值!A:S,7),MOD(A165,3)=1,1)</f>
        <v>1</v>
      </c>
      <c r="H165" s="6" t="s">
        <v>21</v>
      </c>
      <c r="I165" s="3">
        <v>3</v>
      </c>
    </row>
    <row r="166" s="3" customFormat="1" spans="1:9">
      <c r="A166" s="17">
        <v>164</v>
      </c>
      <c r="B166" s="3" t="str">
        <f>_xlfn.IFS(MOD(A166,3)=2,VLOOKUP(A166,任务数值!A:I,5),MOD(A166,3)=0,VLOOKUP(A166,任务数值!A:I,8),MOD(A166,3)=1,VLOOKUP(A166,任务数值!A:S,13))</f>
        <v>通关星球10-5</v>
      </c>
      <c r="C166" s="17">
        <f t="shared" si="7"/>
        <v>165</v>
      </c>
      <c r="D166" s="22" t="str">
        <f t="shared" si="8"/>
        <v>成就类型-通关战斗类型关卡</v>
      </c>
      <c r="E166" s="22">
        <v>1</v>
      </c>
      <c r="F166" s="22" t="str">
        <f>_xlfn.IFS(MOD(A166,3)=2,VLOOKUP(A166,任务数值!A:R,9),MOD(A166,3)=0,999,MOD(A166,3)=1,VLOOKUP(A166,任务数值!A:S,14))</f>
        <v>战斗类型-精英关卡|10|5</v>
      </c>
      <c r="G166" s="22">
        <f>_xlfn.IFS(MOD(A166,3)=2,1,MOD(A166,3)=0,VLOOKUP(A166,任务数值!A:S,7),MOD(A166,3)=1,1)</f>
        <v>1</v>
      </c>
      <c r="H166" s="6" t="s">
        <v>21</v>
      </c>
      <c r="I166" s="3">
        <v>3</v>
      </c>
    </row>
    <row r="167" s="3" customFormat="1" spans="1:9">
      <c r="A167" s="17">
        <v>165</v>
      </c>
      <c r="B167" s="3" t="str">
        <f>_xlfn.IFS(MOD(A167,3)=2,VLOOKUP(A167,任务数值!A:I,5),MOD(A167,3)=0,VLOOKUP(A167,任务数值!A:I,8),MOD(A167,3)=1,VLOOKUP(A167,任务数值!A:S,13))</f>
        <v>职业总等级到达15000</v>
      </c>
      <c r="C167" s="17">
        <f t="shared" si="7"/>
        <v>166</v>
      </c>
      <c r="D167" s="22" t="str">
        <f t="shared" si="8"/>
        <v>成就类型-职业到达等级</v>
      </c>
      <c r="E167" s="22">
        <v>1</v>
      </c>
      <c r="F167" s="22">
        <f>_xlfn.IFS(MOD(A167,3)=2,VLOOKUP(A167,任务数值!A:R,9),MOD(A167,3)=0,999,MOD(A167,3)=1,VLOOKUP(A167,任务数值!A:S,14))</f>
        <v>999</v>
      </c>
      <c r="G167" s="22">
        <f>_xlfn.IFS(MOD(A167,3)=2,1,MOD(A167,3)=0,VLOOKUP(A167,任务数值!A:S,7),MOD(A167,3)=1,1)</f>
        <v>15000</v>
      </c>
      <c r="H167" s="6" t="s">
        <v>21</v>
      </c>
      <c r="I167" s="3">
        <v>3</v>
      </c>
    </row>
    <row r="168" s="3" customFormat="1" spans="1:9">
      <c r="A168" s="17">
        <v>166</v>
      </c>
      <c r="B168" s="3" t="str">
        <f>_xlfn.IFS(MOD(A168,3)=2,VLOOKUP(A168,任务数值!A:I,5),MOD(A168,3)=0,VLOOKUP(A168,任务数值!A:I,8),MOD(A168,3)=1,VLOOKUP(A168,任务数值!A:S,13))</f>
        <v>通关守卫战:冰川星150</v>
      </c>
      <c r="C168" s="17">
        <f t="shared" si="7"/>
        <v>167</v>
      </c>
      <c r="D168" s="22" t="str">
        <f t="shared" si="8"/>
        <v>成就类型-通关战斗类型关卡</v>
      </c>
      <c r="E168" s="22">
        <v>1</v>
      </c>
      <c r="F168" s="22" t="str">
        <f>_xlfn.IFS(MOD(A168,3)=2,VLOOKUP(A168,任务数值!A:R,9),MOD(A168,3)=0,999,MOD(A168,3)=1,VLOOKUP(A168,任务数值!A:S,14))</f>
        <v>战斗类型-挂机关卡|7|150</v>
      </c>
      <c r="G168" s="22">
        <f>_xlfn.IFS(MOD(A168,3)=2,1,MOD(A168,3)=0,VLOOKUP(A168,任务数值!A:S,7),MOD(A168,3)=1,1)</f>
        <v>1</v>
      </c>
      <c r="H168" s="6" t="s">
        <v>21</v>
      </c>
      <c r="I168" s="3">
        <v>3</v>
      </c>
    </row>
    <row r="169" s="3" customFormat="1" spans="1:9">
      <c r="A169" s="17">
        <v>167</v>
      </c>
      <c r="B169" s="3" t="str">
        <f>_xlfn.IFS(MOD(A169,3)=2,VLOOKUP(A169,任务数值!A:I,5),MOD(A169,3)=0,VLOOKUP(A169,任务数值!A:I,8),MOD(A169,3)=1,VLOOKUP(A169,任务数值!A:S,13))</f>
        <v>通关星球11-1</v>
      </c>
      <c r="C169" s="17">
        <f t="shared" si="7"/>
        <v>168</v>
      </c>
      <c r="D169" s="22" t="str">
        <f t="shared" si="8"/>
        <v>成就类型-通关战斗类型关卡</v>
      </c>
      <c r="E169" s="22">
        <v>1</v>
      </c>
      <c r="F169" s="22" t="str">
        <f>_xlfn.IFS(MOD(A169,3)=2,VLOOKUP(A169,任务数值!A:R,9),MOD(A169,3)=0,999,MOD(A169,3)=1,VLOOKUP(A169,任务数值!A:S,14))</f>
        <v>战斗类型-精英关卡|11|1</v>
      </c>
      <c r="G169" s="22">
        <f>_xlfn.IFS(MOD(A169,3)=2,1,MOD(A169,3)=0,VLOOKUP(A169,任务数值!A:S,7),MOD(A169,3)=1,1)</f>
        <v>1</v>
      </c>
      <c r="H169" s="6" t="s">
        <v>21</v>
      </c>
      <c r="I169" s="3">
        <v>3</v>
      </c>
    </row>
    <row r="170" s="3" customFormat="1" spans="1:9">
      <c r="A170" s="17">
        <v>168</v>
      </c>
      <c r="B170" s="3" t="str">
        <f>_xlfn.IFS(MOD(A170,3)=2,VLOOKUP(A170,任务数值!A:I,5),MOD(A170,3)=0,VLOOKUP(A170,任务数值!A:I,8),MOD(A170,3)=1,VLOOKUP(A170,任务数值!A:S,13))</f>
        <v>职业总等级到达15000</v>
      </c>
      <c r="C170" s="17">
        <f t="shared" si="7"/>
        <v>169</v>
      </c>
      <c r="D170" s="22" t="str">
        <f t="shared" si="8"/>
        <v>成就类型-职业到达等级</v>
      </c>
      <c r="E170" s="22">
        <v>1</v>
      </c>
      <c r="F170" s="22">
        <f>_xlfn.IFS(MOD(A170,3)=2,VLOOKUP(A170,任务数值!A:R,9),MOD(A170,3)=0,999,MOD(A170,3)=1,VLOOKUP(A170,任务数值!A:S,14))</f>
        <v>999</v>
      </c>
      <c r="G170" s="22">
        <f>_xlfn.IFS(MOD(A170,3)=2,1,MOD(A170,3)=0,VLOOKUP(A170,任务数值!A:S,7),MOD(A170,3)=1,1)</f>
        <v>15000</v>
      </c>
      <c r="H170" s="6" t="s">
        <v>21</v>
      </c>
      <c r="I170" s="3">
        <v>3</v>
      </c>
    </row>
    <row r="171" s="3" customFormat="1" spans="1:9">
      <c r="A171" s="17">
        <v>169</v>
      </c>
      <c r="B171" s="3" t="str">
        <f>_xlfn.IFS(MOD(A171,3)=2,VLOOKUP(A171,任务数值!A:I,5),MOD(A171,3)=0,VLOOKUP(A171,任务数值!A:I,8),MOD(A171,3)=1,VLOOKUP(A171,任务数值!A:S,13))</f>
        <v>通关守卫战:冰川星250</v>
      </c>
      <c r="C171" s="17">
        <f t="shared" si="7"/>
        <v>170</v>
      </c>
      <c r="D171" s="22" t="str">
        <f t="shared" si="8"/>
        <v>成就类型-通关战斗类型关卡</v>
      </c>
      <c r="E171" s="22">
        <v>1</v>
      </c>
      <c r="F171" s="22" t="str">
        <f>_xlfn.IFS(MOD(A171,3)=2,VLOOKUP(A171,任务数值!A:R,9),MOD(A171,3)=0,999,MOD(A171,3)=1,VLOOKUP(A171,任务数值!A:S,14))</f>
        <v>战斗类型-挂机关卡|7|250</v>
      </c>
      <c r="G171" s="22">
        <f>_xlfn.IFS(MOD(A171,3)=2,1,MOD(A171,3)=0,VLOOKUP(A171,任务数值!A:S,7),MOD(A171,3)=1,1)</f>
        <v>1</v>
      </c>
      <c r="H171" s="6" t="s">
        <v>21</v>
      </c>
      <c r="I171" s="3">
        <v>3</v>
      </c>
    </row>
    <row r="172" s="3" customFormat="1" spans="1:9">
      <c r="A172" s="17">
        <v>170</v>
      </c>
      <c r="B172" s="3" t="str">
        <f>_xlfn.IFS(MOD(A172,3)=2,VLOOKUP(A172,任务数值!A:I,5),MOD(A172,3)=0,VLOOKUP(A172,任务数值!A:I,8),MOD(A172,3)=1,VLOOKUP(A172,任务数值!A:S,13))</f>
        <v>通关星球11-2</v>
      </c>
      <c r="C172" s="17">
        <f t="shared" si="7"/>
        <v>171</v>
      </c>
      <c r="D172" s="22" t="str">
        <f t="shared" si="8"/>
        <v>成就类型-通关战斗类型关卡</v>
      </c>
      <c r="E172" s="22">
        <v>1</v>
      </c>
      <c r="F172" s="22" t="str">
        <f>_xlfn.IFS(MOD(A172,3)=2,VLOOKUP(A172,任务数值!A:R,9),MOD(A172,3)=0,999,MOD(A172,3)=1,VLOOKUP(A172,任务数值!A:S,14))</f>
        <v>战斗类型-精英关卡|11|2</v>
      </c>
      <c r="G172" s="22">
        <f>_xlfn.IFS(MOD(A172,3)=2,1,MOD(A172,3)=0,VLOOKUP(A172,任务数值!A:S,7),MOD(A172,3)=1,1)</f>
        <v>1</v>
      </c>
      <c r="H172" s="6" t="s">
        <v>21</v>
      </c>
      <c r="I172" s="3">
        <v>3</v>
      </c>
    </row>
    <row r="173" s="3" customFormat="1" spans="1:9">
      <c r="A173" s="17">
        <v>171</v>
      </c>
      <c r="B173" s="3" t="str">
        <f>_xlfn.IFS(MOD(A173,3)=2,VLOOKUP(A173,任务数值!A:I,5),MOD(A173,3)=0,VLOOKUP(A173,任务数值!A:I,8),MOD(A173,3)=1,VLOOKUP(A173,任务数值!A:S,13))</f>
        <v>职业总等级到达15000</v>
      </c>
      <c r="C173" s="17">
        <f t="shared" si="7"/>
        <v>172</v>
      </c>
      <c r="D173" s="22" t="str">
        <f t="shared" si="8"/>
        <v>成就类型-职业到达等级</v>
      </c>
      <c r="E173" s="22">
        <v>1</v>
      </c>
      <c r="F173" s="22">
        <f>_xlfn.IFS(MOD(A173,3)=2,VLOOKUP(A173,任务数值!A:R,9),MOD(A173,3)=0,999,MOD(A173,3)=1,VLOOKUP(A173,任务数值!A:S,14))</f>
        <v>999</v>
      </c>
      <c r="G173" s="22">
        <f>_xlfn.IFS(MOD(A173,3)=2,1,MOD(A173,3)=0,VLOOKUP(A173,任务数值!A:S,7),MOD(A173,3)=1,1)</f>
        <v>15000</v>
      </c>
      <c r="H173" s="6" t="s">
        <v>21</v>
      </c>
      <c r="I173" s="3">
        <v>3</v>
      </c>
    </row>
    <row r="174" s="3" customFormat="1" spans="1:9">
      <c r="A174" s="17">
        <v>172</v>
      </c>
      <c r="B174" s="3" t="str">
        <f>_xlfn.IFS(MOD(A174,3)=2,VLOOKUP(A174,任务数值!A:I,5),MOD(A174,3)=0,VLOOKUP(A174,任务数值!A:I,8),MOD(A174,3)=1,VLOOKUP(A174,任务数值!A:S,13))</f>
        <v>通关守卫战:冰川星350</v>
      </c>
      <c r="C174" s="17">
        <f t="shared" si="7"/>
        <v>173</v>
      </c>
      <c r="D174" s="22" t="str">
        <f t="shared" si="8"/>
        <v>成就类型-通关战斗类型关卡</v>
      </c>
      <c r="E174" s="22">
        <v>1</v>
      </c>
      <c r="F174" s="22" t="str">
        <f>_xlfn.IFS(MOD(A174,3)=2,VLOOKUP(A174,任务数值!A:R,9),MOD(A174,3)=0,999,MOD(A174,3)=1,VLOOKUP(A174,任务数值!A:S,14))</f>
        <v>战斗类型-挂机关卡|7|350</v>
      </c>
      <c r="G174" s="22">
        <f>_xlfn.IFS(MOD(A174,3)=2,1,MOD(A174,3)=0,VLOOKUP(A174,任务数值!A:S,7),MOD(A174,3)=1,1)</f>
        <v>1</v>
      </c>
      <c r="H174" s="6" t="s">
        <v>21</v>
      </c>
      <c r="I174" s="3">
        <v>3</v>
      </c>
    </row>
    <row r="175" s="3" customFormat="1" spans="1:9">
      <c r="A175" s="17">
        <v>173</v>
      </c>
      <c r="B175" s="3" t="str">
        <f>_xlfn.IFS(MOD(A175,3)=2,VLOOKUP(A175,任务数值!A:I,5),MOD(A175,3)=0,VLOOKUP(A175,任务数值!A:I,8),MOD(A175,3)=1,VLOOKUP(A175,任务数值!A:S,13))</f>
        <v>通关星球11-3</v>
      </c>
      <c r="C175" s="17">
        <f t="shared" si="7"/>
        <v>174</v>
      </c>
      <c r="D175" s="22" t="str">
        <f t="shared" si="8"/>
        <v>成就类型-通关战斗类型关卡</v>
      </c>
      <c r="E175" s="22">
        <v>1</v>
      </c>
      <c r="F175" s="22" t="str">
        <f>_xlfn.IFS(MOD(A175,3)=2,VLOOKUP(A175,任务数值!A:R,9),MOD(A175,3)=0,999,MOD(A175,3)=1,VLOOKUP(A175,任务数值!A:S,14))</f>
        <v>战斗类型-精英关卡|11|3</v>
      </c>
      <c r="G175" s="22">
        <f>_xlfn.IFS(MOD(A175,3)=2,1,MOD(A175,3)=0,VLOOKUP(A175,任务数值!A:S,7),MOD(A175,3)=1,1)</f>
        <v>1</v>
      </c>
      <c r="H175" s="6" t="s">
        <v>21</v>
      </c>
      <c r="I175" s="3">
        <v>3</v>
      </c>
    </row>
    <row r="176" s="3" customFormat="1" spans="1:9">
      <c r="A176" s="17">
        <v>174</v>
      </c>
      <c r="B176" s="3" t="str">
        <f>_xlfn.IFS(MOD(A176,3)=2,VLOOKUP(A176,任务数值!A:I,5),MOD(A176,3)=0,VLOOKUP(A176,任务数值!A:I,8),MOD(A176,3)=1,VLOOKUP(A176,任务数值!A:S,13))</f>
        <v>职业总等级到达15000</v>
      </c>
      <c r="C176" s="17">
        <f t="shared" si="7"/>
        <v>175</v>
      </c>
      <c r="D176" s="22" t="str">
        <f t="shared" si="8"/>
        <v>成就类型-职业到达等级</v>
      </c>
      <c r="E176" s="22">
        <v>1</v>
      </c>
      <c r="F176" s="22">
        <f>_xlfn.IFS(MOD(A176,3)=2,VLOOKUP(A176,任务数值!A:R,9),MOD(A176,3)=0,999,MOD(A176,3)=1,VLOOKUP(A176,任务数值!A:S,14))</f>
        <v>999</v>
      </c>
      <c r="G176" s="22">
        <f>_xlfn.IFS(MOD(A176,3)=2,1,MOD(A176,3)=0,VLOOKUP(A176,任务数值!A:S,7),MOD(A176,3)=1,1)</f>
        <v>15000</v>
      </c>
      <c r="H176" s="6" t="s">
        <v>21</v>
      </c>
      <c r="I176" s="3">
        <v>3</v>
      </c>
    </row>
    <row r="177" s="3" customFormat="1" spans="1:9">
      <c r="A177" s="17">
        <v>175</v>
      </c>
      <c r="B177" s="3" t="str">
        <f>_xlfn.IFS(MOD(A177,3)=2,VLOOKUP(A177,任务数值!A:I,5),MOD(A177,3)=0,VLOOKUP(A177,任务数值!A:I,8),MOD(A177,3)=1,VLOOKUP(A177,任务数值!A:S,13))</f>
        <v>通关守卫战:冰川星450</v>
      </c>
      <c r="C177" s="17">
        <f t="shared" si="7"/>
        <v>176</v>
      </c>
      <c r="D177" s="22" t="str">
        <f t="shared" si="8"/>
        <v>成就类型-通关战斗类型关卡</v>
      </c>
      <c r="E177" s="22">
        <v>1</v>
      </c>
      <c r="F177" s="22" t="str">
        <f>_xlfn.IFS(MOD(A177,3)=2,VLOOKUP(A177,任务数值!A:R,9),MOD(A177,3)=0,999,MOD(A177,3)=1,VLOOKUP(A177,任务数值!A:S,14))</f>
        <v>战斗类型-挂机关卡|7|450</v>
      </c>
      <c r="G177" s="22">
        <f>_xlfn.IFS(MOD(A177,3)=2,1,MOD(A177,3)=0,VLOOKUP(A177,任务数值!A:S,7),MOD(A177,3)=1,1)</f>
        <v>1</v>
      </c>
      <c r="H177" s="6" t="s">
        <v>21</v>
      </c>
      <c r="I177" s="3">
        <v>3</v>
      </c>
    </row>
    <row r="178" s="3" customFormat="1" spans="1:9">
      <c r="A178" s="17">
        <v>176</v>
      </c>
      <c r="B178" s="3" t="str">
        <f>_xlfn.IFS(MOD(A178,3)=2,VLOOKUP(A178,任务数值!A:I,5),MOD(A178,3)=0,VLOOKUP(A178,任务数值!A:I,8),MOD(A178,3)=1,VLOOKUP(A178,任务数值!A:S,13))</f>
        <v>通关星球11-4</v>
      </c>
      <c r="C178" s="17">
        <f t="shared" si="7"/>
        <v>177</v>
      </c>
      <c r="D178" s="22" t="str">
        <f t="shared" si="8"/>
        <v>成就类型-通关战斗类型关卡</v>
      </c>
      <c r="E178" s="22">
        <v>1</v>
      </c>
      <c r="F178" s="22" t="str">
        <f>_xlfn.IFS(MOD(A178,3)=2,VLOOKUP(A178,任务数值!A:R,9),MOD(A178,3)=0,999,MOD(A178,3)=1,VLOOKUP(A178,任务数值!A:S,14))</f>
        <v>战斗类型-精英关卡|11|4</v>
      </c>
      <c r="G178" s="22">
        <f>_xlfn.IFS(MOD(A178,3)=2,1,MOD(A178,3)=0,VLOOKUP(A178,任务数值!A:S,7),MOD(A178,3)=1,1)</f>
        <v>1</v>
      </c>
      <c r="H178" s="6" t="s">
        <v>21</v>
      </c>
      <c r="I178" s="3">
        <v>3</v>
      </c>
    </row>
    <row r="179" s="3" customFormat="1" spans="1:9">
      <c r="A179" s="17">
        <v>177</v>
      </c>
      <c r="B179" s="3" t="str">
        <f>_xlfn.IFS(MOD(A179,3)=2,VLOOKUP(A179,任务数值!A:I,5),MOD(A179,3)=0,VLOOKUP(A179,任务数值!A:I,8),MOD(A179,3)=1,VLOOKUP(A179,任务数值!A:S,13))</f>
        <v>职业总等级到达15000</v>
      </c>
      <c r="C179" s="17">
        <f t="shared" si="7"/>
        <v>178</v>
      </c>
      <c r="D179" s="22" t="str">
        <f t="shared" si="8"/>
        <v>成就类型-职业到达等级</v>
      </c>
      <c r="E179" s="22">
        <v>1</v>
      </c>
      <c r="F179" s="22">
        <f>_xlfn.IFS(MOD(A179,3)=2,VLOOKUP(A179,任务数值!A:R,9),MOD(A179,3)=0,999,MOD(A179,3)=1,VLOOKUP(A179,任务数值!A:S,14))</f>
        <v>999</v>
      </c>
      <c r="G179" s="22">
        <f>_xlfn.IFS(MOD(A179,3)=2,1,MOD(A179,3)=0,VLOOKUP(A179,任务数值!A:S,7),MOD(A179,3)=1,1)</f>
        <v>15000</v>
      </c>
      <c r="H179" s="6" t="s">
        <v>21</v>
      </c>
      <c r="I179" s="3">
        <v>3</v>
      </c>
    </row>
    <row r="180" s="3" customFormat="1" spans="1:9">
      <c r="A180" s="17">
        <v>178</v>
      </c>
      <c r="B180" s="3" t="str">
        <f>_xlfn.IFS(MOD(A180,3)=2,VLOOKUP(A180,任务数值!A:I,5),MOD(A180,3)=0,VLOOKUP(A180,任务数值!A:I,8),MOD(A180,3)=1,VLOOKUP(A180,任务数值!A:S,13))</f>
        <v>通关守卫战:炙岩星50</v>
      </c>
      <c r="C180" s="17">
        <f t="shared" si="7"/>
        <v>179</v>
      </c>
      <c r="D180" s="22" t="str">
        <f t="shared" si="8"/>
        <v>成就类型-通关战斗类型关卡</v>
      </c>
      <c r="E180" s="22">
        <v>1</v>
      </c>
      <c r="F180" s="22" t="str">
        <f>_xlfn.IFS(MOD(A180,3)=2,VLOOKUP(A180,任务数值!A:R,9),MOD(A180,3)=0,999,MOD(A180,3)=1,VLOOKUP(A180,任务数值!A:S,14))</f>
        <v>战斗类型-挂机关卡|8|50</v>
      </c>
      <c r="G180" s="22">
        <f>_xlfn.IFS(MOD(A180,3)=2,1,MOD(A180,3)=0,VLOOKUP(A180,任务数值!A:S,7),MOD(A180,3)=1,1)</f>
        <v>1</v>
      </c>
      <c r="H180" s="6" t="s">
        <v>21</v>
      </c>
      <c r="I180" s="3">
        <v>3</v>
      </c>
    </row>
    <row r="181" s="3" customFormat="1" spans="1:9">
      <c r="A181" s="17">
        <v>179</v>
      </c>
      <c r="B181" s="3" t="str">
        <f>_xlfn.IFS(MOD(A181,3)=2,VLOOKUP(A181,任务数值!A:I,5),MOD(A181,3)=0,VLOOKUP(A181,任务数值!A:I,8),MOD(A181,3)=1,VLOOKUP(A181,任务数值!A:S,13))</f>
        <v>通关星球11-5</v>
      </c>
      <c r="C181" s="17">
        <f t="shared" si="7"/>
        <v>180</v>
      </c>
      <c r="D181" s="22" t="str">
        <f t="shared" si="8"/>
        <v>成就类型-通关战斗类型关卡</v>
      </c>
      <c r="E181" s="22">
        <v>1</v>
      </c>
      <c r="F181" s="22" t="str">
        <f>_xlfn.IFS(MOD(A181,3)=2,VLOOKUP(A181,任务数值!A:R,9),MOD(A181,3)=0,999,MOD(A181,3)=1,VLOOKUP(A181,任务数值!A:S,14))</f>
        <v>战斗类型-精英关卡|11|5</v>
      </c>
      <c r="G181" s="22">
        <f>_xlfn.IFS(MOD(A181,3)=2,1,MOD(A181,3)=0,VLOOKUP(A181,任务数值!A:S,7),MOD(A181,3)=1,1)</f>
        <v>1</v>
      </c>
      <c r="H181" s="6" t="s">
        <v>21</v>
      </c>
      <c r="I181" s="3">
        <v>3</v>
      </c>
    </row>
    <row r="182" s="3" customFormat="1" spans="1:9">
      <c r="A182" s="17">
        <v>180</v>
      </c>
      <c r="B182" s="3" t="str">
        <f>_xlfn.IFS(MOD(A182,3)=2,VLOOKUP(A182,任务数值!A:I,5),MOD(A182,3)=0,VLOOKUP(A182,任务数值!A:I,8),MOD(A182,3)=1,VLOOKUP(A182,任务数值!A:S,13))</f>
        <v>职业总等级到达15000</v>
      </c>
      <c r="C182" s="17">
        <f t="shared" si="7"/>
        <v>181</v>
      </c>
      <c r="D182" s="22" t="str">
        <f t="shared" si="8"/>
        <v>成就类型-职业到达等级</v>
      </c>
      <c r="E182" s="22">
        <v>1</v>
      </c>
      <c r="F182" s="22">
        <f>_xlfn.IFS(MOD(A182,3)=2,VLOOKUP(A182,任务数值!A:R,9),MOD(A182,3)=0,999,MOD(A182,3)=1,VLOOKUP(A182,任务数值!A:S,14))</f>
        <v>999</v>
      </c>
      <c r="G182" s="22">
        <f>_xlfn.IFS(MOD(A182,3)=2,1,MOD(A182,3)=0,VLOOKUP(A182,任务数值!A:S,7),MOD(A182,3)=1,1)</f>
        <v>15000</v>
      </c>
      <c r="H182" s="6" t="s">
        <v>21</v>
      </c>
      <c r="I182" s="3">
        <v>3</v>
      </c>
    </row>
    <row r="183" s="3" customFormat="1" spans="1:9">
      <c r="A183" s="17">
        <v>181</v>
      </c>
      <c r="B183" s="3" t="str">
        <f>_xlfn.IFS(MOD(A183,3)=2,VLOOKUP(A183,任务数值!A:I,5),MOD(A183,3)=0,VLOOKUP(A183,任务数值!A:I,8),MOD(A183,3)=1,VLOOKUP(A183,任务数值!A:S,13))</f>
        <v>通关守卫战:炙岩星150</v>
      </c>
      <c r="C183" s="17">
        <f t="shared" si="7"/>
        <v>182</v>
      </c>
      <c r="D183" s="22" t="str">
        <f t="shared" si="8"/>
        <v>成就类型-通关战斗类型关卡</v>
      </c>
      <c r="E183" s="22">
        <v>1</v>
      </c>
      <c r="F183" s="22" t="str">
        <f>_xlfn.IFS(MOD(A183,3)=2,VLOOKUP(A183,任务数值!A:R,9),MOD(A183,3)=0,999,MOD(A183,3)=1,VLOOKUP(A183,任务数值!A:S,14))</f>
        <v>战斗类型-挂机关卡|8|150</v>
      </c>
      <c r="G183" s="22">
        <f>_xlfn.IFS(MOD(A183,3)=2,1,MOD(A183,3)=0,VLOOKUP(A183,任务数值!A:S,7),MOD(A183,3)=1,1)</f>
        <v>1</v>
      </c>
      <c r="H183" s="6" t="s">
        <v>21</v>
      </c>
      <c r="I183" s="3">
        <v>3</v>
      </c>
    </row>
    <row r="184" s="3" customFormat="1" spans="1:9">
      <c r="A184" s="17">
        <v>182</v>
      </c>
      <c r="B184" s="3" t="str">
        <f>_xlfn.IFS(MOD(A184,3)=2,VLOOKUP(A184,任务数值!A:I,5),MOD(A184,3)=0,VLOOKUP(A184,任务数值!A:I,8),MOD(A184,3)=1,VLOOKUP(A184,任务数值!A:S,13))</f>
        <v>通关星球12-1</v>
      </c>
      <c r="C184" s="17">
        <f t="shared" si="7"/>
        <v>183</v>
      </c>
      <c r="D184" s="22" t="str">
        <f t="shared" si="8"/>
        <v>成就类型-通关战斗类型关卡</v>
      </c>
      <c r="E184" s="22">
        <v>1</v>
      </c>
      <c r="F184" s="22" t="str">
        <f>_xlfn.IFS(MOD(A184,3)=2,VLOOKUP(A184,任务数值!A:R,9),MOD(A184,3)=0,999,MOD(A184,3)=1,VLOOKUP(A184,任务数值!A:S,14))</f>
        <v>战斗类型-精英关卡|12|1</v>
      </c>
      <c r="G184" s="22">
        <f>_xlfn.IFS(MOD(A184,3)=2,1,MOD(A184,3)=0,VLOOKUP(A184,任务数值!A:S,7),MOD(A184,3)=1,1)</f>
        <v>1</v>
      </c>
      <c r="H184" s="6" t="s">
        <v>21</v>
      </c>
      <c r="I184" s="3">
        <v>3</v>
      </c>
    </row>
    <row r="185" s="3" customFormat="1" spans="1:9">
      <c r="A185" s="17">
        <v>183</v>
      </c>
      <c r="B185" s="3" t="str">
        <f>_xlfn.IFS(MOD(A185,3)=2,VLOOKUP(A185,任务数值!A:I,5),MOD(A185,3)=0,VLOOKUP(A185,任务数值!A:I,8),MOD(A185,3)=1,VLOOKUP(A185,任务数值!A:S,13))</f>
        <v>职业总等级到达15000</v>
      </c>
      <c r="C185" s="17">
        <f t="shared" si="7"/>
        <v>184</v>
      </c>
      <c r="D185" s="22" t="str">
        <f t="shared" si="8"/>
        <v>成就类型-职业到达等级</v>
      </c>
      <c r="E185" s="22">
        <v>1</v>
      </c>
      <c r="F185" s="22">
        <f>_xlfn.IFS(MOD(A185,3)=2,VLOOKUP(A185,任务数值!A:R,9),MOD(A185,3)=0,999,MOD(A185,3)=1,VLOOKUP(A185,任务数值!A:S,14))</f>
        <v>999</v>
      </c>
      <c r="G185" s="22">
        <f>_xlfn.IFS(MOD(A185,3)=2,1,MOD(A185,3)=0,VLOOKUP(A185,任务数值!A:S,7),MOD(A185,3)=1,1)</f>
        <v>15000</v>
      </c>
      <c r="H185" s="6" t="s">
        <v>21</v>
      </c>
      <c r="I185" s="3">
        <v>3</v>
      </c>
    </row>
    <row r="186" s="3" customFormat="1" spans="1:9">
      <c r="A186" s="17">
        <v>184</v>
      </c>
      <c r="B186" s="3" t="str">
        <f>_xlfn.IFS(MOD(A186,3)=2,VLOOKUP(A186,任务数值!A:I,5),MOD(A186,3)=0,VLOOKUP(A186,任务数值!A:I,8),MOD(A186,3)=1,VLOOKUP(A186,任务数值!A:S,13))</f>
        <v>通关守卫战:炙岩星250</v>
      </c>
      <c r="C186" s="17">
        <f t="shared" si="7"/>
        <v>185</v>
      </c>
      <c r="D186" s="22" t="str">
        <f t="shared" si="8"/>
        <v>成就类型-通关战斗类型关卡</v>
      </c>
      <c r="E186" s="22">
        <v>1</v>
      </c>
      <c r="F186" s="22" t="str">
        <f>_xlfn.IFS(MOD(A186,3)=2,VLOOKUP(A186,任务数值!A:R,9),MOD(A186,3)=0,999,MOD(A186,3)=1,VLOOKUP(A186,任务数值!A:S,14))</f>
        <v>战斗类型-挂机关卡|8|250</v>
      </c>
      <c r="G186" s="22">
        <f>_xlfn.IFS(MOD(A186,3)=2,1,MOD(A186,3)=0,VLOOKUP(A186,任务数值!A:S,7),MOD(A186,3)=1,1)</f>
        <v>1</v>
      </c>
      <c r="H186" s="6" t="s">
        <v>21</v>
      </c>
      <c r="I186" s="3">
        <v>3</v>
      </c>
    </row>
    <row r="187" s="3" customFormat="1" spans="1:9">
      <c r="A187" s="17">
        <v>185</v>
      </c>
      <c r="B187" s="3" t="str">
        <f>_xlfn.IFS(MOD(A187,3)=2,VLOOKUP(A187,任务数值!A:I,5),MOD(A187,3)=0,VLOOKUP(A187,任务数值!A:I,8),MOD(A187,3)=1,VLOOKUP(A187,任务数值!A:S,13))</f>
        <v>通关星球12-2</v>
      </c>
      <c r="C187" s="17">
        <f t="shared" si="7"/>
        <v>186</v>
      </c>
      <c r="D187" s="22" t="str">
        <f t="shared" si="8"/>
        <v>成就类型-通关战斗类型关卡</v>
      </c>
      <c r="E187" s="22">
        <v>1</v>
      </c>
      <c r="F187" s="22" t="str">
        <f>_xlfn.IFS(MOD(A187,3)=2,VLOOKUP(A187,任务数值!A:R,9),MOD(A187,3)=0,999,MOD(A187,3)=1,VLOOKUP(A187,任务数值!A:S,14))</f>
        <v>战斗类型-精英关卡|12|2</v>
      </c>
      <c r="G187" s="22">
        <f>_xlfn.IFS(MOD(A187,3)=2,1,MOD(A187,3)=0,VLOOKUP(A187,任务数值!A:S,7),MOD(A187,3)=1,1)</f>
        <v>1</v>
      </c>
      <c r="H187" s="6" t="s">
        <v>21</v>
      </c>
      <c r="I187" s="3">
        <v>3</v>
      </c>
    </row>
    <row r="188" s="3" customFormat="1" spans="1:9">
      <c r="A188" s="17">
        <v>186</v>
      </c>
      <c r="B188" s="3" t="str">
        <f>_xlfn.IFS(MOD(A188,3)=2,VLOOKUP(A188,任务数值!A:I,5),MOD(A188,3)=0,VLOOKUP(A188,任务数值!A:I,8),MOD(A188,3)=1,VLOOKUP(A188,任务数值!A:S,13))</f>
        <v>职业总等级到达15000</v>
      </c>
      <c r="C188" s="17">
        <f t="shared" si="7"/>
        <v>187</v>
      </c>
      <c r="D188" s="22" t="str">
        <f t="shared" si="8"/>
        <v>成就类型-职业到达等级</v>
      </c>
      <c r="E188" s="22">
        <v>1</v>
      </c>
      <c r="F188" s="22">
        <f>_xlfn.IFS(MOD(A188,3)=2,VLOOKUP(A188,任务数值!A:R,9),MOD(A188,3)=0,999,MOD(A188,3)=1,VLOOKUP(A188,任务数值!A:S,14))</f>
        <v>999</v>
      </c>
      <c r="G188" s="22">
        <f>_xlfn.IFS(MOD(A188,3)=2,1,MOD(A188,3)=0,VLOOKUP(A188,任务数值!A:S,7),MOD(A188,3)=1,1)</f>
        <v>15000</v>
      </c>
      <c r="H188" s="6" t="s">
        <v>21</v>
      </c>
      <c r="I188" s="3">
        <v>3</v>
      </c>
    </row>
    <row r="189" s="3" customFormat="1" spans="1:9">
      <c r="A189" s="17">
        <v>187</v>
      </c>
      <c r="B189" s="3" t="str">
        <f>_xlfn.IFS(MOD(A189,3)=2,VLOOKUP(A189,任务数值!A:I,5),MOD(A189,3)=0,VLOOKUP(A189,任务数值!A:I,8),MOD(A189,3)=1,VLOOKUP(A189,任务数值!A:S,13))</f>
        <v>通关守卫战:炙岩星350</v>
      </c>
      <c r="C189" s="17">
        <f t="shared" si="7"/>
        <v>188</v>
      </c>
      <c r="D189" s="22" t="str">
        <f t="shared" si="8"/>
        <v>成就类型-通关战斗类型关卡</v>
      </c>
      <c r="E189" s="22">
        <v>1</v>
      </c>
      <c r="F189" s="22" t="str">
        <f>_xlfn.IFS(MOD(A189,3)=2,VLOOKUP(A189,任务数值!A:R,9),MOD(A189,3)=0,999,MOD(A189,3)=1,VLOOKUP(A189,任务数值!A:S,14))</f>
        <v>战斗类型-挂机关卡|8|350</v>
      </c>
      <c r="G189" s="22">
        <f>_xlfn.IFS(MOD(A189,3)=2,1,MOD(A189,3)=0,VLOOKUP(A189,任务数值!A:S,7),MOD(A189,3)=1,1)</f>
        <v>1</v>
      </c>
      <c r="H189" s="6" t="s">
        <v>21</v>
      </c>
      <c r="I189" s="3">
        <v>3</v>
      </c>
    </row>
    <row r="190" s="3" customFormat="1" spans="1:9">
      <c r="A190" s="17">
        <v>188</v>
      </c>
      <c r="B190" s="3" t="str">
        <f>_xlfn.IFS(MOD(A190,3)=2,VLOOKUP(A190,任务数值!A:I,5),MOD(A190,3)=0,VLOOKUP(A190,任务数值!A:I,8),MOD(A190,3)=1,VLOOKUP(A190,任务数值!A:S,13))</f>
        <v>通关星球12-3</v>
      </c>
      <c r="C190" s="17">
        <f t="shared" si="7"/>
        <v>189</v>
      </c>
      <c r="D190" s="22" t="str">
        <f t="shared" si="8"/>
        <v>成就类型-通关战斗类型关卡</v>
      </c>
      <c r="E190" s="22">
        <v>1</v>
      </c>
      <c r="F190" s="22" t="str">
        <f>_xlfn.IFS(MOD(A190,3)=2,VLOOKUP(A190,任务数值!A:R,9),MOD(A190,3)=0,999,MOD(A190,3)=1,VLOOKUP(A190,任务数值!A:S,14))</f>
        <v>战斗类型-精英关卡|12|3</v>
      </c>
      <c r="G190" s="22">
        <f>_xlfn.IFS(MOD(A190,3)=2,1,MOD(A190,3)=0,VLOOKUP(A190,任务数值!A:S,7),MOD(A190,3)=1,1)</f>
        <v>1</v>
      </c>
      <c r="H190" s="6" t="s">
        <v>21</v>
      </c>
      <c r="I190" s="3">
        <v>3</v>
      </c>
    </row>
    <row r="191" s="3" customFormat="1" spans="1:9">
      <c r="A191" s="17">
        <v>189</v>
      </c>
      <c r="B191" s="3" t="str">
        <f>_xlfn.IFS(MOD(A191,3)=2,VLOOKUP(A191,任务数值!A:I,5),MOD(A191,3)=0,VLOOKUP(A191,任务数值!A:I,8),MOD(A191,3)=1,VLOOKUP(A191,任务数值!A:S,13))</f>
        <v>职业总等级到达15000</v>
      </c>
      <c r="C191" s="17">
        <f t="shared" si="7"/>
        <v>190</v>
      </c>
      <c r="D191" s="22" t="str">
        <f t="shared" si="8"/>
        <v>成就类型-职业到达等级</v>
      </c>
      <c r="E191" s="22">
        <v>1</v>
      </c>
      <c r="F191" s="22">
        <f>_xlfn.IFS(MOD(A191,3)=2,VLOOKUP(A191,任务数值!A:R,9),MOD(A191,3)=0,999,MOD(A191,3)=1,VLOOKUP(A191,任务数值!A:S,14))</f>
        <v>999</v>
      </c>
      <c r="G191" s="22">
        <f>_xlfn.IFS(MOD(A191,3)=2,1,MOD(A191,3)=0,VLOOKUP(A191,任务数值!A:S,7),MOD(A191,3)=1,1)</f>
        <v>15000</v>
      </c>
      <c r="H191" s="6" t="s">
        <v>21</v>
      </c>
      <c r="I191" s="3">
        <v>3</v>
      </c>
    </row>
    <row r="192" s="3" customFormat="1" spans="1:9">
      <c r="A192" s="17">
        <v>190</v>
      </c>
      <c r="B192" s="3" t="str">
        <f>_xlfn.IFS(MOD(A192,3)=2,VLOOKUP(A192,任务数值!A:I,5),MOD(A192,3)=0,VLOOKUP(A192,任务数值!A:I,8),MOD(A192,3)=1,VLOOKUP(A192,任务数值!A:S,13))</f>
        <v>通关守卫战:炙岩星450</v>
      </c>
      <c r="C192" s="17">
        <f t="shared" si="7"/>
        <v>191</v>
      </c>
      <c r="D192" s="22" t="str">
        <f t="shared" si="8"/>
        <v>成就类型-通关战斗类型关卡</v>
      </c>
      <c r="E192" s="22">
        <v>1</v>
      </c>
      <c r="F192" s="22" t="str">
        <f>_xlfn.IFS(MOD(A192,3)=2,VLOOKUP(A192,任务数值!A:R,9),MOD(A192,3)=0,999,MOD(A192,3)=1,VLOOKUP(A192,任务数值!A:S,14))</f>
        <v>战斗类型-挂机关卡|8|450</v>
      </c>
      <c r="G192" s="22">
        <f>_xlfn.IFS(MOD(A192,3)=2,1,MOD(A192,3)=0,VLOOKUP(A192,任务数值!A:S,7),MOD(A192,3)=1,1)</f>
        <v>1</v>
      </c>
      <c r="H192" s="6" t="s">
        <v>21</v>
      </c>
      <c r="I192" s="3">
        <v>3</v>
      </c>
    </row>
    <row r="193" s="3" customFormat="1" spans="1:9">
      <c r="A193" s="17">
        <v>191</v>
      </c>
      <c r="B193" s="3" t="str">
        <f>_xlfn.IFS(MOD(A193,3)=2,VLOOKUP(A193,任务数值!A:I,5),MOD(A193,3)=0,VLOOKUP(A193,任务数值!A:I,8),MOD(A193,3)=1,VLOOKUP(A193,任务数值!A:S,13))</f>
        <v>通关星球12-4</v>
      </c>
      <c r="C193" s="17">
        <f t="shared" si="7"/>
        <v>192</v>
      </c>
      <c r="D193" s="22" t="str">
        <f t="shared" si="8"/>
        <v>成就类型-通关战斗类型关卡</v>
      </c>
      <c r="E193" s="22">
        <v>1</v>
      </c>
      <c r="F193" s="22" t="str">
        <f>_xlfn.IFS(MOD(A193,3)=2,VLOOKUP(A193,任务数值!A:R,9),MOD(A193,3)=0,999,MOD(A193,3)=1,VLOOKUP(A193,任务数值!A:S,14))</f>
        <v>战斗类型-精英关卡|12|4</v>
      </c>
      <c r="G193" s="22">
        <f>_xlfn.IFS(MOD(A193,3)=2,1,MOD(A193,3)=0,VLOOKUP(A193,任务数值!A:S,7),MOD(A193,3)=1,1)</f>
        <v>1</v>
      </c>
      <c r="H193" s="6" t="s">
        <v>21</v>
      </c>
      <c r="I193" s="3">
        <v>3</v>
      </c>
    </row>
    <row r="194" s="3" customFormat="1" spans="1:9">
      <c r="A194" s="17">
        <v>192</v>
      </c>
      <c r="B194" s="3" t="str">
        <f>_xlfn.IFS(MOD(A194,3)=2,VLOOKUP(A194,任务数值!A:I,5),MOD(A194,3)=0,VLOOKUP(A194,任务数值!A:I,8),MOD(A194,3)=1,VLOOKUP(A194,任务数值!A:S,13))</f>
        <v>职业总等级到达15000</v>
      </c>
      <c r="C194" s="17">
        <f t="shared" ref="C194:C257" si="9">A194+1</f>
        <v>193</v>
      </c>
      <c r="D194" s="22" t="str">
        <f t="shared" ref="D194:D257" si="10">_xlfn.IFS(MOD(A194,3)=2,"成就类型-通关战斗类型关卡",MOD(A194,3)=0,"成就类型-职业到达等级",MOD(A194,3)=1,"成就类型-通关战斗类型关卡")</f>
        <v>成就类型-职业到达等级</v>
      </c>
      <c r="E194" s="22">
        <v>1</v>
      </c>
      <c r="F194" s="22">
        <f>_xlfn.IFS(MOD(A194,3)=2,VLOOKUP(A194,任务数值!A:R,9),MOD(A194,3)=0,999,MOD(A194,3)=1,VLOOKUP(A194,任务数值!A:S,14))</f>
        <v>999</v>
      </c>
      <c r="G194" s="22">
        <f>_xlfn.IFS(MOD(A194,3)=2,1,MOD(A194,3)=0,VLOOKUP(A194,任务数值!A:S,7),MOD(A194,3)=1,1)</f>
        <v>15000</v>
      </c>
      <c r="H194" s="6" t="s">
        <v>21</v>
      </c>
      <c r="I194" s="3">
        <v>3</v>
      </c>
    </row>
    <row r="195" s="3" customFormat="1" spans="1:9">
      <c r="A195" s="17">
        <v>193</v>
      </c>
      <c r="B195" s="3" t="str">
        <f>_xlfn.IFS(MOD(A195,3)=2,VLOOKUP(A195,任务数值!A:I,5),MOD(A195,3)=0,VLOOKUP(A195,任务数值!A:I,8),MOD(A195,3)=1,VLOOKUP(A195,任务数值!A:S,13))</f>
        <v>通关守卫战:光明星50</v>
      </c>
      <c r="C195" s="17">
        <f t="shared" si="9"/>
        <v>194</v>
      </c>
      <c r="D195" s="22" t="str">
        <f t="shared" si="10"/>
        <v>成就类型-通关战斗类型关卡</v>
      </c>
      <c r="E195" s="22">
        <v>1</v>
      </c>
      <c r="F195" s="22" t="str">
        <f>_xlfn.IFS(MOD(A195,3)=2,VLOOKUP(A195,任务数值!A:R,9),MOD(A195,3)=0,999,MOD(A195,3)=1,VLOOKUP(A195,任务数值!A:S,14))</f>
        <v>战斗类型-挂机关卡|9|50</v>
      </c>
      <c r="G195" s="22">
        <f>_xlfn.IFS(MOD(A195,3)=2,1,MOD(A195,3)=0,VLOOKUP(A195,任务数值!A:S,7),MOD(A195,3)=1,1)</f>
        <v>1</v>
      </c>
      <c r="H195" s="6" t="s">
        <v>21</v>
      </c>
      <c r="I195" s="3">
        <v>3</v>
      </c>
    </row>
    <row r="196" s="3" customFormat="1" spans="1:9">
      <c r="A196" s="17">
        <v>194</v>
      </c>
      <c r="B196" s="3" t="str">
        <f>_xlfn.IFS(MOD(A196,3)=2,VLOOKUP(A196,任务数值!A:I,5),MOD(A196,3)=0,VLOOKUP(A196,任务数值!A:I,8),MOD(A196,3)=1,VLOOKUP(A196,任务数值!A:S,13))</f>
        <v>通关星球12-5</v>
      </c>
      <c r="C196" s="17">
        <f t="shared" si="9"/>
        <v>195</v>
      </c>
      <c r="D196" s="22" t="str">
        <f t="shared" si="10"/>
        <v>成就类型-通关战斗类型关卡</v>
      </c>
      <c r="E196" s="22">
        <v>1</v>
      </c>
      <c r="F196" s="22" t="str">
        <f>_xlfn.IFS(MOD(A196,3)=2,VLOOKUP(A196,任务数值!A:R,9),MOD(A196,3)=0,999,MOD(A196,3)=1,VLOOKUP(A196,任务数值!A:S,14))</f>
        <v>战斗类型-精英关卡|12|5</v>
      </c>
      <c r="G196" s="22">
        <f>_xlfn.IFS(MOD(A196,3)=2,1,MOD(A196,3)=0,VLOOKUP(A196,任务数值!A:S,7),MOD(A196,3)=1,1)</f>
        <v>1</v>
      </c>
      <c r="H196" s="6" t="s">
        <v>21</v>
      </c>
      <c r="I196" s="3">
        <v>3</v>
      </c>
    </row>
    <row r="197" s="3" customFormat="1" spans="1:9">
      <c r="A197" s="17">
        <v>195</v>
      </c>
      <c r="B197" s="3" t="str">
        <f>_xlfn.IFS(MOD(A197,3)=2,VLOOKUP(A197,任务数值!A:I,5),MOD(A197,3)=0,VLOOKUP(A197,任务数值!A:I,8),MOD(A197,3)=1,VLOOKUP(A197,任务数值!A:S,13))</f>
        <v>职业总等级到达15000</v>
      </c>
      <c r="C197" s="17">
        <f t="shared" si="9"/>
        <v>196</v>
      </c>
      <c r="D197" s="22" t="str">
        <f t="shared" si="10"/>
        <v>成就类型-职业到达等级</v>
      </c>
      <c r="E197" s="22">
        <v>1</v>
      </c>
      <c r="F197" s="22">
        <f>_xlfn.IFS(MOD(A197,3)=2,VLOOKUP(A197,任务数值!A:R,9),MOD(A197,3)=0,999,MOD(A197,3)=1,VLOOKUP(A197,任务数值!A:S,14))</f>
        <v>999</v>
      </c>
      <c r="G197" s="22">
        <f>_xlfn.IFS(MOD(A197,3)=2,1,MOD(A197,3)=0,VLOOKUP(A197,任务数值!A:S,7),MOD(A197,3)=1,1)</f>
        <v>15000</v>
      </c>
      <c r="H197" s="6" t="s">
        <v>21</v>
      </c>
      <c r="I197" s="3">
        <v>3</v>
      </c>
    </row>
    <row r="198" s="3" customFormat="1" spans="1:9">
      <c r="A198" s="17">
        <v>196</v>
      </c>
      <c r="B198" s="3" t="str">
        <f>_xlfn.IFS(MOD(A198,3)=2,VLOOKUP(A198,任务数值!A:I,5),MOD(A198,3)=0,VLOOKUP(A198,任务数值!A:I,8),MOD(A198,3)=1,VLOOKUP(A198,任务数值!A:S,13))</f>
        <v>通关守卫战:光明星150</v>
      </c>
      <c r="C198" s="17">
        <f t="shared" si="9"/>
        <v>197</v>
      </c>
      <c r="D198" s="22" t="str">
        <f t="shared" si="10"/>
        <v>成就类型-通关战斗类型关卡</v>
      </c>
      <c r="E198" s="22">
        <v>1</v>
      </c>
      <c r="F198" s="22" t="str">
        <f>_xlfn.IFS(MOD(A198,3)=2,VLOOKUP(A198,任务数值!A:R,9),MOD(A198,3)=0,999,MOD(A198,3)=1,VLOOKUP(A198,任务数值!A:S,14))</f>
        <v>战斗类型-挂机关卡|9|150</v>
      </c>
      <c r="G198" s="22">
        <f>_xlfn.IFS(MOD(A198,3)=2,1,MOD(A198,3)=0,VLOOKUP(A198,任务数值!A:S,7),MOD(A198,3)=1,1)</f>
        <v>1</v>
      </c>
      <c r="H198" s="6" t="s">
        <v>21</v>
      </c>
      <c r="I198" s="3">
        <v>3</v>
      </c>
    </row>
    <row r="199" s="3" customFormat="1" spans="1:9">
      <c r="A199" s="17">
        <v>197</v>
      </c>
      <c r="B199" s="3" t="str">
        <f>_xlfn.IFS(MOD(A199,3)=2,VLOOKUP(A199,任务数值!A:I,5),MOD(A199,3)=0,VLOOKUP(A199,任务数值!A:I,8),MOD(A199,3)=1,VLOOKUP(A199,任务数值!A:S,13))</f>
        <v>通关星球13-1</v>
      </c>
      <c r="C199" s="17">
        <f t="shared" si="9"/>
        <v>198</v>
      </c>
      <c r="D199" s="22" t="str">
        <f t="shared" si="10"/>
        <v>成就类型-通关战斗类型关卡</v>
      </c>
      <c r="E199" s="22">
        <v>1</v>
      </c>
      <c r="F199" s="22" t="str">
        <f>_xlfn.IFS(MOD(A199,3)=2,VLOOKUP(A199,任务数值!A:R,9),MOD(A199,3)=0,999,MOD(A199,3)=1,VLOOKUP(A199,任务数值!A:S,14))</f>
        <v>战斗类型-精英关卡|13|1</v>
      </c>
      <c r="G199" s="22">
        <f>_xlfn.IFS(MOD(A199,3)=2,1,MOD(A199,3)=0,VLOOKUP(A199,任务数值!A:S,7),MOD(A199,3)=1,1)</f>
        <v>1</v>
      </c>
      <c r="H199" s="6" t="s">
        <v>21</v>
      </c>
      <c r="I199" s="3">
        <v>3</v>
      </c>
    </row>
    <row r="200" s="3" customFormat="1" spans="1:9">
      <c r="A200" s="17">
        <v>198</v>
      </c>
      <c r="B200" s="3" t="str">
        <f>_xlfn.IFS(MOD(A200,3)=2,VLOOKUP(A200,任务数值!A:I,5),MOD(A200,3)=0,VLOOKUP(A200,任务数值!A:I,8),MOD(A200,3)=1,VLOOKUP(A200,任务数值!A:S,13))</f>
        <v>职业总等级到达15000</v>
      </c>
      <c r="C200" s="17">
        <f t="shared" si="9"/>
        <v>199</v>
      </c>
      <c r="D200" s="22" t="str">
        <f t="shared" si="10"/>
        <v>成就类型-职业到达等级</v>
      </c>
      <c r="E200" s="22">
        <v>1</v>
      </c>
      <c r="F200" s="22">
        <f>_xlfn.IFS(MOD(A200,3)=2,VLOOKUP(A200,任务数值!A:R,9),MOD(A200,3)=0,999,MOD(A200,3)=1,VLOOKUP(A200,任务数值!A:S,14))</f>
        <v>999</v>
      </c>
      <c r="G200" s="22">
        <f>_xlfn.IFS(MOD(A200,3)=2,1,MOD(A200,3)=0,VLOOKUP(A200,任务数值!A:S,7),MOD(A200,3)=1,1)</f>
        <v>15000</v>
      </c>
      <c r="H200" s="6" t="s">
        <v>21</v>
      </c>
      <c r="I200" s="3">
        <v>3</v>
      </c>
    </row>
    <row r="201" s="3" customFormat="1" spans="1:9">
      <c r="A201" s="17">
        <v>199</v>
      </c>
      <c r="B201" s="3" t="str">
        <f>_xlfn.IFS(MOD(A201,3)=2,VLOOKUP(A201,任务数值!A:I,5),MOD(A201,3)=0,VLOOKUP(A201,任务数值!A:I,8),MOD(A201,3)=1,VLOOKUP(A201,任务数值!A:S,13))</f>
        <v>通关守卫战:光明星250</v>
      </c>
      <c r="C201" s="17">
        <f t="shared" si="9"/>
        <v>200</v>
      </c>
      <c r="D201" s="22" t="str">
        <f t="shared" si="10"/>
        <v>成就类型-通关战斗类型关卡</v>
      </c>
      <c r="E201" s="22">
        <v>1</v>
      </c>
      <c r="F201" s="22" t="str">
        <f>_xlfn.IFS(MOD(A201,3)=2,VLOOKUP(A201,任务数值!A:R,9),MOD(A201,3)=0,999,MOD(A201,3)=1,VLOOKUP(A201,任务数值!A:S,14))</f>
        <v>战斗类型-挂机关卡|9|250</v>
      </c>
      <c r="G201" s="22">
        <f>_xlfn.IFS(MOD(A201,3)=2,1,MOD(A201,3)=0,VLOOKUP(A201,任务数值!A:S,7),MOD(A201,3)=1,1)</f>
        <v>1</v>
      </c>
      <c r="H201" s="6" t="s">
        <v>21</v>
      </c>
      <c r="I201" s="3">
        <v>3</v>
      </c>
    </row>
    <row r="202" s="3" customFormat="1" spans="1:9">
      <c r="A202" s="17">
        <v>200</v>
      </c>
      <c r="B202" s="3" t="str">
        <f>_xlfn.IFS(MOD(A202,3)=2,VLOOKUP(A202,任务数值!A:I,5),MOD(A202,3)=0,VLOOKUP(A202,任务数值!A:I,8),MOD(A202,3)=1,VLOOKUP(A202,任务数值!A:S,13))</f>
        <v>通关星球13-2</v>
      </c>
      <c r="C202" s="17">
        <f t="shared" si="9"/>
        <v>201</v>
      </c>
      <c r="D202" s="22" t="str">
        <f t="shared" si="10"/>
        <v>成就类型-通关战斗类型关卡</v>
      </c>
      <c r="E202" s="22">
        <v>1</v>
      </c>
      <c r="F202" s="22" t="str">
        <f>_xlfn.IFS(MOD(A202,3)=2,VLOOKUP(A202,任务数值!A:R,9),MOD(A202,3)=0,999,MOD(A202,3)=1,VLOOKUP(A202,任务数值!A:S,14))</f>
        <v>战斗类型-精英关卡|13|2</v>
      </c>
      <c r="G202" s="22">
        <f>_xlfn.IFS(MOD(A202,3)=2,1,MOD(A202,3)=0,VLOOKUP(A202,任务数值!A:S,7),MOD(A202,3)=1,1)</f>
        <v>1</v>
      </c>
      <c r="H202" s="6" t="s">
        <v>21</v>
      </c>
      <c r="I202" s="3">
        <v>3</v>
      </c>
    </row>
    <row r="203" s="3" customFormat="1" spans="1:9">
      <c r="A203" s="17">
        <v>201</v>
      </c>
      <c r="B203" s="3" t="str">
        <f>_xlfn.IFS(MOD(A203,3)=2,VLOOKUP(A203,任务数值!A:I,5),MOD(A203,3)=0,VLOOKUP(A203,任务数值!A:I,8),MOD(A203,3)=1,VLOOKUP(A203,任务数值!A:S,13))</f>
        <v>职业总等级到达15000</v>
      </c>
      <c r="C203" s="17">
        <f t="shared" si="9"/>
        <v>202</v>
      </c>
      <c r="D203" s="22" t="str">
        <f t="shared" si="10"/>
        <v>成就类型-职业到达等级</v>
      </c>
      <c r="E203" s="22">
        <v>1</v>
      </c>
      <c r="F203" s="22">
        <f>_xlfn.IFS(MOD(A203,3)=2,VLOOKUP(A203,任务数值!A:R,9),MOD(A203,3)=0,999,MOD(A203,3)=1,VLOOKUP(A203,任务数值!A:S,14))</f>
        <v>999</v>
      </c>
      <c r="G203" s="22">
        <f>_xlfn.IFS(MOD(A203,3)=2,1,MOD(A203,3)=0,VLOOKUP(A203,任务数值!A:S,7),MOD(A203,3)=1,1)</f>
        <v>15000</v>
      </c>
      <c r="H203" s="6" t="s">
        <v>21</v>
      </c>
      <c r="I203" s="3">
        <v>3</v>
      </c>
    </row>
    <row r="204" s="3" customFormat="1" spans="1:9">
      <c r="A204" s="17">
        <v>202</v>
      </c>
      <c r="B204" s="3" t="str">
        <f>_xlfn.IFS(MOD(A204,3)=2,VLOOKUP(A204,任务数值!A:I,5),MOD(A204,3)=0,VLOOKUP(A204,任务数值!A:I,8),MOD(A204,3)=1,VLOOKUP(A204,任务数值!A:S,13))</f>
        <v>通关守卫战:光明星350</v>
      </c>
      <c r="C204" s="17">
        <f t="shared" si="9"/>
        <v>203</v>
      </c>
      <c r="D204" s="22" t="str">
        <f t="shared" si="10"/>
        <v>成就类型-通关战斗类型关卡</v>
      </c>
      <c r="E204" s="22">
        <v>1</v>
      </c>
      <c r="F204" s="22" t="str">
        <f>_xlfn.IFS(MOD(A204,3)=2,VLOOKUP(A204,任务数值!A:R,9),MOD(A204,3)=0,999,MOD(A204,3)=1,VLOOKUP(A204,任务数值!A:S,14))</f>
        <v>战斗类型-挂机关卡|9|350</v>
      </c>
      <c r="G204" s="22">
        <f>_xlfn.IFS(MOD(A204,3)=2,1,MOD(A204,3)=0,VLOOKUP(A204,任务数值!A:S,7),MOD(A204,3)=1,1)</f>
        <v>1</v>
      </c>
      <c r="H204" s="6" t="s">
        <v>21</v>
      </c>
      <c r="I204" s="3">
        <v>3</v>
      </c>
    </row>
    <row r="205" s="3" customFormat="1" spans="1:9">
      <c r="A205" s="17">
        <v>203</v>
      </c>
      <c r="B205" s="3" t="str">
        <f>_xlfn.IFS(MOD(A205,3)=2,VLOOKUP(A205,任务数值!A:I,5),MOD(A205,3)=0,VLOOKUP(A205,任务数值!A:I,8),MOD(A205,3)=1,VLOOKUP(A205,任务数值!A:S,13))</f>
        <v>通关星球13-3</v>
      </c>
      <c r="C205" s="17">
        <f t="shared" si="9"/>
        <v>204</v>
      </c>
      <c r="D205" s="22" t="str">
        <f t="shared" si="10"/>
        <v>成就类型-通关战斗类型关卡</v>
      </c>
      <c r="E205" s="22">
        <v>1</v>
      </c>
      <c r="F205" s="22" t="str">
        <f>_xlfn.IFS(MOD(A205,3)=2,VLOOKUP(A205,任务数值!A:R,9),MOD(A205,3)=0,999,MOD(A205,3)=1,VLOOKUP(A205,任务数值!A:S,14))</f>
        <v>战斗类型-精英关卡|13|3</v>
      </c>
      <c r="G205" s="22">
        <f>_xlfn.IFS(MOD(A205,3)=2,1,MOD(A205,3)=0,VLOOKUP(A205,任务数值!A:S,7),MOD(A205,3)=1,1)</f>
        <v>1</v>
      </c>
      <c r="H205" s="6" t="s">
        <v>21</v>
      </c>
      <c r="I205" s="3">
        <v>3</v>
      </c>
    </row>
    <row r="206" s="3" customFormat="1" spans="1:9">
      <c r="A206" s="17">
        <v>204</v>
      </c>
      <c r="B206" s="3" t="str">
        <f>_xlfn.IFS(MOD(A206,3)=2,VLOOKUP(A206,任务数值!A:I,5),MOD(A206,3)=0,VLOOKUP(A206,任务数值!A:I,8),MOD(A206,3)=1,VLOOKUP(A206,任务数值!A:S,13))</f>
        <v>职业总等级到达15000</v>
      </c>
      <c r="C206" s="17">
        <f t="shared" si="9"/>
        <v>205</v>
      </c>
      <c r="D206" s="22" t="str">
        <f t="shared" si="10"/>
        <v>成就类型-职业到达等级</v>
      </c>
      <c r="E206" s="22">
        <v>1</v>
      </c>
      <c r="F206" s="22">
        <f>_xlfn.IFS(MOD(A206,3)=2,VLOOKUP(A206,任务数值!A:R,9),MOD(A206,3)=0,999,MOD(A206,3)=1,VLOOKUP(A206,任务数值!A:S,14))</f>
        <v>999</v>
      </c>
      <c r="G206" s="22">
        <f>_xlfn.IFS(MOD(A206,3)=2,1,MOD(A206,3)=0,VLOOKUP(A206,任务数值!A:S,7),MOD(A206,3)=1,1)</f>
        <v>15000</v>
      </c>
      <c r="H206" s="6" t="s">
        <v>21</v>
      </c>
      <c r="I206" s="3">
        <v>3</v>
      </c>
    </row>
    <row r="207" s="3" customFormat="1" spans="1:9">
      <c r="A207" s="17">
        <v>205</v>
      </c>
      <c r="B207" s="3" t="str">
        <f>_xlfn.IFS(MOD(A207,3)=2,VLOOKUP(A207,任务数值!A:I,5),MOD(A207,3)=0,VLOOKUP(A207,任务数值!A:I,8),MOD(A207,3)=1,VLOOKUP(A207,任务数值!A:S,13))</f>
        <v>通关守卫战:光明星500</v>
      </c>
      <c r="C207" s="17">
        <f t="shared" si="9"/>
        <v>206</v>
      </c>
      <c r="D207" s="22" t="str">
        <f t="shared" si="10"/>
        <v>成就类型-通关战斗类型关卡</v>
      </c>
      <c r="E207" s="22">
        <v>1</v>
      </c>
      <c r="F207" s="22" t="str">
        <f>_xlfn.IFS(MOD(A207,3)=2,VLOOKUP(A207,任务数值!A:R,9),MOD(A207,3)=0,999,MOD(A207,3)=1,VLOOKUP(A207,任务数值!A:S,14))</f>
        <v>战斗类型-挂机关卡|9|500</v>
      </c>
      <c r="G207" s="22">
        <f>_xlfn.IFS(MOD(A207,3)=2,1,MOD(A207,3)=0,VLOOKUP(A207,任务数值!A:S,7),MOD(A207,3)=1,1)</f>
        <v>1</v>
      </c>
      <c r="H207" s="6" t="s">
        <v>21</v>
      </c>
      <c r="I207" s="3">
        <v>3</v>
      </c>
    </row>
    <row r="208" s="3" customFormat="1" spans="1:9">
      <c r="A208" s="17">
        <v>206</v>
      </c>
      <c r="B208" s="3" t="str">
        <f>_xlfn.IFS(MOD(A208,3)=2,VLOOKUP(A208,任务数值!A:I,5),MOD(A208,3)=0,VLOOKUP(A208,任务数值!A:I,8),MOD(A208,3)=1,VLOOKUP(A208,任务数值!A:S,13))</f>
        <v>通关星球13-4</v>
      </c>
      <c r="C208" s="17">
        <f t="shared" si="9"/>
        <v>207</v>
      </c>
      <c r="D208" s="22" t="str">
        <f t="shared" si="10"/>
        <v>成就类型-通关战斗类型关卡</v>
      </c>
      <c r="E208" s="22">
        <v>1</v>
      </c>
      <c r="F208" s="22" t="str">
        <f>_xlfn.IFS(MOD(A208,3)=2,VLOOKUP(A208,任务数值!A:R,9),MOD(A208,3)=0,999,MOD(A208,3)=1,VLOOKUP(A208,任务数值!A:S,14))</f>
        <v>战斗类型-精英关卡|13|4</v>
      </c>
      <c r="G208" s="22">
        <f>_xlfn.IFS(MOD(A208,3)=2,1,MOD(A208,3)=0,VLOOKUP(A208,任务数值!A:S,7),MOD(A208,3)=1,1)</f>
        <v>1</v>
      </c>
      <c r="H208" s="6" t="s">
        <v>21</v>
      </c>
      <c r="I208" s="3">
        <v>3</v>
      </c>
    </row>
    <row r="209" s="3" customFormat="1" spans="1:9">
      <c r="A209" s="17">
        <v>207</v>
      </c>
      <c r="B209" s="3" t="str">
        <f>_xlfn.IFS(MOD(A209,3)=2,VLOOKUP(A209,任务数值!A:I,5),MOD(A209,3)=0,VLOOKUP(A209,任务数值!A:I,8),MOD(A209,3)=1,VLOOKUP(A209,任务数值!A:S,13))</f>
        <v>职业总等级到达15000</v>
      </c>
      <c r="C209" s="17">
        <f t="shared" si="9"/>
        <v>208</v>
      </c>
      <c r="D209" s="22" t="str">
        <f t="shared" si="10"/>
        <v>成就类型-职业到达等级</v>
      </c>
      <c r="E209" s="22">
        <v>1</v>
      </c>
      <c r="F209" s="22">
        <f>_xlfn.IFS(MOD(A209,3)=2,VLOOKUP(A209,任务数值!A:R,9),MOD(A209,3)=0,999,MOD(A209,3)=1,VLOOKUP(A209,任务数值!A:S,14))</f>
        <v>999</v>
      </c>
      <c r="G209" s="22">
        <f>_xlfn.IFS(MOD(A209,3)=2,1,MOD(A209,3)=0,VLOOKUP(A209,任务数值!A:S,7),MOD(A209,3)=1,1)</f>
        <v>15000</v>
      </c>
      <c r="H209" s="6" t="s">
        <v>21</v>
      </c>
      <c r="I209" s="3">
        <v>3</v>
      </c>
    </row>
    <row r="210" s="3" customFormat="1" spans="1:9">
      <c r="A210" s="17">
        <v>208</v>
      </c>
      <c r="B210" s="3" t="str">
        <f>_xlfn.IFS(MOD(A210,3)=2,VLOOKUP(A210,任务数值!A:I,5),MOD(A210,3)=0,VLOOKUP(A210,任务数值!A:I,8),MOD(A210,3)=1,VLOOKUP(A210,任务数值!A:S,13))</f>
        <v>通关守卫战:暗紫星150</v>
      </c>
      <c r="C210" s="17">
        <f t="shared" si="9"/>
        <v>209</v>
      </c>
      <c r="D210" s="22" t="str">
        <f t="shared" si="10"/>
        <v>成就类型-通关战斗类型关卡</v>
      </c>
      <c r="E210" s="22">
        <v>1</v>
      </c>
      <c r="F210" s="22" t="str">
        <f>_xlfn.IFS(MOD(A210,3)=2,VLOOKUP(A210,任务数值!A:R,9),MOD(A210,3)=0,999,MOD(A210,3)=1,VLOOKUP(A210,任务数值!A:S,14))</f>
        <v>战斗类型-挂机关卡|10|150</v>
      </c>
      <c r="G210" s="22">
        <f>_xlfn.IFS(MOD(A210,3)=2,1,MOD(A210,3)=0,VLOOKUP(A210,任务数值!A:S,7),MOD(A210,3)=1,1)</f>
        <v>1</v>
      </c>
      <c r="H210" s="6" t="s">
        <v>21</v>
      </c>
      <c r="I210" s="3">
        <v>3</v>
      </c>
    </row>
    <row r="211" s="3" customFormat="1" spans="1:9">
      <c r="A211" s="17">
        <v>209</v>
      </c>
      <c r="B211" s="3" t="str">
        <f>_xlfn.IFS(MOD(A211,3)=2,VLOOKUP(A211,任务数值!A:I,5),MOD(A211,3)=0,VLOOKUP(A211,任务数值!A:I,8),MOD(A211,3)=1,VLOOKUP(A211,任务数值!A:S,13))</f>
        <v>通关星球13-5</v>
      </c>
      <c r="C211" s="17">
        <f t="shared" si="9"/>
        <v>210</v>
      </c>
      <c r="D211" s="22" t="str">
        <f t="shared" si="10"/>
        <v>成就类型-通关战斗类型关卡</v>
      </c>
      <c r="E211" s="22">
        <v>1</v>
      </c>
      <c r="F211" s="22" t="str">
        <f>_xlfn.IFS(MOD(A211,3)=2,VLOOKUP(A211,任务数值!A:R,9),MOD(A211,3)=0,999,MOD(A211,3)=1,VLOOKUP(A211,任务数值!A:S,14))</f>
        <v>战斗类型-精英关卡|13|5</v>
      </c>
      <c r="G211" s="22">
        <f>_xlfn.IFS(MOD(A211,3)=2,1,MOD(A211,3)=0,VLOOKUP(A211,任务数值!A:S,7),MOD(A211,3)=1,1)</f>
        <v>1</v>
      </c>
      <c r="H211" s="6" t="s">
        <v>21</v>
      </c>
      <c r="I211" s="3">
        <v>3</v>
      </c>
    </row>
    <row r="212" s="3" customFormat="1" spans="1:9">
      <c r="A212" s="17">
        <v>210</v>
      </c>
      <c r="B212" s="3" t="str">
        <f>_xlfn.IFS(MOD(A212,3)=2,VLOOKUP(A212,任务数值!A:I,5),MOD(A212,3)=0,VLOOKUP(A212,任务数值!A:I,8),MOD(A212,3)=1,VLOOKUP(A212,任务数值!A:S,13))</f>
        <v>职业总等级到达15000</v>
      </c>
      <c r="C212" s="17">
        <f t="shared" si="9"/>
        <v>211</v>
      </c>
      <c r="D212" s="22" t="str">
        <f t="shared" si="10"/>
        <v>成就类型-职业到达等级</v>
      </c>
      <c r="E212" s="22">
        <v>1</v>
      </c>
      <c r="F212" s="22">
        <f>_xlfn.IFS(MOD(A212,3)=2,VLOOKUP(A212,任务数值!A:R,9),MOD(A212,3)=0,999,MOD(A212,3)=1,VLOOKUP(A212,任务数值!A:S,14))</f>
        <v>999</v>
      </c>
      <c r="G212" s="22">
        <f>_xlfn.IFS(MOD(A212,3)=2,1,MOD(A212,3)=0,VLOOKUP(A212,任务数值!A:S,7),MOD(A212,3)=1,1)</f>
        <v>15000</v>
      </c>
      <c r="H212" s="6" t="s">
        <v>21</v>
      </c>
      <c r="I212" s="3">
        <v>3</v>
      </c>
    </row>
    <row r="213" s="3" customFormat="1" spans="1:9">
      <c r="A213" s="17">
        <v>211</v>
      </c>
      <c r="B213" s="3" t="str">
        <f>_xlfn.IFS(MOD(A213,3)=2,VLOOKUP(A213,任务数值!A:I,5),MOD(A213,3)=0,VLOOKUP(A213,任务数值!A:I,8),MOD(A213,3)=1,VLOOKUP(A213,任务数值!A:S,13))</f>
        <v>通关守卫战:暗紫星300</v>
      </c>
      <c r="C213" s="17">
        <f t="shared" si="9"/>
        <v>212</v>
      </c>
      <c r="D213" s="22" t="str">
        <f t="shared" si="10"/>
        <v>成就类型-通关战斗类型关卡</v>
      </c>
      <c r="E213" s="22">
        <v>1</v>
      </c>
      <c r="F213" s="22" t="str">
        <f>_xlfn.IFS(MOD(A213,3)=2,VLOOKUP(A213,任务数值!A:R,9),MOD(A213,3)=0,999,MOD(A213,3)=1,VLOOKUP(A213,任务数值!A:S,14))</f>
        <v>战斗类型-挂机关卡|10|300</v>
      </c>
      <c r="G213" s="22">
        <f>_xlfn.IFS(MOD(A213,3)=2,1,MOD(A213,3)=0,VLOOKUP(A213,任务数值!A:S,7),MOD(A213,3)=1,1)</f>
        <v>1</v>
      </c>
      <c r="H213" s="6" t="s">
        <v>21</v>
      </c>
      <c r="I213" s="3">
        <v>3</v>
      </c>
    </row>
    <row r="214" s="3" customFormat="1" spans="1:9">
      <c r="A214" s="17">
        <v>212</v>
      </c>
      <c r="B214" s="3" t="str">
        <f>_xlfn.IFS(MOD(A214,3)=2,VLOOKUP(A214,任务数值!A:I,5),MOD(A214,3)=0,VLOOKUP(A214,任务数值!A:I,8),MOD(A214,3)=1,VLOOKUP(A214,任务数值!A:S,13))</f>
        <v>通关星球14-1</v>
      </c>
      <c r="C214" s="17">
        <f t="shared" si="9"/>
        <v>213</v>
      </c>
      <c r="D214" s="22" t="str">
        <f t="shared" si="10"/>
        <v>成就类型-通关战斗类型关卡</v>
      </c>
      <c r="E214" s="22">
        <v>1</v>
      </c>
      <c r="F214" s="22" t="str">
        <f>_xlfn.IFS(MOD(A214,3)=2,VLOOKUP(A214,任务数值!A:R,9),MOD(A214,3)=0,999,MOD(A214,3)=1,VLOOKUP(A214,任务数值!A:S,14))</f>
        <v>战斗类型-精英关卡|14|1</v>
      </c>
      <c r="G214" s="22">
        <f>_xlfn.IFS(MOD(A214,3)=2,1,MOD(A214,3)=0,VLOOKUP(A214,任务数值!A:S,7),MOD(A214,3)=1,1)</f>
        <v>1</v>
      </c>
      <c r="H214" s="6" t="s">
        <v>21</v>
      </c>
      <c r="I214" s="3">
        <v>3</v>
      </c>
    </row>
    <row r="215" s="3" customFormat="1" spans="1:9">
      <c r="A215" s="17">
        <v>213</v>
      </c>
      <c r="B215" s="3" t="str">
        <f>_xlfn.IFS(MOD(A215,3)=2,VLOOKUP(A215,任务数值!A:I,5),MOD(A215,3)=0,VLOOKUP(A215,任务数值!A:I,8),MOD(A215,3)=1,VLOOKUP(A215,任务数值!A:S,13))</f>
        <v>职业总等级到达15000</v>
      </c>
      <c r="C215" s="17">
        <f t="shared" si="9"/>
        <v>214</v>
      </c>
      <c r="D215" s="22" t="str">
        <f t="shared" si="10"/>
        <v>成就类型-职业到达等级</v>
      </c>
      <c r="E215" s="22">
        <v>1</v>
      </c>
      <c r="F215" s="22">
        <f>_xlfn.IFS(MOD(A215,3)=2,VLOOKUP(A215,任务数值!A:R,9),MOD(A215,3)=0,999,MOD(A215,3)=1,VLOOKUP(A215,任务数值!A:S,14))</f>
        <v>999</v>
      </c>
      <c r="G215" s="22">
        <f>_xlfn.IFS(MOD(A215,3)=2,1,MOD(A215,3)=0,VLOOKUP(A215,任务数值!A:S,7),MOD(A215,3)=1,1)</f>
        <v>15000</v>
      </c>
      <c r="H215" s="6" t="s">
        <v>21</v>
      </c>
      <c r="I215" s="3">
        <v>3</v>
      </c>
    </row>
    <row r="216" s="3" customFormat="1" spans="1:9">
      <c r="A216" s="17">
        <v>214</v>
      </c>
      <c r="B216" s="3" t="str">
        <f>_xlfn.IFS(MOD(A216,3)=2,VLOOKUP(A216,任务数值!A:I,5),MOD(A216,3)=0,VLOOKUP(A216,任务数值!A:I,8),MOD(A216,3)=1,VLOOKUP(A216,任务数值!A:S,13))</f>
        <v>通关守卫战:暗紫星450</v>
      </c>
      <c r="C216" s="17">
        <f t="shared" si="9"/>
        <v>215</v>
      </c>
      <c r="D216" s="22" t="str">
        <f t="shared" si="10"/>
        <v>成就类型-通关战斗类型关卡</v>
      </c>
      <c r="E216" s="22">
        <v>1</v>
      </c>
      <c r="F216" s="22" t="str">
        <f>_xlfn.IFS(MOD(A216,3)=2,VLOOKUP(A216,任务数值!A:R,9),MOD(A216,3)=0,999,MOD(A216,3)=1,VLOOKUP(A216,任务数值!A:S,14))</f>
        <v>战斗类型-挂机关卡|10|450</v>
      </c>
      <c r="G216" s="22">
        <f>_xlfn.IFS(MOD(A216,3)=2,1,MOD(A216,3)=0,VLOOKUP(A216,任务数值!A:S,7),MOD(A216,3)=1,1)</f>
        <v>1</v>
      </c>
      <c r="H216" s="6" t="s">
        <v>21</v>
      </c>
      <c r="I216" s="3">
        <v>3</v>
      </c>
    </row>
    <row r="217" s="3" customFormat="1" spans="1:9">
      <c r="A217" s="17">
        <v>215</v>
      </c>
      <c r="B217" s="3" t="str">
        <f>_xlfn.IFS(MOD(A217,3)=2,VLOOKUP(A217,任务数值!A:I,5),MOD(A217,3)=0,VLOOKUP(A217,任务数值!A:I,8),MOD(A217,3)=1,VLOOKUP(A217,任务数值!A:S,13))</f>
        <v>通关星球14-2</v>
      </c>
      <c r="C217" s="17">
        <f t="shared" si="9"/>
        <v>216</v>
      </c>
      <c r="D217" s="22" t="str">
        <f t="shared" si="10"/>
        <v>成就类型-通关战斗类型关卡</v>
      </c>
      <c r="E217" s="22">
        <v>1</v>
      </c>
      <c r="F217" s="22" t="str">
        <f>_xlfn.IFS(MOD(A217,3)=2,VLOOKUP(A217,任务数值!A:R,9),MOD(A217,3)=0,999,MOD(A217,3)=1,VLOOKUP(A217,任务数值!A:S,14))</f>
        <v>战斗类型-精英关卡|14|2</v>
      </c>
      <c r="G217" s="22">
        <f>_xlfn.IFS(MOD(A217,3)=2,1,MOD(A217,3)=0,VLOOKUP(A217,任务数值!A:S,7),MOD(A217,3)=1,1)</f>
        <v>1</v>
      </c>
      <c r="H217" s="6" t="s">
        <v>21</v>
      </c>
      <c r="I217" s="3">
        <v>3</v>
      </c>
    </row>
    <row r="218" s="3" customFormat="1" spans="1:9">
      <c r="A218" s="17">
        <v>216</v>
      </c>
      <c r="B218" s="3" t="str">
        <f>_xlfn.IFS(MOD(A218,3)=2,VLOOKUP(A218,任务数值!A:I,5),MOD(A218,3)=0,VLOOKUP(A218,任务数值!A:I,8),MOD(A218,3)=1,VLOOKUP(A218,任务数值!A:S,13))</f>
        <v>职业总等级到达15000</v>
      </c>
      <c r="C218" s="17">
        <f t="shared" si="9"/>
        <v>217</v>
      </c>
      <c r="D218" s="22" t="str">
        <f t="shared" si="10"/>
        <v>成就类型-职业到达等级</v>
      </c>
      <c r="E218" s="22">
        <v>1</v>
      </c>
      <c r="F218" s="22">
        <f>_xlfn.IFS(MOD(A218,3)=2,VLOOKUP(A218,任务数值!A:R,9),MOD(A218,3)=0,999,MOD(A218,3)=1,VLOOKUP(A218,任务数值!A:S,14))</f>
        <v>999</v>
      </c>
      <c r="G218" s="22">
        <f>_xlfn.IFS(MOD(A218,3)=2,1,MOD(A218,3)=0,VLOOKUP(A218,任务数值!A:S,7),MOD(A218,3)=1,1)</f>
        <v>15000</v>
      </c>
      <c r="H218" s="6" t="s">
        <v>21</v>
      </c>
      <c r="I218" s="3">
        <v>3</v>
      </c>
    </row>
    <row r="219" s="3" customFormat="1" spans="1:9">
      <c r="A219" s="17">
        <v>217</v>
      </c>
      <c r="B219" s="3" t="str">
        <f>_xlfn.IFS(MOD(A219,3)=2,VLOOKUP(A219,任务数值!A:I,5),MOD(A219,3)=0,VLOOKUP(A219,任务数值!A:I,8),MOD(A219,3)=1,VLOOKUP(A219,任务数值!A:S,13))</f>
        <v>通关守卫战:风气星100</v>
      </c>
      <c r="C219" s="17">
        <f t="shared" si="9"/>
        <v>218</v>
      </c>
      <c r="D219" s="22" t="str">
        <f t="shared" si="10"/>
        <v>成就类型-通关战斗类型关卡</v>
      </c>
      <c r="E219" s="22">
        <v>1</v>
      </c>
      <c r="F219" s="22" t="str">
        <f>_xlfn.IFS(MOD(A219,3)=2,VLOOKUP(A219,任务数值!A:R,9),MOD(A219,3)=0,999,MOD(A219,3)=1,VLOOKUP(A219,任务数值!A:S,14))</f>
        <v>战斗类型-挂机关卡|11|100</v>
      </c>
      <c r="G219" s="22">
        <f>_xlfn.IFS(MOD(A219,3)=2,1,MOD(A219,3)=0,VLOOKUP(A219,任务数值!A:S,7),MOD(A219,3)=1,1)</f>
        <v>1</v>
      </c>
      <c r="H219" s="6" t="s">
        <v>21</v>
      </c>
      <c r="I219" s="3">
        <v>3</v>
      </c>
    </row>
    <row r="220" s="3" customFormat="1" spans="1:9">
      <c r="A220" s="17">
        <v>218</v>
      </c>
      <c r="B220" s="3" t="str">
        <f>_xlfn.IFS(MOD(A220,3)=2,VLOOKUP(A220,任务数值!A:I,5),MOD(A220,3)=0,VLOOKUP(A220,任务数值!A:I,8),MOD(A220,3)=1,VLOOKUP(A220,任务数值!A:S,13))</f>
        <v>通关星球14-3</v>
      </c>
      <c r="C220" s="17">
        <f t="shared" si="9"/>
        <v>219</v>
      </c>
      <c r="D220" s="22" t="str">
        <f t="shared" si="10"/>
        <v>成就类型-通关战斗类型关卡</v>
      </c>
      <c r="E220" s="22">
        <v>1</v>
      </c>
      <c r="F220" s="22" t="str">
        <f>_xlfn.IFS(MOD(A220,3)=2,VLOOKUP(A220,任务数值!A:R,9),MOD(A220,3)=0,999,MOD(A220,3)=1,VLOOKUP(A220,任务数值!A:S,14))</f>
        <v>战斗类型-精英关卡|14|3</v>
      </c>
      <c r="G220" s="22">
        <f>_xlfn.IFS(MOD(A220,3)=2,1,MOD(A220,3)=0,VLOOKUP(A220,任务数值!A:S,7),MOD(A220,3)=1,1)</f>
        <v>1</v>
      </c>
      <c r="H220" s="6" t="s">
        <v>21</v>
      </c>
      <c r="I220" s="3">
        <v>3</v>
      </c>
    </row>
    <row r="221" s="3" customFormat="1" spans="1:9">
      <c r="A221" s="17">
        <v>219</v>
      </c>
      <c r="B221" s="3" t="str">
        <f>_xlfn.IFS(MOD(A221,3)=2,VLOOKUP(A221,任务数值!A:I,5),MOD(A221,3)=0,VLOOKUP(A221,任务数值!A:I,8),MOD(A221,3)=1,VLOOKUP(A221,任务数值!A:S,13))</f>
        <v>职业总等级到达15000</v>
      </c>
      <c r="C221" s="17">
        <f t="shared" si="9"/>
        <v>220</v>
      </c>
      <c r="D221" s="22" t="str">
        <f t="shared" si="10"/>
        <v>成就类型-职业到达等级</v>
      </c>
      <c r="E221" s="22">
        <v>1</v>
      </c>
      <c r="F221" s="22">
        <f>_xlfn.IFS(MOD(A221,3)=2,VLOOKUP(A221,任务数值!A:R,9),MOD(A221,3)=0,999,MOD(A221,3)=1,VLOOKUP(A221,任务数值!A:S,14))</f>
        <v>999</v>
      </c>
      <c r="G221" s="22">
        <f>_xlfn.IFS(MOD(A221,3)=2,1,MOD(A221,3)=0,VLOOKUP(A221,任务数值!A:S,7),MOD(A221,3)=1,1)</f>
        <v>15000</v>
      </c>
      <c r="H221" s="6" t="s">
        <v>21</v>
      </c>
      <c r="I221" s="3">
        <v>3</v>
      </c>
    </row>
    <row r="222" s="3" customFormat="1" spans="1:9">
      <c r="A222" s="17">
        <v>220</v>
      </c>
      <c r="B222" s="3" t="str">
        <f>_xlfn.IFS(MOD(A222,3)=2,VLOOKUP(A222,任务数值!A:I,5),MOD(A222,3)=0,VLOOKUP(A222,任务数值!A:I,8),MOD(A222,3)=1,VLOOKUP(A222,任务数值!A:S,13))</f>
        <v>通关守卫战:风气星250</v>
      </c>
      <c r="C222" s="17">
        <f t="shared" si="9"/>
        <v>221</v>
      </c>
      <c r="D222" s="22" t="str">
        <f t="shared" si="10"/>
        <v>成就类型-通关战斗类型关卡</v>
      </c>
      <c r="E222" s="22">
        <v>1</v>
      </c>
      <c r="F222" s="22" t="str">
        <f>_xlfn.IFS(MOD(A222,3)=2,VLOOKUP(A222,任务数值!A:R,9),MOD(A222,3)=0,999,MOD(A222,3)=1,VLOOKUP(A222,任务数值!A:S,14))</f>
        <v>战斗类型-挂机关卡|11|250</v>
      </c>
      <c r="G222" s="22">
        <f>_xlfn.IFS(MOD(A222,3)=2,1,MOD(A222,3)=0,VLOOKUP(A222,任务数值!A:S,7),MOD(A222,3)=1,1)</f>
        <v>1</v>
      </c>
      <c r="H222" s="6" t="s">
        <v>21</v>
      </c>
      <c r="I222" s="3">
        <v>3</v>
      </c>
    </row>
    <row r="223" s="3" customFormat="1" spans="1:9">
      <c r="A223" s="17">
        <v>221</v>
      </c>
      <c r="B223" s="3" t="str">
        <f>_xlfn.IFS(MOD(A223,3)=2,VLOOKUP(A223,任务数值!A:I,5),MOD(A223,3)=0,VLOOKUP(A223,任务数值!A:I,8),MOD(A223,3)=1,VLOOKUP(A223,任务数值!A:S,13))</f>
        <v>通关星球14-4</v>
      </c>
      <c r="C223" s="17">
        <f t="shared" si="9"/>
        <v>222</v>
      </c>
      <c r="D223" s="22" t="str">
        <f t="shared" si="10"/>
        <v>成就类型-通关战斗类型关卡</v>
      </c>
      <c r="E223" s="22">
        <v>1</v>
      </c>
      <c r="F223" s="22" t="str">
        <f>_xlfn.IFS(MOD(A223,3)=2,VLOOKUP(A223,任务数值!A:R,9),MOD(A223,3)=0,999,MOD(A223,3)=1,VLOOKUP(A223,任务数值!A:S,14))</f>
        <v>战斗类型-精英关卡|14|4</v>
      </c>
      <c r="G223" s="22">
        <f>_xlfn.IFS(MOD(A223,3)=2,1,MOD(A223,3)=0,VLOOKUP(A223,任务数值!A:S,7),MOD(A223,3)=1,1)</f>
        <v>1</v>
      </c>
      <c r="H223" s="6" t="s">
        <v>21</v>
      </c>
      <c r="I223" s="3">
        <v>3</v>
      </c>
    </row>
    <row r="224" s="3" customFormat="1" spans="1:9">
      <c r="A224" s="17">
        <v>222</v>
      </c>
      <c r="B224" s="3" t="str">
        <f>_xlfn.IFS(MOD(A224,3)=2,VLOOKUP(A224,任务数值!A:I,5),MOD(A224,3)=0,VLOOKUP(A224,任务数值!A:I,8),MOD(A224,3)=1,VLOOKUP(A224,任务数值!A:S,13))</f>
        <v>职业总等级到达15000</v>
      </c>
      <c r="C224" s="17">
        <f t="shared" si="9"/>
        <v>223</v>
      </c>
      <c r="D224" s="22" t="str">
        <f t="shared" si="10"/>
        <v>成就类型-职业到达等级</v>
      </c>
      <c r="E224" s="22">
        <v>1</v>
      </c>
      <c r="F224" s="22">
        <f>_xlfn.IFS(MOD(A224,3)=2,VLOOKUP(A224,任务数值!A:R,9),MOD(A224,3)=0,999,MOD(A224,3)=1,VLOOKUP(A224,任务数值!A:S,14))</f>
        <v>999</v>
      </c>
      <c r="G224" s="22">
        <f>_xlfn.IFS(MOD(A224,3)=2,1,MOD(A224,3)=0,VLOOKUP(A224,任务数值!A:S,7),MOD(A224,3)=1,1)</f>
        <v>15000</v>
      </c>
      <c r="H224" s="6" t="s">
        <v>21</v>
      </c>
      <c r="I224" s="3">
        <v>3</v>
      </c>
    </row>
    <row r="225" s="3" customFormat="1" spans="1:9">
      <c r="A225" s="17">
        <v>223</v>
      </c>
      <c r="B225" s="3" t="str">
        <f>_xlfn.IFS(MOD(A225,3)=2,VLOOKUP(A225,任务数值!A:I,5),MOD(A225,3)=0,VLOOKUP(A225,任务数值!A:I,8),MOD(A225,3)=1,VLOOKUP(A225,任务数值!A:S,13))</f>
        <v>通关守卫战:风气星400</v>
      </c>
      <c r="C225" s="17">
        <f t="shared" si="9"/>
        <v>224</v>
      </c>
      <c r="D225" s="22" t="str">
        <f t="shared" si="10"/>
        <v>成就类型-通关战斗类型关卡</v>
      </c>
      <c r="E225" s="22">
        <v>1</v>
      </c>
      <c r="F225" s="22" t="str">
        <f>_xlfn.IFS(MOD(A225,3)=2,VLOOKUP(A225,任务数值!A:R,9),MOD(A225,3)=0,999,MOD(A225,3)=1,VLOOKUP(A225,任务数值!A:S,14))</f>
        <v>战斗类型-挂机关卡|11|400</v>
      </c>
      <c r="G225" s="22">
        <f>_xlfn.IFS(MOD(A225,3)=2,1,MOD(A225,3)=0,VLOOKUP(A225,任务数值!A:S,7),MOD(A225,3)=1,1)</f>
        <v>1</v>
      </c>
      <c r="H225" s="6" t="s">
        <v>21</v>
      </c>
      <c r="I225" s="3">
        <v>3</v>
      </c>
    </row>
    <row r="226" s="3" customFormat="1" spans="1:9">
      <c r="A226" s="17">
        <v>224</v>
      </c>
      <c r="B226" s="3" t="str">
        <f>_xlfn.IFS(MOD(A226,3)=2,VLOOKUP(A226,任务数值!A:I,5),MOD(A226,3)=0,VLOOKUP(A226,任务数值!A:I,8),MOD(A226,3)=1,VLOOKUP(A226,任务数值!A:S,13))</f>
        <v>通关星球14-5</v>
      </c>
      <c r="C226" s="17">
        <f t="shared" si="9"/>
        <v>225</v>
      </c>
      <c r="D226" s="22" t="str">
        <f t="shared" si="10"/>
        <v>成就类型-通关战斗类型关卡</v>
      </c>
      <c r="E226" s="22">
        <v>1</v>
      </c>
      <c r="F226" s="22" t="str">
        <f>_xlfn.IFS(MOD(A226,3)=2,VLOOKUP(A226,任务数值!A:R,9),MOD(A226,3)=0,999,MOD(A226,3)=1,VLOOKUP(A226,任务数值!A:S,14))</f>
        <v>战斗类型-精英关卡|14|5</v>
      </c>
      <c r="G226" s="22">
        <f>_xlfn.IFS(MOD(A226,3)=2,1,MOD(A226,3)=0,VLOOKUP(A226,任务数值!A:S,7),MOD(A226,3)=1,1)</f>
        <v>1</v>
      </c>
      <c r="H226" s="6" t="s">
        <v>21</v>
      </c>
      <c r="I226" s="3">
        <v>3</v>
      </c>
    </row>
    <row r="227" s="3" customFormat="1" spans="1:9">
      <c r="A227" s="17">
        <v>225</v>
      </c>
      <c r="B227" s="3" t="str">
        <f>_xlfn.IFS(MOD(A227,3)=2,VLOOKUP(A227,任务数值!A:I,5),MOD(A227,3)=0,VLOOKUP(A227,任务数值!A:I,8),MOD(A227,3)=1,VLOOKUP(A227,任务数值!A:S,13))</f>
        <v>职业总等级到达15000</v>
      </c>
      <c r="C227" s="17">
        <f t="shared" si="9"/>
        <v>226</v>
      </c>
      <c r="D227" s="22" t="str">
        <f t="shared" si="10"/>
        <v>成就类型-职业到达等级</v>
      </c>
      <c r="E227" s="22">
        <v>1</v>
      </c>
      <c r="F227" s="22">
        <f>_xlfn.IFS(MOD(A227,3)=2,VLOOKUP(A227,任务数值!A:R,9),MOD(A227,3)=0,999,MOD(A227,3)=1,VLOOKUP(A227,任务数值!A:S,14))</f>
        <v>999</v>
      </c>
      <c r="G227" s="22">
        <f>_xlfn.IFS(MOD(A227,3)=2,1,MOD(A227,3)=0,VLOOKUP(A227,任务数值!A:S,7),MOD(A227,3)=1,1)</f>
        <v>15000</v>
      </c>
      <c r="H227" s="6" t="s">
        <v>21</v>
      </c>
      <c r="I227" s="3">
        <v>3</v>
      </c>
    </row>
    <row r="228" s="3" customFormat="1" spans="1:9">
      <c r="A228" s="17">
        <v>226</v>
      </c>
      <c r="B228" s="3" t="str">
        <f>_xlfn.IFS(MOD(A228,3)=2,VLOOKUP(A228,任务数值!A:I,5),MOD(A228,3)=0,VLOOKUP(A228,任务数值!A:I,8),MOD(A228,3)=1,VLOOKUP(A228,任务数值!A:S,13))</f>
        <v>通关守卫战:冰川星50</v>
      </c>
      <c r="C228" s="17">
        <f t="shared" si="9"/>
        <v>227</v>
      </c>
      <c r="D228" s="22" t="str">
        <f t="shared" si="10"/>
        <v>成就类型-通关战斗类型关卡</v>
      </c>
      <c r="E228" s="22">
        <v>1</v>
      </c>
      <c r="F228" s="22" t="str">
        <f>_xlfn.IFS(MOD(A228,3)=2,VLOOKUP(A228,任务数值!A:R,9),MOD(A228,3)=0,999,MOD(A228,3)=1,VLOOKUP(A228,任务数值!A:S,14))</f>
        <v>战斗类型-挂机关卡|12|50</v>
      </c>
      <c r="G228" s="22">
        <f>_xlfn.IFS(MOD(A228,3)=2,1,MOD(A228,3)=0,VLOOKUP(A228,任务数值!A:S,7),MOD(A228,3)=1,1)</f>
        <v>1</v>
      </c>
      <c r="H228" s="6" t="s">
        <v>21</v>
      </c>
      <c r="I228" s="3">
        <v>3</v>
      </c>
    </row>
    <row r="229" s="3" customFormat="1" spans="1:9">
      <c r="A229" s="17">
        <v>227</v>
      </c>
      <c r="B229" s="3" t="str">
        <f>_xlfn.IFS(MOD(A229,3)=2,VLOOKUP(A229,任务数值!A:I,5),MOD(A229,3)=0,VLOOKUP(A229,任务数值!A:I,8),MOD(A229,3)=1,VLOOKUP(A229,任务数值!A:S,13))</f>
        <v>通关星球15-1</v>
      </c>
      <c r="C229" s="17">
        <f t="shared" si="9"/>
        <v>228</v>
      </c>
      <c r="D229" s="22" t="str">
        <f t="shared" si="10"/>
        <v>成就类型-通关战斗类型关卡</v>
      </c>
      <c r="E229" s="22">
        <v>1</v>
      </c>
      <c r="F229" s="22" t="str">
        <f>_xlfn.IFS(MOD(A229,3)=2,VLOOKUP(A229,任务数值!A:R,9),MOD(A229,3)=0,999,MOD(A229,3)=1,VLOOKUP(A229,任务数值!A:S,14))</f>
        <v>战斗类型-精英关卡|15|1</v>
      </c>
      <c r="G229" s="22">
        <f>_xlfn.IFS(MOD(A229,3)=2,1,MOD(A229,3)=0,VLOOKUP(A229,任务数值!A:S,7),MOD(A229,3)=1,1)</f>
        <v>1</v>
      </c>
      <c r="H229" s="6" t="s">
        <v>21</v>
      </c>
      <c r="I229" s="3">
        <v>3</v>
      </c>
    </row>
    <row r="230" s="3" customFormat="1" spans="1:9">
      <c r="A230" s="17">
        <v>228</v>
      </c>
      <c r="B230" s="3" t="str">
        <f>_xlfn.IFS(MOD(A230,3)=2,VLOOKUP(A230,任务数值!A:I,5),MOD(A230,3)=0,VLOOKUP(A230,任务数值!A:I,8),MOD(A230,3)=1,VLOOKUP(A230,任务数值!A:S,13))</f>
        <v>职业总等级到达15000</v>
      </c>
      <c r="C230" s="17">
        <f t="shared" si="9"/>
        <v>229</v>
      </c>
      <c r="D230" s="22" t="str">
        <f t="shared" si="10"/>
        <v>成就类型-职业到达等级</v>
      </c>
      <c r="E230" s="22">
        <v>1</v>
      </c>
      <c r="F230" s="22">
        <f>_xlfn.IFS(MOD(A230,3)=2,VLOOKUP(A230,任务数值!A:R,9),MOD(A230,3)=0,999,MOD(A230,3)=1,VLOOKUP(A230,任务数值!A:S,14))</f>
        <v>999</v>
      </c>
      <c r="G230" s="22">
        <f>_xlfn.IFS(MOD(A230,3)=2,1,MOD(A230,3)=0,VLOOKUP(A230,任务数值!A:S,7),MOD(A230,3)=1,1)</f>
        <v>15000</v>
      </c>
      <c r="H230" s="6" t="s">
        <v>21</v>
      </c>
      <c r="I230" s="3">
        <v>3</v>
      </c>
    </row>
    <row r="231" s="3" customFormat="1" spans="1:9">
      <c r="A231" s="17">
        <v>229</v>
      </c>
      <c r="B231" s="3" t="str">
        <f>_xlfn.IFS(MOD(A231,3)=2,VLOOKUP(A231,任务数值!A:I,5),MOD(A231,3)=0,VLOOKUP(A231,任务数值!A:I,8),MOD(A231,3)=1,VLOOKUP(A231,任务数值!A:S,13))</f>
        <v>通关守卫战:冰川星200</v>
      </c>
      <c r="C231" s="17">
        <f t="shared" si="9"/>
        <v>230</v>
      </c>
      <c r="D231" s="22" t="str">
        <f t="shared" si="10"/>
        <v>成就类型-通关战斗类型关卡</v>
      </c>
      <c r="E231" s="22">
        <v>1</v>
      </c>
      <c r="F231" s="22" t="str">
        <f>_xlfn.IFS(MOD(A231,3)=2,VLOOKUP(A231,任务数值!A:R,9),MOD(A231,3)=0,999,MOD(A231,3)=1,VLOOKUP(A231,任务数值!A:S,14))</f>
        <v>战斗类型-挂机关卡|12|200</v>
      </c>
      <c r="G231" s="22">
        <f>_xlfn.IFS(MOD(A231,3)=2,1,MOD(A231,3)=0,VLOOKUP(A231,任务数值!A:S,7),MOD(A231,3)=1,1)</f>
        <v>1</v>
      </c>
      <c r="H231" s="6" t="s">
        <v>21</v>
      </c>
      <c r="I231" s="3">
        <v>3</v>
      </c>
    </row>
    <row r="232" s="3" customFormat="1" spans="1:9">
      <c r="A232" s="17">
        <v>230</v>
      </c>
      <c r="B232" s="3" t="str">
        <f>_xlfn.IFS(MOD(A232,3)=2,VLOOKUP(A232,任务数值!A:I,5),MOD(A232,3)=0,VLOOKUP(A232,任务数值!A:I,8),MOD(A232,3)=1,VLOOKUP(A232,任务数值!A:S,13))</f>
        <v>通关星球15-2</v>
      </c>
      <c r="C232" s="17">
        <f t="shared" si="9"/>
        <v>231</v>
      </c>
      <c r="D232" s="22" t="str">
        <f t="shared" si="10"/>
        <v>成就类型-通关战斗类型关卡</v>
      </c>
      <c r="E232" s="22">
        <v>1</v>
      </c>
      <c r="F232" s="22" t="str">
        <f>_xlfn.IFS(MOD(A232,3)=2,VLOOKUP(A232,任务数值!A:R,9),MOD(A232,3)=0,999,MOD(A232,3)=1,VLOOKUP(A232,任务数值!A:S,14))</f>
        <v>战斗类型-精英关卡|15|2</v>
      </c>
      <c r="G232" s="22">
        <f>_xlfn.IFS(MOD(A232,3)=2,1,MOD(A232,3)=0,VLOOKUP(A232,任务数值!A:S,7),MOD(A232,3)=1,1)</f>
        <v>1</v>
      </c>
      <c r="H232" s="6" t="s">
        <v>21</v>
      </c>
      <c r="I232" s="3">
        <v>3</v>
      </c>
    </row>
    <row r="233" s="3" customFormat="1" spans="1:9">
      <c r="A233" s="17">
        <v>231</v>
      </c>
      <c r="B233" s="3" t="str">
        <f>_xlfn.IFS(MOD(A233,3)=2,VLOOKUP(A233,任务数值!A:I,5),MOD(A233,3)=0,VLOOKUP(A233,任务数值!A:I,8),MOD(A233,3)=1,VLOOKUP(A233,任务数值!A:S,13))</f>
        <v>职业总等级到达15000</v>
      </c>
      <c r="C233" s="17">
        <f t="shared" si="9"/>
        <v>232</v>
      </c>
      <c r="D233" s="22" t="str">
        <f t="shared" si="10"/>
        <v>成就类型-职业到达等级</v>
      </c>
      <c r="E233" s="22">
        <v>1</v>
      </c>
      <c r="F233" s="22">
        <f>_xlfn.IFS(MOD(A233,3)=2,VLOOKUP(A233,任务数值!A:R,9),MOD(A233,3)=0,999,MOD(A233,3)=1,VLOOKUP(A233,任务数值!A:S,14))</f>
        <v>999</v>
      </c>
      <c r="G233" s="22">
        <f>_xlfn.IFS(MOD(A233,3)=2,1,MOD(A233,3)=0,VLOOKUP(A233,任务数值!A:S,7),MOD(A233,3)=1,1)</f>
        <v>15000</v>
      </c>
      <c r="H233" s="6" t="s">
        <v>21</v>
      </c>
      <c r="I233" s="3">
        <v>3</v>
      </c>
    </row>
    <row r="234" s="3" customFormat="1" spans="1:9">
      <c r="A234" s="17">
        <v>232</v>
      </c>
      <c r="B234" s="3" t="str">
        <f>_xlfn.IFS(MOD(A234,3)=2,VLOOKUP(A234,任务数值!A:I,5),MOD(A234,3)=0,VLOOKUP(A234,任务数值!A:I,8),MOD(A234,3)=1,VLOOKUP(A234,任务数值!A:S,13))</f>
        <v>通关守卫战:冰川星350</v>
      </c>
      <c r="C234" s="17">
        <f t="shared" si="9"/>
        <v>233</v>
      </c>
      <c r="D234" s="22" t="str">
        <f t="shared" si="10"/>
        <v>成就类型-通关战斗类型关卡</v>
      </c>
      <c r="E234" s="22">
        <v>1</v>
      </c>
      <c r="F234" s="22" t="str">
        <f>_xlfn.IFS(MOD(A234,3)=2,VLOOKUP(A234,任务数值!A:R,9),MOD(A234,3)=0,999,MOD(A234,3)=1,VLOOKUP(A234,任务数值!A:S,14))</f>
        <v>战斗类型-挂机关卡|12|350</v>
      </c>
      <c r="G234" s="22">
        <f>_xlfn.IFS(MOD(A234,3)=2,1,MOD(A234,3)=0,VLOOKUP(A234,任务数值!A:S,7),MOD(A234,3)=1,1)</f>
        <v>1</v>
      </c>
      <c r="H234" s="6" t="s">
        <v>21</v>
      </c>
      <c r="I234" s="3">
        <v>3</v>
      </c>
    </row>
    <row r="235" s="3" customFormat="1" spans="1:9">
      <c r="A235" s="17">
        <v>233</v>
      </c>
      <c r="B235" s="3" t="str">
        <f>_xlfn.IFS(MOD(A235,3)=2,VLOOKUP(A235,任务数值!A:I,5),MOD(A235,3)=0,VLOOKUP(A235,任务数值!A:I,8),MOD(A235,3)=1,VLOOKUP(A235,任务数值!A:S,13))</f>
        <v>通关星球15-3</v>
      </c>
      <c r="C235" s="17">
        <f t="shared" si="9"/>
        <v>234</v>
      </c>
      <c r="D235" s="22" t="str">
        <f t="shared" si="10"/>
        <v>成就类型-通关战斗类型关卡</v>
      </c>
      <c r="E235" s="22">
        <v>1</v>
      </c>
      <c r="F235" s="22" t="str">
        <f>_xlfn.IFS(MOD(A235,3)=2,VLOOKUP(A235,任务数值!A:R,9),MOD(A235,3)=0,999,MOD(A235,3)=1,VLOOKUP(A235,任务数值!A:S,14))</f>
        <v>战斗类型-精英关卡|15|3</v>
      </c>
      <c r="G235" s="22">
        <f>_xlfn.IFS(MOD(A235,3)=2,1,MOD(A235,3)=0,VLOOKUP(A235,任务数值!A:S,7),MOD(A235,3)=1,1)</f>
        <v>1</v>
      </c>
      <c r="H235" s="6" t="s">
        <v>21</v>
      </c>
      <c r="I235" s="3">
        <v>3</v>
      </c>
    </row>
    <row r="236" s="3" customFormat="1" spans="1:9">
      <c r="A236" s="17">
        <v>234</v>
      </c>
      <c r="B236" s="3" t="str">
        <f>_xlfn.IFS(MOD(A236,3)=2,VLOOKUP(A236,任务数值!A:I,5),MOD(A236,3)=0,VLOOKUP(A236,任务数值!A:I,8),MOD(A236,3)=1,VLOOKUP(A236,任务数值!A:S,13))</f>
        <v>职业总等级到达15000</v>
      </c>
      <c r="C236" s="17">
        <f t="shared" si="9"/>
        <v>235</v>
      </c>
      <c r="D236" s="22" t="str">
        <f t="shared" si="10"/>
        <v>成就类型-职业到达等级</v>
      </c>
      <c r="E236" s="22">
        <v>1</v>
      </c>
      <c r="F236" s="22">
        <f>_xlfn.IFS(MOD(A236,3)=2,VLOOKUP(A236,任务数值!A:R,9),MOD(A236,3)=0,999,MOD(A236,3)=1,VLOOKUP(A236,任务数值!A:S,14))</f>
        <v>999</v>
      </c>
      <c r="G236" s="22">
        <f>_xlfn.IFS(MOD(A236,3)=2,1,MOD(A236,3)=0,VLOOKUP(A236,任务数值!A:S,7),MOD(A236,3)=1,1)</f>
        <v>15000</v>
      </c>
      <c r="H236" s="6" t="s">
        <v>21</v>
      </c>
      <c r="I236" s="3">
        <v>3</v>
      </c>
    </row>
    <row r="237" s="3" customFormat="1" spans="1:9">
      <c r="A237" s="17">
        <v>235</v>
      </c>
      <c r="B237" s="3" t="str">
        <f>_xlfn.IFS(MOD(A237,3)=2,VLOOKUP(A237,任务数值!A:I,5),MOD(A237,3)=0,VLOOKUP(A237,任务数值!A:I,8),MOD(A237,3)=1,VLOOKUP(A237,任务数值!A:S,13))</f>
        <v>通关守卫战:冰川星500</v>
      </c>
      <c r="C237" s="17">
        <f t="shared" si="9"/>
        <v>236</v>
      </c>
      <c r="D237" s="22" t="str">
        <f t="shared" si="10"/>
        <v>成就类型-通关战斗类型关卡</v>
      </c>
      <c r="E237" s="22">
        <v>1</v>
      </c>
      <c r="F237" s="22" t="str">
        <f>_xlfn.IFS(MOD(A237,3)=2,VLOOKUP(A237,任务数值!A:R,9),MOD(A237,3)=0,999,MOD(A237,3)=1,VLOOKUP(A237,任务数值!A:S,14))</f>
        <v>战斗类型-挂机关卡|12|500</v>
      </c>
      <c r="G237" s="22">
        <f>_xlfn.IFS(MOD(A237,3)=2,1,MOD(A237,3)=0,VLOOKUP(A237,任务数值!A:S,7),MOD(A237,3)=1,1)</f>
        <v>1</v>
      </c>
      <c r="H237" s="6" t="s">
        <v>21</v>
      </c>
      <c r="I237" s="3">
        <v>3</v>
      </c>
    </row>
    <row r="238" s="3" customFormat="1" spans="1:9">
      <c r="A238" s="17">
        <v>236</v>
      </c>
      <c r="B238" s="3" t="str">
        <f>_xlfn.IFS(MOD(A238,3)=2,VLOOKUP(A238,任务数值!A:I,5),MOD(A238,3)=0,VLOOKUP(A238,任务数值!A:I,8),MOD(A238,3)=1,VLOOKUP(A238,任务数值!A:S,13))</f>
        <v>通关星球15-4</v>
      </c>
      <c r="C238" s="17">
        <f t="shared" si="9"/>
        <v>237</v>
      </c>
      <c r="D238" s="22" t="str">
        <f t="shared" si="10"/>
        <v>成就类型-通关战斗类型关卡</v>
      </c>
      <c r="E238" s="22">
        <v>1</v>
      </c>
      <c r="F238" s="22" t="str">
        <f>_xlfn.IFS(MOD(A238,3)=2,VLOOKUP(A238,任务数值!A:R,9),MOD(A238,3)=0,999,MOD(A238,3)=1,VLOOKUP(A238,任务数值!A:S,14))</f>
        <v>战斗类型-精英关卡|15|4</v>
      </c>
      <c r="G238" s="22">
        <f>_xlfn.IFS(MOD(A238,3)=2,1,MOD(A238,3)=0,VLOOKUP(A238,任务数值!A:S,7),MOD(A238,3)=1,1)</f>
        <v>1</v>
      </c>
      <c r="H238" s="6" t="s">
        <v>21</v>
      </c>
      <c r="I238" s="3">
        <v>3</v>
      </c>
    </row>
    <row r="239" s="3" customFormat="1" spans="1:9">
      <c r="A239" s="17">
        <v>237</v>
      </c>
      <c r="B239" s="3" t="str">
        <f>_xlfn.IFS(MOD(A239,3)=2,VLOOKUP(A239,任务数值!A:I,5),MOD(A239,3)=0,VLOOKUP(A239,任务数值!A:I,8),MOD(A239,3)=1,VLOOKUP(A239,任务数值!A:S,13))</f>
        <v>职业总等级到达15000</v>
      </c>
      <c r="C239" s="17">
        <f t="shared" si="9"/>
        <v>238</v>
      </c>
      <c r="D239" s="22" t="str">
        <f t="shared" si="10"/>
        <v>成就类型-职业到达等级</v>
      </c>
      <c r="E239" s="22">
        <v>1</v>
      </c>
      <c r="F239" s="22">
        <f>_xlfn.IFS(MOD(A239,3)=2,VLOOKUP(A239,任务数值!A:R,9),MOD(A239,3)=0,999,MOD(A239,3)=1,VLOOKUP(A239,任务数值!A:S,14))</f>
        <v>999</v>
      </c>
      <c r="G239" s="22">
        <f>_xlfn.IFS(MOD(A239,3)=2,1,MOD(A239,3)=0,VLOOKUP(A239,任务数值!A:S,7),MOD(A239,3)=1,1)</f>
        <v>15000</v>
      </c>
      <c r="H239" s="6" t="s">
        <v>21</v>
      </c>
      <c r="I239" s="3">
        <v>3</v>
      </c>
    </row>
    <row r="240" s="3" customFormat="1" spans="1:9">
      <c r="A240" s="17">
        <v>238</v>
      </c>
      <c r="B240" s="3" t="str">
        <f>_xlfn.IFS(MOD(A240,3)=2,VLOOKUP(A240,任务数值!A:I,5),MOD(A240,3)=0,VLOOKUP(A240,任务数值!A:I,8),MOD(A240,3)=1,VLOOKUP(A240,任务数值!A:S,13))</f>
        <v>通关守卫战:炙岩星150</v>
      </c>
      <c r="C240" s="17">
        <f t="shared" si="9"/>
        <v>239</v>
      </c>
      <c r="D240" s="22" t="str">
        <f t="shared" si="10"/>
        <v>成就类型-通关战斗类型关卡</v>
      </c>
      <c r="E240" s="22">
        <v>1</v>
      </c>
      <c r="F240" s="22" t="str">
        <f>_xlfn.IFS(MOD(A240,3)=2,VLOOKUP(A240,任务数值!A:R,9),MOD(A240,3)=0,999,MOD(A240,3)=1,VLOOKUP(A240,任务数值!A:S,14))</f>
        <v>战斗类型-挂机关卡|13|150</v>
      </c>
      <c r="G240" s="22">
        <f>_xlfn.IFS(MOD(A240,3)=2,1,MOD(A240,3)=0,VLOOKUP(A240,任务数值!A:S,7),MOD(A240,3)=1,1)</f>
        <v>1</v>
      </c>
      <c r="H240" s="6" t="s">
        <v>21</v>
      </c>
      <c r="I240" s="3">
        <v>3</v>
      </c>
    </row>
    <row r="241" s="3" customFormat="1" spans="1:9">
      <c r="A241" s="17">
        <v>239</v>
      </c>
      <c r="B241" s="3" t="str">
        <f>_xlfn.IFS(MOD(A241,3)=2,VLOOKUP(A241,任务数值!A:I,5),MOD(A241,3)=0,VLOOKUP(A241,任务数值!A:I,8),MOD(A241,3)=1,VLOOKUP(A241,任务数值!A:S,13))</f>
        <v>通关星球15-5</v>
      </c>
      <c r="C241" s="17">
        <f t="shared" si="9"/>
        <v>240</v>
      </c>
      <c r="D241" s="22" t="str">
        <f t="shared" si="10"/>
        <v>成就类型-通关战斗类型关卡</v>
      </c>
      <c r="E241" s="22">
        <v>1</v>
      </c>
      <c r="F241" s="22" t="str">
        <f>_xlfn.IFS(MOD(A241,3)=2,VLOOKUP(A241,任务数值!A:R,9),MOD(A241,3)=0,999,MOD(A241,3)=1,VLOOKUP(A241,任务数值!A:S,14))</f>
        <v>战斗类型-精英关卡|15|5</v>
      </c>
      <c r="G241" s="22">
        <f>_xlfn.IFS(MOD(A241,3)=2,1,MOD(A241,3)=0,VLOOKUP(A241,任务数值!A:S,7),MOD(A241,3)=1,1)</f>
        <v>1</v>
      </c>
      <c r="H241" s="6" t="s">
        <v>21</v>
      </c>
      <c r="I241" s="3">
        <v>3</v>
      </c>
    </row>
    <row r="242" s="3" customFormat="1" spans="1:9">
      <c r="A242" s="17">
        <v>240</v>
      </c>
      <c r="B242" s="3" t="str">
        <f>_xlfn.IFS(MOD(A242,3)=2,VLOOKUP(A242,任务数值!A:I,5),MOD(A242,3)=0,VLOOKUP(A242,任务数值!A:I,8),MOD(A242,3)=1,VLOOKUP(A242,任务数值!A:S,13))</f>
        <v>职业总等级到达15000</v>
      </c>
      <c r="C242" s="17">
        <f t="shared" si="9"/>
        <v>241</v>
      </c>
      <c r="D242" s="22" t="str">
        <f t="shared" si="10"/>
        <v>成就类型-职业到达等级</v>
      </c>
      <c r="E242" s="22">
        <v>1</v>
      </c>
      <c r="F242" s="22">
        <f>_xlfn.IFS(MOD(A242,3)=2,VLOOKUP(A242,任务数值!A:R,9),MOD(A242,3)=0,999,MOD(A242,3)=1,VLOOKUP(A242,任务数值!A:S,14))</f>
        <v>999</v>
      </c>
      <c r="G242" s="22">
        <f>_xlfn.IFS(MOD(A242,3)=2,1,MOD(A242,3)=0,VLOOKUP(A242,任务数值!A:S,7),MOD(A242,3)=1,1)</f>
        <v>15000</v>
      </c>
      <c r="H242" s="6" t="s">
        <v>21</v>
      </c>
      <c r="I242" s="3">
        <v>3</v>
      </c>
    </row>
    <row r="243" s="3" customFormat="1" spans="1:9">
      <c r="A243" s="17">
        <v>241</v>
      </c>
      <c r="B243" s="3" t="str">
        <f>_xlfn.IFS(MOD(A243,3)=2,VLOOKUP(A243,任务数值!A:I,5),MOD(A243,3)=0,VLOOKUP(A243,任务数值!A:I,8),MOD(A243,3)=1,VLOOKUP(A243,任务数值!A:S,13))</f>
        <v>通关守卫战:炙岩星300</v>
      </c>
      <c r="C243" s="17">
        <f t="shared" si="9"/>
        <v>242</v>
      </c>
      <c r="D243" s="22" t="str">
        <f t="shared" si="10"/>
        <v>成就类型-通关战斗类型关卡</v>
      </c>
      <c r="E243" s="22">
        <v>1</v>
      </c>
      <c r="F243" s="22" t="str">
        <f>_xlfn.IFS(MOD(A243,3)=2,VLOOKUP(A243,任务数值!A:R,9),MOD(A243,3)=0,999,MOD(A243,3)=1,VLOOKUP(A243,任务数值!A:S,14))</f>
        <v>战斗类型-挂机关卡|13|300</v>
      </c>
      <c r="G243" s="22">
        <f>_xlfn.IFS(MOD(A243,3)=2,1,MOD(A243,3)=0,VLOOKUP(A243,任务数值!A:S,7),MOD(A243,3)=1,1)</f>
        <v>1</v>
      </c>
      <c r="H243" s="6" t="s">
        <v>21</v>
      </c>
      <c r="I243" s="3">
        <v>3</v>
      </c>
    </row>
    <row r="244" s="3" customFormat="1" spans="1:9">
      <c r="A244" s="17">
        <v>242</v>
      </c>
      <c r="B244" s="3" t="str">
        <f>_xlfn.IFS(MOD(A244,3)=2,VLOOKUP(A244,任务数值!A:I,5),MOD(A244,3)=0,VLOOKUP(A244,任务数值!A:I,8),MOD(A244,3)=1,VLOOKUP(A244,任务数值!A:S,13))</f>
        <v>通关星球16-1</v>
      </c>
      <c r="C244" s="17">
        <f t="shared" si="9"/>
        <v>243</v>
      </c>
      <c r="D244" s="22" t="str">
        <f t="shared" si="10"/>
        <v>成就类型-通关战斗类型关卡</v>
      </c>
      <c r="E244" s="22">
        <v>1</v>
      </c>
      <c r="F244" s="22" t="str">
        <f>_xlfn.IFS(MOD(A244,3)=2,VLOOKUP(A244,任务数值!A:R,9),MOD(A244,3)=0,999,MOD(A244,3)=1,VLOOKUP(A244,任务数值!A:S,14))</f>
        <v>战斗类型-精英关卡|16|1</v>
      </c>
      <c r="G244" s="22">
        <f>_xlfn.IFS(MOD(A244,3)=2,1,MOD(A244,3)=0,VLOOKUP(A244,任务数值!A:S,7),MOD(A244,3)=1,1)</f>
        <v>1</v>
      </c>
      <c r="H244" s="6" t="s">
        <v>21</v>
      </c>
      <c r="I244" s="3">
        <v>3</v>
      </c>
    </row>
    <row r="245" s="3" customFormat="1" spans="1:9">
      <c r="A245" s="17">
        <v>243</v>
      </c>
      <c r="B245" s="3" t="str">
        <f>_xlfn.IFS(MOD(A245,3)=2,VLOOKUP(A245,任务数值!A:I,5),MOD(A245,3)=0,VLOOKUP(A245,任务数值!A:I,8),MOD(A245,3)=1,VLOOKUP(A245,任务数值!A:S,13))</f>
        <v>职业总等级到达15000</v>
      </c>
      <c r="C245" s="17">
        <f t="shared" si="9"/>
        <v>244</v>
      </c>
      <c r="D245" s="22" t="str">
        <f t="shared" si="10"/>
        <v>成就类型-职业到达等级</v>
      </c>
      <c r="E245" s="22">
        <v>1</v>
      </c>
      <c r="F245" s="22">
        <f>_xlfn.IFS(MOD(A245,3)=2,VLOOKUP(A245,任务数值!A:R,9),MOD(A245,3)=0,999,MOD(A245,3)=1,VLOOKUP(A245,任务数值!A:S,14))</f>
        <v>999</v>
      </c>
      <c r="G245" s="22">
        <f>_xlfn.IFS(MOD(A245,3)=2,1,MOD(A245,3)=0,VLOOKUP(A245,任务数值!A:S,7),MOD(A245,3)=1,1)</f>
        <v>15000</v>
      </c>
      <c r="H245" s="6" t="s">
        <v>21</v>
      </c>
      <c r="I245" s="3">
        <v>3</v>
      </c>
    </row>
    <row r="246" s="3" customFormat="1" spans="1:9">
      <c r="A246" s="17">
        <v>244</v>
      </c>
      <c r="B246" s="3" t="str">
        <f>_xlfn.IFS(MOD(A246,3)=2,VLOOKUP(A246,任务数值!A:I,5),MOD(A246,3)=0,VLOOKUP(A246,任务数值!A:I,8),MOD(A246,3)=1,VLOOKUP(A246,任务数值!A:S,13))</f>
        <v>通关守卫战:炙岩星460</v>
      </c>
      <c r="C246" s="17">
        <f t="shared" si="9"/>
        <v>245</v>
      </c>
      <c r="D246" s="22" t="str">
        <f t="shared" si="10"/>
        <v>成就类型-通关战斗类型关卡</v>
      </c>
      <c r="E246" s="22">
        <v>1</v>
      </c>
      <c r="F246" s="22" t="str">
        <f>_xlfn.IFS(MOD(A246,3)=2,VLOOKUP(A246,任务数值!A:R,9),MOD(A246,3)=0,999,MOD(A246,3)=1,VLOOKUP(A246,任务数值!A:S,14))</f>
        <v>战斗类型-挂机关卡|13|460</v>
      </c>
      <c r="G246" s="22">
        <f>_xlfn.IFS(MOD(A246,3)=2,1,MOD(A246,3)=0,VLOOKUP(A246,任务数值!A:S,7),MOD(A246,3)=1,1)</f>
        <v>1</v>
      </c>
      <c r="H246" s="6" t="s">
        <v>21</v>
      </c>
      <c r="I246" s="3">
        <v>3</v>
      </c>
    </row>
    <row r="247" s="3" customFormat="1" spans="1:9">
      <c r="A247" s="17">
        <v>245</v>
      </c>
      <c r="B247" s="3" t="str">
        <f>_xlfn.IFS(MOD(A247,3)=2,VLOOKUP(A247,任务数值!A:I,5),MOD(A247,3)=0,VLOOKUP(A247,任务数值!A:I,8),MOD(A247,3)=1,VLOOKUP(A247,任务数值!A:S,13))</f>
        <v>通关星球16-2</v>
      </c>
      <c r="C247" s="17">
        <f t="shared" si="9"/>
        <v>246</v>
      </c>
      <c r="D247" s="22" t="str">
        <f t="shared" si="10"/>
        <v>成就类型-通关战斗类型关卡</v>
      </c>
      <c r="E247" s="22">
        <v>1</v>
      </c>
      <c r="F247" s="22" t="str">
        <f>_xlfn.IFS(MOD(A247,3)=2,VLOOKUP(A247,任务数值!A:R,9),MOD(A247,3)=0,999,MOD(A247,3)=1,VLOOKUP(A247,任务数值!A:S,14))</f>
        <v>战斗类型-精英关卡|16|2</v>
      </c>
      <c r="G247" s="22">
        <f>_xlfn.IFS(MOD(A247,3)=2,1,MOD(A247,3)=0,VLOOKUP(A247,任务数值!A:S,7),MOD(A247,3)=1,1)</f>
        <v>1</v>
      </c>
      <c r="H247" s="6" t="s">
        <v>21</v>
      </c>
      <c r="I247" s="3">
        <v>3</v>
      </c>
    </row>
    <row r="248" s="3" customFormat="1" spans="1:9">
      <c r="A248" s="17">
        <v>246</v>
      </c>
      <c r="B248" s="3" t="str">
        <f>_xlfn.IFS(MOD(A248,3)=2,VLOOKUP(A248,任务数值!A:I,5),MOD(A248,3)=0,VLOOKUP(A248,任务数值!A:I,8),MOD(A248,3)=1,VLOOKUP(A248,任务数值!A:S,13))</f>
        <v>职业总等级到达15000</v>
      </c>
      <c r="C248" s="17">
        <f t="shared" si="9"/>
        <v>247</v>
      </c>
      <c r="D248" s="22" t="str">
        <f t="shared" si="10"/>
        <v>成就类型-职业到达等级</v>
      </c>
      <c r="E248" s="22">
        <v>1</v>
      </c>
      <c r="F248" s="22">
        <f>_xlfn.IFS(MOD(A248,3)=2,VLOOKUP(A248,任务数值!A:R,9),MOD(A248,3)=0,999,MOD(A248,3)=1,VLOOKUP(A248,任务数值!A:S,14))</f>
        <v>999</v>
      </c>
      <c r="G248" s="22">
        <f>_xlfn.IFS(MOD(A248,3)=2,1,MOD(A248,3)=0,VLOOKUP(A248,任务数值!A:S,7),MOD(A248,3)=1,1)</f>
        <v>15000</v>
      </c>
      <c r="H248" s="6" t="s">
        <v>21</v>
      </c>
      <c r="I248" s="3">
        <v>3</v>
      </c>
    </row>
    <row r="249" s="3" customFormat="1" spans="1:9">
      <c r="A249" s="17">
        <v>247</v>
      </c>
      <c r="B249" s="3" t="str">
        <f>_xlfn.IFS(MOD(A249,3)=2,VLOOKUP(A249,任务数值!A:I,5),MOD(A249,3)=0,VLOOKUP(A249,任务数值!A:I,8),MOD(A249,3)=1,VLOOKUP(A249,任务数值!A:S,13))</f>
        <v>通关守卫战:光明星120</v>
      </c>
      <c r="C249" s="17">
        <f t="shared" si="9"/>
        <v>248</v>
      </c>
      <c r="D249" s="22" t="str">
        <f t="shared" si="10"/>
        <v>成就类型-通关战斗类型关卡</v>
      </c>
      <c r="E249" s="22">
        <v>1</v>
      </c>
      <c r="F249" s="22" t="str">
        <f>_xlfn.IFS(MOD(A249,3)=2,VLOOKUP(A249,任务数值!A:R,9),MOD(A249,3)=0,999,MOD(A249,3)=1,VLOOKUP(A249,任务数值!A:S,14))</f>
        <v>战斗类型-挂机关卡|14|120</v>
      </c>
      <c r="G249" s="22">
        <f>_xlfn.IFS(MOD(A249,3)=2,1,MOD(A249,3)=0,VLOOKUP(A249,任务数值!A:S,7),MOD(A249,3)=1,1)</f>
        <v>1</v>
      </c>
      <c r="H249" s="6" t="s">
        <v>21</v>
      </c>
      <c r="I249" s="3">
        <v>3</v>
      </c>
    </row>
    <row r="250" s="3" customFormat="1" spans="1:9">
      <c r="A250" s="17">
        <v>248</v>
      </c>
      <c r="B250" s="3" t="str">
        <f>_xlfn.IFS(MOD(A250,3)=2,VLOOKUP(A250,任务数值!A:I,5),MOD(A250,3)=0,VLOOKUP(A250,任务数值!A:I,8),MOD(A250,3)=1,VLOOKUP(A250,任务数值!A:S,13))</f>
        <v>通关星球16-3</v>
      </c>
      <c r="C250" s="17">
        <f t="shared" si="9"/>
        <v>249</v>
      </c>
      <c r="D250" s="22" t="str">
        <f t="shared" si="10"/>
        <v>成就类型-通关战斗类型关卡</v>
      </c>
      <c r="E250" s="22">
        <v>1</v>
      </c>
      <c r="F250" s="22" t="str">
        <f>_xlfn.IFS(MOD(A250,3)=2,VLOOKUP(A250,任务数值!A:R,9),MOD(A250,3)=0,999,MOD(A250,3)=1,VLOOKUP(A250,任务数值!A:S,14))</f>
        <v>战斗类型-精英关卡|16|3</v>
      </c>
      <c r="G250" s="22">
        <f>_xlfn.IFS(MOD(A250,3)=2,1,MOD(A250,3)=0,VLOOKUP(A250,任务数值!A:S,7),MOD(A250,3)=1,1)</f>
        <v>1</v>
      </c>
      <c r="H250" s="6" t="s">
        <v>21</v>
      </c>
      <c r="I250" s="3">
        <v>3</v>
      </c>
    </row>
    <row r="251" s="3" customFormat="1" spans="1:9">
      <c r="A251" s="17">
        <v>249</v>
      </c>
      <c r="B251" s="3" t="str">
        <f>_xlfn.IFS(MOD(A251,3)=2,VLOOKUP(A251,任务数值!A:I,5),MOD(A251,3)=0,VLOOKUP(A251,任务数值!A:I,8),MOD(A251,3)=1,VLOOKUP(A251,任务数值!A:S,13))</f>
        <v>职业总等级到达15000</v>
      </c>
      <c r="C251" s="17">
        <f t="shared" si="9"/>
        <v>250</v>
      </c>
      <c r="D251" s="22" t="str">
        <f t="shared" si="10"/>
        <v>成就类型-职业到达等级</v>
      </c>
      <c r="E251" s="22">
        <v>1</v>
      </c>
      <c r="F251" s="22">
        <f>_xlfn.IFS(MOD(A251,3)=2,VLOOKUP(A251,任务数值!A:R,9),MOD(A251,3)=0,999,MOD(A251,3)=1,VLOOKUP(A251,任务数值!A:S,14))</f>
        <v>999</v>
      </c>
      <c r="G251" s="22">
        <f>_xlfn.IFS(MOD(A251,3)=2,1,MOD(A251,3)=0,VLOOKUP(A251,任务数值!A:S,7),MOD(A251,3)=1,1)</f>
        <v>15000</v>
      </c>
      <c r="H251" s="6" t="s">
        <v>21</v>
      </c>
      <c r="I251" s="3">
        <v>3</v>
      </c>
    </row>
    <row r="252" s="3" customFormat="1" spans="1:9">
      <c r="A252" s="17">
        <v>250</v>
      </c>
      <c r="B252" s="3" t="str">
        <f>_xlfn.IFS(MOD(A252,3)=2,VLOOKUP(A252,任务数值!A:I,5),MOD(A252,3)=0,VLOOKUP(A252,任务数值!A:I,8),MOD(A252,3)=1,VLOOKUP(A252,任务数值!A:S,13))</f>
        <v>通关守卫战:光明星280</v>
      </c>
      <c r="C252" s="17">
        <f t="shared" si="9"/>
        <v>251</v>
      </c>
      <c r="D252" s="22" t="str">
        <f t="shared" si="10"/>
        <v>成就类型-通关战斗类型关卡</v>
      </c>
      <c r="E252" s="22">
        <v>1</v>
      </c>
      <c r="F252" s="22" t="str">
        <f>_xlfn.IFS(MOD(A252,3)=2,VLOOKUP(A252,任务数值!A:R,9),MOD(A252,3)=0,999,MOD(A252,3)=1,VLOOKUP(A252,任务数值!A:S,14))</f>
        <v>战斗类型-挂机关卡|14|280</v>
      </c>
      <c r="G252" s="22">
        <f>_xlfn.IFS(MOD(A252,3)=2,1,MOD(A252,3)=0,VLOOKUP(A252,任务数值!A:S,7),MOD(A252,3)=1,1)</f>
        <v>1</v>
      </c>
      <c r="H252" s="6" t="s">
        <v>21</v>
      </c>
      <c r="I252" s="3">
        <v>3</v>
      </c>
    </row>
    <row r="253" s="3" customFormat="1" spans="1:9">
      <c r="A253" s="17">
        <v>251</v>
      </c>
      <c r="B253" s="3" t="str">
        <f>_xlfn.IFS(MOD(A253,3)=2,VLOOKUP(A253,任务数值!A:I,5),MOD(A253,3)=0,VLOOKUP(A253,任务数值!A:I,8),MOD(A253,3)=1,VLOOKUP(A253,任务数值!A:S,13))</f>
        <v>通关星球16-4</v>
      </c>
      <c r="C253" s="17">
        <f t="shared" si="9"/>
        <v>252</v>
      </c>
      <c r="D253" s="22" t="str">
        <f t="shared" si="10"/>
        <v>成就类型-通关战斗类型关卡</v>
      </c>
      <c r="E253" s="22">
        <v>1</v>
      </c>
      <c r="F253" s="22" t="str">
        <f>_xlfn.IFS(MOD(A253,3)=2,VLOOKUP(A253,任务数值!A:R,9),MOD(A253,3)=0,999,MOD(A253,3)=1,VLOOKUP(A253,任务数值!A:S,14))</f>
        <v>战斗类型-精英关卡|16|4</v>
      </c>
      <c r="G253" s="22">
        <f>_xlfn.IFS(MOD(A253,3)=2,1,MOD(A253,3)=0,VLOOKUP(A253,任务数值!A:S,7),MOD(A253,3)=1,1)</f>
        <v>1</v>
      </c>
      <c r="H253" s="6" t="s">
        <v>21</v>
      </c>
      <c r="I253" s="3">
        <v>3</v>
      </c>
    </row>
    <row r="254" s="3" customFormat="1" spans="1:9">
      <c r="A254" s="17">
        <v>252</v>
      </c>
      <c r="B254" s="3" t="str">
        <f>_xlfn.IFS(MOD(A254,3)=2,VLOOKUP(A254,任务数值!A:I,5),MOD(A254,3)=0,VLOOKUP(A254,任务数值!A:I,8),MOD(A254,3)=1,VLOOKUP(A254,任务数值!A:S,13))</f>
        <v>职业总等级到达15000</v>
      </c>
      <c r="C254" s="17">
        <f t="shared" si="9"/>
        <v>253</v>
      </c>
      <c r="D254" s="22" t="str">
        <f t="shared" si="10"/>
        <v>成就类型-职业到达等级</v>
      </c>
      <c r="E254" s="22">
        <v>1</v>
      </c>
      <c r="F254" s="22">
        <f>_xlfn.IFS(MOD(A254,3)=2,VLOOKUP(A254,任务数值!A:R,9),MOD(A254,3)=0,999,MOD(A254,3)=1,VLOOKUP(A254,任务数值!A:S,14))</f>
        <v>999</v>
      </c>
      <c r="G254" s="22">
        <f>_xlfn.IFS(MOD(A254,3)=2,1,MOD(A254,3)=0,VLOOKUP(A254,任务数值!A:S,7),MOD(A254,3)=1,1)</f>
        <v>15000</v>
      </c>
      <c r="H254" s="6" t="s">
        <v>21</v>
      </c>
      <c r="I254" s="3">
        <v>3</v>
      </c>
    </row>
    <row r="255" s="3" customFormat="1" spans="1:9">
      <c r="A255" s="17">
        <v>253</v>
      </c>
      <c r="B255" s="3" t="str">
        <f>_xlfn.IFS(MOD(A255,3)=2,VLOOKUP(A255,任务数值!A:I,5),MOD(A255,3)=0,VLOOKUP(A255,任务数值!A:I,8),MOD(A255,3)=1,VLOOKUP(A255,任务数值!A:S,13))</f>
        <v>通关守卫战:光明星440</v>
      </c>
      <c r="C255" s="17">
        <f t="shared" si="9"/>
        <v>254</v>
      </c>
      <c r="D255" s="22" t="str">
        <f t="shared" si="10"/>
        <v>成就类型-通关战斗类型关卡</v>
      </c>
      <c r="E255" s="22">
        <v>1</v>
      </c>
      <c r="F255" s="22" t="str">
        <f>_xlfn.IFS(MOD(A255,3)=2,VLOOKUP(A255,任务数值!A:R,9),MOD(A255,3)=0,999,MOD(A255,3)=1,VLOOKUP(A255,任务数值!A:S,14))</f>
        <v>战斗类型-挂机关卡|14|440</v>
      </c>
      <c r="G255" s="22">
        <f>_xlfn.IFS(MOD(A255,3)=2,1,MOD(A255,3)=0,VLOOKUP(A255,任务数值!A:S,7),MOD(A255,3)=1,1)</f>
        <v>1</v>
      </c>
      <c r="H255" s="6" t="s">
        <v>21</v>
      </c>
      <c r="I255" s="3">
        <v>3</v>
      </c>
    </row>
    <row r="256" s="3" customFormat="1" spans="1:9">
      <c r="A256" s="17">
        <v>254</v>
      </c>
      <c r="B256" s="3" t="str">
        <f>_xlfn.IFS(MOD(A256,3)=2,VLOOKUP(A256,任务数值!A:I,5),MOD(A256,3)=0,VLOOKUP(A256,任务数值!A:I,8),MOD(A256,3)=1,VLOOKUP(A256,任务数值!A:S,13))</f>
        <v>通关星球16-5</v>
      </c>
      <c r="C256" s="17">
        <f t="shared" si="9"/>
        <v>255</v>
      </c>
      <c r="D256" s="22" t="str">
        <f t="shared" si="10"/>
        <v>成就类型-通关战斗类型关卡</v>
      </c>
      <c r="E256" s="22">
        <v>1</v>
      </c>
      <c r="F256" s="22" t="str">
        <f>_xlfn.IFS(MOD(A256,3)=2,VLOOKUP(A256,任务数值!A:R,9),MOD(A256,3)=0,999,MOD(A256,3)=1,VLOOKUP(A256,任务数值!A:S,14))</f>
        <v>战斗类型-精英关卡|16|5</v>
      </c>
      <c r="G256" s="22">
        <f>_xlfn.IFS(MOD(A256,3)=2,1,MOD(A256,3)=0,VLOOKUP(A256,任务数值!A:S,7),MOD(A256,3)=1,1)</f>
        <v>1</v>
      </c>
      <c r="H256" s="6" t="s">
        <v>21</v>
      </c>
      <c r="I256" s="3">
        <v>3</v>
      </c>
    </row>
    <row r="257" s="3" customFormat="1" spans="1:9">
      <c r="A257" s="17">
        <v>255</v>
      </c>
      <c r="B257" s="3" t="str">
        <f>_xlfn.IFS(MOD(A257,3)=2,VLOOKUP(A257,任务数值!A:I,5),MOD(A257,3)=0,VLOOKUP(A257,任务数值!A:I,8),MOD(A257,3)=1,VLOOKUP(A257,任务数值!A:S,13))</f>
        <v>职业总等级到达15000</v>
      </c>
      <c r="C257" s="17">
        <f t="shared" si="9"/>
        <v>256</v>
      </c>
      <c r="D257" s="22" t="str">
        <f t="shared" si="10"/>
        <v>成就类型-职业到达等级</v>
      </c>
      <c r="E257" s="22">
        <v>1</v>
      </c>
      <c r="F257" s="22">
        <f>_xlfn.IFS(MOD(A257,3)=2,VLOOKUP(A257,任务数值!A:R,9),MOD(A257,3)=0,999,MOD(A257,3)=1,VLOOKUP(A257,任务数值!A:S,14))</f>
        <v>999</v>
      </c>
      <c r="G257" s="22">
        <f>_xlfn.IFS(MOD(A257,3)=2,1,MOD(A257,3)=0,VLOOKUP(A257,任务数值!A:S,7),MOD(A257,3)=1,1)</f>
        <v>15000</v>
      </c>
      <c r="H257" s="6" t="s">
        <v>21</v>
      </c>
      <c r="I257" s="3">
        <v>3</v>
      </c>
    </row>
    <row r="258" s="3" customFormat="1" spans="1:9">
      <c r="A258" s="17">
        <v>256</v>
      </c>
      <c r="B258" s="3" t="str">
        <f>_xlfn.IFS(MOD(A258,3)=2,VLOOKUP(A258,任务数值!A:I,5),MOD(A258,3)=0,VLOOKUP(A258,任务数值!A:I,8),MOD(A258,3)=1,VLOOKUP(A258,任务数值!A:S,13))</f>
        <v>通关守卫战:暗紫星100</v>
      </c>
      <c r="C258" s="17">
        <f t="shared" ref="C258:C321" si="11">A258+1</f>
        <v>257</v>
      </c>
      <c r="D258" s="22" t="str">
        <f t="shared" ref="D258:D321" si="12">_xlfn.IFS(MOD(A258,3)=2,"成就类型-通关战斗类型关卡",MOD(A258,3)=0,"成就类型-职业到达等级",MOD(A258,3)=1,"成就类型-通关战斗类型关卡")</f>
        <v>成就类型-通关战斗类型关卡</v>
      </c>
      <c r="E258" s="22">
        <v>1</v>
      </c>
      <c r="F258" s="22" t="str">
        <f>_xlfn.IFS(MOD(A258,3)=2,VLOOKUP(A258,任务数值!A:R,9),MOD(A258,3)=0,999,MOD(A258,3)=1,VLOOKUP(A258,任务数值!A:S,14))</f>
        <v>战斗类型-挂机关卡|15|100</v>
      </c>
      <c r="G258" s="22">
        <f>_xlfn.IFS(MOD(A258,3)=2,1,MOD(A258,3)=0,VLOOKUP(A258,任务数值!A:S,7),MOD(A258,3)=1,1)</f>
        <v>1</v>
      </c>
      <c r="H258" s="6" t="s">
        <v>21</v>
      </c>
      <c r="I258" s="3">
        <v>3</v>
      </c>
    </row>
    <row r="259" s="3" customFormat="1" spans="1:9">
      <c r="A259" s="17">
        <v>257</v>
      </c>
      <c r="B259" s="3" t="str">
        <f>_xlfn.IFS(MOD(A259,3)=2,VLOOKUP(A259,任务数值!A:I,5),MOD(A259,3)=0,VLOOKUP(A259,任务数值!A:I,8),MOD(A259,3)=1,VLOOKUP(A259,任务数值!A:S,13))</f>
        <v>通关星球17-1</v>
      </c>
      <c r="C259" s="17">
        <f t="shared" si="11"/>
        <v>258</v>
      </c>
      <c r="D259" s="22" t="str">
        <f t="shared" si="12"/>
        <v>成就类型-通关战斗类型关卡</v>
      </c>
      <c r="E259" s="22">
        <v>1</v>
      </c>
      <c r="F259" s="22" t="str">
        <f>_xlfn.IFS(MOD(A259,3)=2,VLOOKUP(A259,任务数值!A:R,9),MOD(A259,3)=0,999,MOD(A259,3)=1,VLOOKUP(A259,任务数值!A:S,14))</f>
        <v>战斗类型-精英关卡|17|1</v>
      </c>
      <c r="G259" s="22">
        <f>_xlfn.IFS(MOD(A259,3)=2,1,MOD(A259,3)=0,VLOOKUP(A259,任务数值!A:S,7),MOD(A259,3)=1,1)</f>
        <v>1</v>
      </c>
      <c r="H259" s="6" t="s">
        <v>21</v>
      </c>
      <c r="I259" s="3">
        <v>3</v>
      </c>
    </row>
    <row r="260" s="3" customFormat="1" spans="1:9">
      <c r="A260" s="17">
        <v>258</v>
      </c>
      <c r="B260" s="3" t="str">
        <f>_xlfn.IFS(MOD(A260,3)=2,VLOOKUP(A260,任务数值!A:I,5),MOD(A260,3)=0,VLOOKUP(A260,任务数值!A:I,8),MOD(A260,3)=1,VLOOKUP(A260,任务数值!A:S,13))</f>
        <v>职业总等级到达15000</v>
      </c>
      <c r="C260" s="17">
        <f t="shared" si="11"/>
        <v>259</v>
      </c>
      <c r="D260" s="22" t="str">
        <f t="shared" si="12"/>
        <v>成就类型-职业到达等级</v>
      </c>
      <c r="E260" s="22">
        <v>1</v>
      </c>
      <c r="F260" s="22">
        <f>_xlfn.IFS(MOD(A260,3)=2,VLOOKUP(A260,任务数值!A:R,9),MOD(A260,3)=0,999,MOD(A260,3)=1,VLOOKUP(A260,任务数值!A:S,14))</f>
        <v>999</v>
      </c>
      <c r="G260" s="22">
        <f>_xlfn.IFS(MOD(A260,3)=2,1,MOD(A260,3)=0,VLOOKUP(A260,任务数值!A:S,7),MOD(A260,3)=1,1)</f>
        <v>15000</v>
      </c>
      <c r="H260" s="6" t="s">
        <v>21</v>
      </c>
      <c r="I260" s="3">
        <v>3</v>
      </c>
    </row>
    <row r="261" s="3" customFormat="1" spans="1:9">
      <c r="A261" s="17">
        <v>259</v>
      </c>
      <c r="B261" s="3" t="str">
        <f>_xlfn.IFS(MOD(A261,3)=2,VLOOKUP(A261,任务数值!A:I,5),MOD(A261,3)=0,VLOOKUP(A261,任务数值!A:I,8),MOD(A261,3)=1,VLOOKUP(A261,任务数值!A:S,13))</f>
        <v>通关守卫战:暗紫星260</v>
      </c>
      <c r="C261" s="17">
        <f t="shared" si="11"/>
        <v>260</v>
      </c>
      <c r="D261" s="22" t="str">
        <f t="shared" si="12"/>
        <v>成就类型-通关战斗类型关卡</v>
      </c>
      <c r="E261" s="22">
        <v>1</v>
      </c>
      <c r="F261" s="22" t="str">
        <f>_xlfn.IFS(MOD(A261,3)=2,VLOOKUP(A261,任务数值!A:R,9),MOD(A261,3)=0,999,MOD(A261,3)=1,VLOOKUP(A261,任务数值!A:S,14))</f>
        <v>战斗类型-挂机关卡|15|260</v>
      </c>
      <c r="G261" s="22">
        <f>_xlfn.IFS(MOD(A261,3)=2,1,MOD(A261,3)=0,VLOOKUP(A261,任务数值!A:S,7),MOD(A261,3)=1,1)</f>
        <v>1</v>
      </c>
      <c r="H261" s="6" t="s">
        <v>21</v>
      </c>
      <c r="I261" s="3">
        <v>3</v>
      </c>
    </row>
    <row r="262" s="3" customFormat="1" spans="1:9">
      <c r="A262" s="17">
        <v>260</v>
      </c>
      <c r="B262" s="3" t="str">
        <f>_xlfn.IFS(MOD(A262,3)=2,VLOOKUP(A262,任务数值!A:I,5),MOD(A262,3)=0,VLOOKUP(A262,任务数值!A:I,8),MOD(A262,3)=1,VLOOKUP(A262,任务数值!A:S,13))</f>
        <v>通关星球17-2</v>
      </c>
      <c r="C262" s="17">
        <f t="shared" si="11"/>
        <v>261</v>
      </c>
      <c r="D262" s="22" t="str">
        <f t="shared" si="12"/>
        <v>成就类型-通关战斗类型关卡</v>
      </c>
      <c r="E262" s="22">
        <v>1</v>
      </c>
      <c r="F262" s="22" t="str">
        <f>_xlfn.IFS(MOD(A262,3)=2,VLOOKUP(A262,任务数值!A:R,9),MOD(A262,3)=0,999,MOD(A262,3)=1,VLOOKUP(A262,任务数值!A:S,14))</f>
        <v>战斗类型-精英关卡|17|2</v>
      </c>
      <c r="G262" s="22">
        <f>_xlfn.IFS(MOD(A262,3)=2,1,MOD(A262,3)=0,VLOOKUP(A262,任务数值!A:S,7),MOD(A262,3)=1,1)</f>
        <v>1</v>
      </c>
      <c r="H262" s="6" t="s">
        <v>21</v>
      </c>
      <c r="I262" s="3">
        <v>3</v>
      </c>
    </row>
    <row r="263" s="3" customFormat="1" spans="1:9">
      <c r="A263" s="17">
        <v>261</v>
      </c>
      <c r="B263" s="3" t="str">
        <f>_xlfn.IFS(MOD(A263,3)=2,VLOOKUP(A263,任务数值!A:I,5),MOD(A263,3)=0,VLOOKUP(A263,任务数值!A:I,8),MOD(A263,3)=1,VLOOKUP(A263,任务数值!A:S,13))</f>
        <v>职业总等级到达15000</v>
      </c>
      <c r="C263" s="17">
        <f t="shared" si="11"/>
        <v>262</v>
      </c>
      <c r="D263" s="22" t="str">
        <f t="shared" si="12"/>
        <v>成就类型-职业到达等级</v>
      </c>
      <c r="E263" s="22">
        <v>1</v>
      </c>
      <c r="F263" s="22">
        <f>_xlfn.IFS(MOD(A263,3)=2,VLOOKUP(A263,任务数值!A:R,9),MOD(A263,3)=0,999,MOD(A263,3)=1,VLOOKUP(A263,任务数值!A:S,14))</f>
        <v>999</v>
      </c>
      <c r="G263" s="22">
        <f>_xlfn.IFS(MOD(A263,3)=2,1,MOD(A263,3)=0,VLOOKUP(A263,任务数值!A:S,7),MOD(A263,3)=1,1)</f>
        <v>15000</v>
      </c>
      <c r="H263" s="6" t="s">
        <v>21</v>
      </c>
      <c r="I263" s="3">
        <v>3</v>
      </c>
    </row>
    <row r="264" s="3" customFormat="1" spans="1:9">
      <c r="A264" s="17">
        <v>262</v>
      </c>
      <c r="B264" s="3" t="str">
        <f>_xlfn.IFS(MOD(A264,3)=2,VLOOKUP(A264,任务数值!A:I,5),MOD(A264,3)=0,VLOOKUP(A264,任务数值!A:I,8),MOD(A264,3)=1,VLOOKUP(A264,任务数值!A:S,13))</f>
        <v>通关守卫战:暗紫星420</v>
      </c>
      <c r="C264" s="17">
        <f t="shared" si="11"/>
        <v>263</v>
      </c>
      <c r="D264" s="22" t="str">
        <f t="shared" si="12"/>
        <v>成就类型-通关战斗类型关卡</v>
      </c>
      <c r="E264" s="22">
        <v>1</v>
      </c>
      <c r="F264" s="22" t="str">
        <f>_xlfn.IFS(MOD(A264,3)=2,VLOOKUP(A264,任务数值!A:R,9),MOD(A264,3)=0,999,MOD(A264,3)=1,VLOOKUP(A264,任务数值!A:S,14))</f>
        <v>战斗类型-挂机关卡|15|420</v>
      </c>
      <c r="G264" s="22">
        <f>_xlfn.IFS(MOD(A264,3)=2,1,MOD(A264,3)=0,VLOOKUP(A264,任务数值!A:S,7),MOD(A264,3)=1,1)</f>
        <v>1</v>
      </c>
      <c r="H264" s="6" t="s">
        <v>21</v>
      </c>
      <c r="I264" s="3">
        <v>3</v>
      </c>
    </row>
    <row r="265" s="3" customFormat="1" spans="1:9">
      <c r="A265" s="17">
        <v>263</v>
      </c>
      <c r="B265" s="3" t="str">
        <f>_xlfn.IFS(MOD(A265,3)=2,VLOOKUP(A265,任务数值!A:I,5),MOD(A265,3)=0,VLOOKUP(A265,任务数值!A:I,8),MOD(A265,3)=1,VLOOKUP(A265,任务数值!A:S,13))</f>
        <v>通关星球17-3</v>
      </c>
      <c r="C265" s="17">
        <f t="shared" si="11"/>
        <v>264</v>
      </c>
      <c r="D265" s="22" t="str">
        <f t="shared" si="12"/>
        <v>成就类型-通关战斗类型关卡</v>
      </c>
      <c r="E265" s="22">
        <v>1</v>
      </c>
      <c r="F265" s="22" t="str">
        <f>_xlfn.IFS(MOD(A265,3)=2,VLOOKUP(A265,任务数值!A:R,9),MOD(A265,3)=0,999,MOD(A265,3)=1,VLOOKUP(A265,任务数值!A:S,14))</f>
        <v>战斗类型-精英关卡|17|3</v>
      </c>
      <c r="G265" s="22">
        <f>_xlfn.IFS(MOD(A265,3)=2,1,MOD(A265,3)=0,VLOOKUP(A265,任务数值!A:S,7),MOD(A265,3)=1,1)</f>
        <v>1</v>
      </c>
      <c r="H265" s="6" t="s">
        <v>21</v>
      </c>
      <c r="I265" s="3">
        <v>3</v>
      </c>
    </row>
    <row r="266" s="3" customFormat="1" spans="1:9">
      <c r="A266" s="17">
        <v>264</v>
      </c>
      <c r="B266" s="3" t="str">
        <f>_xlfn.IFS(MOD(A266,3)=2,VLOOKUP(A266,任务数值!A:I,5),MOD(A266,3)=0,VLOOKUP(A266,任务数值!A:I,8),MOD(A266,3)=1,VLOOKUP(A266,任务数值!A:S,13))</f>
        <v>职业总等级到达15000</v>
      </c>
      <c r="C266" s="17">
        <f t="shared" si="11"/>
        <v>265</v>
      </c>
      <c r="D266" s="22" t="str">
        <f t="shared" si="12"/>
        <v>成就类型-职业到达等级</v>
      </c>
      <c r="E266" s="22">
        <v>1</v>
      </c>
      <c r="F266" s="22">
        <f>_xlfn.IFS(MOD(A266,3)=2,VLOOKUP(A266,任务数值!A:R,9),MOD(A266,3)=0,999,MOD(A266,3)=1,VLOOKUP(A266,任务数值!A:S,14))</f>
        <v>999</v>
      </c>
      <c r="G266" s="22">
        <f>_xlfn.IFS(MOD(A266,3)=2,1,MOD(A266,3)=0,VLOOKUP(A266,任务数值!A:S,7),MOD(A266,3)=1,1)</f>
        <v>15000</v>
      </c>
      <c r="H266" s="6" t="s">
        <v>21</v>
      </c>
      <c r="I266" s="3">
        <v>3</v>
      </c>
    </row>
    <row r="267" s="3" customFormat="1" spans="1:9">
      <c r="A267" s="17">
        <v>265</v>
      </c>
      <c r="B267" s="3" t="str">
        <f>_xlfn.IFS(MOD(A267,3)=2,VLOOKUP(A267,任务数值!A:I,5),MOD(A267,3)=0,VLOOKUP(A267,任务数值!A:I,8),MOD(A267,3)=1,VLOOKUP(A267,任务数值!A:S,13))</f>
        <v>通关守卫战:风气星80</v>
      </c>
      <c r="C267" s="17">
        <f t="shared" si="11"/>
        <v>266</v>
      </c>
      <c r="D267" s="22" t="str">
        <f t="shared" si="12"/>
        <v>成就类型-通关战斗类型关卡</v>
      </c>
      <c r="E267" s="22">
        <v>1</v>
      </c>
      <c r="F267" s="22" t="str">
        <f>_xlfn.IFS(MOD(A267,3)=2,VLOOKUP(A267,任务数值!A:R,9),MOD(A267,3)=0,999,MOD(A267,3)=1,VLOOKUP(A267,任务数值!A:S,14))</f>
        <v>战斗类型-挂机关卡|16|80</v>
      </c>
      <c r="G267" s="22">
        <f>_xlfn.IFS(MOD(A267,3)=2,1,MOD(A267,3)=0,VLOOKUP(A267,任务数值!A:S,7),MOD(A267,3)=1,1)</f>
        <v>1</v>
      </c>
      <c r="H267" s="6" t="s">
        <v>21</v>
      </c>
      <c r="I267" s="3">
        <v>3</v>
      </c>
    </row>
    <row r="268" s="3" customFormat="1" spans="1:9">
      <c r="A268" s="17">
        <v>266</v>
      </c>
      <c r="B268" s="3" t="str">
        <f>_xlfn.IFS(MOD(A268,3)=2,VLOOKUP(A268,任务数值!A:I,5),MOD(A268,3)=0,VLOOKUP(A268,任务数值!A:I,8),MOD(A268,3)=1,VLOOKUP(A268,任务数值!A:S,13))</f>
        <v>通关星球17-4</v>
      </c>
      <c r="C268" s="17">
        <f t="shared" si="11"/>
        <v>267</v>
      </c>
      <c r="D268" s="22" t="str">
        <f t="shared" si="12"/>
        <v>成就类型-通关战斗类型关卡</v>
      </c>
      <c r="E268" s="22">
        <v>1</v>
      </c>
      <c r="F268" s="22" t="str">
        <f>_xlfn.IFS(MOD(A268,3)=2,VLOOKUP(A268,任务数值!A:R,9),MOD(A268,3)=0,999,MOD(A268,3)=1,VLOOKUP(A268,任务数值!A:S,14))</f>
        <v>战斗类型-精英关卡|17|4</v>
      </c>
      <c r="G268" s="22">
        <f>_xlfn.IFS(MOD(A268,3)=2,1,MOD(A268,3)=0,VLOOKUP(A268,任务数值!A:S,7),MOD(A268,3)=1,1)</f>
        <v>1</v>
      </c>
      <c r="H268" s="6" t="s">
        <v>21</v>
      </c>
      <c r="I268" s="3">
        <v>3</v>
      </c>
    </row>
    <row r="269" s="3" customFormat="1" spans="1:9">
      <c r="A269" s="17">
        <v>267</v>
      </c>
      <c r="B269" s="3" t="str">
        <f>_xlfn.IFS(MOD(A269,3)=2,VLOOKUP(A269,任务数值!A:I,5),MOD(A269,3)=0,VLOOKUP(A269,任务数值!A:I,8),MOD(A269,3)=1,VLOOKUP(A269,任务数值!A:S,13))</f>
        <v>职业总等级到达15000</v>
      </c>
      <c r="C269" s="17">
        <f t="shared" si="11"/>
        <v>268</v>
      </c>
      <c r="D269" s="22" t="str">
        <f t="shared" si="12"/>
        <v>成就类型-职业到达等级</v>
      </c>
      <c r="E269" s="22">
        <v>1</v>
      </c>
      <c r="F269" s="22">
        <f>_xlfn.IFS(MOD(A269,3)=2,VLOOKUP(A269,任务数值!A:R,9),MOD(A269,3)=0,999,MOD(A269,3)=1,VLOOKUP(A269,任务数值!A:S,14))</f>
        <v>999</v>
      </c>
      <c r="G269" s="22">
        <f>_xlfn.IFS(MOD(A269,3)=2,1,MOD(A269,3)=0,VLOOKUP(A269,任务数值!A:S,7),MOD(A269,3)=1,1)</f>
        <v>15000</v>
      </c>
      <c r="H269" s="6" t="s">
        <v>21</v>
      </c>
      <c r="I269" s="3">
        <v>3</v>
      </c>
    </row>
    <row r="270" s="3" customFormat="1" spans="1:9">
      <c r="A270" s="17">
        <v>268</v>
      </c>
      <c r="B270" s="3" t="str">
        <f>_xlfn.IFS(MOD(A270,3)=2,VLOOKUP(A270,任务数值!A:I,5),MOD(A270,3)=0,VLOOKUP(A270,任务数值!A:I,8),MOD(A270,3)=1,VLOOKUP(A270,任务数值!A:S,13))</f>
        <v>通关守卫战:风气星240</v>
      </c>
      <c r="C270" s="17">
        <f t="shared" si="11"/>
        <v>269</v>
      </c>
      <c r="D270" s="22" t="str">
        <f t="shared" si="12"/>
        <v>成就类型-通关战斗类型关卡</v>
      </c>
      <c r="E270" s="22">
        <v>1</v>
      </c>
      <c r="F270" s="22" t="str">
        <f>_xlfn.IFS(MOD(A270,3)=2,VLOOKUP(A270,任务数值!A:R,9),MOD(A270,3)=0,999,MOD(A270,3)=1,VLOOKUP(A270,任务数值!A:S,14))</f>
        <v>战斗类型-挂机关卡|16|240</v>
      </c>
      <c r="G270" s="22">
        <f>_xlfn.IFS(MOD(A270,3)=2,1,MOD(A270,3)=0,VLOOKUP(A270,任务数值!A:S,7),MOD(A270,3)=1,1)</f>
        <v>1</v>
      </c>
      <c r="H270" s="6" t="s">
        <v>21</v>
      </c>
      <c r="I270" s="3">
        <v>3</v>
      </c>
    </row>
    <row r="271" s="3" customFormat="1" spans="1:9">
      <c r="A271" s="17">
        <v>269</v>
      </c>
      <c r="B271" s="3" t="str">
        <f>_xlfn.IFS(MOD(A271,3)=2,VLOOKUP(A271,任务数值!A:I,5),MOD(A271,3)=0,VLOOKUP(A271,任务数值!A:I,8),MOD(A271,3)=1,VLOOKUP(A271,任务数值!A:S,13))</f>
        <v>通关星球17-5</v>
      </c>
      <c r="C271" s="17">
        <f t="shared" si="11"/>
        <v>270</v>
      </c>
      <c r="D271" s="22" t="str">
        <f t="shared" si="12"/>
        <v>成就类型-通关战斗类型关卡</v>
      </c>
      <c r="E271" s="22">
        <v>1</v>
      </c>
      <c r="F271" s="22" t="str">
        <f>_xlfn.IFS(MOD(A271,3)=2,VLOOKUP(A271,任务数值!A:R,9),MOD(A271,3)=0,999,MOD(A271,3)=1,VLOOKUP(A271,任务数值!A:S,14))</f>
        <v>战斗类型-精英关卡|17|5</v>
      </c>
      <c r="G271" s="22">
        <f>_xlfn.IFS(MOD(A271,3)=2,1,MOD(A271,3)=0,VLOOKUP(A271,任务数值!A:S,7),MOD(A271,3)=1,1)</f>
        <v>1</v>
      </c>
      <c r="H271" s="6" t="s">
        <v>21</v>
      </c>
      <c r="I271" s="3">
        <v>3</v>
      </c>
    </row>
    <row r="272" s="3" customFormat="1" spans="1:9">
      <c r="A272" s="17">
        <v>270</v>
      </c>
      <c r="B272" s="3" t="str">
        <f>_xlfn.IFS(MOD(A272,3)=2,VLOOKUP(A272,任务数值!A:I,5),MOD(A272,3)=0,VLOOKUP(A272,任务数值!A:I,8),MOD(A272,3)=1,VLOOKUP(A272,任务数值!A:S,13))</f>
        <v>职业总等级到达15000</v>
      </c>
      <c r="C272" s="17">
        <f t="shared" si="11"/>
        <v>271</v>
      </c>
      <c r="D272" s="22" t="str">
        <f t="shared" si="12"/>
        <v>成就类型-职业到达等级</v>
      </c>
      <c r="E272" s="22">
        <v>1</v>
      </c>
      <c r="F272" s="22">
        <f>_xlfn.IFS(MOD(A272,3)=2,VLOOKUP(A272,任务数值!A:R,9),MOD(A272,3)=0,999,MOD(A272,3)=1,VLOOKUP(A272,任务数值!A:S,14))</f>
        <v>999</v>
      </c>
      <c r="G272" s="22">
        <f>_xlfn.IFS(MOD(A272,3)=2,1,MOD(A272,3)=0,VLOOKUP(A272,任务数值!A:S,7),MOD(A272,3)=1,1)</f>
        <v>15000</v>
      </c>
      <c r="H272" s="6" t="s">
        <v>21</v>
      </c>
      <c r="I272" s="3">
        <v>3</v>
      </c>
    </row>
    <row r="273" s="3" customFormat="1" spans="1:9">
      <c r="A273" s="17">
        <v>271</v>
      </c>
      <c r="B273" s="3" t="str">
        <f>_xlfn.IFS(MOD(A273,3)=2,VLOOKUP(A273,任务数值!A:I,5),MOD(A273,3)=0,VLOOKUP(A273,任务数值!A:I,8),MOD(A273,3)=1,VLOOKUP(A273,任务数值!A:S,13))</f>
        <v>通关守卫战:风气星400</v>
      </c>
      <c r="C273" s="17">
        <f t="shared" si="11"/>
        <v>272</v>
      </c>
      <c r="D273" s="22" t="str">
        <f t="shared" si="12"/>
        <v>成就类型-通关战斗类型关卡</v>
      </c>
      <c r="E273" s="22">
        <v>1</v>
      </c>
      <c r="F273" s="22" t="str">
        <f>_xlfn.IFS(MOD(A273,3)=2,VLOOKUP(A273,任务数值!A:R,9),MOD(A273,3)=0,999,MOD(A273,3)=1,VLOOKUP(A273,任务数值!A:S,14))</f>
        <v>战斗类型-挂机关卡|16|400</v>
      </c>
      <c r="G273" s="22">
        <f>_xlfn.IFS(MOD(A273,3)=2,1,MOD(A273,3)=0,VLOOKUP(A273,任务数值!A:S,7),MOD(A273,3)=1,1)</f>
        <v>1</v>
      </c>
      <c r="H273" s="6" t="s">
        <v>21</v>
      </c>
      <c r="I273" s="3">
        <v>3</v>
      </c>
    </row>
    <row r="274" s="3" customFormat="1" spans="1:9">
      <c r="A274" s="17">
        <v>272</v>
      </c>
      <c r="B274" s="3" t="str">
        <f>_xlfn.IFS(MOD(A274,3)=2,VLOOKUP(A274,任务数值!A:I,5),MOD(A274,3)=0,VLOOKUP(A274,任务数值!A:I,8),MOD(A274,3)=1,VLOOKUP(A274,任务数值!A:S,13))</f>
        <v>通关星球18-1</v>
      </c>
      <c r="C274" s="17">
        <f t="shared" si="11"/>
        <v>273</v>
      </c>
      <c r="D274" s="22" t="str">
        <f t="shared" si="12"/>
        <v>成就类型-通关战斗类型关卡</v>
      </c>
      <c r="E274" s="22">
        <v>1</v>
      </c>
      <c r="F274" s="22" t="str">
        <f>_xlfn.IFS(MOD(A274,3)=2,VLOOKUP(A274,任务数值!A:R,9),MOD(A274,3)=0,999,MOD(A274,3)=1,VLOOKUP(A274,任务数值!A:S,14))</f>
        <v>战斗类型-精英关卡|18|1</v>
      </c>
      <c r="G274" s="22">
        <f>_xlfn.IFS(MOD(A274,3)=2,1,MOD(A274,3)=0,VLOOKUP(A274,任务数值!A:S,7),MOD(A274,3)=1,1)</f>
        <v>1</v>
      </c>
      <c r="H274" s="6" t="s">
        <v>21</v>
      </c>
      <c r="I274" s="3">
        <v>3</v>
      </c>
    </row>
    <row r="275" s="3" customFormat="1" spans="1:9">
      <c r="A275" s="17">
        <v>273</v>
      </c>
      <c r="B275" s="3" t="str">
        <f>_xlfn.IFS(MOD(A275,3)=2,VLOOKUP(A275,任务数值!A:I,5),MOD(A275,3)=0,VLOOKUP(A275,任务数值!A:I,8),MOD(A275,3)=1,VLOOKUP(A275,任务数值!A:S,13))</f>
        <v>职业总等级到达15000</v>
      </c>
      <c r="C275" s="17">
        <f t="shared" si="11"/>
        <v>274</v>
      </c>
      <c r="D275" s="22" t="str">
        <f t="shared" si="12"/>
        <v>成就类型-职业到达等级</v>
      </c>
      <c r="E275" s="22">
        <v>1</v>
      </c>
      <c r="F275" s="22">
        <f>_xlfn.IFS(MOD(A275,3)=2,VLOOKUP(A275,任务数值!A:R,9),MOD(A275,3)=0,999,MOD(A275,3)=1,VLOOKUP(A275,任务数值!A:S,14))</f>
        <v>999</v>
      </c>
      <c r="G275" s="22">
        <f>_xlfn.IFS(MOD(A275,3)=2,1,MOD(A275,3)=0,VLOOKUP(A275,任务数值!A:S,7),MOD(A275,3)=1,1)</f>
        <v>15000</v>
      </c>
      <c r="H275" s="6" t="s">
        <v>21</v>
      </c>
      <c r="I275" s="3">
        <v>3</v>
      </c>
    </row>
    <row r="276" s="3" customFormat="1" spans="1:9">
      <c r="A276" s="17">
        <v>274</v>
      </c>
      <c r="B276" s="3" t="str">
        <f>_xlfn.IFS(MOD(A276,3)=2,VLOOKUP(A276,任务数值!A:I,5),MOD(A276,3)=0,VLOOKUP(A276,任务数值!A:I,8),MOD(A276,3)=1,VLOOKUP(A276,任务数值!A:S,13))</f>
        <v>通关守卫战:冰川星60</v>
      </c>
      <c r="C276" s="17">
        <f t="shared" si="11"/>
        <v>275</v>
      </c>
      <c r="D276" s="22" t="str">
        <f t="shared" si="12"/>
        <v>成就类型-通关战斗类型关卡</v>
      </c>
      <c r="E276" s="22">
        <v>1</v>
      </c>
      <c r="F276" s="22" t="str">
        <f>_xlfn.IFS(MOD(A276,3)=2,VLOOKUP(A276,任务数值!A:R,9),MOD(A276,3)=0,999,MOD(A276,3)=1,VLOOKUP(A276,任务数值!A:S,14))</f>
        <v>战斗类型-挂机关卡|17|60</v>
      </c>
      <c r="G276" s="22">
        <f>_xlfn.IFS(MOD(A276,3)=2,1,MOD(A276,3)=0,VLOOKUP(A276,任务数值!A:S,7),MOD(A276,3)=1,1)</f>
        <v>1</v>
      </c>
      <c r="H276" s="6" t="s">
        <v>21</v>
      </c>
      <c r="I276" s="3">
        <v>3</v>
      </c>
    </row>
    <row r="277" s="3" customFormat="1" spans="1:9">
      <c r="A277" s="17">
        <v>275</v>
      </c>
      <c r="B277" s="3" t="str">
        <f>_xlfn.IFS(MOD(A277,3)=2,VLOOKUP(A277,任务数值!A:I,5),MOD(A277,3)=0,VLOOKUP(A277,任务数值!A:I,8),MOD(A277,3)=1,VLOOKUP(A277,任务数值!A:S,13))</f>
        <v>通关星球18-2</v>
      </c>
      <c r="C277" s="17">
        <f t="shared" si="11"/>
        <v>276</v>
      </c>
      <c r="D277" s="22" t="str">
        <f t="shared" si="12"/>
        <v>成就类型-通关战斗类型关卡</v>
      </c>
      <c r="E277" s="22">
        <v>1</v>
      </c>
      <c r="F277" s="22" t="str">
        <f>_xlfn.IFS(MOD(A277,3)=2,VLOOKUP(A277,任务数值!A:R,9),MOD(A277,3)=0,999,MOD(A277,3)=1,VLOOKUP(A277,任务数值!A:S,14))</f>
        <v>战斗类型-精英关卡|18|2</v>
      </c>
      <c r="G277" s="22">
        <f>_xlfn.IFS(MOD(A277,3)=2,1,MOD(A277,3)=0,VLOOKUP(A277,任务数值!A:S,7),MOD(A277,3)=1,1)</f>
        <v>1</v>
      </c>
      <c r="H277" s="6" t="s">
        <v>21</v>
      </c>
      <c r="I277" s="3">
        <v>3</v>
      </c>
    </row>
    <row r="278" s="3" customFormat="1" spans="1:9">
      <c r="A278" s="17">
        <v>276</v>
      </c>
      <c r="B278" s="3" t="str">
        <f>_xlfn.IFS(MOD(A278,3)=2,VLOOKUP(A278,任务数值!A:I,5),MOD(A278,3)=0,VLOOKUP(A278,任务数值!A:I,8),MOD(A278,3)=1,VLOOKUP(A278,任务数值!A:S,13))</f>
        <v>职业总等级到达15000</v>
      </c>
      <c r="C278" s="17">
        <f t="shared" si="11"/>
        <v>277</v>
      </c>
      <c r="D278" s="22" t="str">
        <f t="shared" si="12"/>
        <v>成就类型-职业到达等级</v>
      </c>
      <c r="E278" s="22">
        <v>1</v>
      </c>
      <c r="F278" s="22">
        <f>_xlfn.IFS(MOD(A278,3)=2,VLOOKUP(A278,任务数值!A:R,9),MOD(A278,3)=0,999,MOD(A278,3)=1,VLOOKUP(A278,任务数值!A:S,14))</f>
        <v>999</v>
      </c>
      <c r="G278" s="22">
        <f>_xlfn.IFS(MOD(A278,3)=2,1,MOD(A278,3)=0,VLOOKUP(A278,任务数值!A:S,7),MOD(A278,3)=1,1)</f>
        <v>15000</v>
      </c>
      <c r="H278" s="6" t="s">
        <v>21</v>
      </c>
      <c r="I278" s="3">
        <v>3</v>
      </c>
    </row>
    <row r="279" s="3" customFormat="1" spans="1:9">
      <c r="A279" s="17">
        <v>277</v>
      </c>
      <c r="B279" s="3" t="str">
        <f>_xlfn.IFS(MOD(A279,3)=2,VLOOKUP(A279,任务数值!A:I,5),MOD(A279,3)=0,VLOOKUP(A279,任务数值!A:I,8),MOD(A279,3)=1,VLOOKUP(A279,任务数值!A:S,13))</f>
        <v>通关守卫战:冰川星220</v>
      </c>
      <c r="C279" s="17">
        <f t="shared" si="11"/>
        <v>278</v>
      </c>
      <c r="D279" s="22" t="str">
        <f t="shared" si="12"/>
        <v>成就类型-通关战斗类型关卡</v>
      </c>
      <c r="E279" s="22">
        <v>1</v>
      </c>
      <c r="F279" s="22" t="str">
        <f>_xlfn.IFS(MOD(A279,3)=2,VLOOKUP(A279,任务数值!A:R,9),MOD(A279,3)=0,999,MOD(A279,3)=1,VLOOKUP(A279,任务数值!A:S,14))</f>
        <v>战斗类型-挂机关卡|17|220</v>
      </c>
      <c r="G279" s="22">
        <f>_xlfn.IFS(MOD(A279,3)=2,1,MOD(A279,3)=0,VLOOKUP(A279,任务数值!A:S,7),MOD(A279,3)=1,1)</f>
        <v>1</v>
      </c>
      <c r="H279" s="6" t="s">
        <v>21</v>
      </c>
      <c r="I279" s="3">
        <v>3</v>
      </c>
    </row>
    <row r="280" s="3" customFormat="1" spans="1:9">
      <c r="A280" s="17">
        <v>278</v>
      </c>
      <c r="B280" s="3" t="str">
        <f>_xlfn.IFS(MOD(A280,3)=2,VLOOKUP(A280,任务数值!A:I,5),MOD(A280,3)=0,VLOOKUP(A280,任务数值!A:I,8),MOD(A280,3)=1,VLOOKUP(A280,任务数值!A:S,13))</f>
        <v>通关星球18-3</v>
      </c>
      <c r="C280" s="17">
        <f t="shared" si="11"/>
        <v>279</v>
      </c>
      <c r="D280" s="22" t="str">
        <f t="shared" si="12"/>
        <v>成就类型-通关战斗类型关卡</v>
      </c>
      <c r="E280" s="22">
        <v>1</v>
      </c>
      <c r="F280" s="22" t="str">
        <f>_xlfn.IFS(MOD(A280,3)=2,VLOOKUP(A280,任务数值!A:R,9),MOD(A280,3)=0,999,MOD(A280,3)=1,VLOOKUP(A280,任务数值!A:S,14))</f>
        <v>战斗类型-精英关卡|18|3</v>
      </c>
      <c r="G280" s="22">
        <f>_xlfn.IFS(MOD(A280,3)=2,1,MOD(A280,3)=0,VLOOKUP(A280,任务数值!A:S,7),MOD(A280,3)=1,1)</f>
        <v>1</v>
      </c>
      <c r="H280" s="6" t="s">
        <v>21</v>
      </c>
      <c r="I280" s="3">
        <v>3</v>
      </c>
    </row>
    <row r="281" s="3" customFormat="1" spans="1:9">
      <c r="A281" s="17">
        <v>279</v>
      </c>
      <c r="B281" s="3" t="str">
        <f>_xlfn.IFS(MOD(A281,3)=2,VLOOKUP(A281,任务数值!A:I,5),MOD(A281,3)=0,VLOOKUP(A281,任务数值!A:I,8),MOD(A281,3)=1,VLOOKUP(A281,任务数值!A:S,13))</f>
        <v>职业总等级到达15000</v>
      </c>
      <c r="C281" s="17">
        <f t="shared" si="11"/>
        <v>280</v>
      </c>
      <c r="D281" s="22" t="str">
        <f t="shared" si="12"/>
        <v>成就类型-职业到达等级</v>
      </c>
      <c r="E281" s="22">
        <v>1</v>
      </c>
      <c r="F281" s="22">
        <f>_xlfn.IFS(MOD(A281,3)=2,VLOOKUP(A281,任务数值!A:R,9),MOD(A281,3)=0,999,MOD(A281,3)=1,VLOOKUP(A281,任务数值!A:S,14))</f>
        <v>999</v>
      </c>
      <c r="G281" s="22">
        <f>_xlfn.IFS(MOD(A281,3)=2,1,MOD(A281,3)=0,VLOOKUP(A281,任务数值!A:S,7),MOD(A281,3)=1,1)</f>
        <v>15000</v>
      </c>
      <c r="H281" s="6" t="s">
        <v>21</v>
      </c>
      <c r="I281" s="3">
        <v>3</v>
      </c>
    </row>
    <row r="282" s="3" customFormat="1" spans="1:9">
      <c r="A282" s="17">
        <v>280</v>
      </c>
      <c r="B282" s="3" t="str">
        <f>_xlfn.IFS(MOD(A282,3)=2,VLOOKUP(A282,任务数值!A:I,5),MOD(A282,3)=0,VLOOKUP(A282,任务数值!A:I,8),MOD(A282,3)=1,VLOOKUP(A282,任务数值!A:S,13))</f>
        <v>通关守卫战:冰川星380</v>
      </c>
      <c r="C282" s="17">
        <f t="shared" si="11"/>
        <v>281</v>
      </c>
      <c r="D282" s="22" t="str">
        <f t="shared" si="12"/>
        <v>成就类型-通关战斗类型关卡</v>
      </c>
      <c r="E282" s="22">
        <v>1</v>
      </c>
      <c r="F282" s="22" t="str">
        <f>_xlfn.IFS(MOD(A282,3)=2,VLOOKUP(A282,任务数值!A:R,9),MOD(A282,3)=0,999,MOD(A282,3)=1,VLOOKUP(A282,任务数值!A:S,14))</f>
        <v>战斗类型-挂机关卡|17|380</v>
      </c>
      <c r="G282" s="22">
        <f>_xlfn.IFS(MOD(A282,3)=2,1,MOD(A282,3)=0,VLOOKUP(A282,任务数值!A:S,7),MOD(A282,3)=1,1)</f>
        <v>1</v>
      </c>
      <c r="H282" s="6" t="s">
        <v>21</v>
      </c>
      <c r="I282" s="3">
        <v>3</v>
      </c>
    </row>
    <row r="283" s="3" customFormat="1" spans="1:9">
      <c r="A283" s="17">
        <v>281</v>
      </c>
      <c r="B283" s="3" t="str">
        <f>_xlfn.IFS(MOD(A283,3)=2,VLOOKUP(A283,任务数值!A:I,5),MOD(A283,3)=0,VLOOKUP(A283,任务数值!A:I,8),MOD(A283,3)=1,VLOOKUP(A283,任务数值!A:S,13))</f>
        <v>通关星球18-4</v>
      </c>
      <c r="C283" s="17">
        <f t="shared" si="11"/>
        <v>282</v>
      </c>
      <c r="D283" s="22" t="str">
        <f t="shared" si="12"/>
        <v>成就类型-通关战斗类型关卡</v>
      </c>
      <c r="E283" s="22">
        <v>1</v>
      </c>
      <c r="F283" s="22" t="str">
        <f>_xlfn.IFS(MOD(A283,3)=2,VLOOKUP(A283,任务数值!A:R,9),MOD(A283,3)=0,999,MOD(A283,3)=1,VLOOKUP(A283,任务数值!A:S,14))</f>
        <v>战斗类型-精英关卡|18|4</v>
      </c>
      <c r="G283" s="22">
        <f>_xlfn.IFS(MOD(A283,3)=2,1,MOD(A283,3)=0,VLOOKUP(A283,任务数值!A:S,7),MOD(A283,3)=1,1)</f>
        <v>1</v>
      </c>
      <c r="H283" s="6" t="s">
        <v>21</v>
      </c>
      <c r="I283" s="3">
        <v>3</v>
      </c>
    </row>
    <row r="284" s="3" customFormat="1" spans="1:9">
      <c r="A284" s="17">
        <v>282</v>
      </c>
      <c r="B284" s="3" t="str">
        <f>_xlfn.IFS(MOD(A284,3)=2,VLOOKUP(A284,任务数值!A:I,5),MOD(A284,3)=0,VLOOKUP(A284,任务数值!A:I,8),MOD(A284,3)=1,VLOOKUP(A284,任务数值!A:S,13))</f>
        <v>职业总等级到达15000</v>
      </c>
      <c r="C284" s="17">
        <f t="shared" si="11"/>
        <v>283</v>
      </c>
      <c r="D284" s="22" t="str">
        <f t="shared" si="12"/>
        <v>成就类型-职业到达等级</v>
      </c>
      <c r="E284" s="22">
        <v>1</v>
      </c>
      <c r="F284" s="22">
        <f>_xlfn.IFS(MOD(A284,3)=2,VLOOKUP(A284,任务数值!A:R,9),MOD(A284,3)=0,999,MOD(A284,3)=1,VLOOKUP(A284,任务数值!A:S,14))</f>
        <v>999</v>
      </c>
      <c r="G284" s="22">
        <f>_xlfn.IFS(MOD(A284,3)=2,1,MOD(A284,3)=0,VLOOKUP(A284,任务数值!A:S,7),MOD(A284,3)=1,1)</f>
        <v>15000</v>
      </c>
      <c r="H284" s="6" t="s">
        <v>21</v>
      </c>
      <c r="I284" s="3">
        <v>3</v>
      </c>
    </row>
    <row r="285" s="3" customFormat="1" spans="1:9">
      <c r="A285" s="17">
        <v>283</v>
      </c>
      <c r="B285" s="3" t="str">
        <f>_xlfn.IFS(MOD(A285,3)=2,VLOOKUP(A285,任务数值!A:I,5),MOD(A285,3)=0,VLOOKUP(A285,任务数值!A:I,8),MOD(A285,3)=1,VLOOKUP(A285,任务数值!A:S,13))</f>
        <v>通关守卫战:炙岩星40</v>
      </c>
      <c r="C285" s="17">
        <f t="shared" si="11"/>
        <v>284</v>
      </c>
      <c r="D285" s="22" t="str">
        <f t="shared" si="12"/>
        <v>成就类型-通关战斗类型关卡</v>
      </c>
      <c r="E285" s="22">
        <v>1</v>
      </c>
      <c r="F285" s="22" t="str">
        <f>_xlfn.IFS(MOD(A285,3)=2,VLOOKUP(A285,任务数值!A:R,9),MOD(A285,3)=0,999,MOD(A285,3)=1,VLOOKUP(A285,任务数值!A:S,14))</f>
        <v>战斗类型-挂机关卡|18|40</v>
      </c>
      <c r="G285" s="22">
        <f>_xlfn.IFS(MOD(A285,3)=2,1,MOD(A285,3)=0,VLOOKUP(A285,任务数值!A:S,7),MOD(A285,3)=1,1)</f>
        <v>1</v>
      </c>
      <c r="H285" s="6" t="s">
        <v>21</v>
      </c>
      <c r="I285" s="3">
        <v>3</v>
      </c>
    </row>
    <row r="286" s="3" customFormat="1" spans="1:9">
      <c r="A286" s="17">
        <v>284</v>
      </c>
      <c r="B286" s="3" t="str">
        <f>_xlfn.IFS(MOD(A286,3)=2,VLOOKUP(A286,任务数值!A:I,5),MOD(A286,3)=0,VLOOKUP(A286,任务数值!A:I,8),MOD(A286,3)=1,VLOOKUP(A286,任务数值!A:S,13))</f>
        <v>通关星球18-5</v>
      </c>
      <c r="C286" s="17">
        <f t="shared" si="11"/>
        <v>285</v>
      </c>
      <c r="D286" s="22" t="str">
        <f t="shared" si="12"/>
        <v>成就类型-通关战斗类型关卡</v>
      </c>
      <c r="E286" s="22">
        <v>1</v>
      </c>
      <c r="F286" s="22" t="str">
        <f>_xlfn.IFS(MOD(A286,3)=2,VLOOKUP(A286,任务数值!A:R,9),MOD(A286,3)=0,999,MOD(A286,3)=1,VLOOKUP(A286,任务数值!A:S,14))</f>
        <v>战斗类型-精英关卡|18|5</v>
      </c>
      <c r="G286" s="22">
        <f>_xlfn.IFS(MOD(A286,3)=2,1,MOD(A286,3)=0,VLOOKUP(A286,任务数值!A:S,7),MOD(A286,3)=1,1)</f>
        <v>1</v>
      </c>
      <c r="H286" s="6" t="s">
        <v>21</v>
      </c>
      <c r="I286" s="3">
        <v>3</v>
      </c>
    </row>
    <row r="287" s="3" customFormat="1" spans="1:9">
      <c r="A287" s="17">
        <v>285</v>
      </c>
      <c r="B287" s="3" t="str">
        <f>_xlfn.IFS(MOD(A287,3)=2,VLOOKUP(A287,任务数值!A:I,5),MOD(A287,3)=0,VLOOKUP(A287,任务数值!A:I,8),MOD(A287,3)=1,VLOOKUP(A287,任务数值!A:S,13))</f>
        <v>职业总等级到达15000</v>
      </c>
      <c r="C287" s="17">
        <f t="shared" si="11"/>
        <v>286</v>
      </c>
      <c r="D287" s="22" t="str">
        <f t="shared" si="12"/>
        <v>成就类型-职业到达等级</v>
      </c>
      <c r="E287" s="22">
        <v>1</v>
      </c>
      <c r="F287" s="22">
        <f>_xlfn.IFS(MOD(A287,3)=2,VLOOKUP(A287,任务数值!A:R,9),MOD(A287,3)=0,999,MOD(A287,3)=1,VLOOKUP(A287,任务数值!A:S,14))</f>
        <v>999</v>
      </c>
      <c r="G287" s="22">
        <f>_xlfn.IFS(MOD(A287,3)=2,1,MOD(A287,3)=0,VLOOKUP(A287,任务数值!A:S,7),MOD(A287,3)=1,1)</f>
        <v>15000</v>
      </c>
      <c r="H287" s="6" t="s">
        <v>21</v>
      </c>
      <c r="I287" s="3">
        <v>3</v>
      </c>
    </row>
    <row r="288" s="3" customFormat="1" spans="1:9">
      <c r="A288" s="17">
        <v>286</v>
      </c>
      <c r="B288" s="3" t="str">
        <f>_xlfn.IFS(MOD(A288,3)=2,VLOOKUP(A288,任务数值!A:I,5),MOD(A288,3)=0,VLOOKUP(A288,任务数值!A:I,8),MOD(A288,3)=1,VLOOKUP(A288,任务数值!A:S,13))</f>
        <v>通关守卫战:炙岩星200</v>
      </c>
      <c r="C288" s="17">
        <f t="shared" si="11"/>
        <v>287</v>
      </c>
      <c r="D288" s="22" t="str">
        <f t="shared" si="12"/>
        <v>成就类型-通关战斗类型关卡</v>
      </c>
      <c r="E288" s="22">
        <v>1</v>
      </c>
      <c r="F288" s="22" t="str">
        <f>_xlfn.IFS(MOD(A288,3)=2,VLOOKUP(A288,任务数值!A:R,9),MOD(A288,3)=0,999,MOD(A288,3)=1,VLOOKUP(A288,任务数值!A:S,14))</f>
        <v>战斗类型-挂机关卡|18|200</v>
      </c>
      <c r="G288" s="22">
        <f>_xlfn.IFS(MOD(A288,3)=2,1,MOD(A288,3)=0,VLOOKUP(A288,任务数值!A:S,7),MOD(A288,3)=1,1)</f>
        <v>1</v>
      </c>
      <c r="H288" s="6" t="s">
        <v>21</v>
      </c>
      <c r="I288" s="3">
        <v>3</v>
      </c>
    </row>
    <row r="289" s="3" customFormat="1" spans="1:9">
      <c r="A289" s="17">
        <v>287</v>
      </c>
      <c r="B289" s="3" t="str">
        <f>_xlfn.IFS(MOD(A289,3)=2,VLOOKUP(A289,任务数值!A:I,5),MOD(A289,3)=0,VLOOKUP(A289,任务数值!A:I,8),MOD(A289,3)=1,VLOOKUP(A289,任务数值!A:S,13))</f>
        <v>通关星球19-1</v>
      </c>
      <c r="C289" s="17">
        <f t="shared" si="11"/>
        <v>288</v>
      </c>
      <c r="D289" s="22" t="str">
        <f t="shared" si="12"/>
        <v>成就类型-通关战斗类型关卡</v>
      </c>
      <c r="E289" s="22">
        <v>1</v>
      </c>
      <c r="F289" s="22" t="str">
        <f>_xlfn.IFS(MOD(A289,3)=2,VLOOKUP(A289,任务数值!A:R,9),MOD(A289,3)=0,999,MOD(A289,3)=1,VLOOKUP(A289,任务数值!A:S,14))</f>
        <v>战斗类型-精英关卡|19|1</v>
      </c>
      <c r="G289" s="22">
        <f>_xlfn.IFS(MOD(A289,3)=2,1,MOD(A289,3)=0,VLOOKUP(A289,任务数值!A:S,7),MOD(A289,3)=1,1)</f>
        <v>1</v>
      </c>
      <c r="H289" s="6" t="s">
        <v>21</v>
      </c>
      <c r="I289" s="3">
        <v>3</v>
      </c>
    </row>
    <row r="290" s="3" customFormat="1" spans="1:9">
      <c r="A290" s="17">
        <v>288</v>
      </c>
      <c r="B290" s="3" t="str">
        <f>_xlfn.IFS(MOD(A290,3)=2,VLOOKUP(A290,任务数值!A:I,5),MOD(A290,3)=0,VLOOKUP(A290,任务数值!A:I,8),MOD(A290,3)=1,VLOOKUP(A290,任务数值!A:S,13))</f>
        <v>职业总等级到达15000</v>
      </c>
      <c r="C290" s="17">
        <f t="shared" si="11"/>
        <v>289</v>
      </c>
      <c r="D290" s="22" t="str">
        <f t="shared" si="12"/>
        <v>成就类型-职业到达等级</v>
      </c>
      <c r="E290" s="22">
        <v>1</v>
      </c>
      <c r="F290" s="22">
        <f>_xlfn.IFS(MOD(A290,3)=2,VLOOKUP(A290,任务数值!A:R,9),MOD(A290,3)=0,999,MOD(A290,3)=1,VLOOKUP(A290,任务数值!A:S,14))</f>
        <v>999</v>
      </c>
      <c r="G290" s="22">
        <f>_xlfn.IFS(MOD(A290,3)=2,1,MOD(A290,3)=0,VLOOKUP(A290,任务数值!A:S,7),MOD(A290,3)=1,1)</f>
        <v>15000</v>
      </c>
      <c r="H290" s="6" t="s">
        <v>21</v>
      </c>
      <c r="I290" s="3">
        <v>3</v>
      </c>
    </row>
    <row r="291" s="3" customFormat="1" spans="1:9">
      <c r="A291" s="17">
        <v>289</v>
      </c>
      <c r="B291" s="3" t="str">
        <f>_xlfn.IFS(MOD(A291,3)=2,VLOOKUP(A291,任务数值!A:I,5),MOD(A291,3)=0,VLOOKUP(A291,任务数值!A:I,8),MOD(A291,3)=1,VLOOKUP(A291,任务数值!A:S,13))</f>
        <v>通关守卫战:炙岩星360</v>
      </c>
      <c r="C291" s="17">
        <f t="shared" si="11"/>
        <v>290</v>
      </c>
      <c r="D291" s="22" t="str">
        <f t="shared" si="12"/>
        <v>成就类型-通关战斗类型关卡</v>
      </c>
      <c r="E291" s="22">
        <v>1</v>
      </c>
      <c r="F291" s="22" t="str">
        <f>_xlfn.IFS(MOD(A291,3)=2,VLOOKUP(A291,任务数值!A:R,9),MOD(A291,3)=0,999,MOD(A291,3)=1,VLOOKUP(A291,任务数值!A:S,14))</f>
        <v>战斗类型-挂机关卡|18|360</v>
      </c>
      <c r="G291" s="22">
        <f>_xlfn.IFS(MOD(A291,3)=2,1,MOD(A291,3)=0,VLOOKUP(A291,任务数值!A:S,7),MOD(A291,3)=1,1)</f>
        <v>1</v>
      </c>
      <c r="H291" s="6" t="s">
        <v>21</v>
      </c>
      <c r="I291" s="3">
        <v>3</v>
      </c>
    </row>
    <row r="292" s="3" customFormat="1" spans="1:9">
      <c r="A292" s="17">
        <v>290</v>
      </c>
      <c r="B292" s="3" t="str">
        <f>_xlfn.IFS(MOD(A292,3)=2,VLOOKUP(A292,任务数值!A:I,5),MOD(A292,3)=0,VLOOKUP(A292,任务数值!A:I,8),MOD(A292,3)=1,VLOOKUP(A292,任务数值!A:S,13))</f>
        <v>通关星球19-2</v>
      </c>
      <c r="C292" s="17">
        <f t="shared" si="11"/>
        <v>291</v>
      </c>
      <c r="D292" s="22" t="str">
        <f t="shared" si="12"/>
        <v>成就类型-通关战斗类型关卡</v>
      </c>
      <c r="E292" s="22">
        <v>1</v>
      </c>
      <c r="F292" s="22" t="str">
        <f>_xlfn.IFS(MOD(A292,3)=2,VLOOKUP(A292,任务数值!A:R,9),MOD(A292,3)=0,999,MOD(A292,3)=1,VLOOKUP(A292,任务数值!A:S,14))</f>
        <v>战斗类型-精英关卡|19|2</v>
      </c>
      <c r="G292" s="22">
        <f>_xlfn.IFS(MOD(A292,3)=2,1,MOD(A292,3)=0,VLOOKUP(A292,任务数值!A:S,7),MOD(A292,3)=1,1)</f>
        <v>1</v>
      </c>
      <c r="H292" s="6" t="s">
        <v>21</v>
      </c>
      <c r="I292" s="3">
        <v>3</v>
      </c>
    </row>
    <row r="293" s="3" customFormat="1" spans="1:9">
      <c r="A293" s="17">
        <v>291</v>
      </c>
      <c r="B293" s="3" t="str">
        <f>_xlfn.IFS(MOD(A293,3)=2,VLOOKUP(A293,任务数值!A:I,5),MOD(A293,3)=0,VLOOKUP(A293,任务数值!A:I,8),MOD(A293,3)=1,VLOOKUP(A293,任务数值!A:S,13))</f>
        <v>职业总等级到达15000</v>
      </c>
      <c r="C293" s="17">
        <f t="shared" si="11"/>
        <v>292</v>
      </c>
      <c r="D293" s="22" t="str">
        <f t="shared" si="12"/>
        <v>成就类型-职业到达等级</v>
      </c>
      <c r="E293" s="22">
        <v>1</v>
      </c>
      <c r="F293" s="22">
        <f>_xlfn.IFS(MOD(A293,3)=2,VLOOKUP(A293,任务数值!A:R,9),MOD(A293,3)=0,999,MOD(A293,3)=1,VLOOKUP(A293,任务数值!A:S,14))</f>
        <v>999</v>
      </c>
      <c r="G293" s="22">
        <f>_xlfn.IFS(MOD(A293,3)=2,1,MOD(A293,3)=0,VLOOKUP(A293,任务数值!A:S,7),MOD(A293,3)=1,1)</f>
        <v>15000</v>
      </c>
      <c r="H293" s="6" t="s">
        <v>21</v>
      </c>
      <c r="I293" s="3">
        <v>3</v>
      </c>
    </row>
    <row r="294" s="3" customFormat="1" spans="1:9">
      <c r="A294" s="17">
        <v>292</v>
      </c>
      <c r="B294" s="3" t="str">
        <f>_xlfn.IFS(MOD(A294,3)=2,VLOOKUP(A294,任务数值!A:I,5),MOD(A294,3)=0,VLOOKUP(A294,任务数值!A:I,8),MOD(A294,3)=1,VLOOKUP(A294,任务数值!A:S,13))</f>
        <v>通关守卫战:光明星20</v>
      </c>
      <c r="C294" s="17">
        <f t="shared" si="11"/>
        <v>293</v>
      </c>
      <c r="D294" s="22" t="str">
        <f t="shared" si="12"/>
        <v>成就类型-通关战斗类型关卡</v>
      </c>
      <c r="E294" s="22">
        <v>1</v>
      </c>
      <c r="F294" s="22" t="str">
        <f>_xlfn.IFS(MOD(A294,3)=2,VLOOKUP(A294,任务数值!A:R,9),MOD(A294,3)=0,999,MOD(A294,3)=1,VLOOKUP(A294,任务数值!A:S,14))</f>
        <v>战斗类型-挂机关卡|19|20</v>
      </c>
      <c r="G294" s="22">
        <f>_xlfn.IFS(MOD(A294,3)=2,1,MOD(A294,3)=0,VLOOKUP(A294,任务数值!A:S,7),MOD(A294,3)=1,1)</f>
        <v>1</v>
      </c>
      <c r="H294" s="6" t="s">
        <v>21</v>
      </c>
      <c r="I294" s="3">
        <v>3</v>
      </c>
    </row>
    <row r="295" s="3" customFormat="1" spans="1:9">
      <c r="A295" s="17">
        <v>293</v>
      </c>
      <c r="B295" s="3" t="str">
        <f>_xlfn.IFS(MOD(A295,3)=2,VLOOKUP(A295,任务数值!A:I,5),MOD(A295,3)=0,VLOOKUP(A295,任务数值!A:I,8),MOD(A295,3)=1,VLOOKUP(A295,任务数值!A:S,13))</f>
        <v>通关星球19-3</v>
      </c>
      <c r="C295" s="17">
        <f t="shared" si="11"/>
        <v>294</v>
      </c>
      <c r="D295" s="22" t="str">
        <f t="shared" si="12"/>
        <v>成就类型-通关战斗类型关卡</v>
      </c>
      <c r="E295" s="22">
        <v>1</v>
      </c>
      <c r="F295" s="22" t="str">
        <f>_xlfn.IFS(MOD(A295,3)=2,VLOOKUP(A295,任务数值!A:R,9),MOD(A295,3)=0,999,MOD(A295,3)=1,VLOOKUP(A295,任务数值!A:S,14))</f>
        <v>战斗类型-精英关卡|19|3</v>
      </c>
      <c r="G295" s="22">
        <f>_xlfn.IFS(MOD(A295,3)=2,1,MOD(A295,3)=0,VLOOKUP(A295,任务数值!A:S,7),MOD(A295,3)=1,1)</f>
        <v>1</v>
      </c>
      <c r="H295" s="6" t="s">
        <v>21</v>
      </c>
      <c r="I295" s="3">
        <v>3</v>
      </c>
    </row>
    <row r="296" s="3" customFormat="1" spans="1:9">
      <c r="A296" s="17">
        <v>294</v>
      </c>
      <c r="B296" s="3" t="str">
        <f>_xlfn.IFS(MOD(A296,3)=2,VLOOKUP(A296,任务数值!A:I,5),MOD(A296,3)=0,VLOOKUP(A296,任务数值!A:I,8),MOD(A296,3)=1,VLOOKUP(A296,任务数值!A:S,13))</f>
        <v>职业总等级到达15000</v>
      </c>
      <c r="C296" s="17">
        <f t="shared" si="11"/>
        <v>295</v>
      </c>
      <c r="D296" s="22" t="str">
        <f t="shared" si="12"/>
        <v>成就类型-职业到达等级</v>
      </c>
      <c r="E296" s="22">
        <v>1</v>
      </c>
      <c r="F296" s="22">
        <f>_xlfn.IFS(MOD(A296,3)=2,VLOOKUP(A296,任务数值!A:R,9),MOD(A296,3)=0,999,MOD(A296,3)=1,VLOOKUP(A296,任务数值!A:S,14))</f>
        <v>999</v>
      </c>
      <c r="G296" s="22">
        <f>_xlfn.IFS(MOD(A296,3)=2,1,MOD(A296,3)=0,VLOOKUP(A296,任务数值!A:S,7),MOD(A296,3)=1,1)</f>
        <v>15000</v>
      </c>
      <c r="H296" s="6" t="s">
        <v>21</v>
      </c>
      <c r="I296" s="3">
        <v>3</v>
      </c>
    </row>
    <row r="297" s="3" customFormat="1" spans="1:9">
      <c r="A297" s="17">
        <v>295</v>
      </c>
      <c r="B297" s="3" t="str">
        <f>_xlfn.IFS(MOD(A297,3)=2,VLOOKUP(A297,任务数值!A:I,5),MOD(A297,3)=0,VLOOKUP(A297,任务数值!A:I,8),MOD(A297,3)=1,VLOOKUP(A297,任务数值!A:S,13))</f>
        <v>通关守卫战:光明星180</v>
      </c>
      <c r="C297" s="17">
        <f t="shared" si="11"/>
        <v>296</v>
      </c>
      <c r="D297" s="22" t="str">
        <f t="shared" si="12"/>
        <v>成就类型-通关战斗类型关卡</v>
      </c>
      <c r="E297" s="22">
        <v>1</v>
      </c>
      <c r="F297" s="22" t="str">
        <f>_xlfn.IFS(MOD(A297,3)=2,VLOOKUP(A297,任务数值!A:R,9),MOD(A297,3)=0,999,MOD(A297,3)=1,VLOOKUP(A297,任务数值!A:S,14))</f>
        <v>战斗类型-挂机关卡|19|180</v>
      </c>
      <c r="G297" s="22">
        <f>_xlfn.IFS(MOD(A297,3)=2,1,MOD(A297,3)=0,VLOOKUP(A297,任务数值!A:S,7),MOD(A297,3)=1,1)</f>
        <v>1</v>
      </c>
      <c r="H297" s="6" t="s">
        <v>21</v>
      </c>
      <c r="I297" s="3">
        <v>3</v>
      </c>
    </row>
    <row r="298" s="3" customFormat="1" spans="1:9">
      <c r="A298" s="17">
        <v>296</v>
      </c>
      <c r="B298" s="3" t="str">
        <f>_xlfn.IFS(MOD(A298,3)=2,VLOOKUP(A298,任务数值!A:I,5),MOD(A298,3)=0,VLOOKUP(A298,任务数值!A:I,8),MOD(A298,3)=1,VLOOKUP(A298,任务数值!A:S,13))</f>
        <v>通关星球19-4</v>
      </c>
      <c r="C298" s="17">
        <f t="shared" si="11"/>
        <v>297</v>
      </c>
      <c r="D298" s="22" t="str">
        <f t="shared" si="12"/>
        <v>成就类型-通关战斗类型关卡</v>
      </c>
      <c r="E298" s="22">
        <v>1</v>
      </c>
      <c r="F298" s="22" t="str">
        <f>_xlfn.IFS(MOD(A298,3)=2,VLOOKUP(A298,任务数值!A:R,9),MOD(A298,3)=0,999,MOD(A298,3)=1,VLOOKUP(A298,任务数值!A:S,14))</f>
        <v>战斗类型-精英关卡|19|4</v>
      </c>
      <c r="G298" s="22">
        <f>_xlfn.IFS(MOD(A298,3)=2,1,MOD(A298,3)=0,VLOOKUP(A298,任务数值!A:S,7),MOD(A298,3)=1,1)</f>
        <v>1</v>
      </c>
      <c r="H298" s="6" t="s">
        <v>21</v>
      </c>
      <c r="I298" s="3">
        <v>3</v>
      </c>
    </row>
    <row r="299" s="3" customFormat="1" spans="1:9">
      <c r="A299" s="17">
        <v>297</v>
      </c>
      <c r="B299" s="3" t="str">
        <f>_xlfn.IFS(MOD(A299,3)=2,VLOOKUP(A299,任务数值!A:I,5),MOD(A299,3)=0,VLOOKUP(A299,任务数值!A:I,8),MOD(A299,3)=1,VLOOKUP(A299,任务数值!A:S,13))</f>
        <v>职业总等级到达15000</v>
      </c>
      <c r="C299" s="17">
        <f t="shared" si="11"/>
        <v>298</v>
      </c>
      <c r="D299" s="22" t="str">
        <f t="shared" si="12"/>
        <v>成就类型-职业到达等级</v>
      </c>
      <c r="E299" s="22">
        <v>1</v>
      </c>
      <c r="F299" s="22">
        <f>_xlfn.IFS(MOD(A299,3)=2,VLOOKUP(A299,任务数值!A:R,9),MOD(A299,3)=0,999,MOD(A299,3)=1,VLOOKUP(A299,任务数值!A:S,14))</f>
        <v>999</v>
      </c>
      <c r="G299" s="22">
        <f>_xlfn.IFS(MOD(A299,3)=2,1,MOD(A299,3)=0,VLOOKUP(A299,任务数值!A:S,7),MOD(A299,3)=1,1)</f>
        <v>15000</v>
      </c>
      <c r="H299" s="6" t="s">
        <v>21</v>
      </c>
      <c r="I299" s="3">
        <v>3</v>
      </c>
    </row>
    <row r="300" s="3" customFormat="1" spans="1:9">
      <c r="A300" s="17">
        <v>298</v>
      </c>
      <c r="B300" s="3" t="str">
        <f>_xlfn.IFS(MOD(A300,3)=2,VLOOKUP(A300,任务数值!A:I,5),MOD(A300,3)=0,VLOOKUP(A300,任务数值!A:I,8),MOD(A300,3)=1,VLOOKUP(A300,任务数值!A:S,13))</f>
        <v>通关守卫战:光明星340</v>
      </c>
      <c r="C300" s="17">
        <f t="shared" si="11"/>
        <v>299</v>
      </c>
      <c r="D300" s="22" t="str">
        <f t="shared" si="12"/>
        <v>成就类型-通关战斗类型关卡</v>
      </c>
      <c r="E300" s="22">
        <v>1</v>
      </c>
      <c r="F300" s="22" t="str">
        <f>_xlfn.IFS(MOD(A300,3)=2,VLOOKUP(A300,任务数值!A:R,9),MOD(A300,3)=0,999,MOD(A300,3)=1,VLOOKUP(A300,任务数值!A:S,14))</f>
        <v>战斗类型-挂机关卡|19|340</v>
      </c>
      <c r="G300" s="22">
        <f>_xlfn.IFS(MOD(A300,3)=2,1,MOD(A300,3)=0,VLOOKUP(A300,任务数值!A:S,7),MOD(A300,3)=1,1)</f>
        <v>1</v>
      </c>
      <c r="H300" s="6" t="s">
        <v>21</v>
      </c>
      <c r="I300" s="3">
        <v>3</v>
      </c>
    </row>
    <row r="301" s="3" customFormat="1" spans="1:9">
      <c r="A301" s="17">
        <v>299</v>
      </c>
      <c r="B301" s="3" t="str">
        <f>_xlfn.IFS(MOD(A301,3)=2,VLOOKUP(A301,任务数值!A:I,5),MOD(A301,3)=0,VLOOKUP(A301,任务数值!A:I,8),MOD(A301,3)=1,VLOOKUP(A301,任务数值!A:S,13))</f>
        <v>通关星球19-5</v>
      </c>
      <c r="C301" s="17">
        <f t="shared" si="11"/>
        <v>300</v>
      </c>
      <c r="D301" s="22" t="str">
        <f t="shared" si="12"/>
        <v>成就类型-通关战斗类型关卡</v>
      </c>
      <c r="E301" s="22">
        <v>1</v>
      </c>
      <c r="F301" s="22" t="str">
        <f>_xlfn.IFS(MOD(A301,3)=2,VLOOKUP(A301,任务数值!A:R,9),MOD(A301,3)=0,999,MOD(A301,3)=1,VLOOKUP(A301,任务数值!A:S,14))</f>
        <v>战斗类型-精英关卡|19|5</v>
      </c>
      <c r="G301" s="22">
        <f>_xlfn.IFS(MOD(A301,3)=2,1,MOD(A301,3)=0,VLOOKUP(A301,任务数值!A:S,7),MOD(A301,3)=1,1)</f>
        <v>1</v>
      </c>
      <c r="H301" s="6" t="s">
        <v>21</v>
      </c>
      <c r="I301" s="3">
        <v>3</v>
      </c>
    </row>
    <row r="302" s="3" customFormat="1" spans="1:9">
      <c r="A302" s="17">
        <v>300</v>
      </c>
      <c r="B302" s="3" t="str">
        <f>_xlfn.IFS(MOD(A302,3)=2,VLOOKUP(A302,任务数值!A:I,5),MOD(A302,3)=0,VLOOKUP(A302,任务数值!A:I,8),MOD(A302,3)=1,VLOOKUP(A302,任务数值!A:S,13))</f>
        <v>职业总等级到达15000</v>
      </c>
      <c r="C302" s="17">
        <f t="shared" si="11"/>
        <v>301</v>
      </c>
      <c r="D302" s="22" t="str">
        <f t="shared" si="12"/>
        <v>成就类型-职业到达等级</v>
      </c>
      <c r="E302" s="22">
        <v>1</v>
      </c>
      <c r="F302" s="22">
        <f>_xlfn.IFS(MOD(A302,3)=2,VLOOKUP(A302,任务数值!A:R,9),MOD(A302,3)=0,999,MOD(A302,3)=1,VLOOKUP(A302,任务数值!A:S,14))</f>
        <v>999</v>
      </c>
      <c r="G302" s="22">
        <f>_xlfn.IFS(MOD(A302,3)=2,1,MOD(A302,3)=0,VLOOKUP(A302,任务数值!A:S,7),MOD(A302,3)=1,1)</f>
        <v>15000</v>
      </c>
      <c r="H302" s="6" t="s">
        <v>21</v>
      </c>
      <c r="I302" s="3">
        <v>3</v>
      </c>
    </row>
    <row r="303" s="3" customFormat="1" spans="1:9">
      <c r="A303" s="17">
        <v>301</v>
      </c>
      <c r="B303" s="3" t="str">
        <f>_xlfn.IFS(MOD(A303,3)=2,VLOOKUP(A303,任务数值!A:I,5),MOD(A303,3)=0,VLOOKUP(A303,任务数值!A:I,8),MOD(A303,3)=1,VLOOKUP(A303,任务数值!A:S,13))</f>
        <v>通关守卫战:光明星500</v>
      </c>
      <c r="C303" s="17">
        <f t="shared" si="11"/>
        <v>302</v>
      </c>
      <c r="D303" s="22" t="str">
        <f t="shared" si="12"/>
        <v>成就类型-通关战斗类型关卡</v>
      </c>
      <c r="E303" s="22">
        <v>1</v>
      </c>
      <c r="F303" s="22" t="str">
        <f>_xlfn.IFS(MOD(A303,3)=2,VLOOKUP(A303,任务数值!A:R,9),MOD(A303,3)=0,999,MOD(A303,3)=1,VLOOKUP(A303,任务数值!A:S,14))</f>
        <v>战斗类型-挂机关卡|19|500</v>
      </c>
      <c r="G303" s="22">
        <f>_xlfn.IFS(MOD(A303,3)=2,1,MOD(A303,3)=0,VLOOKUP(A303,任务数值!A:S,7),MOD(A303,3)=1,1)</f>
        <v>1</v>
      </c>
      <c r="H303" s="6" t="s">
        <v>21</v>
      </c>
      <c r="I303" s="3">
        <v>3</v>
      </c>
    </row>
    <row r="304" s="3" customFormat="1" spans="1:9">
      <c r="A304" s="17">
        <v>302</v>
      </c>
      <c r="B304" s="3" t="str">
        <f>_xlfn.IFS(MOD(A304,3)=2,VLOOKUP(A304,任务数值!A:I,5),MOD(A304,3)=0,VLOOKUP(A304,任务数值!A:I,8),MOD(A304,3)=1,VLOOKUP(A304,任务数值!A:S,13))</f>
        <v>通关星球20-1</v>
      </c>
      <c r="C304" s="17">
        <f t="shared" si="11"/>
        <v>303</v>
      </c>
      <c r="D304" s="22" t="str">
        <f t="shared" si="12"/>
        <v>成就类型-通关战斗类型关卡</v>
      </c>
      <c r="E304" s="22">
        <v>1</v>
      </c>
      <c r="F304" s="22" t="str">
        <f>_xlfn.IFS(MOD(A304,3)=2,VLOOKUP(A304,任务数值!A:R,9),MOD(A304,3)=0,999,MOD(A304,3)=1,VLOOKUP(A304,任务数值!A:S,14))</f>
        <v>战斗类型-精英关卡|20|1</v>
      </c>
      <c r="G304" s="22">
        <f>_xlfn.IFS(MOD(A304,3)=2,1,MOD(A304,3)=0,VLOOKUP(A304,任务数值!A:S,7),MOD(A304,3)=1,1)</f>
        <v>1</v>
      </c>
      <c r="H304" s="6" t="s">
        <v>21</v>
      </c>
      <c r="I304" s="3">
        <v>3</v>
      </c>
    </row>
    <row r="305" s="3" customFormat="1" spans="1:9">
      <c r="A305" s="17">
        <v>303</v>
      </c>
      <c r="B305" s="3" t="str">
        <f>_xlfn.IFS(MOD(A305,3)=2,VLOOKUP(A305,任务数值!A:I,5),MOD(A305,3)=0,VLOOKUP(A305,任务数值!A:I,8),MOD(A305,3)=1,VLOOKUP(A305,任务数值!A:S,13))</f>
        <v>职业总等级到达15000</v>
      </c>
      <c r="C305" s="17">
        <f t="shared" si="11"/>
        <v>304</v>
      </c>
      <c r="D305" s="22" t="str">
        <f t="shared" si="12"/>
        <v>成就类型-职业到达等级</v>
      </c>
      <c r="E305" s="22">
        <v>1</v>
      </c>
      <c r="F305" s="22">
        <f>_xlfn.IFS(MOD(A305,3)=2,VLOOKUP(A305,任务数值!A:R,9),MOD(A305,3)=0,999,MOD(A305,3)=1,VLOOKUP(A305,任务数值!A:S,14))</f>
        <v>999</v>
      </c>
      <c r="G305" s="22">
        <f>_xlfn.IFS(MOD(A305,3)=2,1,MOD(A305,3)=0,VLOOKUP(A305,任务数值!A:S,7),MOD(A305,3)=1,1)</f>
        <v>15000</v>
      </c>
      <c r="H305" s="6" t="s">
        <v>21</v>
      </c>
      <c r="I305" s="3">
        <v>3</v>
      </c>
    </row>
    <row r="306" s="3" customFormat="1" spans="1:9">
      <c r="A306" s="17">
        <v>304</v>
      </c>
      <c r="B306" s="3" t="str">
        <f>_xlfn.IFS(MOD(A306,3)=2,VLOOKUP(A306,任务数值!A:I,5),MOD(A306,3)=0,VLOOKUP(A306,任务数值!A:I,8),MOD(A306,3)=1,VLOOKUP(A306,任务数值!A:S,13))</f>
        <v>通关守卫战:暗紫星160</v>
      </c>
      <c r="C306" s="17">
        <f t="shared" si="11"/>
        <v>305</v>
      </c>
      <c r="D306" s="22" t="str">
        <f t="shared" si="12"/>
        <v>成就类型-通关战斗类型关卡</v>
      </c>
      <c r="E306" s="22">
        <v>1</v>
      </c>
      <c r="F306" s="22" t="str">
        <f>_xlfn.IFS(MOD(A306,3)=2,VLOOKUP(A306,任务数值!A:R,9),MOD(A306,3)=0,999,MOD(A306,3)=1,VLOOKUP(A306,任务数值!A:S,14))</f>
        <v>战斗类型-挂机关卡|20|160</v>
      </c>
      <c r="G306" s="22">
        <f>_xlfn.IFS(MOD(A306,3)=2,1,MOD(A306,3)=0,VLOOKUP(A306,任务数值!A:S,7),MOD(A306,3)=1,1)</f>
        <v>1</v>
      </c>
      <c r="H306" s="6" t="s">
        <v>21</v>
      </c>
      <c r="I306" s="3">
        <v>3</v>
      </c>
    </row>
    <row r="307" s="3" customFormat="1" spans="1:9">
      <c r="A307" s="17">
        <v>305</v>
      </c>
      <c r="B307" s="3" t="str">
        <f>_xlfn.IFS(MOD(A307,3)=2,VLOOKUP(A307,任务数值!A:I,5),MOD(A307,3)=0,VLOOKUP(A307,任务数值!A:I,8),MOD(A307,3)=1,VLOOKUP(A307,任务数值!A:S,13))</f>
        <v>通关星球20-2</v>
      </c>
      <c r="C307" s="17">
        <f t="shared" si="11"/>
        <v>306</v>
      </c>
      <c r="D307" s="22" t="str">
        <f t="shared" si="12"/>
        <v>成就类型-通关战斗类型关卡</v>
      </c>
      <c r="E307" s="22">
        <v>1</v>
      </c>
      <c r="F307" s="22" t="str">
        <f>_xlfn.IFS(MOD(A307,3)=2,VLOOKUP(A307,任务数值!A:R,9),MOD(A307,3)=0,999,MOD(A307,3)=1,VLOOKUP(A307,任务数值!A:S,14))</f>
        <v>战斗类型-精英关卡|20|2</v>
      </c>
      <c r="G307" s="22">
        <f>_xlfn.IFS(MOD(A307,3)=2,1,MOD(A307,3)=0,VLOOKUP(A307,任务数值!A:S,7),MOD(A307,3)=1,1)</f>
        <v>1</v>
      </c>
      <c r="H307" s="6" t="s">
        <v>21</v>
      </c>
      <c r="I307" s="3">
        <v>3</v>
      </c>
    </row>
    <row r="308" s="3" customFormat="1" spans="1:9">
      <c r="A308" s="17">
        <v>306</v>
      </c>
      <c r="B308" s="3" t="str">
        <f>_xlfn.IFS(MOD(A308,3)=2,VLOOKUP(A308,任务数值!A:I,5),MOD(A308,3)=0,VLOOKUP(A308,任务数值!A:I,8),MOD(A308,3)=1,VLOOKUP(A308,任务数值!A:S,13))</f>
        <v>职业总等级到达15000</v>
      </c>
      <c r="C308" s="17">
        <f t="shared" si="11"/>
        <v>307</v>
      </c>
      <c r="D308" s="22" t="str">
        <f t="shared" si="12"/>
        <v>成就类型-职业到达等级</v>
      </c>
      <c r="E308" s="22">
        <v>1</v>
      </c>
      <c r="F308" s="22">
        <f>_xlfn.IFS(MOD(A308,3)=2,VLOOKUP(A308,任务数值!A:R,9),MOD(A308,3)=0,999,MOD(A308,3)=1,VLOOKUP(A308,任务数值!A:S,14))</f>
        <v>999</v>
      </c>
      <c r="G308" s="22">
        <f>_xlfn.IFS(MOD(A308,3)=2,1,MOD(A308,3)=0,VLOOKUP(A308,任务数值!A:S,7),MOD(A308,3)=1,1)</f>
        <v>15000</v>
      </c>
      <c r="H308" s="6" t="s">
        <v>21</v>
      </c>
      <c r="I308" s="3">
        <v>3</v>
      </c>
    </row>
    <row r="309" s="3" customFormat="1" spans="1:9">
      <c r="A309" s="17">
        <v>307</v>
      </c>
      <c r="B309" s="3" t="str">
        <f>_xlfn.IFS(MOD(A309,3)=2,VLOOKUP(A309,任务数值!A:I,5),MOD(A309,3)=0,VLOOKUP(A309,任务数值!A:I,8),MOD(A309,3)=1,VLOOKUP(A309,任务数值!A:S,13))</f>
        <v>通关守卫战:暗紫星320</v>
      </c>
      <c r="C309" s="17">
        <f t="shared" si="11"/>
        <v>308</v>
      </c>
      <c r="D309" s="22" t="str">
        <f t="shared" si="12"/>
        <v>成就类型-通关战斗类型关卡</v>
      </c>
      <c r="E309" s="22">
        <v>1</v>
      </c>
      <c r="F309" s="22" t="str">
        <f>_xlfn.IFS(MOD(A309,3)=2,VLOOKUP(A309,任务数值!A:R,9),MOD(A309,3)=0,999,MOD(A309,3)=1,VLOOKUP(A309,任务数值!A:S,14))</f>
        <v>战斗类型-挂机关卡|20|320</v>
      </c>
      <c r="G309" s="22">
        <f>_xlfn.IFS(MOD(A309,3)=2,1,MOD(A309,3)=0,VLOOKUP(A309,任务数值!A:S,7),MOD(A309,3)=1,1)</f>
        <v>1</v>
      </c>
      <c r="H309" s="6" t="s">
        <v>21</v>
      </c>
      <c r="I309" s="3">
        <v>3</v>
      </c>
    </row>
    <row r="310" s="3" customFormat="1" spans="1:9">
      <c r="A310" s="17">
        <v>308</v>
      </c>
      <c r="B310" s="3" t="str">
        <f>_xlfn.IFS(MOD(A310,3)=2,VLOOKUP(A310,任务数值!A:I,5),MOD(A310,3)=0,VLOOKUP(A310,任务数值!A:I,8),MOD(A310,3)=1,VLOOKUP(A310,任务数值!A:S,13))</f>
        <v>通关星球20-3</v>
      </c>
      <c r="C310" s="17">
        <f t="shared" si="11"/>
        <v>309</v>
      </c>
      <c r="D310" s="22" t="str">
        <f t="shared" si="12"/>
        <v>成就类型-通关战斗类型关卡</v>
      </c>
      <c r="E310" s="22">
        <v>1</v>
      </c>
      <c r="F310" s="22" t="str">
        <f>_xlfn.IFS(MOD(A310,3)=2,VLOOKUP(A310,任务数值!A:R,9),MOD(A310,3)=0,999,MOD(A310,3)=1,VLOOKUP(A310,任务数值!A:S,14))</f>
        <v>战斗类型-精英关卡|20|3</v>
      </c>
      <c r="G310" s="22">
        <f>_xlfn.IFS(MOD(A310,3)=2,1,MOD(A310,3)=0,VLOOKUP(A310,任务数值!A:S,7),MOD(A310,3)=1,1)</f>
        <v>1</v>
      </c>
      <c r="H310" s="6" t="s">
        <v>21</v>
      </c>
      <c r="I310" s="3">
        <v>3</v>
      </c>
    </row>
    <row r="311" s="3" customFormat="1" spans="1:9">
      <c r="A311" s="17">
        <v>309</v>
      </c>
      <c r="B311" s="3" t="str">
        <f>_xlfn.IFS(MOD(A311,3)=2,VLOOKUP(A311,任务数值!A:I,5),MOD(A311,3)=0,VLOOKUP(A311,任务数值!A:I,8),MOD(A311,3)=1,VLOOKUP(A311,任务数值!A:S,13))</f>
        <v>职业总等级到达15000</v>
      </c>
      <c r="C311" s="17">
        <f t="shared" si="11"/>
        <v>310</v>
      </c>
      <c r="D311" s="22" t="str">
        <f t="shared" si="12"/>
        <v>成就类型-职业到达等级</v>
      </c>
      <c r="E311" s="22">
        <v>1</v>
      </c>
      <c r="F311" s="22">
        <f>_xlfn.IFS(MOD(A311,3)=2,VLOOKUP(A311,任务数值!A:R,9),MOD(A311,3)=0,999,MOD(A311,3)=1,VLOOKUP(A311,任务数值!A:S,14))</f>
        <v>999</v>
      </c>
      <c r="G311" s="22">
        <f>_xlfn.IFS(MOD(A311,3)=2,1,MOD(A311,3)=0,VLOOKUP(A311,任务数值!A:S,7),MOD(A311,3)=1,1)</f>
        <v>15000</v>
      </c>
      <c r="H311" s="6" t="s">
        <v>21</v>
      </c>
      <c r="I311" s="3">
        <v>3</v>
      </c>
    </row>
    <row r="312" s="3" customFormat="1" spans="1:9">
      <c r="A312" s="17">
        <v>310</v>
      </c>
      <c r="B312" s="3" t="str">
        <f>_xlfn.IFS(MOD(A312,3)=2,VLOOKUP(A312,任务数值!A:I,5),MOD(A312,3)=0,VLOOKUP(A312,任务数值!A:I,8),MOD(A312,3)=1,VLOOKUP(A312,任务数值!A:S,13))</f>
        <v>通关守卫战:暗紫星480</v>
      </c>
      <c r="C312" s="17">
        <f t="shared" si="11"/>
        <v>311</v>
      </c>
      <c r="D312" s="22" t="str">
        <f t="shared" si="12"/>
        <v>成就类型-通关战斗类型关卡</v>
      </c>
      <c r="E312" s="22">
        <v>1</v>
      </c>
      <c r="F312" s="22" t="str">
        <f>_xlfn.IFS(MOD(A312,3)=2,VLOOKUP(A312,任务数值!A:R,9),MOD(A312,3)=0,999,MOD(A312,3)=1,VLOOKUP(A312,任务数值!A:S,14))</f>
        <v>战斗类型-挂机关卡|20|480</v>
      </c>
      <c r="G312" s="22">
        <f>_xlfn.IFS(MOD(A312,3)=2,1,MOD(A312,3)=0,VLOOKUP(A312,任务数值!A:S,7),MOD(A312,3)=1,1)</f>
        <v>1</v>
      </c>
      <c r="H312" s="6" t="s">
        <v>21</v>
      </c>
      <c r="I312" s="3">
        <v>3</v>
      </c>
    </row>
    <row r="313" s="3" customFormat="1" spans="1:9">
      <c r="A313" s="17">
        <v>311</v>
      </c>
      <c r="B313" s="3" t="str">
        <f>_xlfn.IFS(MOD(A313,3)=2,VLOOKUP(A313,任务数值!A:I,5),MOD(A313,3)=0,VLOOKUP(A313,任务数值!A:I,8),MOD(A313,3)=1,VLOOKUP(A313,任务数值!A:S,13))</f>
        <v>通关星球20-4</v>
      </c>
      <c r="C313" s="17">
        <f t="shared" si="11"/>
        <v>312</v>
      </c>
      <c r="D313" s="22" t="str">
        <f t="shared" si="12"/>
        <v>成就类型-通关战斗类型关卡</v>
      </c>
      <c r="E313" s="22">
        <v>1</v>
      </c>
      <c r="F313" s="22" t="str">
        <f>_xlfn.IFS(MOD(A313,3)=2,VLOOKUP(A313,任务数值!A:R,9),MOD(A313,3)=0,999,MOD(A313,3)=1,VLOOKUP(A313,任务数值!A:S,14))</f>
        <v>战斗类型-精英关卡|20|4</v>
      </c>
      <c r="G313" s="22">
        <f>_xlfn.IFS(MOD(A313,3)=2,1,MOD(A313,3)=0,VLOOKUP(A313,任务数值!A:S,7),MOD(A313,3)=1,1)</f>
        <v>1</v>
      </c>
      <c r="H313" s="6" t="s">
        <v>21</v>
      </c>
      <c r="I313" s="3">
        <v>3</v>
      </c>
    </row>
    <row r="314" s="3" customFormat="1" spans="1:9">
      <c r="A314" s="17">
        <v>312</v>
      </c>
      <c r="B314" s="3" t="str">
        <f>_xlfn.IFS(MOD(A314,3)=2,VLOOKUP(A314,任务数值!A:I,5),MOD(A314,3)=0,VLOOKUP(A314,任务数值!A:I,8),MOD(A314,3)=1,VLOOKUP(A314,任务数值!A:S,13))</f>
        <v>职业总等级到达15000</v>
      </c>
      <c r="C314" s="17">
        <f t="shared" si="11"/>
        <v>313</v>
      </c>
      <c r="D314" s="22" t="str">
        <f t="shared" si="12"/>
        <v>成就类型-职业到达等级</v>
      </c>
      <c r="E314" s="22">
        <v>1</v>
      </c>
      <c r="F314" s="22">
        <f>_xlfn.IFS(MOD(A314,3)=2,VLOOKUP(A314,任务数值!A:R,9),MOD(A314,3)=0,999,MOD(A314,3)=1,VLOOKUP(A314,任务数值!A:S,14))</f>
        <v>999</v>
      </c>
      <c r="G314" s="22">
        <f>_xlfn.IFS(MOD(A314,3)=2,1,MOD(A314,3)=0,VLOOKUP(A314,任务数值!A:S,7),MOD(A314,3)=1,1)</f>
        <v>15000</v>
      </c>
      <c r="H314" s="6" t="s">
        <v>21</v>
      </c>
      <c r="I314" s="3">
        <v>3</v>
      </c>
    </row>
    <row r="315" s="3" customFormat="1" spans="1:9">
      <c r="A315" s="17">
        <v>313</v>
      </c>
      <c r="B315" s="3" t="str">
        <f>_xlfn.IFS(MOD(A315,3)=2,VLOOKUP(A315,任务数值!A:I,5),MOD(A315,3)=0,VLOOKUP(A315,任务数值!A:I,8),MOD(A315,3)=1,VLOOKUP(A315,任务数值!A:S,13))</f>
        <v>通关守卫战:风气星140</v>
      </c>
      <c r="C315" s="17">
        <f t="shared" si="11"/>
        <v>314</v>
      </c>
      <c r="D315" s="22" t="str">
        <f t="shared" si="12"/>
        <v>成就类型-通关战斗类型关卡</v>
      </c>
      <c r="E315" s="22">
        <v>1</v>
      </c>
      <c r="F315" s="22" t="str">
        <f>_xlfn.IFS(MOD(A315,3)=2,VLOOKUP(A315,任务数值!A:R,9),MOD(A315,3)=0,999,MOD(A315,3)=1,VLOOKUP(A315,任务数值!A:S,14))</f>
        <v>战斗类型-挂机关卡|21|140</v>
      </c>
      <c r="G315" s="22">
        <f>_xlfn.IFS(MOD(A315,3)=2,1,MOD(A315,3)=0,VLOOKUP(A315,任务数值!A:S,7),MOD(A315,3)=1,1)</f>
        <v>1</v>
      </c>
      <c r="H315" s="6" t="s">
        <v>21</v>
      </c>
      <c r="I315" s="3">
        <v>3</v>
      </c>
    </row>
    <row r="316" s="3" customFormat="1" spans="1:9">
      <c r="A316" s="17">
        <v>314</v>
      </c>
      <c r="B316" s="3" t="str">
        <f>_xlfn.IFS(MOD(A316,3)=2,VLOOKUP(A316,任务数值!A:I,5),MOD(A316,3)=0,VLOOKUP(A316,任务数值!A:I,8),MOD(A316,3)=1,VLOOKUP(A316,任务数值!A:S,13))</f>
        <v>通关星球20-5</v>
      </c>
      <c r="C316" s="17">
        <f t="shared" si="11"/>
        <v>315</v>
      </c>
      <c r="D316" s="22" t="str">
        <f t="shared" si="12"/>
        <v>成就类型-通关战斗类型关卡</v>
      </c>
      <c r="E316" s="22">
        <v>1</v>
      </c>
      <c r="F316" s="22" t="str">
        <f>_xlfn.IFS(MOD(A316,3)=2,VLOOKUP(A316,任务数值!A:R,9),MOD(A316,3)=0,999,MOD(A316,3)=1,VLOOKUP(A316,任务数值!A:S,14))</f>
        <v>战斗类型-精英关卡|20|5</v>
      </c>
      <c r="G316" s="22">
        <f>_xlfn.IFS(MOD(A316,3)=2,1,MOD(A316,3)=0,VLOOKUP(A316,任务数值!A:S,7),MOD(A316,3)=1,1)</f>
        <v>1</v>
      </c>
      <c r="H316" s="6" t="s">
        <v>21</v>
      </c>
      <c r="I316" s="3">
        <v>3</v>
      </c>
    </row>
    <row r="317" s="3" customFormat="1" spans="1:9">
      <c r="A317" s="17">
        <v>315</v>
      </c>
      <c r="B317" s="3" t="str">
        <f>_xlfn.IFS(MOD(A317,3)=2,VLOOKUP(A317,任务数值!A:I,5),MOD(A317,3)=0,VLOOKUP(A317,任务数值!A:I,8),MOD(A317,3)=1,VLOOKUP(A317,任务数值!A:S,13))</f>
        <v>职业总等级到达15000</v>
      </c>
      <c r="C317" s="17">
        <f t="shared" si="11"/>
        <v>316</v>
      </c>
      <c r="D317" s="22" t="str">
        <f t="shared" si="12"/>
        <v>成就类型-职业到达等级</v>
      </c>
      <c r="E317" s="22">
        <v>1</v>
      </c>
      <c r="F317" s="22">
        <f>_xlfn.IFS(MOD(A317,3)=2,VLOOKUP(A317,任务数值!A:R,9),MOD(A317,3)=0,999,MOD(A317,3)=1,VLOOKUP(A317,任务数值!A:S,14))</f>
        <v>999</v>
      </c>
      <c r="G317" s="22">
        <f>_xlfn.IFS(MOD(A317,3)=2,1,MOD(A317,3)=0,VLOOKUP(A317,任务数值!A:S,7),MOD(A317,3)=1,1)</f>
        <v>15000</v>
      </c>
      <c r="H317" s="6" t="s">
        <v>21</v>
      </c>
      <c r="I317" s="3">
        <v>3</v>
      </c>
    </row>
    <row r="318" s="3" customFormat="1" spans="1:9">
      <c r="A318" s="17">
        <v>316</v>
      </c>
      <c r="B318" s="3" t="str">
        <f>_xlfn.IFS(MOD(A318,3)=2,VLOOKUP(A318,任务数值!A:I,5),MOD(A318,3)=0,VLOOKUP(A318,任务数值!A:I,8),MOD(A318,3)=1,VLOOKUP(A318,任务数值!A:S,13))</f>
        <v>通关守卫战:风气星300</v>
      </c>
      <c r="C318" s="17">
        <f t="shared" si="11"/>
        <v>317</v>
      </c>
      <c r="D318" s="22" t="str">
        <f t="shared" si="12"/>
        <v>成就类型-通关战斗类型关卡</v>
      </c>
      <c r="E318" s="22">
        <v>1</v>
      </c>
      <c r="F318" s="22" t="str">
        <f>_xlfn.IFS(MOD(A318,3)=2,VLOOKUP(A318,任务数值!A:R,9),MOD(A318,3)=0,999,MOD(A318,3)=1,VLOOKUP(A318,任务数值!A:S,14))</f>
        <v>战斗类型-挂机关卡|21|300</v>
      </c>
      <c r="G318" s="22">
        <f>_xlfn.IFS(MOD(A318,3)=2,1,MOD(A318,3)=0,VLOOKUP(A318,任务数值!A:S,7),MOD(A318,3)=1,1)</f>
        <v>1</v>
      </c>
      <c r="H318" s="6" t="s">
        <v>21</v>
      </c>
      <c r="I318" s="3">
        <v>3</v>
      </c>
    </row>
    <row r="319" s="3" customFormat="1" spans="1:9">
      <c r="A319" s="17">
        <v>317</v>
      </c>
      <c r="B319" s="3" t="str">
        <f>_xlfn.IFS(MOD(A319,3)=2,VLOOKUP(A319,任务数值!A:I,5),MOD(A319,3)=0,VLOOKUP(A319,任务数值!A:I,8),MOD(A319,3)=1,VLOOKUP(A319,任务数值!A:S,13))</f>
        <v>通关星球21-1</v>
      </c>
      <c r="C319" s="17">
        <f t="shared" si="11"/>
        <v>318</v>
      </c>
      <c r="D319" s="22" t="str">
        <f t="shared" si="12"/>
        <v>成就类型-通关战斗类型关卡</v>
      </c>
      <c r="E319" s="22">
        <v>1</v>
      </c>
      <c r="F319" s="22" t="str">
        <f>_xlfn.IFS(MOD(A319,3)=2,VLOOKUP(A319,任务数值!A:R,9),MOD(A319,3)=0,999,MOD(A319,3)=1,VLOOKUP(A319,任务数值!A:S,14))</f>
        <v>战斗类型-精英关卡|21|1</v>
      </c>
      <c r="G319" s="22">
        <f>_xlfn.IFS(MOD(A319,3)=2,1,MOD(A319,3)=0,VLOOKUP(A319,任务数值!A:S,7),MOD(A319,3)=1,1)</f>
        <v>1</v>
      </c>
      <c r="H319" s="6" t="s">
        <v>21</v>
      </c>
      <c r="I319" s="3">
        <v>3</v>
      </c>
    </row>
    <row r="320" s="3" customFormat="1" spans="1:9">
      <c r="A320" s="17">
        <v>318</v>
      </c>
      <c r="B320" s="3" t="str">
        <f>_xlfn.IFS(MOD(A320,3)=2,VLOOKUP(A320,任务数值!A:I,5),MOD(A320,3)=0,VLOOKUP(A320,任务数值!A:I,8),MOD(A320,3)=1,VLOOKUP(A320,任务数值!A:S,13))</f>
        <v>职业总等级到达15000</v>
      </c>
      <c r="C320" s="17">
        <f t="shared" si="11"/>
        <v>319</v>
      </c>
      <c r="D320" s="22" t="str">
        <f t="shared" si="12"/>
        <v>成就类型-职业到达等级</v>
      </c>
      <c r="E320" s="22">
        <v>1</v>
      </c>
      <c r="F320" s="22">
        <f>_xlfn.IFS(MOD(A320,3)=2,VLOOKUP(A320,任务数值!A:R,9),MOD(A320,3)=0,999,MOD(A320,3)=1,VLOOKUP(A320,任务数值!A:S,14))</f>
        <v>999</v>
      </c>
      <c r="G320" s="22">
        <f>_xlfn.IFS(MOD(A320,3)=2,1,MOD(A320,3)=0,VLOOKUP(A320,任务数值!A:S,7),MOD(A320,3)=1,1)</f>
        <v>15000</v>
      </c>
      <c r="H320" s="6" t="s">
        <v>21</v>
      </c>
      <c r="I320" s="3">
        <v>3</v>
      </c>
    </row>
    <row r="321" s="3" customFormat="1" spans="1:9">
      <c r="A321" s="17">
        <v>319</v>
      </c>
      <c r="B321" s="3" t="str">
        <f>_xlfn.IFS(MOD(A321,3)=2,VLOOKUP(A321,任务数值!A:I,5),MOD(A321,3)=0,VLOOKUP(A321,任务数值!A:I,8),MOD(A321,3)=1,VLOOKUP(A321,任务数值!A:S,13))</f>
        <v>通关守卫战:风气星450</v>
      </c>
      <c r="C321" s="17">
        <f t="shared" si="11"/>
        <v>320</v>
      </c>
      <c r="D321" s="22" t="str">
        <f t="shared" si="12"/>
        <v>成就类型-通关战斗类型关卡</v>
      </c>
      <c r="E321" s="22">
        <v>1</v>
      </c>
      <c r="F321" s="22" t="str">
        <f>_xlfn.IFS(MOD(A321,3)=2,VLOOKUP(A321,任务数值!A:R,9),MOD(A321,3)=0,999,MOD(A321,3)=1,VLOOKUP(A321,任务数值!A:S,14))</f>
        <v>战斗类型-挂机关卡|21|450</v>
      </c>
      <c r="G321" s="22">
        <f>_xlfn.IFS(MOD(A321,3)=2,1,MOD(A321,3)=0,VLOOKUP(A321,任务数值!A:S,7),MOD(A321,3)=1,1)</f>
        <v>1</v>
      </c>
      <c r="H321" s="6" t="s">
        <v>21</v>
      </c>
      <c r="I321" s="3">
        <v>3</v>
      </c>
    </row>
    <row r="322" s="3" customFormat="1" spans="1:9">
      <c r="A322" s="17">
        <v>320</v>
      </c>
      <c r="B322" s="3" t="str">
        <f>_xlfn.IFS(MOD(A322,3)=2,VLOOKUP(A322,任务数值!A:I,5),MOD(A322,3)=0,VLOOKUP(A322,任务数值!A:I,8),MOD(A322,3)=1,VLOOKUP(A322,任务数值!A:S,13))</f>
        <v>通关星球21-2</v>
      </c>
      <c r="C322" s="17">
        <f t="shared" ref="C322:C385" si="13">A322+1</f>
        <v>321</v>
      </c>
      <c r="D322" s="22" t="str">
        <f t="shared" ref="D322:D385" si="14">_xlfn.IFS(MOD(A322,3)=2,"成就类型-通关战斗类型关卡",MOD(A322,3)=0,"成就类型-职业到达等级",MOD(A322,3)=1,"成就类型-通关战斗类型关卡")</f>
        <v>成就类型-通关战斗类型关卡</v>
      </c>
      <c r="E322" s="22">
        <v>1</v>
      </c>
      <c r="F322" s="22" t="str">
        <f>_xlfn.IFS(MOD(A322,3)=2,VLOOKUP(A322,任务数值!A:R,9),MOD(A322,3)=0,999,MOD(A322,3)=1,VLOOKUP(A322,任务数值!A:S,14))</f>
        <v>战斗类型-精英关卡|21|2</v>
      </c>
      <c r="G322" s="22">
        <f>_xlfn.IFS(MOD(A322,3)=2,1,MOD(A322,3)=0,VLOOKUP(A322,任务数值!A:S,7),MOD(A322,3)=1,1)</f>
        <v>1</v>
      </c>
      <c r="H322" s="6" t="s">
        <v>21</v>
      </c>
      <c r="I322" s="3">
        <v>3</v>
      </c>
    </row>
    <row r="323" s="3" customFormat="1" spans="1:9">
      <c r="A323" s="17">
        <v>321</v>
      </c>
      <c r="B323" s="3" t="str">
        <f>_xlfn.IFS(MOD(A323,3)=2,VLOOKUP(A323,任务数值!A:I,5),MOD(A323,3)=0,VLOOKUP(A323,任务数值!A:I,8),MOD(A323,3)=1,VLOOKUP(A323,任务数值!A:S,13))</f>
        <v>职业总等级到达15000</v>
      </c>
      <c r="C323" s="17">
        <f t="shared" si="13"/>
        <v>322</v>
      </c>
      <c r="D323" s="22" t="str">
        <f t="shared" si="14"/>
        <v>成就类型-职业到达等级</v>
      </c>
      <c r="E323" s="22">
        <v>1</v>
      </c>
      <c r="F323" s="22">
        <f>_xlfn.IFS(MOD(A323,3)=2,VLOOKUP(A323,任务数值!A:R,9),MOD(A323,3)=0,999,MOD(A323,3)=1,VLOOKUP(A323,任务数值!A:S,14))</f>
        <v>999</v>
      </c>
      <c r="G323" s="22">
        <f>_xlfn.IFS(MOD(A323,3)=2,1,MOD(A323,3)=0,VLOOKUP(A323,任务数值!A:S,7),MOD(A323,3)=1,1)</f>
        <v>15000</v>
      </c>
      <c r="H323" s="6" t="s">
        <v>21</v>
      </c>
      <c r="I323" s="3">
        <v>3</v>
      </c>
    </row>
    <row r="324" s="3" customFormat="1" spans="1:9">
      <c r="A324" s="17">
        <v>322</v>
      </c>
      <c r="B324" s="3" t="str">
        <f>_xlfn.IFS(MOD(A324,3)=2,VLOOKUP(A324,任务数值!A:I,5),MOD(A324,3)=0,VLOOKUP(A324,任务数值!A:I,8),MOD(A324,3)=1,VLOOKUP(A324,任务数值!A:S,13))</f>
        <v>通关守卫战:冰川星100</v>
      </c>
      <c r="C324" s="17">
        <f t="shared" si="13"/>
        <v>323</v>
      </c>
      <c r="D324" s="22" t="str">
        <f t="shared" si="14"/>
        <v>成就类型-通关战斗类型关卡</v>
      </c>
      <c r="E324" s="22">
        <v>1</v>
      </c>
      <c r="F324" s="22" t="str">
        <f>_xlfn.IFS(MOD(A324,3)=2,VLOOKUP(A324,任务数值!A:R,9),MOD(A324,3)=0,999,MOD(A324,3)=1,VLOOKUP(A324,任务数值!A:S,14))</f>
        <v>战斗类型-挂机关卡|22|100</v>
      </c>
      <c r="G324" s="22">
        <f>_xlfn.IFS(MOD(A324,3)=2,1,MOD(A324,3)=0,VLOOKUP(A324,任务数值!A:S,7),MOD(A324,3)=1,1)</f>
        <v>1</v>
      </c>
      <c r="H324" s="6" t="s">
        <v>21</v>
      </c>
      <c r="I324" s="3">
        <v>3</v>
      </c>
    </row>
    <row r="325" s="3" customFormat="1" spans="1:9">
      <c r="A325" s="17">
        <v>323</v>
      </c>
      <c r="B325" s="3" t="str">
        <f>_xlfn.IFS(MOD(A325,3)=2,VLOOKUP(A325,任务数值!A:I,5),MOD(A325,3)=0,VLOOKUP(A325,任务数值!A:I,8),MOD(A325,3)=1,VLOOKUP(A325,任务数值!A:S,13))</f>
        <v>通关星球21-3</v>
      </c>
      <c r="C325" s="17">
        <f t="shared" si="13"/>
        <v>324</v>
      </c>
      <c r="D325" s="22" t="str">
        <f t="shared" si="14"/>
        <v>成就类型-通关战斗类型关卡</v>
      </c>
      <c r="E325" s="22">
        <v>1</v>
      </c>
      <c r="F325" s="22" t="str">
        <f>_xlfn.IFS(MOD(A325,3)=2,VLOOKUP(A325,任务数值!A:R,9),MOD(A325,3)=0,999,MOD(A325,3)=1,VLOOKUP(A325,任务数值!A:S,14))</f>
        <v>战斗类型-精英关卡|21|3</v>
      </c>
      <c r="G325" s="22">
        <f>_xlfn.IFS(MOD(A325,3)=2,1,MOD(A325,3)=0,VLOOKUP(A325,任务数值!A:S,7),MOD(A325,3)=1,1)</f>
        <v>1</v>
      </c>
      <c r="H325" s="6" t="s">
        <v>21</v>
      </c>
      <c r="I325" s="3">
        <v>3</v>
      </c>
    </row>
    <row r="326" s="3" customFormat="1" spans="1:9">
      <c r="A326" s="17">
        <v>324</v>
      </c>
      <c r="B326" s="3" t="str">
        <f>_xlfn.IFS(MOD(A326,3)=2,VLOOKUP(A326,任务数值!A:I,5),MOD(A326,3)=0,VLOOKUP(A326,任务数值!A:I,8),MOD(A326,3)=1,VLOOKUP(A326,任务数值!A:S,13))</f>
        <v>职业总等级到达15000</v>
      </c>
      <c r="C326" s="17">
        <f t="shared" si="13"/>
        <v>325</v>
      </c>
      <c r="D326" s="22" t="str">
        <f t="shared" si="14"/>
        <v>成就类型-职业到达等级</v>
      </c>
      <c r="E326" s="22">
        <v>1</v>
      </c>
      <c r="F326" s="22">
        <f>_xlfn.IFS(MOD(A326,3)=2,VLOOKUP(A326,任务数值!A:R,9),MOD(A326,3)=0,999,MOD(A326,3)=1,VLOOKUP(A326,任务数值!A:S,14))</f>
        <v>999</v>
      </c>
      <c r="G326" s="22">
        <f>_xlfn.IFS(MOD(A326,3)=2,1,MOD(A326,3)=0,VLOOKUP(A326,任务数值!A:S,7),MOD(A326,3)=1,1)</f>
        <v>15000</v>
      </c>
      <c r="H326" s="6" t="s">
        <v>21</v>
      </c>
      <c r="I326" s="3">
        <v>3</v>
      </c>
    </row>
    <row r="327" s="3" customFormat="1" spans="1:9">
      <c r="A327" s="17">
        <v>325</v>
      </c>
      <c r="B327" s="3" t="str">
        <f>_xlfn.IFS(MOD(A327,3)=2,VLOOKUP(A327,任务数值!A:I,5),MOD(A327,3)=0,VLOOKUP(A327,任务数值!A:I,8),MOD(A327,3)=1,VLOOKUP(A327,任务数值!A:S,13))</f>
        <v>通关守卫战:冰川星250</v>
      </c>
      <c r="C327" s="17">
        <f t="shared" si="13"/>
        <v>326</v>
      </c>
      <c r="D327" s="22" t="str">
        <f t="shared" si="14"/>
        <v>成就类型-通关战斗类型关卡</v>
      </c>
      <c r="E327" s="22">
        <v>1</v>
      </c>
      <c r="F327" s="22" t="str">
        <f>_xlfn.IFS(MOD(A327,3)=2,VLOOKUP(A327,任务数值!A:R,9),MOD(A327,3)=0,999,MOD(A327,3)=1,VLOOKUP(A327,任务数值!A:S,14))</f>
        <v>战斗类型-挂机关卡|22|250</v>
      </c>
      <c r="G327" s="22">
        <f>_xlfn.IFS(MOD(A327,3)=2,1,MOD(A327,3)=0,VLOOKUP(A327,任务数值!A:S,7),MOD(A327,3)=1,1)</f>
        <v>1</v>
      </c>
      <c r="H327" s="6" t="s">
        <v>21</v>
      </c>
      <c r="I327" s="3">
        <v>3</v>
      </c>
    </row>
    <row r="328" s="3" customFormat="1" spans="1:9">
      <c r="A328" s="17">
        <v>326</v>
      </c>
      <c r="B328" s="3" t="str">
        <f>_xlfn.IFS(MOD(A328,3)=2,VLOOKUP(A328,任务数值!A:I,5),MOD(A328,3)=0,VLOOKUP(A328,任务数值!A:I,8),MOD(A328,3)=1,VLOOKUP(A328,任务数值!A:S,13))</f>
        <v>通关星球21-4</v>
      </c>
      <c r="C328" s="17">
        <f t="shared" si="13"/>
        <v>327</v>
      </c>
      <c r="D328" s="22" t="str">
        <f t="shared" si="14"/>
        <v>成就类型-通关战斗类型关卡</v>
      </c>
      <c r="E328" s="22">
        <v>1</v>
      </c>
      <c r="F328" s="22" t="str">
        <f>_xlfn.IFS(MOD(A328,3)=2,VLOOKUP(A328,任务数值!A:R,9),MOD(A328,3)=0,999,MOD(A328,3)=1,VLOOKUP(A328,任务数值!A:S,14))</f>
        <v>战斗类型-精英关卡|21|4</v>
      </c>
      <c r="G328" s="22">
        <f>_xlfn.IFS(MOD(A328,3)=2,1,MOD(A328,3)=0,VLOOKUP(A328,任务数值!A:S,7),MOD(A328,3)=1,1)</f>
        <v>1</v>
      </c>
      <c r="H328" s="6" t="s">
        <v>21</v>
      </c>
      <c r="I328" s="3">
        <v>3</v>
      </c>
    </row>
    <row r="329" s="3" customFormat="1" spans="1:9">
      <c r="A329" s="17">
        <v>327</v>
      </c>
      <c r="B329" s="3" t="str">
        <f>_xlfn.IFS(MOD(A329,3)=2,VLOOKUP(A329,任务数值!A:I,5),MOD(A329,3)=0,VLOOKUP(A329,任务数值!A:I,8),MOD(A329,3)=1,VLOOKUP(A329,任务数值!A:S,13))</f>
        <v>职业总等级到达15000</v>
      </c>
      <c r="C329" s="17">
        <f t="shared" si="13"/>
        <v>328</v>
      </c>
      <c r="D329" s="22" t="str">
        <f t="shared" si="14"/>
        <v>成就类型-职业到达等级</v>
      </c>
      <c r="E329" s="22">
        <v>1</v>
      </c>
      <c r="F329" s="22">
        <f>_xlfn.IFS(MOD(A329,3)=2,VLOOKUP(A329,任务数值!A:R,9),MOD(A329,3)=0,999,MOD(A329,3)=1,VLOOKUP(A329,任务数值!A:S,14))</f>
        <v>999</v>
      </c>
      <c r="G329" s="22">
        <f>_xlfn.IFS(MOD(A329,3)=2,1,MOD(A329,3)=0,VLOOKUP(A329,任务数值!A:S,7),MOD(A329,3)=1,1)</f>
        <v>15000</v>
      </c>
      <c r="H329" s="6" t="s">
        <v>21</v>
      </c>
      <c r="I329" s="3">
        <v>3</v>
      </c>
    </row>
    <row r="330" s="3" customFormat="1" spans="1:9">
      <c r="A330" s="17">
        <v>328</v>
      </c>
      <c r="B330" s="3" t="str">
        <f>_xlfn.IFS(MOD(A330,3)=2,VLOOKUP(A330,任务数值!A:I,5),MOD(A330,3)=0,VLOOKUP(A330,任务数值!A:I,8),MOD(A330,3)=1,VLOOKUP(A330,任务数值!A:S,13))</f>
        <v>通关守卫战:冰川星400</v>
      </c>
      <c r="C330" s="17">
        <f t="shared" si="13"/>
        <v>329</v>
      </c>
      <c r="D330" s="22" t="str">
        <f t="shared" si="14"/>
        <v>成就类型-通关战斗类型关卡</v>
      </c>
      <c r="E330" s="22">
        <v>1</v>
      </c>
      <c r="F330" s="22" t="str">
        <f>_xlfn.IFS(MOD(A330,3)=2,VLOOKUP(A330,任务数值!A:R,9),MOD(A330,3)=0,999,MOD(A330,3)=1,VLOOKUP(A330,任务数值!A:S,14))</f>
        <v>战斗类型-挂机关卡|22|400</v>
      </c>
      <c r="G330" s="22">
        <f>_xlfn.IFS(MOD(A330,3)=2,1,MOD(A330,3)=0,VLOOKUP(A330,任务数值!A:S,7),MOD(A330,3)=1,1)</f>
        <v>1</v>
      </c>
      <c r="H330" s="6" t="s">
        <v>21</v>
      </c>
      <c r="I330" s="3">
        <v>3</v>
      </c>
    </row>
    <row r="331" s="3" customFormat="1" spans="1:9">
      <c r="A331" s="17">
        <v>329</v>
      </c>
      <c r="B331" s="3" t="str">
        <f>_xlfn.IFS(MOD(A331,3)=2,VLOOKUP(A331,任务数值!A:I,5),MOD(A331,3)=0,VLOOKUP(A331,任务数值!A:I,8),MOD(A331,3)=1,VLOOKUP(A331,任务数值!A:S,13))</f>
        <v>通关星球21-5</v>
      </c>
      <c r="C331" s="17">
        <f t="shared" si="13"/>
        <v>330</v>
      </c>
      <c r="D331" s="22" t="str">
        <f t="shared" si="14"/>
        <v>成就类型-通关战斗类型关卡</v>
      </c>
      <c r="E331" s="22">
        <v>1</v>
      </c>
      <c r="F331" s="22" t="str">
        <f>_xlfn.IFS(MOD(A331,3)=2,VLOOKUP(A331,任务数值!A:R,9),MOD(A331,3)=0,999,MOD(A331,3)=1,VLOOKUP(A331,任务数值!A:S,14))</f>
        <v>战斗类型-精英关卡|21|5</v>
      </c>
      <c r="G331" s="22">
        <f>_xlfn.IFS(MOD(A331,3)=2,1,MOD(A331,3)=0,VLOOKUP(A331,任务数值!A:S,7),MOD(A331,3)=1,1)</f>
        <v>1</v>
      </c>
      <c r="H331" s="6" t="s">
        <v>21</v>
      </c>
      <c r="I331" s="3">
        <v>3</v>
      </c>
    </row>
    <row r="332" s="3" customFormat="1" spans="1:9">
      <c r="A332" s="17">
        <v>330</v>
      </c>
      <c r="B332" s="3" t="str">
        <f>_xlfn.IFS(MOD(A332,3)=2,VLOOKUP(A332,任务数值!A:I,5),MOD(A332,3)=0,VLOOKUP(A332,任务数值!A:I,8),MOD(A332,3)=1,VLOOKUP(A332,任务数值!A:S,13))</f>
        <v>职业总等级到达15000</v>
      </c>
      <c r="C332" s="17">
        <f t="shared" si="13"/>
        <v>331</v>
      </c>
      <c r="D332" s="22" t="str">
        <f t="shared" si="14"/>
        <v>成就类型-职业到达等级</v>
      </c>
      <c r="E332" s="22">
        <v>1</v>
      </c>
      <c r="F332" s="22">
        <f>_xlfn.IFS(MOD(A332,3)=2,VLOOKUP(A332,任务数值!A:R,9),MOD(A332,3)=0,999,MOD(A332,3)=1,VLOOKUP(A332,任务数值!A:S,14))</f>
        <v>999</v>
      </c>
      <c r="G332" s="22">
        <f>_xlfn.IFS(MOD(A332,3)=2,1,MOD(A332,3)=0,VLOOKUP(A332,任务数值!A:S,7),MOD(A332,3)=1,1)</f>
        <v>15000</v>
      </c>
      <c r="H332" s="6" t="s">
        <v>21</v>
      </c>
      <c r="I332" s="3">
        <v>3</v>
      </c>
    </row>
    <row r="333" s="3" customFormat="1" spans="1:9">
      <c r="A333" s="17">
        <v>331</v>
      </c>
      <c r="B333" s="3" t="str">
        <f>_xlfn.IFS(MOD(A333,3)=2,VLOOKUP(A333,任务数值!A:I,5),MOD(A333,3)=0,VLOOKUP(A333,任务数值!A:I,8),MOD(A333,3)=1,VLOOKUP(A333,任务数值!A:S,13))</f>
        <v>通关守卫战:炙岩星50</v>
      </c>
      <c r="C333" s="17">
        <f t="shared" si="13"/>
        <v>332</v>
      </c>
      <c r="D333" s="22" t="str">
        <f t="shared" si="14"/>
        <v>成就类型-通关战斗类型关卡</v>
      </c>
      <c r="E333" s="22">
        <v>1</v>
      </c>
      <c r="F333" s="22" t="str">
        <f>_xlfn.IFS(MOD(A333,3)=2,VLOOKUP(A333,任务数值!A:R,9),MOD(A333,3)=0,999,MOD(A333,3)=1,VLOOKUP(A333,任务数值!A:S,14))</f>
        <v>战斗类型-挂机关卡|23|50</v>
      </c>
      <c r="G333" s="22">
        <f>_xlfn.IFS(MOD(A333,3)=2,1,MOD(A333,3)=0,VLOOKUP(A333,任务数值!A:S,7),MOD(A333,3)=1,1)</f>
        <v>1</v>
      </c>
      <c r="H333" s="6" t="s">
        <v>21</v>
      </c>
      <c r="I333" s="3">
        <v>3</v>
      </c>
    </row>
    <row r="334" s="3" customFormat="1" spans="1:9">
      <c r="A334" s="17">
        <v>332</v>
      </c>
      <c r="B334" s="3" t="str">
        <f>_xlfn.IFS(MOD(A334,3)=2,VLOOKUP(A334,任务数值!A:I,5),MOD(A334,3)=0,VLOOKUP(A334,任务数值!A:I,8),MOD(A334,3)=1,VLOOKUP(A334,任务数值!A:S,13))</f>
        <v>通关星球22-1</v>
      </c>
      <c r="C334" s="17">
        <f t="shared" si="13"/>
        <v>333</v>
      </c>
      <c r="D334" s="22" t="str">
        <f t="shared" si="14"/>
        <v>成就类型-通关战斗类型关卡</v>
      </c>
      <c r="E334" s="22">
        <v>1</v>
      </c>
      <c r="F334" s="22" t="str">
        <f>_xlfn.IFS(MOD(A334,3)=2,VLOOKUP(A334,任务数值!A:R,9),MOD(A334,3)=0,999,MOD(A334,3)=1,VLOOKUP(A334,任务数值!A:S,14))</f>
        <v>战斗类型-精英关卡|22|1</v>
      </c>
      <c r="G334" s="22">
        <f>_xlfn.IFS(MOD(A334,3)=2,1,MOD(A334,3)=0,VLOOKUP(A334,任务数值!A:S,7),MOD(A334,3)=1,1)</f>
        <v>1</v>
      </c>
      <c r="H334" s="6" t="s">
        <v>21</v>
      </c>
      <c r="I334" s="3">
        <v>3</v>
      </c>
    </row>
    <row r="335" s="3" customFormat="1" spans="1:9">
      <c r="A335" s="17">
        <v>333</v>
      </c>
      <c r="B335" s="3" t="str">
        <f>_xlfn.IFS(MOD(A335,3)=2,VLOOKUP(A335,任务数值!A:I,5),MOD(A335,3)=0,VLOOKUP(A335,任务数值!A:I,8),MOD(A335,3)=1,VLOOKUP(A335,任务数值!A:S,13))</f>
        <v>职业总等级到达15000</v>
      </c>
      <c r="C335" s="17">
        <f t="shared" si="13"/>
        <v>334</v>
      </c>
      <c r="D335" s="22" t="str">
        <f t="shared" si="14"/>
        <v>成就类型-职业到达等级</v>
      </c>
      <c r="E335" s="22">
        <v>1</v>
      </c>
      <c r="F335" s="22">
        <f>_xlfn.IFS(MOD(A335,3)=2,VLOOKUP(A335,任务数值!A:R,9),MOD(A335,3)=0,999,MOD(A335,3)=1,VLOOKUP(A335,任务数值!A:S,14))</f>
        <v>999</v>
      </c>
      <c r="G335" s="22">
        <f>_xlfn.IFS(MOD(A335,3)=2,1,MOD(A335,3)=0,VLOOKUP(A335,任务数值!A:S,7),MOD(A335,3)=1,1)</f>
        <v>15000</v>
      </c>
      <c r="H335" s="6" t="s">
        <v>21</v>
      </c>
      <c r="I335" s="3">
        <v>3</v>
      </c>
    </row>
    <row r="336" s="3" customFormat="1" spans="1:9">
      <c r="A336" s="17">
        <v>334</v>
      </c>
      <c r="B336" s="3" t="str">
        <f>_xlfn.IFS(MOD(A336,3)=2,VLOOKUP(A336,任务数值!A:I,5),MOD(A336,3)=0,VLOOKUP(A336,任务数值!A:I,8),MOD(A336,3)=1,VLOOKUP(A336,任务数值!A:S,13))</f>
        <v>通关守卫战:炙岩星200</v>
      </c>
      <c r="C336" s="17">
        <f t="shared" si="13"/>
        <v>335</v>
      </c>
      <c r="D336" s="22" t="str">
        <f t="shared" si="14"/>
        <v>成就类型-通关战斗类型关卡</v>
      </c>
      <c r="E336" s="22">
        <v>1</v>
      </c>
      <c r="F336" s="22" t="str">
        <f>_xlfn.IFS(MOD(A336,3)=2,VLOOKUP(A336,任务数值!A:R,9),MOD(A336,3)=0,999,MOD(A336,3)=1,VLOOKUP(A336,任务数值!A:S,14))</f>
        <v>战斗类型-挂机关卡|23|200</v>
      </c>
      <c r="G336" s="22">
        <f>_xlfn.IFS(MOD(A336,3)=2,1,MOD(A336,3)=0,VLOOKUP(A336,任务数值!A:S,7),MOD(A336,3)=1,1)</f>
        <v>1</v>
      </c>
      <c r="H336" s="6" t="s">
        <v>21</v>
      </c>
      <c r="I336" s="3">
        <v>3</v>
      </c>
    </row>
    <row r="337" s="3" customFormat="1" spans="1:9">
      <c r="A337" s="17">
        <v>335</v>
      </c>
      <c r="B337" s="3" t="str">
        <f>_xlfn.IFS(MOD(A337,3)=2,VLOOKUP(A337,任务数值!A:I,5),MOD(A337,3)=0,VLOOKUP(A337,任务数值!A:I,8),MOD(A337,3)=1,VLOOKUP(A337,任务数值!A:S,13))</f>
        <v>通关星球22-2</v>
      </c>
      <c r="C337" s="17">
        <f t="shared" si="13"/>
        <v>336</v>
      </c>
      <c r="D337" s="22" t="str">
        <f t="shared" si="14"/>
        <v>成就类型-通关战斗类型关卡</v>
      </c>
      <c r="E337" s="22">
        <v>1</v>
      </c>
      <c r="F337" s="22" t="str">
        <f>_xlfn.IFS(MOD(A337,3)=2,VLOOKUP(A337,任务数值!A:R,9),MOD(A337,3)=0,999,MOD(A337,3)=1,VLOOKUP(A337,任务数值!A:S,14))</f>
        <v>战斗类型-精英关卡|22|2</v>
      </c>
      <c r="G337" s="22">
        <f>_xlfn.IFS(MOD(A337,3)=2,1,MOD(A337,3)=0,VLOOKUP(A337,任务数值!A:S,7),MOD(A337,3)=1,1)</f>
        <v>1</v>
      </c>
      <c r="H337" s="6" t="s">
        <v>21</v>
      </c>
      <c r="I337" s="3">
        <v>3</v>
      </c>
    </row>
    <row r="338" s="3" customFormat="1" spans="1:9">
      <c r="A338" s="17">
        <v>336</v>
      </c>
      <c r="B338" s="3" t="str">
        <f>_xlfn.IFS(MOD(A338,3)=2,VLOOKUP(A338,任务数值!A:I,5),MOD(A338,3)=0,VLOOKUP(A338,任务数值!A:I,8),MOD(A338,3)=1,VLOOKUP(A338,任务数值!A:S,13))</f>
        <v>职业总等级到达15000</v>
      </c>
      <c r="C338" s="17">
        <f t="shared" si="13"/>
        <v>337</v>
      </c>
      <c r="D338" s="22" t="str">
        <f t="shared" si="14"/>
        <v>成就类型-职业到达等级</v>
      </c>
      <c r="E338" s="22">
        <v>1</v>
      </c>
      <c r="F338" s="22">
        <f>_xlfn.IFS(MOD(A338,3)=2,VLOOKUP(A338,任务数值!A:R,9),MOD(A338,3)=0,999,MOD(A338,3)=1,VLOOKUP(A338,任务数值!A:S,14))</f>
        <v>999</v>
      </c>
      <c r="G338" s="22">
        <f>_xlfn.IFS(MOD(A338,3)=2,1,MOD(A338,3)=0,VLOOKUP(A338,任务数值!A:S,7),MOD(A338,3)=1,1)</f>
        <v>15000</v>
      </c>
      <c r="H338" s="6" t="s">
        <v>21</v>
      </c>
      <c r="I338" s="3">
        <v>3</v>
      </c>
    </row>
    <row r="339" s="3" customFormat="1" spans="1:9">
      <c r="A339" s="17">
        <v>337</v>
      </c>
      <c r="B339" s="3" t="str">
        <f>_xlfn.IFS(MOD(A339,3)=2,VLOOKUP(A339,任务数值!A:I,5),MOD(A339,3)=0,VLOOKUP(A339,任务数值!A:I,8),MOD(A339,3)=1,VLOOKUP(A339,任务数值!A:S,13))</f>
        <v>通关守卫战:炙岩星350</v>
      </c>
      <c r="C339" s="17">
        <f t="shared" si="13"/>
        <v>338</v>
      </c>
      <c r="D339" s="22" t="str">
        <f t="shared" si="14"/>
        <v>成就类型-通关战斗类型关卡</v>
      </c>
      <c r="E339" s="22">
        <v>1</v>
      </c>
      <c r="F339" s="22" t="str">
        <f>_xlfn.IFS(MOD(A339,3)=2,VLOOKUP(A339,任务数值!A:R,9),MOD(A339,3)=0,999,MOD(A339,3)=1,VLOOKUP(A339,任务数值!A:S,14))</f>
        <v>战斗类型-挂机关卡|23|350</v>
      </c>
      <c r="G339" s="22">
        <f>_xlfn.IFS(MOD(A339,3)=2,1,MOD(A339,3)=0,VLOOKUP(A339,任务数值!A:S,7),MOD(A339,3)=1,1)</f>
        <v>1</v>
      </c>
      <c r="H339" s="6" t="s">
        <v>21</v>
      </c>
      <c r="I339" s="3">
        <v>3</v>
      </c>
    </row>
    <row r="340" s="3" customFormat="1" spans="1:9">
      <c r="A340" s="17">
        <v>338</v>
      </c>
      <c r="B340" s="3" t="str">
        <f>_xlfn.IFS(MOD(A340,3)=2,VLOOKUP(A340,任务数值!A:I,5),MOD(A340,3)=0,VLOOKUP(A340,任务数值!A:I,8),MOD(A340,3)=1,VLOOKUP(A340,任务数值!A:S,13))</f>
        <v>通关星球22-3</v>
      </c>
      <c r="C340" s="17">
        <f t="shared" si="13"/>
        <v>339</v>
      </c>
      <c r="D340" s="22" t="str">
        <f t="shared" si="14"/>
        <v>成就类型-通关战斗类型关卡</v>
      </c>
      <c r="E340" s="22">
        <v>1</v>
      </c>
      <c r="F340" s="22" t="str">
        <f>_xlfn.IFS(MOD(A340,3)=2,VLOOKUP(A340,任务数值!A:R,9),MOD(A340,3)=0,999,MOD(A340,3)=1,VLOOKUP(A340,任务数值!A:S,14))</f>
        <v>战斗类型-精英关卡|22|3</v>
      </c>
      <c r="G340" s="22">
        <f>_xlfn.IFS(MOD(A340,3)=2,1,MOD(A340,3)=0,VLOOKUP(A340,任务数值!A:S,7),MOD(A340,3)=1,1)</f>
        <v>1</v>
      </c>
      <c r="H340" s="6" t="s">
        <v>21</v>
      </c>
      <c r="I340" s="3">
        <v>3</v>
      </c>
    </row>
    <row r="341" s="3" customFormat="1" spans="1:9">
      <c r="A341" s="17">
        <v>339</v>
      </c>
      <c r="B341" s="3" t="str">
        <f>_xlfn.IFS(MOD(A341,3)=2,VLOOKUP(A341,任务数值!A:I,5),MOD(A341,3)=0,VLOOKUP(A341,任务数值!A:I,8),MOD(A341,3)=1,VLOOKUP(A341,任务数值!A:S,13))</f>
        <v>职业总等级到达15000</v>
      </c>
      <c r="C341" s="17">
        <f t="shared" si="13"/>
        <v>340</v>
      </c>
      <c r="D341" s="22" t="str">
        <f t="shared" si="14"/>
        <v>成就类型-职业到达等级</v>
      </c>
      <c r="E341" s="22">
        <v>1</v>
      </c>
      <c r="F341" s="22">
        <f>_xlfn.IFS(MOD(A341,3)=2,VLOOKUP(A341,任务数值!A:R,9),MOD(A341,3)=0,999,MOD(A341,3)=1,VLOOKUP(A341,任务数值!A:S,14))</f>
        <v>999</v>
      </c>
      <c r="G341" s="22">
        <f>_xlfn.IFS(MOD(A341,3)=2,1,MOD(A341,3)=0,VLOOKUP(A341,任务数值!A:S,7),MOD(A341,3)=1,1)</f>
        <v>15000</v>
      </c>
      <c r="H341" s="6" t="s">
        <v>21</v>
      </c>
      <c r="I341" s="3">
        <v>3</v>
      </c>
    </row>
    <row r="342" s="3" customFormat="1" spans="1:9">
      <c r="A342" s="17">
        <v>340</v>
      </c>
      <c r="B342" s="3" t="str">
        <f>_xlfn.IFS(MOD(A342,3)=2,VLOOKUP(A342,任务数值!A:I,5),MOD(A342,3)=0,VLOOKUP(A342,任务数值!A:I,8),MOD(A342,3)=1,VLOOKUP(A342,任务数值!A:S,13))</f>
        <v>通关守卫战:炙岩星500</v>
      </c>
      <c r="C342" s="17">
        <f t="shared" si="13"/>
        <v>341</v>
      </c>
      <c r="D342" s="22" t="str">
        <f t="shared" si="14"/>
        <v>成就类型-通关战斗类型关卡</v>
      </c>
      <c r="E342" s="22">
        <v>1</v>
      </c>
      <c r="F342" s="22" t="str">
        <f>_xlfn.IFS(MOD(A342,3)=2,VLOOKUP(A342,任务数值!A:R,9),MOD(A342,3)=0,999,MOD(A342,3)=1,VLOOKUP(A342,任务数值!A:S,14))</f>
        <v>战斗类型-挂机关卡|23|500</v>
      </c>
      <c r="G342" s="22">
        <f>_xlfn.IFS(MOD(A342,3)=2,1,MOD(A342,3)=0,VLOOKUP(A342,任务数值!A:S,7),MOD(A342,3)=1,1)</f>
        <v>1</v>
      </c>
      <c r="H342" s="6" t="s">
        <v>21</v>
      </c>
      <c r="I342" s="3">
        <v>3</v>
      </c>
    </row>
    <row r="343" s="3" customFormat="1" spans="1:9">
      <c r="A343" s="17">
        <v>341</v>
      </c>
      <c r="B343" s="3" t="str">
        <f>_xlfn.IFS(MOD(A343,3)=2,VLOOKUP(A343,任务数值!A:I,5),MOD(A343,3)=0,VLOOKUP(A343,任务数值!A:I,8),MOD(A343,3)=1,VLOOKUP(A343,任务数值!A:S,13))</f>
        <v>通关星球22-4</v>
      </c>
      <c r="C343" s="17">
        <f t="shared" si="13"/>
        <v>342</v>
      </c>
      <c r="D343" s="22" t="str">
        <f t="shared" si="14"/>
        <v>成就类型-通关战斗类型关卡</v>
      </c>
      <c r="E343" s="22">
        <v>1</v>
      </c>
      <c r="F343" s="22" t="str">
        <f>_xlfn.IFS(MOD(A343,3)=2,VLOOKUP(A343,任务数值!A:R,9),MOD(A343,3)=0,999,MOD(A343,3)=1,VLOOKUP(A343,任务数值!A:S,14))</f>
        <v>战斗类型-精英关卡|22|4</v>
      </c>
      <c r="G343" s="22">
        <f>_xlfn.IFS(MOD(A343,3)=2,1,MOD(A343,3)=0,VLOOKUP(A343,任务数值!A:S,7),MOD(A343,3)=1,1)</f>
        <v>1</v>
      </c>
      <c r="H343" s="6" t="s">
        <v>21</v>
      </c>
      <c r="I343" s="3">
        <v>3</v>
      </c>
    </row>
    <row r="344" s="3" customFormat="1" spans="1:9">
      <c r="A344" s="17">
        <v>342</v>
      </c>
      <c r="B344" s="3" t="str">
        <f>_xlfn.IFS(MOD(A344,3)=2,VLOOKUP(A344,任务数值!A:I,5),MOD(A344,3)=0,VLOOKUP(A344,任务数值!A:I,8),MOD(A344,3)=1,VLOOKUP(A344,任务数值!A:S,13))</f>
        <v>职业总等级到达15000</v>
      </c>
      <c r="C344" s="17">
        <f t="shared" si="13"/>
        <v>343</v>
      </c>
      <c r="D344" s="22" t="str">
        <f t="shared" si="14"/>
        <v>成就类型-职业到达等级</v>
      </c>
      <c r="E344" s="22">
        <v>1</v>
      </c>
      <c r="F344" s="22">
        <f>_xlfn.IFS(MOD(A344,3)=2,VLOOKUP(A344,任务数值!A:R,9),MOD(A344,3)=0,999,MOD(A344,3)=1,VLOOKUP(A344,任务数值!A:S,14))</f>
        <v>999</v>
      </c>
      <c r="G344" s="22">
        <f>_xlfn.IFS(MOD(A344,3)=2,1,MOD(A344,3)=0,VLOOKUP(A344,任务数值!A:S,7),MOD(A344,3)=1,1)</f>
        <v>15000</v>
      </c>
      <c r="H344" s="6" t="s">
        <v>21</v>
      </c>
      <c r="I344" s="3">
        <v>3</v>
      </c>
    </row>
    <row r="345" s="3" customFormat="1" spans="1:9">
      <c r="A345" s="17">
        <v>343</v>
      </c>
      <c r="B345" s="3" t="str">
        <f>_xlfn.IFS(MOD(A345,3)=2,VLOOKUP(A345,任务数值!A:I,5),MOD(A345,3)=0,VLOOKUP(A345,任务数值!A:I,8),MOD(A345,3)=1,VLOOKUP(A345,任务数值!A:S,13))</f>
        <v>通关守卫战:光明星150</v>
      </c>
      <c r="C345" s="17">
        <f t="shared" si="13"/>
        <v>344</v>
      </c>
      <c r="D345" s="22" t="str">
        <f t="shared" si="14"/>
        <v>成就类型-通关战斗类型关卡</v>
      </c>
      <c r="E345" s="22">
        <v>1</v>
      </c>
      <c r="F345" s="22" t="str">
        <f>_xlfn.IFS(MOD(A345,3)=2,VLOOKUP(A345,任务数值!A:R,9),MOD(A345,3)=0,999,MOD(A345,3)=1,VLOOKUP(A345,任务数值!A:S,14))</f>
        <v>战斗类型-挂机关卡|24|150</v>
      </c>
      <c r="G345" s="22">
        <f>_xlfn.IFS(MOD(A345,3)=2,1,MOD(A345,3)=0,VLOOKUP(A345,任务数值!A:S,7),MOD(A345,3)=1,1)</f>
        <v>1</v>
      </c>
      <c r="H345" s="6" t="s">
        <v>21</v>
      </c>
      <c r="I345" s="3">
        <v>3</v>
      </c>
    </row>
    <row r="346" s="3" customFormat="1" spans="1:9">
      <c r="A346" s="17">
        <v>344</v>
      </c>
      <c r="B346" s="3" t="str">
        <f>_xlfn.IFS(MOD(A346,3)=2,VLOOKUP(A346,任务数值!A:I,5),MOD(A346,3)=0,VLOOKUP(A346,任务数值!A:I,8),MOD(A346,3)=1,VLOOKUP(A346,任务数值!A:S,13))</f>
        <v>通关星球22-5</v>
      </c>
      <c r="C346" s="17">
        <f t="shared" si="13"/>
        <v>345</v>
      </c>
      <c r="D346" s="22" t="str">
        <f t="shared" si="14"/>
        <v>成就类型-通关战斗类型关卡</v>
      </c>
      <c r="E346" s="22">
        <v>1</v>
      </c>
      <c r="F346" s="22" t="str">
        <f>_xlfn.IFS(MOD(A346,3)=2,VLOOKUP(A346,任务数值!A:R,9),MOD(A346,3)=0,999,MOD(A346,3)=1,VLOOKUP(A346,任务数值!A:S,14))</f>
        <v>战斗类型-精英关卡|22|5</v>
      </c>
      <c r="G346" s="22">
        <f>_xlfn.IFS(MOD(A346,3)=2,1,MOD(A346,3)=0,VLOOKUP(A346,任务数值!A:S,7),MOD(A346,3)=1,1)</f>
        <v>1</v>
      </c>
      <c r="H346" s="6" t="s">
        <v>21</v>
      </c>
      <c r="I346" s="3">
        <v>3</v>
      </c>
    </row>
    <row r="347" s="3" customFormat="1" spans="1:9">
      <c r="A347" s="17">
        <v>345</v>
      </c>
      <c r="B347" s="3" t="str">
        <f>_xlfn.IFS(MOD(A347,3)=2,VLOOKUP(A347,任务数值!A:I,5),MOD(A347,3)=0,VLOOKUP(A347,任务数值!A:I,8),MOD(A347,3)=1,VLOOKUP(A347,任务数值!A:S,13))</f>
        <v>职业总等级到达15000</v>
      </c>
      <c r="C347" s="17">
        <f t="shared" si="13"/>
        <v>346</v>
      </c>
      <c r="D347" s="22" t="str">
        <f t="shared" si="14"/>
        <v>成就类型-职业到达等级</v>
      </c>
      <c r="E347" s="22">
        <v>1</v>
      </c>
      <c r="F347" s="22">
        <f>_xlfn.IFS(MOD(A347,3)=2,VLOOKUP(A347,任务数值!A:R,9),MOD(A347,3)=0,999,MOD(A347,3)=1,VLOOKUP(A347,任务数值!A:S,14))</f>
        <v>999</v>
      </c>
      <c r="G347" s="22">
        <f>_xlfn.IFS(MOD(A347,3)=2,1,MOD(A347,3)=0,VLOOKUP(A347,任务数值!A:S,7),MOD(A347,3)=1,1)</f>
        <v>15000</v>
      </c>
      <c r="H347" s="6" t="s">
        <v>21</v>
      </c>
      <c r="I347" s="3">
        <v>3</v>
      </c>
    </row>
    <row r="348" s="3" customFormat="1" spans="1:9">
      <c r="A348" s="17">
        <v>346</v>
      </c>
      <c r="B348" s="3" t="str">
        <f>_xlfn.IFS(MOD(A348,3)=2,VLOOKUP(A348,任务数值!A:I,5),MOD(A348,3)=0,VLOOKUP(A348,任务数值!A:I,8),MOD(A348,3)=1,VLOOKUP(A348,任务数值!A:S,13))</f>
        <v>通关守卫战:光明星300</v>
      </c>
      <c r="C348" s="17">
        <f t="shared" si="13"/>
        <v>347</v>
      </c>
      <c r="D348" s="22" t="str">
        <f t="shared" si="14"/>
        <v>成就类型-通关战斗类型关卡</v>
      </c>
      <c r="E348" s="22">
        <v>1</v>
      </c>
      <c r="F348" s="22" t="str">
        <f>_xlfn.IFS(MOD(A348,3)=2,VLOOKUP(A348,任务数值!A:R,9),MOD(A348,3)=0,999,MOD(A348,3)=1,VLOOKUP(A348,任务数值!A:S,14))</f>
        <v>战斗类型-挂机关卡|24|300</v>
      </c>
      <c r="G348" s="22">
        <f>_xlfn.IFS(MOD(A348,3)=2,1,MOD(A348,3)=0,VLOOKUP(A348,任务数值!A:S,7),MOD(A348,3)=1,1)</f>
        <v>1</v>
      </c>
      <c r="H348" s="6" t="s">
        <v>21</v>
      </c>
      <c r="I348" s="3">
        <v>3</v>
      </c>
    </row>
    <row r="349" s="3" customFormat="1" spans="1:9">
      <c r="A349" s="17">
        <v>347</v>
      </c>
      <c r="B349" s="3" t="str">
        <f>_xlfn.IFS(MOD(A349,3)=2,VLOOKUP(A349,任务数值!A:I,5),MOD(A349,3)=0,VLOOKUP(A349,任务数值!A:I,8),MOD(A349,3)=1,VLOOKUP(A349,任务数值!A:S,13))</f>
        <v>通关星球23-1</v>
      </c>
      <c r="C349" s="17">
        <f t="shared" si="13"/>
        <v>348</v>
      </c>
      <c r="D349" s="22" t="str">
        <f t="shared" si="14"/>
        <v>成就类型-通关战斗类型关卡</v>
      </c>
      <c r="E349" s="22">
        <v>1</v>
      </c>
      <c r="F349" s="22" t="str">
        <f>_xlfn.IFS(MOD(A349,3)=2,VLOOKUP(A349,任务数值!A:R,9),MOD(A349,3)=0,999,MOD(A349,3)=1,VLOOKUP(A349,任务数值!A:S,14))</f>
        <v>战斗类型-精英关卡|23|1</v>
      </c>
      <c r="G349" s="22">
        <f>_xlfn.IFS(MOD(A349,3)=2,1,MOD(A349,3)=0,VLOOKUP(A349,任务数值!A:S,7),MOD(A349,3)=1,1)</f>
        <v>1</v>
      </c>
      <c r="H349" s="6" t="s">
        <v>21</v>
      </c>
      <c r="I349" s="3">
        <v>3</v>
      </c>
    </row>
    <row r="350" s="3" customFormat="1" spans="1:9">
      <c r="A350" s="17">
        <v>348</v>
      </c>
      <c r="B350" s="3" t="str">
        <f>_xlfn.IFS(MOD(A350,3)=2,VLOOKUP(A350,任务数值!A:I,5),MOD(A350,3)=0,VLOOKUP(A350,任务数值!A:I,8),MOD(A350,3)=1,VLOOKUP(A350,任务数值!A:S,13))</f>
        <v>职业总等级到达15000</v>
      </c>
      <c r="C350" s="17">
        <f t="shared" si="13"/>
        <v>349</v>
      </c>
      <c r="D350" s="22" t="str">
        <f t="shared" si="14"/>
        <v>成就类型-职业到达等级</v>
      </c>
      <c r="E350" s="22">
        <v>1</v>
      </c>
      <c r="F350" s="22">
        <f>_xlfn.IFS(MOD(A350,3)=2,VLOOKUP(A350,任务数值!A:R,9),MOD(A350,3)=0,999,MOD(A350,3)=1,VLOOKUP(A350,任务数值!A:S,14))</f>
        <v>999</v>
      </c>
      <c r="G350" s="22">
        <f>_xlfn.IFS(MOD(A350,3)=2,1,MOD(A350,3)=0,VLOOKUP(A350,任务数值!A:S,7),MOD(A350,3)=1,1)</f>
        <v>15000</v>
      </c>
      <c r="H350" s="6" t="s">
        <v>21</v>
      </c>
      <c r="I350" s="3">
        <v>3</v>
      </c>
    </row>
    <row r="351" s="3" customFormat="1" spans="1:9">
      <c r="A351" s="17">
        <v>349</v>
      </c>
      <c r="B351" s="3" t="str">
        <f>_xlfn.IFS(MOD(A351,3)=2,VLOOKUP(A351,任务数值!A:I,5),MOD(A351,3)=0,VLOOKUP(A351,任务数值!A:I,8),MOD(A351,3)=1,VLOOKUP(A351,任务数值!A:S,13))</f>
        <v>通关守卫战:光明星450</v>
      </c>
      <c r="C351" s="17">
        <f t="shared" si="13"/>
        <v>350</v>
      </c>
      <c r="D351" s="22" t="str">
        <f t="shared" si="14"/>
        <v>成就类型-通关战斗类型关卡</v>
      </c>
      <c r="E351" s="22">
        <v>1</v>
      </c>
      <c r="F351" s="22" t="str">
        <f>_xlfn.IFS(MOD(A351,3)=2,VLOOKUP(A351,任务数值!A:R,9),MOD(A351,3)=0,999,MOD(A351,3)=1,VLOOKUP(A351,任务数值!A:S,14))</f>
        <v>战斗类型-挂机关卡|24|450</v>
      </c>
      <c r="G351" s="22">
        <f>_xlfn.IFS(MOD(A351,3)=2,1,MOD(A351,3)=0,VLOOKUP(A351,任务数值!A:S,7),MOD(A351,3)=1,1)</f>
        <v>1</v>
      </c>
      <c r="H351" s="6" t="s">
        <v>21</v>
      </c>
      <c r="I351" s="3">
        <v>3</v>
      </c>
    </row>
    <row r="352" s="3" customFormat="1" spans="1:9">
      <c r="A352" s="17">
        <v>350</v>
      </c>
      <c r="B352" s="3" t="str">
        <f>_xlfn.IFS(MOD(A352,3)=2,VLOOKUP(A352,任务数值!A:I,5),MOD(A352,3)=0,VLOOKUP(A352,任务数值!A:I,8),MOD(A352,3)=1,VLOOKUP(A352,任务数值!A:S,13))</f>
        <v>通关星球23-2</v>
      </c>
      <c r="C352" s="17">
        <f t="shared" si="13"/>
        <v>351</v>
      </c>
      <c r="D352" s="22" t="str">
        <f t="shared" si="14"/>
        <v>成就类型-通关战斗类型关卡</v>
      </c>
      <c r="E352" s="22">
        <v>1</v>
      </c>
      <c r="F352" s="22" t="str">
        <f>_xlfn.IFS(MOD(A352,3)=2,VLOOKUP(A352,任务数值!A:R,9),MOD(A352,3)=0,999,MOD(A352,3)=1,VLOOKUP(A352,任务数值!A:S,14))</f>
        <v>战斗类型-精英关卡|23|2</v>
      </c>
      <c r="G352" s="22">
        <f>_xlfn.IFS(MOD(A352,3)=2,1,MOD(A352,3)=0,VLOOKUP(A352,任务数值!A:S,7),MOD(A352,3)=1,1)</f>
        <v>1</v>
      </c>
      <c r="H352" s="6" t="s">
        <v>21</v>
      </c>
      <c r="I352" s="3">
        <v>3</v>
      </c>
    </row>
    <row r="353" s="3" customFormat="1" spans="1:9">
      <c r="A353" s="17">
        <v>351</v>
      </c>
      <c r="B353" s="3" t="str">
        <f>_xlfn.IFS(MOD(A353,3)=2,VLOOKUP(A353,任务数值!A:I,5),MOD(A353,3)=0,VLOOKUP(A353,任务数值!A:I,8),MOD(A353,3)=1,VLOOKUP(A353,任务数值!A:S,13))</f>
        <v>职业总等级到达15000</v>
      </c>
      <c r="C353" s="17">
        <f t="shared" si="13"/>
        <v>352</v>
      </c>
      <c r="D353" s="22" t="str">
        <f t="shared" si="14"/>
        <v>成就类型-职业到达等级</v>
      </c>
      <c r="E353" s="22">
        <v>1</v>
      </c>
      <c r="F353" s="22">
        <f>_xlfn.IFS(MOD(A353,3)=2,VLOOKUP(A353,任务数值!A:R,9),MOD(A353,3)=0,999,MOD(A353,3)=1,VLOOKUP(A353,任务数值!A:S,14))</f>
        <v>999</v>
      </c>
      <c r="G353" s="22">
        <f>_xlfn.IFS(MOD(A353,3)=2,1,MOD(A353,3)=0,VLOOKUP(A353,任务数值!A:S,7),MOD(A353,3)=1,1)</f>
        <v>15000</v>
      </c>
      <c r="H353" s="6" t="s">
        <v>21</v>
      </c>
      <c r="I353" s="3">
        <v>3</v>
      </c>
    </row>
    <row r="354" s="3" customFormat="1" spans="1:9">
      <c r="A354" s="17">
        <v>352</v>
      </c>
      <c r="B354" s="3" t="str">
        <f>_xlfn.IFS(MOD(A354,3)=2,VLOOKUP(A354,任务数值!A:I,5),MOD(A354,3)=0,VLOOKUP(A354,任务数值!A:I,8),MOD(A354,3)=1,VLOOKUP(A354,任务数值!A:S,13))</f>
        <v>通关守卫战:暗紫星100</v>
      </c>
      <c r="C354" s="17">
        <f t="shared" si="13"/>
        <v>353</v>
      </c>
      <c r="D354" s="22" t="str">
        <f t="shared" si="14"/>
        <v>成就类型-通关战斗类型关卡</v>
      </c>
      <c r="E354" s="22">
        <v>1</v>
      </c>
      <c r="F354" s="22" t="str">
        <f>_xlfn.IFS(MOD(A354,3)=2,VLOOKUP(A354,任务数值!A:R,9),MOD(A354,3)=0,999,MOD(A354,3)=1,VLOOKUP(A354,任务数值!A:S,14))</f>
        <v>战斗类型-挂机关卡|25|100</v>
      </c>
      <c r="G354" s="22">
        <f>_xlfn.IFS(MOD(A354,3)=2,1,MOD(A354,3)=0,VLOOKUP(A354,任务数值!A:S,7),MOD(A354,3)=1,1)</f>
        <v>1</v>
      </c>
      <c r="H354" s="6" t="s">
        <v>21</v>
      </c>
      <c r="I354" s="3">
        <v>3</v>
      </c>
    </row>
    <row r="355" s="3" customFormat="1" spans="1:9">
      <c r="A355" s="17">
        <v>353</v>
      </c>
      <c r="B355" s="3" t="str">
        <f>_xlfn.IFS(MOD(A355,3)=2,VLOOKUP(A355,任务数值!A:I,5),MOD(A355,3)=0,VLOOKUP(A355,任务数值!A:I,8),MOD(A355,3)=1,VLOOKUP(A355,任务数值!A:S,13))</f>
        <v>通关星球23-3</v>
      </c>
      <c r="C355" s="17">
        <f t="shared" si="13"/>
        <v>354</v>
      </c>
      <c r="D355" s="22" t="str">
        <f t="shared" si="14"/>
        <v>成就类型-通关战斗类型关卡</v>
      </c>
      <c r="E355" s="22">
        <v>1</v>
      </c>
      <c r="F355" s="22" t="str">
        <f>_xlfn.IFS(MOD(A355,3)=2,VLOOKUP(A355,任务数值!A:R,9),MOD(A355,3)=0,999,MOD(A355,3)=1,VLOOKUP(A355,任务数值!A:S,14))</f>
        <v>战斗类型-精英关卡|23|3</v>
      </c>
      <c r="G355" s="22">
        <f>_xlfn.IFS(MOD(A355,3)=2,1,MOD(A355,3)=0,VLOOKUP(A355,任务数值!A:S,7),MOD(A355,3)=1,1)</f>
        <v>1</v>
      </c>
      <c r="H355" s="6" t="s">
        <v>21</v>
      </c>
      <c r="I355" s="3">
        <v>3</v>
      </c>
    </row>
    <row r="356" s="3" customFormat="1" spans="1:9">
      <c r="A356" s="17">
        <v>354</v>
      </c>
      <c r="B356" s="3" t="str">
        <f>_xlfn.IFS(MOD(A356,3)=2,VLOOKUP(A356,任务数值!A:I,5),MOD(A356,3)=0,VLOOKUP(A356,任务数值!A:I,8),MOD(A356,3)=1,VLOOKUP(A356,任务数值!A:S,13))</f>
        <v>职业总等级到达15000</v>
      </c>
      <c r="C356" s="17">
        <f t="shared" si="13"/>
        <v>355</v>
      </c>
      <c r="D356" s="22" t="str">
        <f t="shared" si="14"/>
        <v>成就类型-职业到达等级</v>
      </c>
      <c r="E356" s="22">
        <v>1</v>
      </c>
      <c r="F356" s="22">
        <f>_xlfn.IFS(MOD(A356,3)=2,VLOOKUP(A356,任务数值!A:R,9),MOD(A356,3)=0,999,MOD(A356,3)=1,VLOOKUP(A356,任务数值!A:S,14))</f>
        <v>999</v>
      </c>
      <c r="G356" s="22">
        <f>_xlfn.IFS(MOD(A356,3)=2,1,MOD(A356,3)=0,VLOOKUP(A356,任务数值!A:S,7),MOD(A356,3)=1,1)</f>
        <v>15000</v>
      </c>
      <c r="H356" s="6" t="s">
        <v>21</v>
      </c>
      <c r="I356" s="3">
        <v>3</v>
      </c>
    </row>
    <row r="357" s="3" customFormat="1" spans="1:9">
      <c r="A357" s="17">
        <v>355</v>
      </c>
      <c r="B357" s="3" t="str">
        <f>_xlfn.IFS(MOD(A357,3)=2,VLOOKUP(A357,任务数值!A:I,5),MOD(A357,3)=0,VLOOKUP(A357,任务数值!A:I,8),MOD(A357,3)=1,VLOOKUP(A357,任务数值!A:S,13))</f>
        <v>通关守卫战:暗紫星250</v>
      </c>
      <c r="C357" s="17">
        <f t="shared" si="13"/>
        <v>356</v>
      </c>
      <c r="D357" s="22" t="str">
        <f t="shared" si="14"/>
        <v>成就类型-通关战斗类型关卡</v>
      </c>
      <c r="E357" s="22">
        <v>1</v>
      </c>
      <c r="F357" s="22" t="str">
        <f>_xlfn.IFS(MOD(A357,3)=2,VLOOKUP(A357,任务数值!A:R,9),MOD(A357,3)=0,999,MOD(A357,3)=1,VLOOKUP(A357,任务数值!A:S,14))</f>
        <v>战斗类型-挂机关卡|25|250</v>
      </c>
      <c r="G357" s="22">
        <f>_xlfn.IFS(MOD(A357,3)=2,1,MOD(A357,3)=0,VLOOKUP(A357,任务数值!A:S,7),MOD(A357,3)=1,1)</f>
        <v>1</v>
      </c>
      <c r="H357" s="6" t="s">
        <v>21</v>
      </c>
      <c r="I357" s="3">
        <v>3</v>
      </c>
    </row>
    <row r="358" s="3" customFormat="1" spans="1:9">
      <c r="A358" s="17">
        <v>356</v>
      </c>
      <c r="B358" s="3" t="str">
        <f>_xlfn.IFS(MOD(A358,3)=2,VLOOKUP(A358,任务数值!A:I,5),MOD(A358,3)=0,VLOOKUP(A358,任务数值!A:I,8),MOD(A358,3)=1,VLOOKUP(A358,任务数值!A:S,13))</f>
        <v>通关星球23-4</v>
      </c>
      <c r="C358" s="17">
        <f t="shared" si="13"/>
        <v>357</v>
      </c>
      <c r="D358" s="22" t="str">
        <f t="shared" si="14"/>
        <v>成就类型-通关战斗类型关卡</v>
      </c>
      <c r="E358" s="22">
        <v>1</v>
      </c>
      <c r="F358" s="22" t="str">
        <f>_xlfn.IFS(MOD(A358,3)=2,VLOOKUP(A358,任务数值!A:R,9),MOD(A358,3)=0,999,MOD(A358,3)=1,VLOOKUP(A358,任务数值!A:S,14))</f>
        <v>战斗类型-精英关卡|23|4</v>
      </c>
      <c r="G358" s="22">
        <f>_xlfn.IFS(MOD(A358,3)=2,1,MOD(A358,3)=0,VLOOKUP(A358,任务数值!A:S,7),MOD(A358,3)=1,1)</f>
        <v>1</v>
      </c>
      <c r="H358" s="6" t="s">
        <v>21</v>
      </c>
      <c r="I358" s="3">
        <v>3</v>
      </c>
    </row>
    <row r="359" s="3" customFormat="1" spans="1:9">
      <c r="A359" s="17">
        <v>357</v>
      </c>
      <c r="B359" s="3" t="str">
        <f>_xlfn.IFS(MOD(A359,3)=2,VLOOKUP(A359,任务数值!A:I,5),MOD(A359,3)=0,VLOOKUP(A359,任务数值!A:I,8),MOD(A359,3)=1,VLOOKUP(A359,任务数值!A:S,13))</f>
        <v>职业总等级到达15000</v>
      </c>
      <c r="C359" s="17">
        <f t="shared" si="13"/>
        <v>358</v>
      </c>
      <c r="D359" s="22" t="str">
        <f t="shared" si="14"/>
        <v>成就类型-职业到达等级</v>
      </c>
      <c r="E359" s="22">
        <v>1</v>
      </c>
      <c r="F359" s="22">
        <f>_xlfn.IFS(MOD(A359,3)=2,VLOOKUP(A359,任务数值!A:R,9),MOD(A359,3)=0,999,MOD(A359,3)=1,VLOOKUP(A359,任务数值!A:S,14))</f>
        <v>999</v>
      </c>
      <c r="G359" s="22">
        <f>_xlfn.IFS(MOD(A359,3)=2,1,MOD(A359,3)=0,VLOOKUP(A359,任务数值!A:S,7),MOD(A359,3)=1,1)</f>
        <v>15000</v>
      </c>
      <c r="H359" s="6" t="s">
        <v>21</v>
      </c>
      <c r="I359" s="3">
        <v>3</v>
      </c>
    </row>
    <row r="360" s="3" customFormat="1" spans="1:9">
      <c r="A360" s="17">
        <v>358</v>
      </c>
      <c r="B360" s="3" t="str">
        <f>_xlfn.IFS(MOD(A360,3)=2,VLOOKUP(A360,任务数值!A:I,5),MOD(A360,3)=0,VLOOKUP(A360,任务数值!A:I,8),MOD(A360,3)=1,VLOOKUP(A360,任务数值!A:S,13))</f>
        <v>通关守卫战:暗紫星400</v>
      </c>
      <c r="C360" s="17">
        <f t="shared" si="13"/>
        <v>359</v>
      </c>
      <c r="D360" s="22" t="str">
        <f t="shared" si="14"/>
        <v>成就类型-通关战斗类型关卡</v>
      </c>
      <c r="E360" s="22">
        <v>1</v>
      </c>
      <c r="F360" s="22" t="str">
        <f>_xlfn.IFS(MOD(A360,3)=2,VLOOKUP(A360,任务数值!A:R,9),MOD(A360,3)=0,999,MOD(A360,3)=1,VLOOKUP(A360,任务数值!A:S,14))</f>
        <v>战斗类型-挂机关卡|25|400</v>
      </c>
      <c r="G360" s="22">
        <f>_xlfn.IFS(MOD(A360,3)=2,1,MOD(A360,3)=0,VLOOKUP(A360,任务数值!A:S,7),MOD(A360,3)=1,1)</f>
        <v>1</v>
      </c>
      <c r="H360" s="6" t="s">
        <v>21</v>
      </c>
      <c r="I360" s="3">
        <v>3</v>
      </c>
    </row>
    <row r="361" s="3" customFormat="1" spans="1:9">
      <c r="A361" s="17">
        <v>359</v>
      </c>
      <c r="B361" s="3" t="str">
        <f>_xlfn.IFS(MOD(A361,3)=2,VLOOKUP(A361,任务数值!A:I,5),MOD(A361,3)=0,VLOOKUP(A361,任务数值!A:I,8),MOD(A361,3)=1,VLOOKUP(A361,任务数值!A:S,13))</f>
        <v>通关星球23-5</v>
      </c>
      <c r="C361" s="17">
        <f t="shared" si="13"/>
        <v>360</v>
      </c>
      <c r="D361" s="22" t="str">
        <f t="shared" si="14"/>
        <v>成就类型-通关战斗类型关卡</v>
      </c>
      <c r="E361" s="22">
        <v>1</v>
      </c>
      <c r="F361" s="22" t="str">
        <f>_xlfn.IFS(MOD(A361,3)=2,VLOOKUP(A361,任务数值!A:R,9),MOD(A361,3)=0,999,MOD(A361,3)=1,VLOOKUP(A361,任务数值!A:S,14))</f>
        <v>战斗类型-精英关卡|23|5</v>
      </c>
      <c r="G361" s="22">
        <f>_xlfn.IFS(MOD(A361,3)=2,1,MOD(A361,3)=0,VLOOKUP(A361,任务数值!A:S,7),MOD(A361,3)=1,1)</f>
        <v>1</v>
      </c>
      <c r="H361" s="6" t="s">
        <v>21</v>
      </c>
      <c r="I361" s="3">
        <v>3</v>
      </c>
    </row>
    <row r="362" s="3" customFormat="1" spans="1:9">
      <c r="A362" s="17">
        <v>360</v>
      </c>
      <c r="B362" s="3" t="str">
        <f>_xlfn.IFS(MOD(A362,3)=2,VLOOKUP(A362,任务数值!A:I,5),MOD(A362,3)=0,VLOOKUP(A362,任务数值!A:I,8),MOD(A362,3)=1,VLOOKUP(A362,任务数值!A:S,13))</f>
        <v>职业总等级到达15000</v>
      </c>
      <c r="C362" s="17">
        <f t="shared" si="13"/>
        <v>361</v>
      </c>
      <c r="D362" s="22" t="str">
        <f t="shared" si="14"/>
        <v>成就类型-职业到达等级</v>
      </c>
      <c r="E362" s="22">
        <v>1</v>
      </c>
      <c r="F362" s="22">
        <f>_xlfn.IFS(MOD(A362,3)=2,VLOOKUP(A362,任务数值!A:R,9),MOD(A362,3)=0,999,MOD(A362,3)=1,VLOOKUP(A362,任务数值!A:S,14))</f>
        <v>999</v>
      </c>
      <c r="G362" s="22">
        <f>_xlfn.IFS(MOD(A362,3)=2,1,MOD(A362,3)=0,VLOOKUP(A362,任务数值!A:S,7),MOD(A362,3)=1,1)</f>
        <v>15000</v>
      </c>
      <c r="H362" s="6" t="s">
        <v>21</v>
      </c>
      <c r="I362" s="3">
        <v>3</v>
      </c>
    </row>
    <row r="363" s="3" customFormat="1" spans="1:9">
      <c r="A363" s="17">
        <v>361</v>
      </c>
      <c r="B363" s="3" t="str">
        <f>_xlfn.IFS(MOD(A363,3)=2,VLOOKUP(A363,任务数值!A:I,5),MOD(A363,3)=0,VLOOKUP(A363,任务数值!A:I,8),MOD(A363,3)=1,VLOOKUP(A363,任务数值!A:S,13))</f>
        <v>通关守卫战:风气星50</v>
      </c>
      <c r="C363" s="17">
        <f t="shared" si="13"/>
        <v>362</v>
      </c>
      <c r="D363" s="22" t="str">
        <f t="shared" si="14"/>
        <v>成就类型-通关战斗类型关卡</v>
      </c>
      <c r="E363" s="22">
        <v>1</v>
      </c>
      <c r="F363" s="22" t="str">
        <f>_xlfn.IFS(MOD(A363,3)=2,VLOOKUP(A363,任务数值!A:R,9),MOD(A363,3)=0,999,MOD(A363,3)=1,VLOOKUP(A363,任务数值!A:S,14))</f>
        <v>战斗类型-挂机关卡|26|50</v>
      </c>
      <c r="G363" s="22">
        <f>_xlfn.IFS(MOD(A363,3)=2,1,MOD(A363,3)=0,VLOOKUP(A363,任务数值!A:S,7),MOD(A363,3)=1,1)</f>
        <v>1</v>
      </c>
      <c r="H363" s="6" t="s">
        <v>21</v>
      </c>
      <c r="I363" s="3">
        <v>3</v>
      </c>
    </row>
    <row r="364" s="3" customFormat="1" spans="1:9">
      <c r="A364" s="17">
        <v>362</v>
      </c>
      <c r="B364" s="3" t="str">
        <f>_xlfn.IFS(MOD(A364,3)=2,VLOOKUP(A364,任务数值!A:I,5),MOD(A364,3)=0,VLOOKUP(A364,任务数值!A:I,8),MOD(A364,3)=1,VLOOKUP(A364,任务数值!A:S,13))</f>
        <v>通关星球24-1</v>
      </c>
      <c r="C364" s="17">
        <f t="shared" si="13"/>
        <v>363</v>
      </c>
      <c r="D364" s="22" t="str">
        <f t="shared" si="14"/>
        <v>成就类型-通关战斗类型关卡</v>
      </c>
      <c r="E364" s="22">
        <v>1</v>
      </c>
      <c r="F364" s="22" t="str">
        <f>_xlfn.IFS(MOD(A364,3)=2,VLOOKUP(A364,任务数值!A:R,9),MOD(A364,3)=0,999,MOD(A364,3)=1,VLOOKUP(A364,任务数值!A:S,14))</f>
        <v>战斗类型-精英关卡|24|1</v>
      </c>
      <c r="G364" s="22">
        <f>_xlfn.IFS(MOD(A364,3)=2,1,MOD(A364,3)=0,VLOOKUP(A364,任务数值!A:S,7),MOD(A364,3)=1,1)</f>
        <v>1</v>
      </c>
      <c r="H364" s="6" t="s">
        <v>21</v>
      </c>
      <c r="I364" s="3">
        <v>3</v>
      </c>
    </row>
    <row r="365" s="3" customFormat="1" spans="1:9">
      <c r="A365" s="17">
        <v>363</v>
      </c>
      <c r="B365" s="3" t="str">
        <f>_xlfn.IFS(MOD(A365,3)=2,VLOOKUP(A365,任务数值!A:I,5),MOD(A365,3)=0,VLOOKUP(A365,任务数值!A:I,8),MOD(A365,3)=1,VLOOKUP(A365,任务数值!A:S,13))</f>
        <v>职业总等级到达15000</v>
      </c>
      <c r="C365" s="17">
        <f t="shared" si="13"/>
        <v>364</v>
      </c>
      <c r="D365" s="22" t="str">
        <f t="shared" si="14"/>
        <v>成就类型-职业到达等级</v>
      </c>
      <c r="E365" s="22">
        <v>1</v>
      </c>
      <c r="F365" s="22">
        <f>_xlfn.IFS(MOD(A365,3)=2,VLOOKUP(A365,任务数值!A:R,9),MOD(A365,3)=0,999,MOD(A365,3)=1,VLOOKUP(A365,任务数值!A:S,14))</f>
        <v>999</v>
      </c>
      <c r="G365" s="22">
        <f>_xlfn.IFS(MOD(A365,3)=2,1,MOD(A365,3)=0,VLOOKUP(A365,任务数值!A:S,7),MOD(A365,3)=1,1)</f>
        <v>15000</v>
      </c>
      <c r="H365" s="6" t="s">
        <v>21</v>
      </c>
      <c r="I365" s="3">
        <v>3</v>
      </c>
    </row>
    <row r="366" s="3" customFormat="1" spans="1:9">
      <c r="A366" s="17">
        <v>364</v>
      </c>
      <c r="B366" s="3" t="str">
        <f>_xlfn.IFS(MOD(A366,3)=2,VLOOKUP(A366,任务数值!A:I,5),MOD(A366,3)=0,VLOOKUP(A366,任务数值!A:I,8),MOD(A366,3)=1,VLOOKUP(A366,任务数值!A:S,13))</f>
        <v>通关守卫战:风气星200</v>
      </c>
      <c r="C366" s="17">
        <f t="shared" si="13"/>
        <v>365</v>
      </c>
      <c r="D366" s="22" t="str">
        <f t="shared" si="14"/>
        <v>成就类型-通关战斗类型关卡</v>
      </c>
      <c r="E366" s="22">
        <v>1</v>
      </c>
      <c r="F366" s="22" t="str">
        <f>_xlfn.IFS(MOD(A366,3)=2,VLOOKUP(A366,任务数值!A:R,9),MOD(A366,3)=0,999,MOD(A366,3)=1,VLOOKUP(A366,任务数值!A:S,14))</f>
        <v>战斗类型-挂机关卡|26|200</v>
      </c>
      <c r="G366" s="22">
        <f>_xlfn.IFS(MOD(A366,3)=2,1,MOD(A366,3)=0,VLOOKUP(A366,任务数值!A:S,7),MOD(A366,3)=1,1)</f>
        <v>1</v>
      </c>
      <c r="H366" s="6" t="s">
        <v>21</v>
      </c>
      <c r="I366" s="3">
        <v>3</v>
      </c>
    </row>
    <row r="367" s="3" customFormat="1" spans="1:9">
      <c r="A367" s="17">
        <v>365</v>
      </c>
      <c r="B367" s="3" t="str">
        <f>_xlfn.IFS(MOD(A367,3)=2,VLOOKUP(A367,任务数值!A:I,5),MOD(A367,3)=0,VLOOKUP(A367,任务数值!A:I,8),MOD(A367,3)=1,VLOOKUP(A367,任务数值!A:S,13))</f>
        <v>通关星球24-2</v>
      </c>
      <c r="C367" s="17">
        <f t="shared" si="13"/>
        <v>366</v>
      </c>
      <c r="D367" s="22" t="str">
        <f t="shared" si="14"/>
        <v>成就类型-通关战斗类型关卡</v>
      </c>
      <c r="E367" s="22">
        <v>1</v>
      </c>
      <c r="F367" s="22" t="str">
        <f>_xlfn.IFS(MOD(A367,3)=2,VLOOKUP(A367,任务数值!A:R,9),MOD(A367,3)=0,999,MOD(A367,3)=1,VLOOKUP(A367,任务数值!A:S,14))</f>
        <v>战斗类型-精英关卡|24|2</v>
      </c>
      <c r="G367" s="22">
        <f>_xlfn.IFS(MOD(A367,3)=2,1,MOD(A367,3)=0,VLOOKUP(A367,任务数值!A:S,7),MOD(A367,3)=1,1)</f>
        <v>1</v>
      </c>
      <c r="H367" s="6" t="s">
        <v>21</v>
      </c>
      <c r="I367" s="3">
        <v>3</v>
      </c>
    </row>
    <row r="368" s="3" customFormat="1" spans="1:9">
      <c r="A368" s="17">
        <v>366</v>
      </c>
      <c r="B368" s="3" t="str">
        <f>_xlfn.IFS(MOD(A368,3)=2,VLOOKUP(A368,任务数值!A:I,5),MOD(A368,3)=0,VLOOKUP(A368,任务数值!A:I,8),MOD(A368,3)=1,VLOOKUP(A368,任务数值!A:S,13))</f>
        <v>职业总等级到达15000</v>
      </c>
      <c r="C368" s="17">
        <f t="shared" si="13"/>
        <v>367</v>
      </c>
      <c r="D368" s="22" t="str">
        <f t="shared" si="14"/>
        <v>成就类型-职业到达等级</v>
      </c>
      <c r="E368" s="22">
        <v>1</v>
      </c>
      <c r="F368" s="22">
        <f>_xlfn.IFS(MOD(A368,3)=2,VLOOKUP(A368,任务数值!A:R,9),MOD(A368,3)=0,999,MOD(A368,3)=1,VLOOKUP(A368,任务数值!A:S,14))</f>
        <v>999</v>
      </c>
      <c r="G368" s="22">
        <f>_xlfn.IFS(MOD(A368,3)=2,1,MOD(A368,3)=0,VLOOKUP(A368,任务数值!A:S,7),MOD(A368,3)=1,1)</f>
        <v>15000</v>
      </c>
      <c r="H368" s="6" t="s">
        <v>21</v>
      </c>
      <c r="I368" s="3">
        <v>3</v>
      </c>
    </row>
    <row r="369" s="3" customFormat="1" spans="1:9">
      <c r="A369" s="17">
        <v>367</v>
      </c>
      <c r="B369" s="3" t="str">
        <f>_xlfn.IFS(MOD(A369,3)=2,VLOOKUP(A369,任务数值!A:I,5),MOD(A369,3)=0,VLOOKUP(A369,任务数值!A:I,8),MOD(A369,3)=1,VLOOKUP(A369,任务数值!A:S,13))</f>
        <v>通关守卫战:风气星350</v>
      </c>
      <c r="C369" s="17">
        <f t="shared" si="13"/>
        <v>368</v>
      </c>
      <c r="D369" s="22" t="str">
        <f t="shared" si="14"/>
        <v>成就类型-通关战斗类型关卡</v>
      </c>
      <c r="E369" s="22">
        <v>1</v>
      </c>
      <c r="F369" s="22" t="str">
        <f>_xlfn.IFS(MOD(A369,3)=2,VLOOKUP(A369,任务数值!A:R,9),MOD(A369,3)=0,999,MOD(A369,3)=1,VLOOKUP(A369,任务数值!A:S,14))</f>
        <v>战斗类型-挂机关卡|26|350</v>
      </c>
      <c r="G369" s="22">
        <f>_xlfn.IFS(MOD(A369,3)=2,1,MOD(A369,3)=0,VLOOKUP(A369,任务数值!A:S,7),MOD(A369,3)=1,1)</f>
        <v>1</v>
      </c>
      <c r="H369" s="6" t="s">
        <v>21</v>
      </c>
      <c r="I369" s="3">
        <v>3</v>
      </c>
    </row>
    <row r="370" s="3" customFormat="1" spans="1:9">
      <c r="A370" s="17">
        <v>368</v>
      </c>
      <c r="B370" s="3" t="str">
        <f>_xlfn.IFS(MOD(A370,3)=2,VLOOKUP(A370,任务数值!A:I,5),MOD(A370,3)=0,VLOOKUP(A370,任务数值!A:I,8),MOD(A370,3)=1,VLOOKUP(A370,任务数值!A:S,13))</f>
        <v>通关星球24-3</v>
      </c>
      <c r="C370" s="17">
        <f t="shared" si="13"/>
        <v>369</v>
      </c>
      <c r="D370" s="22" t="str">
        <f t="shared" si="14"/>
        <v>成就类型-通关战斗类型关卡</v>
      </c>
      <c r="E370" s="22">
        <v>1</v>
      </c>
      <c r="F370" s="22" t="str">
        <f>_xlfn.IFS(MOD(A370,3)=2,VLOOKUP(A370,任务数值!A:R,9),MOD(A370,3)=0,999,MOD(A370,3)=1,VLOOKUP(A370,任务数值!A:S,14))</f>
        <v>战斗类型-精英关卡|24|3</v>
      </c>
      <c r="G370" s="22">
        <f>_xlfn.IFS(MOD(A370,3)=2,1,MOD(A370,3)=0,VLOOKUP(A370,任务数值!A:S,7),MOD(A370,3)=1,1)</f>
        <v>1</v>
      </c>
      <c r="H370" s="6" t="s">
        <v>21</v>
      </c>
      <c r="I370" s="3">
        <v>3</v>
      </c>
    </row>
    <row r="371" s="3" customFormat="1" spans="1:9">
      <c r="A371" s="17">
        <v>369</v>
      </c>
      <c r="B371" s="3" t="str">
        <f>_xlfn.IFS(MOD(A371,3)=2,VLOOKUP(A371,任务数值!A:I,5),MOD(A371,3)=0,VLOOKUP(A371,任务数值!A:I,8),MOD(A371,3)=1,VLOOKUP(A371,任务数值!A:S,13))</f>
        <v>职业总等级到达15000</v>
      </c>
      <c r="C371" s="17">
        <f t="shared" si="13"/>
        <v>370</v>
      </c>
      <c r="D371" s="22" t="str">
        <f t="shared" si="14"/>
        <v>成就类型-职业到达等级</v>
      </c>
      <c r="E371" s="22">
        <v>1</v>
      </c>
      <c r="F371" s="22">
        <f>_xlfn.IFS(MOD(A371,3)=2,VLOOKUP(A371,任务数值!A:R,9),MOD(A371,3)=0,999,MOD(A371,3)=1,VLOOKUP(A371,任务数值!A:S,14))</f>
        <v>999</v>
      </c>
      <c r="G371" s="22">
        <f>_xlfn.IFS(MOD(A371,3)=2,1,MOD(A371,3)=0,VLOOKUP(A371,任务数值!A:S,7),MOD(A371,3)=1,1)</f>
        <v>15000</v>
      </c>
      <c r="H371" s="6" t="s">
        <v>21</v>
      </c>
      <c r="I371" s="3">
        <v>3</v>
      </c>
    </row>
    <row r="372" s="3" customFormat="1" spans="1:9">
      <c r="A372" s="17">
        <v>370</v>
      </c>
      <c r="B372" s="3" t="str">
        <f>_xlfn.IFS(MOD(A372,3)=2,VLOOKUP(A372,任务数值!A:I,5),MOD(A372,3)=0,VLOOKUP(A372,任务数值!A:I,8),MOD(A372,3)=1,VLOOKUP(A372,任务数值!A:S,13))</f>
        <v>通关守卫战:风气星500</v>
      </c>
      <c r="C372" s="17">
        <f t="shared" si="13"/>
        <v>371</v>
      </c>
      <c r="D372" s="22" t="str">
        <f t="shared" si="14"/>
        <v>成就类型-通关战斗类型关卡</v>
      </c>
      <c r="E372" s="22">
        <v>1</v>
      </c>
      <c r="F372" s="22" t="str">
        <f>_xlfn.IFS(MOD(A372,3)=2,VLOOKUP(A372,任务数值!A:R,9),MOD(A372,3)=0,999,MOD(A372,3)=1,VLOOKUP(A372,任务数值!A:S,14))</f>
        <v>战斗类型-挂机关卡|26|500</v>
      </c>
      <c r="G372" s="22">
        <f>_xlfn.IFS(MOD(A372,3)=2,1,MOD(A372,3)=0,VLOOKUP(A372,任务数值!A:S,7),MOD(A372,3)=1,1)</f>
        <v>1</v>
      </c>
      <c r="H372" s="6" t="s">
        <v>21</v>
      </c>
      <c r="I372" s="3">
        <v>3</v>
      </c>
    </row>
    <row r="373" s="3" customFormat="1" spans="1:9">
      <c r="A373" s="17">
        <v>371</v>
      </c>
      <c r="B373" s="3" t="str">
        <f>_xlfn.IFS(MOD(A373,3)=2,VLOOKUP(A373,任务数值!A:I,5),MOD(A373,3)=0,VLOOKUP(A373,任务数值!A:I,8),MOD(A373,3)=1,VLOOKUP(A373,任务数值!A:S,13))</f>
        <v>通关星球24-4</v>
      </c>
      <c r="C373" s="17">
        <f t="shared" si="13"/>
        <v>372</v>
      </c>
      <c r="D373" s="22" t="str">
        <f t="shared" si="14"/>
        <v>成就类型-通关战斗类型关卡</v>
      </c>
      <c r="E373" s="22">
        <v>1</v>
      </c>
      <c r="F373" s="22" t="str">
        <f>_xlfn.IFS(MOD(A373,3)=2,VLOOKUP(A373,任务数值!A:R,9),MOD(A373,3)=0,999,MOD(A373,3)=1,VLOOKUP(A373,任务数值!A:S,14))</f>
        <v>战斗类型-精英关卡|24|4</v>
      </c>
      <c r="G373" s="22">
        <f>_xlfn.IFS(MOD(A373,3)=2,1,MOD(A373,3)=0,VLOOKUP(A373,任务数值!A:S,7),MOD(A373,3)=1,1)</f>
        <v>1</v>
      </c>
      <c r="H373" s="6" t="s">
        <v>21</v>
      </c>
      <c r="I373" s="3">
        <v>3</v>
      </c>
    </row>
    <row r="374" s="3" customFormat="1" spans="1:9">
      <c r="A374" s="17">
        <v>372</v>
      </c>
      <c r="B374" s="3" t="str">
        <f>_xlfn.IFS(MOD(A374,3)=2,VLOOKUP(A374,任务数值!A:I,5),MOD(A374,3)=0,VLOOKUP(A374,任务数值!A:I,8),MOD(A374,3)=1,VLOOKUP(A374,任务数值!A:S,13))</f>
        <v>职业总等级到达15000</v>
      </c>
      <c r="C374" s="17">
        <f t="shared" si="13"/>
        <v>373</v>
      </c>
      <c r="D374" s="22" t="str">
        <f t="shared" si="14"/>
        <v>成就类型-职业到达等级</v>
      </c>
      <c r="E374" s="22">
        <v>1</v>
      </c>
      <c r="F374" s="22">
        <f>_xlfn.IFS(MOD(A374,3)=2,VLOOKUP(A374,任务数值!A:R,9),MOD(A374,3)=0,999,MOD(A374,3)=1,VLOOKUP(A374,任务数值!A:S,14))</f>
        <v>999</v>
      </c>
      <c r="G374" s="22">
        <f>_xlfn.IFS(MOD(A374,3)=2,1,MOD(A374,3)=0,VLOOKUP(A374,任务数值!A:S,7),MOD(A374,3)=1,1)</f>
        <v>15000</v>
      </c>
      <c r="H374" s="6" t="s">
        <v>21</v>
      </c>
      <c r="I374" s="3">
        <v>3</v>
      </c>
    </row>
    <row r="375" s="3" customFormat="1" spans="1:9">
      <c r="A375" s="17">
        <v>373</v>
      </c>
      <c r="B375" s="3" t="str">
        <f>_xlfn.IFS(MOD(A375,3)=2,VLOOKUP(A375,任务数值!A:I,5),MOD(A375,3)=0,VLOOKUP(A375,任务数值!A:I,8),MOD(A375,3)=1,VLOOKUP(A375,任务数值!A:S,13))</f>
        <v>通关守卫战:冰川星150</v>
      </c>
      <c r="C375" s="17">
        <f t="shared" si="13"/>
        <v>374</v>
      </c>
      <c r="D375" s="22" t="str">
        <f t="shared" si="14"/>
        <v>成就类型-通关战斗类型关卡</v>
      </c>
      <c r="E375" s="22">
        <v>1</v>
      </c>
      <c r="F375" s="22" t="str">
        <f>_xlfn.IFS(MOD(A375,3)=2,VLOOKUP(A375,任务数值!A:R,9),MOD(A375,3)=0,999,MOD(A375,3)=1,VLOOKUP(A375,任务数值!A:S,14))</f>
        <v>战斗类型-挂机关卡|27|150</v>
      </c>
      <c r="G375" s="22">
        <f>_xlfn.IFS(MOD(A375,3)=2,1,MOD(A375,3)=0,VLOOKUP(A375,任务数值!A:S,7),MOD(A375,3)=1,1)</f>
        <v>1</v>
      </c>
      <c r="H375" s="6" t="s">
        <v>21</v>
      </c>
      <c r="I375" s="3">
        <v>3</v>
      </c>
    </row>
    <row r="376" s="3" customFormat="1" spans="1:9">
      <c r="A376" s="17">
        <v>374</v>
      </c>
      <c r="B376" s="3" t="str">
        <f>_xlfn.IFS(MOD(A376,3)=2,VLOOKUP(A376,任务数值!A:I,5),MOD(A376,3)=0,VLOOKUP(A376,任务数值!A:I,8),MOD(A376,3)=1,VLOOKUP(A376,任务数值!A:S,13))</f>
        <v>通关星球24-5</v>
      </c>
      <c r="C376" s="17">
        <f t="shared" si="13"/>
        <v>375</v>
      </c>
      <c r="D376" s="22" t="str">
        <f t="shared" si="14"/>
        <v>成就类型-通关战斗类型关卡</v>
      </c>
      <c r="E376" s="22">
        <v>1</v>
      </c>
      <c r="F376" s="22" t="str">
        <f>_xlfn.IFS(MOD(A376,3)=2,VLOOKUP(A376,任务数值!A:R,9),MOD(A376,3)=0,999,MOD(A376,3)=1,VLOOKUP(A376,任务数值!A:S,14))</f>
        <v>战斗类型-精英关卡|24|5</v>
      </c>
      <c r="G376" s="22">
        <f>_xlfn.IFS(MOD(A376,3)=2,1,MOD(A376,3)=0,VLOOKUP(A376,任务数值!A:S,7),MOD(A376,3)=1,1)</f>
        <v>1</v>
      </c>
      <c r="H376" s="6" t="s">
        <v>21</v>
      </c>
      <c r="I376" s="3">
        <v>3</v>
      </c>
    </row>
    <row r="377" s="3" customFormat="1" spans="1:9">
      <c r="A377" s="17">
        <v>375</v>
      </c>
      <c r="B377" s="3" t="str">
        <f>_xlfn.IFS(MOD(A377,3)=2,VLOOKUP(A377,任务数值!A:I,5),MOD(A377,3)=0,VLOOKUP(A377,任务数值!A:I,8),MOD(A377,3)=1,VLOOKUP(A377,任务数值!A:S,13))</f>
        <v>职业总等级到达15000</v>
      </c>
      <c r="C377" s="17">
        <f t="shared" si="13"/>
        <v>376</v>
      </c>
      <c r="D377" s="22" t="str">
        <f t="shared" si="14"/>
        <v>成就类型-职业到达等级</v>
      </c>
      <c r="E377" s="22">
        <v>1</v>
      </c>
      <c r="F377" s="22">
        <f>_xlfn.IFS(MOD(A377,3)=2,VLOOKUP(A377,任务数值!A:R,9),MOD(A377,3)=0,999,MOD(A377,3)=1,VLOOKUP(A377,任务数值!A:S,14))</f>
        <v>999</v>
      </c>
      <c r="G377" s="22">
        <f>_xlfn.IFS(MOD(A377,3)=2,1,MOD(A377,3)=0,VLOOKUP(A377,任务数值!A:S,7),MOD(A377,3)=1,1)</f>
        <v>15000</v>
      </c>
      <c r="H377" s="6" t="s">
        <v>21</v>
      </c>
      <c r="I377" s="3">
        <v>3</v>
      </c>
    </row>
    <row r="378" s="3" customFormat="1" spans="1:9">
      <c r="A378" s="17">
        <v>376</v>
      </c>
      <c r="B378" s="3" t="str">
        <f>_xlfn.IFS(MOD(A378,3)=2,VLOOKUP(A378,任务数值!A:I,5),MOD(A378,3)=0,VLOOKUP(A378,任务数值!A:I,8),MOD(A378,3)=1,VLOOKUP(A378,任务数值!A:S,13))</f>
        <v>通关守卫战:冰川星300</v>
      </c>
      <c r="C378" s="17">
        <f t="shared" si="13"/>
        <v>377</v>
      </c>
      <c r="D378" s="22" t="str">
        <f t="shared" si="14"/>
        <v>成就类型-通关战斗类型关卡</v>
      </c>
      <c r="E378" s="22">
        <v>1</v>
      </c>
      <c r="F378" s="22" t="str">
        <f>_xlfn.IFS(MOD(A378,3)=2,VLOOKUP(A378,任务数值!A:R,9),MOD(A378,3)=0,999,MOD(A378,3)=1,VLOOKUP(A378,任务数值!A:S,14))</f>
        <v>战斗类型-挂机关卡|27|300</v>
      </c>
      <c r="G378" s="22">
        <f>_xlfn.IFS(MOD(A378,3)=2,1,MOD(A378,3)=0,VLOOKUP(A378,任务数值!A:S,7),MOD(A378,3)=1,1)</f>
        <v>1</v>
      </c>
      <c r="H378" s="6" t="s">
        <v>21</v>
      </c>
      <c r="I378" s="3">
        <v>3</v>
      </c>
    </row>
    <row r="379" s="3" customFormat="1" spans="1:9">
      <c r="A379" s="17">
        <v>377</v>
      </c>
      <c r="B379" s="3" t="str">
        <f>_xlfn.IFS(MOD(A379,3)=2,VLOOKUP(A379,任务数值!A:I,5),MOD(A379,3)=0,VLOOKUP(A379,任务数值!A:I,8),MOD(A379,3)=1,VLOOKUP(A379,任务数值!A:S,13))</f>
        <v>通关星球25-1</v>
      </c>
      <c r="C379" s="17">
        <f t="shared" si="13"/>
        <v>378</v>
      </c>
      <c r="D379" s="22" t="str">
        <f t="shared" si="14"/>
        <v>成就类型-通关战斗类型关卡</v>
      </c>
      <c r="E379" s="22">
        <v>1</v>
      </c>
      <c r="F379" s="22" t="str">
        <f>_xlfn.IFS(MOD(A379,3)=2,VLOOKUP(A379,任务数值!A:R,9),MOD(A379,3)=0,999,MOD(A379,3)=1,VLOOKUP(A379,任务数值!A:S,14))</f>
        <v>战斗类型-精英关卡|25|1</v>
      </c>
      <c r="G379" s="22">
        <f>_xlfn.IFS(MOD(A379,3)=2,1,MOD(A379,3)=0,VLOOKUP(A379,任务数值!A:S,7),MOD(A379,3)=1,1)</f>
        <v>1</v>
      </c>
      <c r="H379" s="6" t="s">
        <v>21</v>
      </c>
      <c r="I379" s="3">
        <v>3</v>
      </c>
    </row>
    <row r="380" s="3" customFormat="1" spans="1:9">
      <c r="A380" s="17">
        <v>378</v>
      </c>
      <c r="B380" s="3" t="str">
        <f>_xlfn.IFS(MOD(A380,3)=2,VLOOKUP(A380,任务数值!A:I,5),MOD(A380,3)=0,VLOOKUP(A380,任务数值!A:I,8),MOD(A380,3)=1,VLOOKUP(A380,任务数值!A:S,13))</f>
        <v>职业总等级到达15000</v>
      </c>
      <c r="C380" s="17">
        <f t="shared" si="13"/>
        <v>379</v>
      </c>
      <c r="D380" s="22" t="str">
        <f t="shared" si="14"/>
        <v>成就类型-职业到达等级</v>
      </c>
      <c r="E380" s="22">
        <v>1</v>
      </c>
      <c r="F380" s="22">
        <f>_xlfn.IFS(MOD(A380,3)=2,VLOOKUP(A380,任务数值!A:R,9),MOD(A380,3)=0,999,MOD(A380,3)=1,VLOOKUP(A380,任务数值!A:S,14))</f>
        <v>999</v>
      </c>
      <c r="G380" s="22">
        <f>_xlfn.IFS(MOD(A380,3)=2,1,MOD(A380,3)=0,VLOOKUP(A380,任务数值!A:S,7),MOD(A380,3)=1,1)</f>
        <v>15000</v>
      </c>
      <c r="H380" s="6" t="s">
        <v>21</v>
      </c>
      <c r="I380" s="3">
        <v>3</v>
      </c>
    </row>
    <row r="381" s="3" customFormat="1" spans="1:9">
      <c r="A381" s="17">
        <v>379</v>
      </c>
      <c r="B381" s="3" t="str">
        <f>_xlfn.IFS(MOD(A381,3)=2,VLOOKUP(A381,任务数值!A:I,5),MOD(A381,3)=0,VLOOKUP(A381,任务数值!A:I,8),MOD(A381,3)=1,VLOOKUP(A381,任务数值!A:S,13))</f>
        <v>通关守卫战:冰川星400</v>
      </c>
      <c r="C381" s="17">
        <f t="shared" si="13"/>
        <v>380</v>
      </c>
      <c r="D381" s="22" t="str">
        <f t="shared" si="14"/>
        <v>成就类型-通关战斗类型关卡</v>
      </c>
      <c r="E381" s="22">
        <v>1</v>
      </c>
      <c r="F381" s="22" t="str">
        <f>_xlfn.IFS(MOD(A381,3)=2,VLOOKUP(A381,任务数值!A:R,9),MOD(A381,3)=0,999,MOD(A381,3)=1,VLOOKUP(A381,任务数值!A:S,14))</f>
        <v>战斗类型-挂机关卡|27|400</v>
      </c>
      <c r="G381" s="22">
        <f>_xlfn.IFS(MOD(A381,3)=2,1,MOD(A381,3)=0,VLOOKUP(A381,任务数值!A:S,7),MOD(A381,3)=1,1)</f>
        <v>1</v>
      </c>
      <c r="H381" s="6" t="s">
        <v>21</v>
      </c>
      <c r="I381" s="3">
        <v>3</v>
      </c>
    </row>
    <row r="382" s="3" customFormat="1" spans="1:9">
      <c r="A382" s="17">
        <v>380</v>
      </c>
      <c r="B382" s="3" t="str">
        <f>_xlfn.IFS(MOD(A382,3)=2,VLOOKUP(A382,任务数值!A:I,5),MOD(A382,3)=0,VLOOKUP(A382,任务数值!A:I,8),MOD(A382,3)=1,VLOOKUP(A382,任务数值!A:S,13))</f>
        <v>通关星球25-2</v>
      </c>
      <c r="C382" s="17">
        <f t="shared" si="13"/>
        <v>381</v>
      </c>
      <c r="D382" s="22" t="str">
        <f t="shared" si="14"/>
        <v>成就类型-通关战斗类型关卡</v>
      </c>
      <c r="E382" s="22">
        <v>1</v>
      </c>
      <c r="F382" s="22" t="str">
        <f>_xlfn.IFS(MOD(A382,3)=2,VLOOKUP(A382,任务数值!A:R,9),MOD(A382,3)=0,999,MOD(A382,3)=1,VLOOKUP(A382,任务数值!A:S,14))</f>
        <v>战斗类型-精英关卡|25|2</v>
      </c>
      <c r="G382" s="22">
        <f>_xlfn.IFS(MOD(A382,3)=2,1,MOD(A382,3)=0,VLOOKUP(A382,任务数值!A:S,7),MOD(A382,3)=1,1)</f>
        <v>1</v>
      </c>
      <c r="H382" s="6" t="s">
        <v>21</v>
      </c>
      <c r="I382" s="3">
        <v>3</v>
      </c>
    </row>
    <row r="383" s="3" customFormat="1" spans="1:9">
      <c r="A383" s="17">
        <v>381</v>
      </c>
      <c r="B383" s="3" t="str">
        <f>_xlfn.IFS(MOD(A383,3)=2,VLOOKUP(A383,任务数值!A:I,5),MOD(A383,3)=0,VLOOKUP(A383,任务数值!A:I,8),MOD(A383,3)=1,VLOOKUP(A383,任务数值!A:S,13))</f>
        <v>职业总等级到达15000</v>
      </c>
      <c r="C383" s="17">
        <f t="shared" si="13"/>
        <v>382</v>
      </c>
      <c r="D383" s="22" t="str">
        <f t="shared" si="14"/>
        <v>成就类型-职业到达等级</v>
      </c>
      <c r="E383" s="22">
        <v>1</v>
      </c>
      <c r="F383" s="22">
        <f>_xlfn.IFS(MOD(A383,3)=2,VLOOKUP(A383,任务数值!A:R,9),MOD(A383,3)=0,999,MOD(A383,3)=1,VLOOKUP(A383,任务数值!A:S,14))</f>
        <v>999</v>
      </c>
      <c r="G383" s="22">
        <f>_xlfn.IFS(MOD(A383,3)=2,1,MOD(A383,3)=0,VLOOKUP(A383,任务数值!A:S,7),MOD(A383,3)=1,1)</f>
        <v>15000</v>
      </c>
      <c r="H383" s="6" t="s">
        <v>21</v>
      </c>
      <c r="I383" s="3">
        <v>3</v>
      </c>
    </row>
    <row r="384" s="3" customFormat="1" spans="1:9">
      <c r="A384" s="17">
        <v>382</v>
      </c>
      <c r="B384" s="3" t="str">
        <f>_xlfn.IFS(MOD(A384,3)=2,VLOOKUP(A384,任务数值!A:I,5),MOD(A384,3)=0,VLOOKUP(A384,任务数值!A:I,8),MOD(A384,3)=1,VLOOKUP(A384,任务数值!A:S,13))</f>
        <v>通关守卫战:冰川星500</v>
      </c>
      <c r="C384" s="17">
        <f t="shared" si="13"/>
        <v>383</v>
      </c>
      <c r="D384" s="22" t="str">
        <f t="shared" si="14"/>
        <v>成就类型-通关战斗类型关卡</v>
      </c>
      <c r="E384" s="22">
        <v>1</v>
      </c>
      <c r="F384" s="22" t="str">
        <f>_xlfn.IFS(MOD(A384,3)=2,VLOOKUP(A384,任务数值!A:R,9),MOD(A384,3)=0,999,MOD(A384,3)=1,VLOOKUP(A384,任务数值!A:S,14))</f>
        <v>战斗类型-挂机关卡|27|500</v>
      </c>
      <c r="G384" s="22">
        <f>_xlfn.IFS(MOD(A384,3)=2,1,MOD(A384,3)=0,VLOOKUP(A384,任务数值!A:S,7),MOD(A384,3)=1,1)</f>
        <v>1</v>
      </c>
      <c r="H384" s="6" t="s">
        <v>21</v>
      </c>
      <c r="I384" s="3">
        <v>3</v>
      </c>
    </row>
    <row r="385" s="3" customFormat="1" spans="1:9">
      <c r="A385" s="17">
        <v>383</v>
      </c>
      <c r="B385" s="3" t="str">
        <f>_xlfn.IFS(MOD(A385,3)=2,VLOOKUP(A385,任务数值!A:I,5),MOD(A385,3)=0,VLOOKUP(A385,任务数值!A:I,8),MOD(A385,3)=1,VLOOKUP(A385,任务数值!A:S,13))</f>
        <v>通关星球25-3</v>
      </c>
      <c r="C385" s="17">
        <f t="shared" si="13"/>
        <v>384</v>
      </c>
      <c r="D385" s="22" t="str">
        <f t="shared" si="14"/>
        <v>成就类型-通关战斗类型关卡</v>
      </c>
      <c r="E385" s="22">
        <v>1</v>
      </c>
      <c r="F385" s="22" t="str">
        <f>_xlfn.IFS(MOD(A385,3)=2,VLOOKUP(A385,任务数值!A:R,9),MOD(A385,3)=0,999,MOD(A385,3)=1,VLOOKUP(A385,任务数值!A:S,14))</f>
        <v>战斗类型-精英关卡|25|3</v>
      </c>
      <c r="G385" s="22">
        <f>_xlfn.IFS(MOD(A385,3)=2,1,MOD(A385,3)=0,VLOOKUP(A385,任务数值!A:S,7),MOD(A385,3)=1,1)</f>
        <v>1</v>
      </c>
      <c r="H385" s="6" t="s">
        <v>21</v>
      </c>
      <c r="I385" s="3">
        <v>3</v>
      </c>
    </row>
    <row r="386" s="3" customFormat="1" spans="1:9">
      <c r="A386" s="17">
        <v>384</v>
      </c>
      <c r="B386" s="3" t="str">
        <f>_xlfn.IFS(MOD(A386,3)=2,VLOOKUP(A386,任务数值!A:I,5),MOD(A386,3)=0,VLOOKUP(A386,任务数值!A:I,8),MOD(A386,3)=1,VLOOKUP(A386,任务数值!A:S,13))</f>
        <v>职业总等级到达15000</v>
      </c>
      <c r="C386" s="17">
        <f t="shared" ref="C386:C449" si="15">A386+1</f>
        <v>385</v>
      </c>
      <c r="D386" s="22" t="str">
        <f t="shared" ref="D386:D449" si="16">_xlfn.IFS(MOD(A386,3)=2,"成就类型-通关战斗类型关卡",MOD(A386,3)=0,"成就类型-职业到达等级",MOD(A386,3)=1,"成就类型-通关战斗类型关卡")</f>
        <v>成就类型-职业到达等级</v>
      </c>
      <c r="E386" s="22">
        <v>1</v>
      </c>
      <c r="F386" s="22">
        <f>_xlfn.IFS(MOD(A386,3)=2,VLOOKUP(A386,任务数值!A:R,9),MOD(A386,3)=0,999,MOD(A386,3)=1,VLOOKUP(A386,任务数值!A:S,14))</f>
        <v>999</v>
      </c>
      <c r="G386" s="22">
        <f>_xlfn.IFS(MOD(A386,3)=2,1,MOD(A386,3)=0,VLOOKUP(A386,任务数值!A:S,7),MOD(A386,3)=1,1)</f>
        <v>15000</v>
      </c>
      <c r="H386" s="6" t="s">
        <v>21</v>
      </c>
      <c r="I386" s="3">
        <v>3</v>
      </c>
    </row>
    <row r="387" s="3" customFormat="1" spans="1:9">
      <c r="A387" s="17">
        <v>385</v>
      </c>
      <c r="B387" s="3" t="str">
        <f>_xlfn.IFS(MOD(A387,3)=2,VLOOKUP(A387,任务数值!A:I,5),MOD(A387,3)=0,VLOOKUP(A387,任务数值!A:I,8),MOD(A387,3)=1,VLOOKUP(A387,任务数值!A:S,13))</f>
        <v>通关守卫战:炙岩星100</v>
      </c>
      <c r="C387" s="17">
        <f t="shared" si="15"/>
        <v>386</v>
      </c>
      <c r="D387" s="22" t="str">
        <f t="shared" si="16"/>
        <v>成就类型-通关战斗类型关卡</v>
      </c>
      <c r="E387" s="22">
        <v>1</v>
      </c>
      <c r="F387" s="22" t="str">
        <f>_xlfn.IFS(MOD(A387,3)=2,VLOOKUP(A387,任务数值!A:R,9),MOD(A387,3)=0,999,MOD(A387,3)=1,VLOOKUP(A387,任务数值!A:S,14))</f>
        <v>战斗类型-挂机关卡|28|100</v>
      </c>
      <c r="G387" s="22">
        <f>_xlfn.IFS(MOD(A387,3)=2,1,MOD(A387,3)=0,VLOOKUP(A387,任务数值!A:S,7),MOD(A387,3)=1,1)</f>
        <v>1</v>
      </c>
      <c r="H387" s="6" t="s">
        <v>21</v>
      </c>
      <c r="I387" s="3">
        <v>3</v>
      </c>
    </row>
    <row r="388" s="3" customFormat="1" spans="1:9">
      <c r="A388" s="17">
        <v>386</v>
      </c>
      <c r="B388" s="3" t="str">
        <f>_xlfn.IFS(MOD(A388,3)=2,VLOOKUP(A388,任务数值!A:I,5),MOD(A388,3)=0,VLOOKUP(A388,任务数值!A:I,8),MOD(A388,3)=1,VLOOKUP(A388,任务数值!A:S,13))</f>
        <v>通关星球25-4</v>
      </c>
      <c r="C388" s="17">
        <f t="shared" si="15"/>
        <v>387</v>
      </c>
      <c r="D388" s="22" t="str">
        <f t="shared" si="16"/>
        <v>成就类型-通关战斗类型关卡</v>
      </c>
      <c r="E388" s="22">
        <v>1</v>
      </c>
      <c r="F388" s="22" t="str">
        <f>_xlfn.IFS(MOD(A388,3)=2,VLOOKUP(A388,任务数值!A:R,9),MOD(A388,3)=0,999,MOD(A388,3)=1,VLOOKUP(A388,任务数值!A:S,14))</f>
        <v>战斗类型-精英关卡|25|4</v>
      </c>
      <c r="G388" s="22">
        <f>_xlfn.IFS(MOD(A388,3)=2,1,MOD(A388,3)=0,VLOOKUP(A388,任务数值!A:S,7),MOD(A388,3)=1,1)</f>
        <v>1</v>
      </c>
      <c r="H388" s="6" t="s">
        <v>21</v>
      </c>
      <c r="I388" s="3">
        <v>3</v>
      </c>
    </row>
    <row r="389" s="3" customFormat="1" spans="1:9">
      <c r="A389" s="17">
        <v>387</v>
      </c>
      <c r="B389" s="3" t="str">
        <f>_xlfn.IFS(MOD(A389,3)=2,VLOOKUP(A389,任务数值!A:I,5),MOD(A389,3)=0,VLOOKUP(A389,任务数值!A:I,8),MOD(A389,3)=1,VLOOKUP(A389,任务数值!A:S,13))</f>
        <v>职业总等级到达15000</v>
      </c>
      <c r="C389" s="17">
        <f t="shared" si="15"/>
        <v>388</v>
      </c>
      <c r="D389" s="22" t="str">
        <f t="shared" si="16"/>
        <v>成就类型-职业到达等级</v>
      </c>
      <c r="E389" s="22">
        <v>1</v>
      </c>
      <c r="F389" s="22">
        <f>_xlfn.IFS(MOD(A389,3)=2,VLOOKUP(A389,任务数值!A:R,9),MOD(A389,3)=0,999,MOD(A389,3)=1,VLOOKUP(A389,任务数值!A:S,14))</f>
        <v>999</v>
      </c>
      <c r="G389" s="22">
        <f>_xlfn.IFS(MOD(A389,3)=2,1,MOD(A389,3)=0,VLOOKUP(A389,任务数值!A:S,7),MOD(A389,3)=1,1)</f>
        <v>15000</v>
      </c>
      <c r="H389" s="6" t="s">
        <v>21</v>
      </c>
      <c r="I389" s="3">
        <v>3</v>
      </c>
    </row>
    <row r="390" s="3" customFormat="1" spans="1:9">
      <c r="A390" s="17">
        <v>388</v>
      </c>
      <c r="B390" s="3" t="str">
        <f>_xlfn.IFS(MOD(A390,3)=2,VLOOKUP(A390,任务数值!A:I,5),MOD(A390,3)=0,VLOOKUP(A390,任务数值!A:I,8),MOD(A390,3)=1,VLOOKUP(A390,任务数值!A:S,13))</f>
        <v>通关守卫战:炙岩星200</v>
      </c>
      <c r="C390" s="17">
        <f t="shared" si="15"/>
        <v>389</v>
      </c>
      <c r="D390" s="22" t="str">
        <f t="shared" si="16"/>
        <v>成就类型-通关战斗类型关卡</v>
      </c>
      <c r="E390" s="22">
        <v>1</v>
      </c>
      <c r="F390" s="22" t="str">
        <f>_xlfn.IFS(MOD(A390,3)=2,VLOOKUP(A390,任务数值!A:R,9),MOD(A390,3)=0,999,MOD(A390,3)=1,VLOOKUP(A390,任务数值!A:S,14))</f>
        <v>战斗类型-挂机关卡|28|200</v>
      </c>
      <c r="G390" s="22">
        <f>_xlfn.IFS(MOD(A390,3)=2,1,MOD(A390,3)=0,VLOOKUP(A390,任务数值!A:S,7),MOD(A390,3)=1,1)</f>
        <v>1</v>
      </c>
      <c r="H390" s="6" t="s">
        <v>21</v>
      </c>
      <c r="I390" s="3">
        <v>3</v>
      </c>
    </row>
    <row r="391" s="3" customFormat="1" spans="1:9">
      <c r="A391" s="17">
        <v>389</v>
      </c>
      <c r="B391" s="3" t="str">
        <f>_xlfn.IFS(MOD(A391,3)=2,VLOOKUP(A391,任务数值!A:I,5),MOD(A391,3)=0,VLOOKUP(A391,任务数值!A:I,8),MOD(A391,3)=1,VLOOKUP(A391,任务数值!A:S,13))</f>
        <v>通关星球25-5</v>
      </c>
      <c r="C391" s="17">
        <f t="shared" si="15"/>
        <v>390</v>
      </c>
      <c r="D391" s="22" t="str">
        <f t="shared" si="16"/>
        <v>成就类型-通关战斗类型关卡</v>
      </c>
      <c r="E391" s="22">
        <v>1</v>
      </c>
      <c r="F391" s="22" t="str">
        <f>_xlfn.IFS(MOD(A391,3)=2,VLOOKUP(A391,任务数值!A:R,9),MOD(A391,3)=0,999,MOD(A391,3)=1,VLOOKUP(A391,任务数值!A:S,14))</f>
        <v>战斗类型-精英关卡|25|5</v>
      </c>
      <c r="G391" s="22">
        <f>_xlfn.IFS(MOD(A391,3)=2,1,MOD(A391,3)=0,VLOOKUP(A391,任务数值!A:S,7),MOD(A391,3)=1,1)</f>
        <v>1</v>
      </c>
      <c r="H391" s="6" t="s">
        <v>21</v>
      </c>
      <c r="I391" s="3">
        <v>3</v>
      </c>
    </row>
    <row r="392" s="3" customFormat="1" spans="1:9">
      <c r="A392" s="17">
        <v>390</v>
      </c>
      <c r="B392" s="3" t="str">
        <f>_xlfn.IFS(MOD(A392,3)=2,VLOOKUP(A392,任务数值!A:I,5),MOD(A392,3)=0,VLOOKUP(A392,任务数值!A:I,8),MOD(A392,3)=1,VLOOKUP(A392,任务数值!A:S,13))</f>
        <v>职业总等级到达15000</v>
      </c>
      <c r="C392" s="17">
        <f t="shared" si="15"/>
        <v>391</v>
      </c>
      <c r="D392" s="22" t="str">
        <f t="shared" si="16"/>
        <v>成就类型-职业到达等级</v>
      </c>
      <c r="E392" s="22">
        <v>1</v>
      </c>
      <c r="F392" s="22">
        <f>_xlfn.IFS(MOD(A392,3)=2,VLOOKUP(A392,任务数值!A:R,9),MOD(A392,3)=0,999,MOD(A392,3)=1,VLOOKUP(A392,任务数值!A:S,14))</f>
        <v>999</v>
      </c>
      <c r="G392" s="22">
        <f>_xlfn.IFS(MOD(A392,3)=2,1,MOD(A392,3)=0,VLOOKUP(A392,任务数值!A:S,7),MOD(A392,3)=1,1)</f>
        <v>15000</v>
      </c>
      <c r="H392" s="6" t="s">
        <v>21</v>
      </c>
      <c r="I392" s="3">
        <v>3</v>
      </c>
    </row>
    <row r="393" s="3" customFormat="1" spans="1:9">
      <c r="A393" s="17">
        <v>391</v>
      </c>
      <c r="B393" s="3" t="str">
        <f>_xlfn.IFS(MOD(A393,3)=2,VLOOKUP(A393,任务数值!A:I,5),MOD(A393,3)=0,VLOOKUP(A393,任务数值!A:I,8),MOD(A393,3)=1,VLOOKUP(A393,任务数值!A:S,13))</f>
        <v>通关守卫战:炙岩星300</v>
      </c>
      <c r="C393" s="17">
        <f t="shared" si="15"/>
        <v>392</v>
      </c>
      <c r="D393" s="22" t="str">
        <f t="shared" si="16"/>
        <v>成就类型-通关战斗类型关卡</v>
      </c>
      <c r="E393" s="22">
        <v>1</v>
      </c>
      <c r="F393" s="22" t="str">
        <f>_xlfn.IFS(MOD(A393,3)=2,VLOOKUP(A393,任务数值!A:R,9),MOD(A393,3)=0,999,MOD(A393,3)=1,VLOOKUP(A393,任务数值!A:S,14))</f>
        <v>战斗类型-挂机关卡|28|300</v>
      </c>
      <c r="G393" s="22">
        <f>_xlfn.IFS(MOD(A393,3)=2,1,MOD(A393,3)=0,VLOOKUP(A393,任务数值!A:S,7),MOD(A393,3)=1,1)</f>
        <v>1</v>
      </c>
      <c r="H393" s="6" t="s">
        <v>21</v>
      </c>
      <c r="I393" s="3">
        <v>3</v>
      </c>
    </row>
    <row r="394" s="3" customFormat="1" spans="1:9">
      <c r="A394" s="17">
        <v>392</v>
      </c>
      <c r="B394" s="3" t="str">
        <f>_xlfn.IFS(MOD(A394,3)=2,VLOOKUP(A394,任务数值!A:I,5),MOD(A394,3)=0,VLOOKUP(A394,任务数值!A:I,8),MOD(A394,3)=1,VLOOKUP(A394,任务数值!A:S,13))</f>
        <v>通关星球26-1</v>
      </c>
      <c r="C394" s="17">
        <f t="shared" si="15"/>
        <v>393</v>
      </c>
      <c r="D394" s="22" t="str">
        <f t="shared" si="16"/>
        <v>成就类型-通关战斗类型关卡</v>
      </c>
      <c r="E394" s="22">
        <v>1</v>
      </c>
      <c r="F394" s="22" t="str">
        <f>_xlfn.IFS(MOD(A394,3)=2,VLOOKUP(A394,任务数值!A:R,9),MOD(A394,3)=0,999,MOD(A394,3)=1,VLOOKUP(A394,任务数值!A:S,14))</f>
        <v>战斗类型-精英关卡|26|1</v>
      </c>
      <c r="G394" s="22">
        <f>_xlfn.IFS(MOD(A394,3)=2,1,MOD(A394,3)=0,VLOOKUP(A394,任务数值!A:S,7),MOD(A394,3)=1,1)</f>
        <v>1</v>
      </c>
      <c r="H394" s="6" t="s">
        <v>21</v>
      </c>
      <c r="I394" s="3">
        <v>3</v>
      </c>
    </row>
    <row r="395" s="3" customFormat="1" spans="1:9">
      <c r="A395" s="17">
        <v>393</v>
      </c>
      <c r="B395" s="3" t="str">
        <f>_xlfn.IFS(MOD(A395,3)=2,VLOOKUP(A395,任务数值!A:I,5),MOD(A395,3)=0,VLOOKUP(A395,任务数值!A:I,8),MOD(A395,3)=1,VLOOKUP(A395,任务数值!A:S,13))</f>
        <v>职业总等级到达15000</v>
      </c>
      <c r="C395" s="17">
        <f t="shared" si="15"/>
        <v>394</v>
      </c>
      <c r="D395" s="22" t="str">
        <f t="shared" si="16"/>
        <v>成就类型-职业到达等级</v>
      </c>
      <c r="E395" s="22">
        <v>1</v>
      </c>
      <c r="F395" s="22">
        <f>_xlfn.IFS(MOD(A395,3)=2,VLOOKUP(A395,任务数值!A:R,9),MOD(A395,3)=0,999,MOD(A395,3)=1,VLOOKUP(A395,任务数值!A:S,14))</f>
        <v>999</v>
      </c>
      <c r="G395" s="22">
        <f>_xlfn.IFS(MOD(A395,3)=2,1,MOD(A395,3)=0,VLOOKUP(A395,任务数值!A:S,7),MOD(A395,3)=1,1)</f>
        <v>15000</v>
      </c>
      <c r="H395" s="6" t="s">
        <v>21</v>
      </c>
      <c r="I395" s="3">
        <v>3</v>
      </c>
    </row>
    <row r="396" s="3" customFormat="1" spans="1:9">
      <c r="A396" s="17">
        <v>394</v>
      </c>
      <c r="B396" s="3" t="str">
        <f>_xlfn.IFS(MOD(A396,3)=2,VLOOKUP(A396,任务数值!A:I,5),MOD(A396,3)=0,VLOOKUP(A396,任务数值!A:I,8),MOD(A396,3)=1,VLOOKUP(A396,任务数值!A:S,13))</f>
        <v>通关守卫战:炙岩星400</v>
      </c>
      <c r="C396" s="17">
        <f t="shared" si="15"/>
        <v>395</v>
      </c>
      <c r="D396" s="22" t="str">
        <f t="shared" si="16"/>
        <v>成就类型-通关战斗类型关卡</v>
      </c>
      <c r="E396" s="22">
        <v>1</v>
      </c>
      <c r="F396" s="22" t="str">
        <f>_xlfn.IFS(MOD(A396,3)=2,VLOOKUP(A396,任务数值!A:R,9),MOD(A396,3)=0,999,MOD(A396,3)=1,VLOOKUP(A396,任务数值!A:S,14))</f>
        <v>战斗类型-挂机关卡|28|400</v>
      </c>
      <c r="G396" s="22">
        <f>_xlfn.IFS(MOD(A396,3)=2,1,MOD(A396,3)=0,VLOOKUP(A396,任务数值!A:S,7),MOD(A396,3)=1,1)</f>
        <v>1</v>
      </c>
      <c r="H396" s="6" t="s">
        <v>21</v>
      </c>
      <c r="I396" s="3">
        <v>3</v>
      </c>
    </row>
    <row r="397" s="3" customFormat="1" spans="1:9">
      <c r="A397" s="17">
        <v>395</v>
      </c>
      <c r="B397" s="3" t="str">
        <f>_xlfn.IFS(MOD(A397,3)=2,VLOOKUP(A397,任务数值!A:I,5),MOD(A397,3)=0,VLOOKUP(A397,任务数值!A:I,8),MOD(A397,3)=1,VLOOKUP(A397,任务数值!A:S,13))</f>
        <v>通关星球26-2</v>
      </c>
      <c r="C397" s="17">
        <f t="shared" si="15"/>
        <v>396</v>
      </c>
      <c r="D397" s="22" t="str">
        <f t="shared" si="16"/>
        <v>成就类型-通关战斗类型关卡</v>
      </c>
      <c r="E397" s="22">
        <v>1</v>
      </c>
      <c r="F397" s="22" t="str">
        <f>_xlfn.IFS(MOD(A397,3)=2,VLOOKUP(A397,任务数值!A:R,9),MOD(A397,3)=0,999,MOD(A397,3)=1,VLOOKUP(A397,任务数值!A:S,14))</f>
        <v>战斗类型-精英关卡|26|2</v>
      </c>
      <c r="G397" s="22">
        <f>_xlfn.IFS(MOD(A397,3)=2,1,MOD(A397,3)=0,VLOOKUP(A397,任务数值!A:S,7),MOD(A397,3)=1,1)</f>
        <v>1</v>
      </c>
      <c r="H397" s="6" t="s">
        <v>21</v>
      </c>
      <c r="I397" s="3">
        <v>3</v>
      </c>
    </row>
    <row r="398" s="3" customFormat="1" spans="1:9">
      <c r="A398" s="17">
        <v>396</v>
      </c>
      <c r="B398" s="3" t="str">
        <f>_xlfn.IFS(MOD(A398,3)=2,VLOOKUP(A398,任务数值!A:I,5),MOD(A398,3)=0,VLOOKUP(A398,任务数值!A:I,8),MOD(A398,3)=1,VLOOKUP(A398,任务数值!A:S,13))</f>
        <v>职业总等级到达15000</v>
      </c>
      <c r="C398" s="17">
        <f t="shared" si="15"/>
        <v>397</v>
      </c>
      <c r="D398" s="22" t="str">
        <f t="shared" si="16"/>
        <v>成就类型-职业到达等级</v>
      </c>
      <c r="E398" s="22">
        <v>1</v>
      </c>
      <c r="F398" s="22">
        <f>_xlfn.IFS(MOD(A398,3)=2,VLOOKUP(A398,任务数值!A:R,9),MOD(A398,3)=0,999,MOD(A398,3)=1,VLOOKUP(A398,任务数值!A:S,14))</f>
        <v>999</v>
      </c>
      <c r="G398" s="22">
        <f>_xlfn.IFS(MOD(A398,3)=2,1,MOD(A398,3)=0,VLOOKUP(A398,任务数值!A:S,7),MOD(A398,3)=1,1)</f>
        <v>15000</v>
      </c>
      <c r="H398" s="6" t="s">
        <v>21</v>
      </c>
      <c r="I398" s="3">
        <v>3</v>
      </c>
    </row>
    <row r="399" s="3" customFormat="1" spans="1:9">
      <c r="A399" s="17">
        <v>397</v>
      </c>
      <c r="B399" s="3" t="str">
        <f>_xlfn.IFS(MOD(A399,3)=2,VLOOKUP(A399,任务数值!A:I,5),MOD(A399,3)=0,VLOOKUP(A399,任务数值!A:I,8),MOD(A399,3)=1,VLOOKUP(A399,任务数值!A:S,13))</f>
        <v>通关守卫战:炙岩星500</v>
      </c>
      <c r="C399" s="17">
        <f t="shared" si="15"/>
        <v>398</v>
      </c>
      <c r="D399" s="22" t="str">
        <f t="shared" si="16"/>
        <v>成就类型-通关战斗类型关卡</v>
      </c>
      <c r="E399" s="22">
        <v>1</v>
      </c>
      <c r="F399" s="22" t="str">
        <f>_xlfn.IFS(MOD(A399,3)=2,VLOOKUP(A399,任务数值!A:R,9),MOD(A399,3)=0,999,MOD(A399,3)=1,VLOOKUP(A399,任务数值!A:S,14))</f>
        <v>战斗类型-挂机关卡|28|500</v>
      </c>
      <c r="G399" s="22">
        <f>_xlfn.IFS(MOD(A399,3)=2,1,MOD(A399,3)=0,VLOOKUP(A399,任务数值!A:S,7),MOD(A399,3)=1,1)</f>
        <v>1</v>
      </c>
      <c r="H399" s="6" t="s">
        <v>21</v>
      </c>
      <c r="I399" s="3">
        <v>3</v>
      </c>
    </row>
    <row r="400" s="3" customFormat="1" spans="1:9">
      <c r="A400" s="17">
        <v>398</v>
      </c>
      <c r="B400" s="3" t="str">
        <f>_xlfn.IFS(MOD(A400,3)=2,VLOOKUP(A400,任务数值!A:I,5),MOD(A400,3)=0,VLOOKUP(A400,任务数值!A:I,8),MOD(A400,3)=1,VLOOKUP(A400,任务数值!A:S,13))</f>
        <v>通关星球26-3</v>
      </c>
      <c r="C400" s="17">
        <f t="shared" si="15"/>
        <v>399</v>
      </c>
      <c r="D400" s="22" t="str">
        <f t="shared" si="16"/>
        <v>成就类型-通关战斗类型关卡</v>
      </c>
      <c r="E400" s="22">
        <v>1</v>
      </c>
      <c r="F400" s="22" t="str">
        <f>_xlfn.IFS(MOD(A400,3)=2,VLOOKUP(A400,任务数值!A:R,9),MOD(A400,3)=0,999,MOD(A400,3)=1,VLOOKUP(A400,任务数值!A:S,14))</f>
        <v>战斗类型-精英关卡|26|3</v>
      </c>
      <c r="G400" s="22">
        <f>_xlfn.IFS(MOD(A400,3)=2,1,MOD(A400,3)=0,VLOOKUP(A400,任务数值!A:S,7),MOD(A400,3)=1,1)</f>
        <v>1</v>
      </c>
      <c r="H400" s="6" t="s">
        <v>21</v>
      </c>
      <c r="I400" s="3">
        <v>3</v>
      </c>
    </row>
    <row r="401" s="3" customFormat="1" spans="1:9">
      <c r="A401" s="17">
        <v>399</v>
      </c>
      <c r="B401" s="3" t="str">
        <f>_xlfn.IFS(MOD(A401,3)=2,VLOOKUP(A401,任务数值!A:I,5),MOD(A401,3)=0,VLOOKUP(A401,任务数值!A:I,8),MOD(A401,3)=1,VLOOKUP(A401,任务数值!A:S,13))</f>
        <v>职业总等级到达15000</v>
      </c>
      <c r="C401" s="17">
        <f t="shared" si="15"/>
        <v>400</v>
      </c>
      <c r="D401" s="22" t="str">
        <f t="shared" si="16"/>
        <v>成就类型-职业到达等级</v>
      </c>
      <c r="E401" s="22">
        <v>1</v>
      </c>
      <c r="F401" s="22">
        <f>_xlfn.IFS(MOD(A401,3)=2,VLOOKUP(A401,任务数值!A:R,9),MOD(A401,3)=0,999,MOD(A401,3)=1,VLOOKUP(A401,任务数值!A:S,14))</f>
        <v>999</v>
      </c>
      <c r="G401" s="22">
        <f>_xlfn.IFS(MOD(A401,3)=2,1,MOD(A401,3)=0,VLOOKUP(A401,任务数值!A:S,7),MOD(A401,3)=1,1)</f>
        <v>15000</v>
      </c>
      <c r="H401" s="6" t="s">
        <v>21</v>
      </c>
      <c r="I401" s="3">
        <v>3</v>
      </c>
    </row>
    <row r="402" s="3" customFormat="1" spans="1:9">
      <c r="A402" s="17">
        <v>400</v>
      </c>
      <c r="B402" s="3" t="str">
        <f>_xlfn.IFS(MOD(A402,3)=2,VLOOKUP(A402,任务数值!A:I,5),MOD(A402,3)=0,VLOOKUP(A402,任务数值!A:I,8),MOD(A402,3)=1,VLOOKUP(A402,任务数值!A:S,13))</f>
        <v>通关守卫战:光明星100</v>
      </c>
      <c r="C402" s="17">
        <f t="shared" si="15"/>
        <v>401</v>
      </c>
      <c r="D402" s="22" t="str">
        <f t="shared" si="16"/>
        <v>成就类型-通关战斗类型关卡</v>
      </c>
      <c r="E402" s="22">
        <v>1</v>
      </c>
      <c r="F402" s="22" t="str">
        <f>_xlfn.IFS(MOD(A402,3)=2,VLOOKUP(A402,任务数值!A:R,9),MOD(A402,3)=0,999,MOD(A402,3)=1,VLOOKUP(A402,任务数值!A:S,14))</f>
        <v>战斗类型-挂机关卡|29|100</v>
      </c>
      <c r="G402" s="22">
        <f>_xlfn.IFS(MOD(A402,3)=2,1,MOD(A402,3)=0,VLOOKUP(A402,任务数值!A:S,7),MOD(A402,3)=1,1)</f>
        <v>1</v>
      </c>
      <c r="H402" s="6" t="s">
        <v>21</v>
      </c>
      <c r="I402" s="3">
        <v>3</v>
      </c>
    </row>
    <row r="403" s="3" customFormat="1" spans="1:9">
      <c r="A403" s="17">
        <v>401</v>
      </c>
      <c r="B403" s="3" t="str">
        <f>_xlfn.IFS(MOD(A403,3)=2,VLOOKUP(A403,任务数值!A:I,5),MOD(A403,3)=0,VLOOKUP(A403,任务数值!A:I,8),MOD(A403,3)=1,VLOOKUP(A403,任务数值!A:S,13))</f>
        <v>通关星球26-4</v>
      </c>
      <c r="C403" s="17">
        <f t="shared" si="15"/>
        <v>402</v>
      </c>
      <c r="D403" s="22" t="str">
        <f t="shared" si="16"/>
        <v>成就类型-通关战斗类型关卡</v>
      </c>
      <c r="E403" s="22">
        <v>1</v>
      </c>
      <c r="F403" s="22" t="str">
        <f>_xlfn.IFS(MOD(A403,3)=2,VLOOKUP(A403,任务数值!A:R,9),MOD(A403,3)=0,999,MOD(A403,3)=1,VLOOKUP(A403,任务数值!A:S,14))</f>
        <v>战斗类型-精英关卡|26|4</v>
      </c>
      <c r="G403" s="22">
        <f>_xlfn.IFS(MOD(A403,3)=2,1,MOD(A403,3)=0,VLOOKUP(A403,任务数值!A:S,7),MOD(A403,3)=1,1)</f>
        <v>1</v>
      </c>
      <c r="H403" s="6" t="s">
        <v>21</v>
      </c>
      <c r="I403" s="3">
        <v>3</v>
      </c>
    </row>
    <row r="404" s="3" customFormat="1" spans="1:9">
      <c r="A404" s="17">
        <v>402</v>
      </c>
      <c r="B404" s="3" t="str">
        <f>_xlfn.IFS(MOD(A404,3)=2,VLOOKUP(A404,任务数值!A:I,5),MOD(A404,3)=0,VLOOKUP(A404,任务数值!A:I,8),MOD(A404,3)=1,VLOOKUP(A404,任务数值!A:S,13))</f>
        <v>职业总等级到达15000</v>
      </c>
      <c r="C404" s="17">
        <f t="shared" si="15"/>
        <v>403</v>
      </c>
      <c r="D404" s="22" t="str">
        <f t="shared" si="16"/>
        <v>成就类型-职业到达等级</v>
      </c>
      <c r="E404" s="22">
        <v>1</v>
      </c>
      <c r="F404" s="22">
        <f>_xlfn.IFS(MOD(A404,3)=2,VLOOKUP(A404,任务数值!A:R,9),MOD(A404,3)=0,999,MOD(A404,3)=1,VLOOKUP(A404,任务数值!A:S,14))</f>
        <v>999</v>
      </c>
      <c r="G404" s="22">
        <f>_xlfn.IFS(MOD(A404,3)=2,1,MOD(A404,3)=0,VLOOKUP(A404,任务数值!A:S,7),MOD(A404,3)=1,1)</f>
        <v>15000</v>
      </c>
      <c r="H404" s="6" t="s">
        <v>21</v>
      </c>
      <c r="I404" s="3">
        <v>3</v>
      </c>
    </row>
    <row r="405" s="3" customFormat="1" spans="1:9">
      <c r="A405" s="17">
        <v>403</v>
      </c>
      <c r="B405" s="3" t="str">
        <f>_xlfn.IFS(MOD(A405,3)=2,VLOOKUP(A405,任务数值!A:I,5),MOD(A405,3)=0,VLOOKUP(A405,任务数值!A:I,8),MOD(A405,3)=1,VLOOKUP(A405,任务数值!A:S,13))</f>
        <v>通关守卫战:光明星200</v>
      </c>
      <c r="C405" s="17">
        <f t="shared" si="15"/>
        <v>404</v>
      </c>
      <c r="D405" s="22" t="str">
        <f t="shared" si="16"/>
        <v>成就类型-通关战斗类型关卡</v>
      </c>
      <c r="E405" s="22">
        <v>1</v>
      </c>
      <c r="F405" s="22" t="str">
        <f>_xlfn.IFS(MOD(A405,3)=2,VLOOKUP(A405,任务数值!A:R,9),MOD(A405,3)=0,999,MOD(A405,3)=1,VLOOKUP(A405,任务数值!A:S,14))</f>
        <v>战斗类型-挂机关卡|29|200</v>
      </c>
      <c r="G405" s="22">
        <f>_xlfn.IFS(MOD(A405,3)=2,1,MOD(A405,3)=0,VLOOKUP(A405,任务数值!A:S,7),MOD(A405,3)=1,1)</f>
        <v>1</v>
      </c>
      <c r="H405" s="6" t="s">
        <v>21</v>
      </c>
      <c r="I405" s="3">
        <v>3</v>
      </c>
    </row>
    <row r="406" s="3" customFormat="1" spans="1:9">
      <c r="A406" s="17">
        <v>404</v>
      </c>
      <c r="B406" s="3" t="str">
        <f>_xlfn.IFS(MOD(A406,3)=2,VLOOKUP(A406,任务数值!A:I,5),MOD(A406,3)=0,VLOOKUP(A406,任务数值!A:I,8),MOD(A406,3)=1,VLOOKUP(A406,任务数值!A:S,13))</f>
        <v>通关星球26-5</v>
      </c>
      <c r="C406" s="17">
        <f t="shared" si="15"/>
        <v>405</v>
      </c>
      <c r="D406" s="22" t="str">
        <f t="shared" si="16"/>
        <v>成就类型-通关战斗类型关卡</v>
      </c>
      <c r="E406" s="22">
        <v>1</v>
      </c>
      <c r="F406" s="22" t="str">
        <f>_xlfn.IFS(MOD(A406,3)=2,VLOOKUP(A406,任务数值!A:R,9),MOD(A406,3)=0,999,MOD(A406,3)=1,VLOOKUP(A406,任务数值!A:S,14))</f>
        <v>战斗类型-精英关卡|26|5</v>
      </c>
      <c r="G406" s="22">
        <f>_xlfn.IFS(MOD(A406,3)=2,1,MOD(A406,3)=0,VLOOKUP(A406,任务数值!A:S,7),MOD(A406,3)=1,1)</f>
        <v>1</v>
      </c>
      <c r="H406" s="6" t="s">
        <v>21</v>
      </c>
      <c r="I406" s="3">
        <v>3</v>
      </c>
    </row>
    <row r="407" s="3" customFormat="1" spans="1:9">
      <c r="A407" s="17">
        <v>405</v>
      </c>
      <c r="B407" s="3" t="str">
        <f>_xlfn.IFS(MOD(A407,3)=2,VLOOKUP(A407,任务数值!A:I,5),MOD(A407,3)=0,VLOOKUP(A407,任务数值!A:I,8),MOD(A407,3)=1,VLOOKUP(A407,任务数值!A:S,13))</f>
        <v>职业总等级到达15000</v>
      </c>
      <c r="C407" s="17">
        <f t="shared" si="15"/>
        <v>406</v>
      </c>
      <c r="D407" s="22" t="str">
        <f t="shared" si="16"/>
        <v>成就类型-职业到达等级</v>
      </c>
      <c r="E407" s="22">
        <v>1</v>
      </c>
      <c r="F407" s="22">
        <f>_xlfn.IFS(MOD(A407,3)=2,VLOOKUP(A407,任务数值!A:R,9),MOD(A407,3)=0,999,MOD(A407,3)=1,VLOOKUP(A407,任务数值!A:S,14))</f>
        <v>999</v>
      </c>
      <c r="G407" s="22">
        <f>_xlfn.IFS(MOD(A407,3)=2,1,MOD(A407,3)=0,VLOOKUP(A407,任务数值!A:S,7),MOD(A407,3)=1,1)</f>
        <v>15000</v>
      </c>
      <c r="H407" s="6" t="s">
        <v>21</v>
      </c>
      <c r="I407" s="3">
        <v>3</v>
      </c>
    </row>
    <row r="408" s="3" customFormat="1" spans="1:9">
      <c r="A408" s="17">
        <v>406</v>
      </c>
      <c r="B408" s="3" t="str">
        <f>_xlfn.IFS(MOD(A408,3)=2,VLOOKUP(A408,任务数值!A:I,5),MOD(A408,3)=0,VLOOKUP(A408,任务数值!A:I,8),MOD(A408,3)=1,VLOOKUP(A408,任务数值!A:S,13))</f>
        <v>通关守卫战:光明星300</v>
      </c>
      <c r="C408" s="17">
        <f t="shared" si="15"/>
        <v>407</v>
      </c>
      <c r="D408" s="22" t="str">
        <f t="shared" si="16"/>
        <v>成就类型-通关战斗类型关卡</v>
      </c>
      <c r="E408" s="22">
        <v>1</v>
      </c>
      <c r="F408" s="22" t="str">
        <f>_xlfn.IFS(MOD(A408,3)=2,VLOOKUP(A408,任务数值!A:R,9),MOD(A408,3)=0,999,MOD(A408,3)=1,VLOOKUP(A408,任务数值!A:S,14))</f>
        <v>战斗类型-挂机关卡|29|300</v>
      </c>
      <c r="G408" s="22">
        <f>_xlfn.IFS(MOD(A408,3)=2,1,MOD(A408,3)=0,VLOOKUP(A408,任务数值!A:S,7),MOD(A408,3)=1,1)</f>
        <v>1</v>
      </c>
      <c r="H408" s="6" t="s">
        <v>21</v>
      </c>
      <c r="I408" s="3">
        <v>3</v>
      </c>
    </row>
    <row r="409" s="3" customFormat="1" spans="1:9">
      <c r="A409" s="17">
        <v>407</v>
      </c>
      <c r="B409" s="3" t="str">
        <f>_xlfn.IFS(MOD(A409,3)=2,VLOOKUP(A409,任务数值!A:I,5),MOD(A409,3)=0,VLOOKUP(A409,任务数值!A:I,8),MOD(A409,3)=1,VLOOKUP(A409,任务数值!A:S,13))</f>
        <v>通关星球27-1</v>
      </c>
      <c r="C409" s="17">
        <f t="shared" si="15"/>
        <v>408</v>
      </c>
      <c r="D409" s="22" t="str">
        <f t="shared" si="16"/>
        <v>成就类型-通关战斗类型关卡</v>
      </c>
      <c r="E409" s="22">
        <v>1</v>
      </c>
      <c r="F409" s="22" t="str">
        <f>_xlfn.IFS(MOD(A409,3)=2,VLOOKUP(A409,任务数值!A:R,9),MOD(A409,3)=0,999,MOD(A409,3)=1,VLOOKUP(A409,任务数值!A:S,14))</f>
        <v>战斗类型-精英关卡|27|1</v>
      </c>
      <c r="G409" s="22">
        <f>_xlfn.IFS(MOD(A409,3)=2,1,MOD(A409,3)=0,VLOOKUP(A409,任务数值!A:S,7),MOD(A409,3)=1,1)</f>
        <v>1</v>
      </c>
      <c r="H409" s="6" t="s">
        <v>21</v>
      </c>
      <c r="I409" s="3">
        <v>3</v>
      </c>
    </row>
    <row r="410" s="3" customFormat="1" spans="1:9">
      <c r="A410" s="17">
        <v>408</v>
      </c>
      <c r="B410" s="3" t="str">
        <f>_xlfn.IFS(MOD(A410,3)=2,VLOOKUP(A410,任务数值!A:I,5),MOD(A410,3)=0,VLOOKUP(A410,任务数值!A:I,8),MOD(A410,3)=1,VLOOKUP(A410,任务数值!A:S,13))</f>
        <v>职业总等级到达15000</v>
      </c>
      <c r="C410" s="17">
        <f t="shared" si="15"/>
        <v>409</v>
      </c>
      <c r="D410" s="22" t="str">
        <f t="shared" si="16"/>
        <v>成就类型-职业到达等级</v>
      </c>
      <c r="E410" s="22">
        <v>1</v>
      </c>
      <c r="F410" s="22">
        <f>_xlfn.IFS(MOD(A410,3)=2,VLOOKUP(A410,任务数值!A:R,9),MOD(A410,3)=0,999,MOD(A410,3)=1,VLOOKUP(A410,任务数值!A:S,14))</f>
        <v>999</v>
      </c>
      <c r="G410" s="22">
        <f>_xlfn.IFS(MOD(A410,3)=2,1,MOD(A410,3)=0,VLOOKUP(A410,任务数值!A:S,7),MOD(A410,3)=1,1)</f>
        <v>15000</v>
      </c>
      <c r="H410" s="6" t="s">
        <v>21</v>
      </c>
      <c r="I410" s="3">
        <v>3</v>
      </c>
    </row>
    <row r="411" s="3" customFormat="1" spans="1:9">
      <c r="A411" s="17">
        <v>409</v>
      </c>
      <c r="B411" s="3" t="str">
        <f>_xlfn.IFS(MOD(A411,3)=2,VLOOKUP(A411,任务数值!A:I,5),MOD(A411,3)=0,VLOOKUP(A411,任务数值!A:I,8),MOD(A411,3)=1,VLOOKUP(A411,任务数值!A:S,13))</f>
        <v>通关守卫战:光明星400</v>
      </c>
      <c r="C411" s="17">
        <f t="shared" si="15"/>
        <v>410</v>
      </c>
      <c r="D411" s="22" t="str">
        <f t="shared" si="16"/>
        <v>成就类型-通关战斗类型关卡</v>
      </c>
      <c r="E411" s="22">
        <v>1</v>
      </c>
      <c r="F411" s="22" t="str">
        <f>_xlfn.IFS(MOD(A411,3)=2,VLOOKUP(A411,任务数值!A:R,9),MOD(A411,3)=0,999,MOD(A411,3)=1,VLOOKUP(A411,任务数值!A:S,14))</f>
        <v>战斗类型-挂机关卡|29|400</v>
      </c>
      <c r="G411" s="22">
        <f>_xlfn.IFS(MOD(A411,3)=2,1,MOD(A411,3)=0,VLOOKUP(A411,任务数值!A:S,7),MOD(A411,3)=1,1)</f>
        <v>1</v>
      </c>
      <c r="H411" s="6" t="s">
        <v>21</v>
      </c>
      <c r="I411" s="3">
        <v>3</v>
      </c>
    </row>
    <row r="412" s="3" customFormat="1" spans="1:9">
      <c r="A412" s="17">
        <v>410</v>
      </c>
      <c r="B412" s="3" t="str">
        <f>_xlfn.IFS(MOD(A412,3)=2,VLOOKUP(A412,任务数值!A:I,5),MOD(A412,3)=0,VLOOKUP(A412,任务数值!A:I,8),MOD(A412,3)=1,VLOOKUP(A412,任务数值!A:S,13))</f>
        <v>通关星球27-2</v>
      </c>
      <c r="C412" s="17">
        <f t="shared" si="15"/>
        <v>411</v>
      </c>
      <c r="D412" s="22" t="str">
        <f t="shared" si="16"/>
        <v>成就类型-通关战斗类型关卡</v>
      </c>
      <c r="E412" s="22">
        <v>1</v>
      </c>
      <c r="F412" s="22" t="str">
        <f>_xlfn.IFS(MOD(A412,3)=2,VLOOKUP(A412,任务数值!A:R,9),MOD(A412,3)=0,999,MOD(A412,3)=1,VLOOKUP(A412,任务数值!A:S,14))</f>
        <v>战斗类型-精英关卡|27|2</v>
      </c>
      <c r="G412" s="22">
        <f>_xlfn.IFS(MOD(A412,3)=2,1,MOD(A412,3)=0,VLOOKUP(A412,任务数值!A:S,7),MOD(A412,3)=1,1)</f>
        <v>1</v>
      </c>
      <c r="H412" s="6" t="s">
        <v>21</v>
      </c>
      <c r="I412" s="3">
        <v>3</v>
      </c>
    </row>
    <row r="413" s="3" customFormat="1" spans="1:9">
      <c r="A413" s="17">
        <v>411</v>
      </c>
      <c r="B413" s="3" t="str">
        <f>_xlfn.IFS(MOD(A413,3)=2,VLOOKUP(A413,任务数值!A:I,5),MOD(A413,3)=0,VLOOKUP(A413,任务数值!A:I,8),MOD(A413,3)=1,VLOOKUP(A413,任务数值!A:S,13))</f>
        <v>职业总等级到达15000</v>
      </c>
      <c r="C413" s="17">
        <f t="shared" si="15"/>
        <v>412</v>
      </c>
      <c r="D413" s="22" t="str">
        <f t="shared" si="16"/>
        <v>成就类型-职业到达等级</v>
      </c>
      <c r="E413" s="22">
        <v>1</v>
      </c>
      <c r="F413" s="22">
        <f>_xlfn.IFS(MOD(A413,3)=2,VLOOKUP(A413,任务数值!A:R,9),MOD(A413,3)=0,999,MOD(A413,3)=1,VLOOKUP(A413,任务数值!A:S,14))</f>
        <v>999</v>
      </c>
      <c r="G413" s="22">
        <f>_xlfn.IFS(MOD(A413,3)=2,1,MOD(A413,3)=0,VLOOKUP(A413,任务数值!A:S,7),MOD(A413,3)=1,1)</f>
        <v>15000</v>
      </c>
      <c r="H413" s="6" t="s">
        <v>21</v>
      </c>
      <c r="I413" s="3">
        <v>3</v>
      </c>
    </row>
    <row r="414" s="3" customFormat="1" spans="1:9">
      <c r="A414" s="17">
        <v>412</v>
      </c>
      <c r="B414" s="3" t="str">
        <f>_xlfn.IFS(MOD(A414,3)=2,VLOOKUP(A414,任务数值!A:I,5),MOD(A414,3)=0,VLOOKUP(A414,任务数值!A:I,8),MOD(A414,3)=1,VLOOKUP(A414,任务数值!A:S,13))</f>
        <v>通关守卫战:光明星500</v>
      </c>
      <c r="C414" s="17">
        <f t="shared" si="15"/>
        <v>413</v>
      </c>
      <c r="D414" s="22" t="str">
        <f t="shared" si="16"/>
        <v>成就类型-通关战斗类型关卡</v>
      </c>
      <c r="E414" s="22">
        <v>1</v>
      </c>
      <c r="F414" s="22" t="str">
        <f>_xlfn.IFS(MOD(A414,3)=2,VLOOKUP(A414,任务数值!A:R,9),MOD(A414,3)=0,999,MOD(A414,3)=1,VLOOKUP(A414,任务数值!A:S,14))</f>
        <v>战斗类型-挂机关卡|29|500</v>
      </c>
      <c r="G414" s="22">
        <f>_xlfn.IFS(MOD(A414,3)=2,1,MOD(A414,3)=0,VLOOKUP(A414,任务数值!A:S,7),MOD(A414,3)=1,1)</f>
        <v>1</v>
      </c>
      <c r="H414" s="6" t="s">
        <v>21</v>
      </c>
      <c r="I414" s="3">
        <v>3</v>
      </c>
    </row>
    <row r="415" s="3" customFormat="1" spans="1:9">
      <c r="A415" s="17">
        <v>413</v>
      </c>
      <c r="B415" s="3" t="str">
        <f>_xlfn.IFS(MOD(A415,3)=2,VLOOKUP(A415,任务数值!A:I,5),MOD(A415,3)=0,VLOOKUP(A415,任务数值!A:I,8),MOD(A415,3)=1,VLOOKUP(A415,任务数值!A:S,13))</f>
        <v>通关星球27-3</v>
      </c>
      <c r="C415" s="17">
        <f t="shared" si="15"/>
        <v>414</v>
      </c>
      <c r="D415" s="22" t="str">
        <f t="shared" si="16"/>
        <v>成就类型-通关战斗类型关卡</v>
      </c>
      <c r="E415" s="22">
        <v>1</v>
      </c>
      <c r="F415" s="22" t="str">
        <f>_xlfn.IFS(MOD(A415,3)=2,VLOOKUP(A415,任务数值!A:R,9),MOD(A415,3)=0,999,MOD(A415,3)=1,VLOOKUP(A415,任务数值!A:S,14))</f>
        <v>战斗类型-精英关卡|27|3</v>
      </c>
      <c r="G415" s="22">
        <f>_xlfn.IFS(MOD(A415,3)=2,1,MOD(A415,3)=0,VLOOKUP(A415,任务数值!A:S,7),MOD(A415,3)=1,1)</f>
        <v>1</v>
      </c>
      <c r="H415" s="6" t="s">
        <v>21</v>
      </c>
      <c r="I415" s="3">
        <v>3</v>
      </c>
    </row>
    <row r="416" s="3" customFormat="1" spans="1:9">
      <c r="A416" s="17">
        <v>414</v>
      </c>
      <c r="B416" s="3" t="str">
        <f>_xlfn.IFS(MOD(A416,3)=2,VLOOKUP(A416,任务数值!A:I,5),MOD(A416,3)=0,VLOOKUP(A416,任务数值!A:I,8),MOD(A416,3)=1,VLOOKUP(A416,任务数值!A:S,13))</f>
        <v>职业总等级到达15000</v>
      </c>
      <c r="C416" s="17">
        <f t="shared" si="15"/>
        <v>415</v>
      </c>
      <c r="D416" s="22" t="str">
        <f t="shared" si="16"/>
        <v>成就类型-职业到达等级</v>
      </c>
      <c r="E416" s="22">
        <v>1</v>
      </c>
      <c r="F416" s="22">
        <f>_xlfn.IFS(MOD(A416,3)=2,VLOOKUP(A416,任务数值!A:R,9),MOD(A416,3)=0,999,MOD(A416,3)=1,VLOOKUP(A416,任务数值!A:S,14))</f>
        <v>999</v>
      </c>
      <c r="G416" s="22">
        <f>_xlfn.IFS(MOD(A416,3)=2,1,MOD(A416,3)=0,VLOOKUP(A416,任务数值!A:S,7),MOD(A416,3)=1,1)</f>
        <v>15000</v>
      </c>
      <c r="H416" s="6" t="s">
        <v>21</v>
      </c>
      <c r="I416" s="3">
        <v>3</v>
      </c>
    </row>
    <row r="417" s="3" customFormat="1" spans="1:9">
      <c r="A417" s="17">
        <v>415</v>
      </c>
      <c r="B417" s="3" t="str">
        <f>_xlfn.IFS(MOD(A417,3)=2,VLOOKUP(A417,任务数值!A:I,5),MOD(A417,3)=0,VLOOKUP(A417,任务数值!A:I,8),MOD(A417,3)=1,VLOOKUP(A417,任务数值!A:S,13))</f>
        <v>通关守卫战:暗紫星100</v>
      </c>
      <c r="C417" s="17">
        <f t="shared" si="15"/>
        <v>416</v>
      </c>
      <c r="D417" s="22" t="str">
        <f t="shared" si="16"/>
        <v>成就类型-通关战斗类型关卡</v>
      </c>
      <c r="E417" s="22">
        <v>1</v>
      </c>
      <c r="F417" s="22" t="str">
        <f>_xlfn.IFS(MOD(A417,3)=2,VLOOKUP(A417,任务数值!A:R,9),MOD(A417,3)=0,999,MOD(A417,3)=1,VLOOKUP(A417,任务数值!A:S,14))</f>
        <v>战斗类型-挂机关卡|30|100</v>
      </c>
      <c r="G417" s="22">
        <f>_xlfn.IFS(MOD(A417,3)=2,1,MOD(A417,3)=0,VLOOKUP(A417,任务数值!A:S,7),MOD(A417,3)=1,1)</f>
        <v>1</v>
      </c>
      <c r="H417" s="6" t="s">
        <v>21</v>
      </c>
      <c r="I417" s="3">
        <v>3</v>
      </c>
    </row>
    <row r="418" s="3" customFormat="1" spans="1:9">
      <c r="A418" s="17">
        <v>416</v>
      </c>
      <c r="B418" s="3" t="str">
        <f>_xlfn.IFS(MOD(A418,3)=2,VLOOKUP(A418,任务数值!A:I,5),MOD(A418,3)=0,VLOOKUP(A418,任务数值!A:I,8),MOD(A418,3)=1,VLOOKUP(A418,任务数值!A:S,13))</f>
        <v>通关星球27-4</v>
      </c>
      <c r="C418" s="17">
        <f t="shared" si="15"/>
        <v>417</v>
      </c>
      <c r="D418" s="22" t="str">
        <f t="shared" si="16"/>
        <v>成就类型-通关战斗类型关卡</v>
      </c>
      <c r="E418" s="22">
        <v>1</v>
      </c>
      <c r="F418" s="22" t="str">
        <f>_xlfn.IFS(MOD(A418,3)=2,VLOOKUP(A418,任务数值!A:R,9),MOD(A418,3)=0,999,MOD(A418,3)=1,VLOOKUP(A418,任务数值!A:S,14))</f>
        <v>战斗类型-精英关卡|27|4</v>
      </c>
      <c r="G418" s="22">
        <f>_xlfn.IFS(MOD(A418,3)=2,1,MOD(A418,3)=0,VLOOKUP(A418,任务数值!A:S,7),MOD(A418,3)=1,1)</f>
        <v>1</v>
      </c>
      <c r="H418" s="6" t="s">
        <v>21</v>
      </c>
      <c r="I418" s="3">
        <v>3</v>
      </c>
    </row>
    <row r="419" s="3" customFormat="1" spans="1:9">
      <c r="A419" s="17">
        <v>417</v>
      </c>
      <c r="B419" s="3" t="str">
        <f>_xlfn.IFS(MOD(A419,3)=2,VLOOKUP(A419,任务数值!A:I,5),MOD(A419,3)=0,VLOOKUP(A419,任务数值!A:I,8),MOD(A419,3)=1,VLOOKUP(A419,任务数值!A:S,13))</f>
        <v>职业总等级到达15000</v>
      </c>
      <c r="C419" s="17">
        <f t="shared" si="15"/>
        <v>418</v>
      </c>
      <c r="D419" s="22" t="str">
        <f t="shared" si="16"/>
        <v>成就类型-职业到达等级</v>
      </c>
      <c r="E419" s="22">
        <v>1</v>
      </c>
      <c r="F419" s="22">
        <f>_xlfn.IFS(MOD(A419,3)=2,VLOOKUP(A419,任务数值!A:R,9),MOD(A419,3)=0,999,MOD(A419,3)=1,VLOOKUP(A419,任务数值!A:S,14))</f>
        <v>999</v>
      </c>
      <c r="G419" s="22">
        <f>_xlfn.IFS(MOD(A419,3)=2,1,MOD(A419,3)=0,VLOOKUP(A419,任务数值!A:S,7),MOD(A419,3)=1,1)</f>
        <v>15000</v>
      </c>
      <c r="H419" s="6" t="s">
        <v>21</v>
      </c>
      <c r="I419" s="3">
        <v>3</v>
      </c>
    </row>
    <row r="420" s="3" customFormat="1" spans="1:9">
      <c r="A420" s="17">
        <v>418</v>
      </c>
      <c r="B420" s="3" t="str">
        <f>_xlfn.IFS(MOD(A420,3)=2,VLOOKUP(A420,任务数值!A:I,5),MOD(A420,3)=0,VLOOKUP(A420,任务数值!A:I,8),MOD(A420,3)=1,VLOOKUP(A420,任务数值!A:S,13))</f>
        <v>通关守卫战:暗紫星200</v>
      </c>
      <c r="C420" s="17">
        <f t="shared" si="15"/>
        <v>419</v>
      </c>
      <c r="D420" s="22" t="str">
        <f t="shared" si="16"/>
        <v>成就类型-通关战斗类型关卡</v>
      </c>
      <c r="E420" s="22">
        <v>1</v>
      </c>
      <c r="F420" s="22" t="str">
        <f>_xlfn.IFS(MOD(A420,3)=2,VLOOKUP(A420,任务数值!A:R,9),MOD(A420,3)=0,999,MOD(A420,3)=1,VLOOKUP(A420,任务数值!A:S,14))</f>
        <v>战斗类型-挂机关卡|30|200</v>
      </c>
      <c r="G420" s="22">
        <f>_xlfn.IFS(MOD(A420,3)=2,1,MOD(A420,3)=0,VLOOKUP(A420,任务数值!A:S,7),MOD(A420,3)=1,1)</f>
        <v>1</v>
      </c>
      <c r="H420" s="6" t="s">
        <v>21</v>
      </c>
      <c r="I420" s="3">
        <v>3</v>
      </c>
    </row>
    <row r="421" s="3" customFormat="1" spans="1:9">
      <c r="A421" s="17">
        <v>419</v>
      </c>
      <c r="B421" s="3" t="str">
        <f>_xlfn.IFS(MOD(A421,3)=2,VLOOKUP(A421,任务数值!A:I,5),MOD(A421,3)=0,VLOOKUP(A421,任务数值!A:I,8),MOD(A421,3)=1,VLOOKUP(A421,任务数值!A:S,13))</f>
        <v>通关星球27-5</v>
      </c>
      <c r="C421" s="17">
        <f t="shared" si="15"/>
        <v>420</v>
      </c>
      <c r="D421" s="22" t="str">
        <f t="shared" si="16"/>
        <v>成就类型-通关战斗类型关卡</v>
      </c>
      <c r="E421" s="22">
        <v>1</v>
      </c>
      <c r="F421" s="22" t="str">
        <f>_xlfn.IFS(MOD(A421,3)=2,VLOOKUP(A421,任务数值!A:R,9),MOD(A421,3)=0,999,MOD(A421,3)=1,VLOOKUP(A421,任务数值!A:S,14))</f>
        <v>战斗类型-精英关卡|27|5</v>
      </c>
      <c r="G421" s="22">
        <f>_xlfn.IFS(MOD(A421,3)=2,1,MOD(A421,3)=0,VLOOKUP(A421,任务数值!A:S,7),MOD(A421,3)=1,1)</f>
        <v>1</v>
      </c>
      <c r="H421" s="6" t="s">
        <v>21</v>
      </c>
      <c r="I421" s="3">
        <v>3</v>
      </c>
    </row>
    <row r="422" s="3" customFormat="1" spans="1:9">
      <c r="A422" s="17">
        <v>420</v>
      </c>
      <c r="B422" s="3" t="str">
        <f>_xlfn.IFS(MOD(A422,3)=2,VLOOKUP(A422,任务数值!A:I,5),MOD(A422,3)=0,VLOOKUP(A422,任务数值!A:I,8),MOD(A422,3)=1,VLOOKUP(A422,任务数值!A:S,13))</f>
        <v>职业总等级到达15000</v>
      </c>
      <c r="C422" s="17">
        <f t="shared" si="15"/>
        <v>421</v>
      </c>
      <c r="D422" s="22" t="str">
        <f t="shared" si="16"/>
        <v>成就类型-职业到达等级</v>
      </c>
      <c r="E422" s="22">
        <v>1</v>
      </c>
      <c r="F422" s="22">
        <f>_xlfn.IFS(MOD(A422,3)=2,VLOOKUP(A422,任务数值!A:R,9),MOD(A422,3)=0,999,MOD(A422,3)=1,VLOOKUP(A422,任务数值!A:S,14))</f>
        <v>999</v>
      </c>
      <c r="G422" s="22">
        <f>_xlfn.IFS(MOD(A422,3)=2,1,MOD(A422,3)=0,VLOOKUP(A422,任务数值!A:S,7),MOD(A422,3)=1,1)</f>
        <v>15000</v>
      </c>
      <c r="H422" s="6" t="s">
        <v>21</v>
      </c>
      <c r="I422" s="3">
        <v>3</v>
      </c>
    </row>
    <row r="423" s="3" customFormat="1" spans="1:9">
      <c r="A423" s="17">
        <v>421</v>
      </c>
      <c r="B423" s="3" t="str">
        <f>_xlfn.IFS(MOD(A423,3)=2,VLOOKUP(A423,任务数值!A:I,5),MOD(A423,3)=0,VLOOKUP(A423,任务数值!A:I,8),MOD(A423,3)=1,VLOOKUP(A423,任务数值!A:S,13))</f>
        <v>通关守卫战:暗紫星300</v>
      </c>
      <c r="C423" s="17">
        <f t="shared" si="15"/>
        <v>422</v>
      </c>
      <c r="D423" s="22" t="str">
        <f t="shared" si="16"/>
        <v>成就类型-通关战斗类型关卡</v>
      </c>
      <c r="E423" s="22">
        <v>1</v>
      </c>
      <c r="F423" s="22" t="str">
        <f>_xlfn.IFS(MOD(A423,3)=2,VLOOKUP(A423,任务数值!A:R,9),MOD(A423,3)=0,999,MOD(A423,3)=1,VLOOKUP(A423,任务数值!A:S,14))</f>
        <v>战斗类型-挂机关卡|30|300</v>
      </c>
      <c r="G423" s="22">
        <f>_xlfn.IFS(MOD(A423,3)=2,1,MOD(A423,3)=0,VLOOKUP(A423,任务数值!A:S,7),MOD(A423,3)=1,1)</f>
        <v>1</v>
      </c>
      <c r="H423" s="6" t="s">
        <v>21</v>
      </c>
      <c r="I423" s="3">
        <v>3</v>
      </c>
    </row>
    <row r="424" s="3" customFormat="1" spans="1:9">
      <c r="A424" s="17">
        <v>422</v>
      </c>
      <c r="B424" s="3" t="str">
        <f>_xlfn.IFS(MOD(A424,3)=2,VLOOKUP(A424,任务数值!A:I,5),MOD(A424,3)=0,VLOOKUP(A424,任务数值!A:I,8),MOD(A424,3)=1,VLOOKUP(A424,任务数值!A:S,13))</f>
        <v>通关星球28-1</v>
      </c>
      <c r="C424" s="17">
        <f t="shared" si="15"/>
        <v>423</v>
      </c>
      <c r="D424" s="22" t="str">
        <f t="shared" si="16"/>
        <v>成就类型-通关战斗类型关卡</v>
      </c>
      <c r="E424" s="22">
        <v>1</v>
      </c>
      <c r="F424" s="22" t="str">
        <f>_xlfn.IFS(MOD(A424,3)=2,VLOOKUP(A424,任务数值!A:R,9),MOD(A424,3)=0,999,MOD(A424,3)=1,VLOOKUP(A424,任务数值!A:S,14))</f>
        <v>战斗类型-精英关卡|28|1</v>
      </c>
      <c r="G424" s="22">
        <f>_xlfn.IFS(MOD(A424,3)=2,1,MOD(A424,3)=0,VLOOKUP(A424,任务数值!A:S,7),MOD(A424,3)=1,1)</f>
        <v>1</v>
      </c>
      <c r="H424" s="6" t="s">
        <v>21</v>
      </c>
      <c r="I424" s="3">
        <v>3</v>
      </c>
    </row>
    <row r="425" s="3" customFormat="1" spans="1:9">
      <c r="A425" s="17">
        <v>423</v>
      </c>
      <c r="B425" s="3" t="str">
        <f>_xlfn.IFS(MOD(A425,3)=2,VLOOKUP(A425,任务数值!A:I,5),MOD(A425,3)=0,VLOOKUP(A425,任务数值!A:I,8),MOD(A425,3)=1,VLOOKUP(A425,任务数值!A:S,13))</f>
        <v>职业总等级到达15000</v>
      </c>
      <c r="C425" s="17">
        <f t="shared" si="15"/>
        <v>424</v>
      </c>
      <c r="D425" s="22" t="str">
        <f t="shared" si="16"/>
        <v>成就类型-职业到达等级</v>
      </c>
      <c r="E425" s="22">
        <v>1</v>
      </c>
      <c r="F425" s="22">
        <f>_xlfn.IFS(MOD(A425,3)=2,VLOOKUP(A425,任务数值!A:R,9),MOD(A425,3)=0,999,MOD(A425,3)=1,VLOOKUP(A425,任务数值!A:S,14))</f>
        <v>999</v>
      </c>
      <c r="G425" s="22">
        <f>_xlfn.IFS(MOD(A425,3)=2,1,MOD(A425,3)=0,VLOOKUP(A425,任务数值!A:S,7),MOD(A425,3)=1,1)</f>
        <v>15000</v>
      </c>
      <c r="H425" s="6" t="s">
        <v>21</v>
      </c>
      <c r="I425" s="3">
        <v>3</v>
      </c>
    </row>
    <row r="426" s="3" customFormat="1" spans="1:9">
      <c r="A426" s="17">
        <v>424</v>
      </c>
      <c r="B426" s="3" t="str">
        <f>_xlfn.IFS(MOD(A426,3)=2,VLOOKUP(A426,任务数值!A:I,5),MOD(A426,3)=0,VLOOKUP(A426,任务数值!A:I,8),MOD(A426,3)=1,VLOOKUP(A426,任务数值!A:S,13))</f>
        <v>通关守卫战:暗紫星400</v>
      </c>
      <c r="C426" s="17">
        <f t="shared" si="15"/>
        <v>425</v>
      </c>
      <c r="D426" s="22" t="str">
        <f t="shared" si="16"/>
        <v>成就类型-通关战斗类型关卡</v>
      </c>
      <c r="E426" s="22">
        <v>1</v>
      </c>
      <c r="F426" s="22" t="str">
        <f>_xlfn.IFS(MOD(A426,3)=2,VLOOKUP(A426,任务数值!A:R,9),MOD(A426,3)=0,999,MOD(A426,3)=1,VLOOKUP(A426,任务数值!A:S,14))</f>
        <v>战斗类型-挂机关卡|30|400</v>
      </c>
      <c r="G426" s="22">
        <f>_xlfn.IFS(MOD(A426,3)=2,1,MOD(A426,3)=0,VLOOKUP(A426,任务数值!A:S,7),MOD(A426,3)=1,1)</f>
        <v>1</v>
      </c>
      <c r="H426" s="6" t="s">
        <v>21</v>
      </c>
      <c r="I426" s="3">
        <v>3</v>
      </c>
    </row>
    <row r="427" s="3" customFormat="1" spans="1:9">
      <c r="A427" s="17">
        <v>425</v>
      </c>
      <c r="B427" s="3" t="str">
        <f>_xlfn.IFS(MOD(A427,3)=2,VLOOKUP(A427,任务数值!A:I,5),MOD(A427,3)=0,VLOOKUP(A427,任务数值!A:I,8),MOD(A427,3)=1,VLOOKUP(A427,任务数值!A:S,13))</f>
        <v>通关星球28-2</v>
      </c>
      <c r="C427" s="17">
        <f t="shared" si="15"/>
        <v>426</v>
      </c>
      <c r="D427" s="22" t="str">
        <f t="shared" si="16"/>
        <v>成就类型-通关战斗类型关卡</v>
      </c>
      <c r="E427" s="22">
        <v>1</v>
      </c>
      <c r="F427" s="22" t="str">
        <f>_xlfn.IFS(MOD(A427,3)=2,VLOOKUP(A427,任务数值!A:R,9),MOD(A427,3)=0,999,MOD(A427,3)=1,VLOOKUP(A427,任务数值!A:S,14))</f>
        <v>战斗类型-精英关卡|28|2</v>
      </c>
      <c r="G427" s="22">
        <f>_xlfn.IFS(MOD(A427,3)=2,1,MOD(A427,3)=0,VLOOKUP(A427,任务数值!A:S,7),MOD(A427,3)=1,1)</f>
        <v>1</v>
      </c>
      <c r="H427" s="6" t="s">
        <v>21</v>
      </c>
      <c r="I427" s="3">
        <v>3</v>
      </c>
    </row>
    <row r="428" s="3" customFormat="1" spans="1:9">
      <c r="A428" s="17">
        <v>426</v>
      </c>
      <c r="B428" s="3" t="str">
        <f>_xlfn.IFS(MOD(A428,3)=2,VLOOKUP(A428,任务数值!A:I,5),MOD(A428,3)=0,VLOOKUP(A428,任务数值!A:I,8),MOD(A428,3)=1,VLOOKUP(A428,任务数值!A:S,13))</f>
        <v>职业总等级到达15000</v>
      </c>
      <c r="C428" s="17">
        <f t="shared" si="15"/>
        <v>427</v>
      </c>
      <c r="D428" s="22" t="str">
        <f t="shared" si="16"/>
        <v>成就类型-职业到达等级</v>
      </c>
      <c r="E428" s="22">
        <v>1</v>
      </c>
      <c r="F428" s="22">
        <f>_xlfn.IFS(MOD(A428,3)=2,VLOOKUP(A428,任务数值!A:R,9),MOD(A428,3)=0,999,MOD(A428,3)=1,VLOOKUP(A428,任务数值!A:S,14))</f>
        <v>999</v>
      </c>
      <c r="G428" s="22">
        <f>_xlfn.IFS(MOD(A428,3)=2,1,MOD(A428,3)=0,VLOOKUP(A428,任务数值!A:S,7),MOD(A428,3)=1,1)</f>
        <v>15000</v>
      </c>
      <c r="H428" s="6" t="s">
        <v>21</v>
      </c>
      <c r="I428" s="3">
        <v>3</v>
      </c>
    </row>
    <row r="429" s="3" customFormat="1" spans="1:9">
      <c r="A429" s="17">
        <v>427</v>
      </c>
      <c r="B429" s="3" t="str">
        <f>_xlfn.IFS(MOD(A429,3)=2,VLOOKUP(A429,任务数值!A:I,5),MOD(A429,3)=0,VLOOKUP(A429,任务数值!A:I,8),MOD(A429,3)=1,VLOOKUP(A429,任务数值!A:S,13))</f>
        <v>通关守卫战:暗紫星500</v>
      </c>
      <c r="C429" s="17">
        <f t="shared" si="15"/>
        <v>428</v>
      </c>
      <c r="D429" s="22" t="str">
        <f t="shared" si="16"/>
        <v>成就类型-通关战斗类型关卡</v>
      </c>
      <c r="E429" s="22">
        <v>1</v>
      </c>
      <c r="F429" s="22" t="str">
        <f>_xlfn.IFS(MOD(A429,3)=2,VLOOKUP(A429,任务数值!A:R,9),MOD(A429,3)=0,999,MOD(A429,3)=1,VLOOKUP(A429,任务数值!A:S,14))</f>
        <v>战斗类型-挂机关卡|30|500</v>
      </c>
      <c r="G429" s="22">
        <f>_xlfn.IFS(MOD(A429,3)=2,1,MOD(A429,3)=0,VLOOKUP(A429,任务数值!A:S,7),MOD(A429,3)=1,1)</f>
        <v>1</v>
      </c>
      <c r="H429" s="6" t="s">
        <v>21</v>
      </c>
      <c r="I429" s="3">
        <v>3</v>
      </c>
    </row>
    <row r="430" s="3" customFormat="1" spans="1:9">
      <c r="A430" s="17">
        <v>428</v>
      </c>
      <c r="B430" s="3" t="str">
        <f>_xlfn.IFS(MOD(A430,3)=2,VLOOKUP(A430,任务数值!A:I,5),MOD(A430,3)=0,VLOOKUP(A430,任务数值!A:I,8),MOD(A430,3)=1,VLOOKUP(A430,任务数值!A:S,13))</f>
        <v>通关星球28-3</v>
      </c>
      <c r="C430" s="17">
        <f t="shared" si="15"/>
        <v>429</v>
      </c>
      <c r="D430" s="22" t="str">
        <f t="shared" si="16"/>
        <v>成就类型-通关战斗类型关卡</v>
      </c>
      <c r="E430" s="22">
        <v>1</v>
      </c>
      <c r="F430" s="22" t="str">
        <f>_xlfn.IFS(MOD(A430,3)=2,VLOOKUP(A430,任务数值!A:R,9),MOD(A430,3)=0,999,MOD(A430,3)=1,VLOOKUP(A430,任务数值!A:S,14))</f>
        <v>战斗类型-精英关卡|28|3</v>
      </c>
      <c r="G430" s="22">
        <f>_xlfn.IFS(MOD(A430,3)=2,1,MOD(A430,3)=0,VLOOKUP(A430,任务数值!A:S,7),MOD(A430,3)=1,1)</f>
        <v>1</v>
      </c>
      <c r="H430" s="6" t="s">
        <v>21</v>
      </c>
      <c r="I430" s="3">
        <v>3</v>
      </c>
    </row>
    <row r="431" s="3" customFormat="1" spans="1:9">
      <c r="A431" s="17">
        <v>429</v>
      </c>
      <c r="B431" s="3" t="str">
        <f>_xlfn.IFS(MOD(A431,3)=2,VLOOKUP(A431,任务数值!A:I,5),MOD(A431,3)=0,VLOOKUP(A431,任务数值!A:I,8),MOD(A431,3)=1,VLOOKUP(A431,任务数值!A:S,13))</f>
        <v>职业总等级到达15000</v>
      </c>
      <c r="C431" s="17">
        <f t="shared" si="15"/>
        <v>430</v>
      </c>
      <c r="D431" s="22" t="str">
        <f t="shared" si="16"/>
        <v>成就类型-职业到达等级</v>
      </c>
      <c r="E431" s="22">
        <v>1</v>
      </c>
      <c r="F431" s="22">
        <f>_xlfn.IFS(MOD(A431,3)=2,VLOOKUP(A431,任务数值!A:R,9),MOD(A431,3)=0,999,MOD(A431,3)=1,VLOOKUP(A431,任务数值!A:S,14))</f>
        <v>999</v>
      </c>
      <c r="G431" s="22">
        <f>_xlfn.IFS(MOD(A431,3)=2,1,MOD(A431,3)=0,VLOOKUP(A431,任务数值!A:S,7),MOD(A431,3)=1,1)</f>
        <v>15000</v>
      </c>
      <c r="H431" s="6" t="s">
        <v>21</v>
      </c>
      <c r="I431" s="3">
        <v>3</v>
      </c>
    </row>
    <row r="432" s="3" customFormat="1" spans="1:9">
      <c r="A432" s="17">
        <v>430</v>
      </c>
      <c r="B432" s="3" t="str">
        <f>_xlfn.IFS(MOD(A432,3)=2,VLOOKUP(A432,任务数值!A:I,5),MOD(A432,3)=0,VLOOKUP(A432,任务数值!A:I,8),MOD(A432,3)=1,VLOOKUP(A432,任务数值!A:S,13))</f>
        <v>通关守卫战:风气星100</v>
      </c>
      <c r="C432" s="17">
        <f t="shared" si="15"/>
        <v>431</v>
      </c>
      <c r="D432" s="22" t="str">
        <f t="shared" si="16"/>
        <v>成就类型-通关战斗类型关卡</v>
      </c>
      <c r="E432" s="22">
        <v>1</v>
      </c>
      <c r="F432" s="22" t="str">
        <f>_xlfn.IFS(MOD(A432,3)=2,VLOOKUP(A432,任务数值!A:R,9),MOD(A432,3)=0,999,MOD(A432,3)=1,VLOOKUP(A432,任务数值!A:S,14))</f>
        <v>战斗类型-挂机关卡|31|100</v>
      </c>
      <c r="G432" s="22">
        <f>_xlfn.IFS(MOD(A432,3)=2,1,MOD(A432,3)=0,VLOOKUP(A432,任务数值!A:S,7),MOD(A432,3)=1,1)</f>
        <v>1</v>
      </c>
      <c r="H432" s="6" t="s">
        <v>21</v>
      </c>
      <c r="I432" s="3">
        <v>3</v>
      </c>
    </row>
    <row r="433" s="3" customFormat="1" spans="1:9">
      <c r="A433" s="17">
        <v>431</v>
      </c>
      <c r="B433" s="3" t="str">
        <f>_xlfn.IFS(MOD(A433,3)=2,VLOOKUP(A433,任务数值!A:I,5),MOD(A433,3)=0,VLOOKUP(A433,任务数值!A:I,8),MOD(A433,3)=1,VLOOKUP(A433,任务数值!A:S,13))</f>
        <v>通关星球28-4</v>
      </c>
      <c r="C433" s="17">
        <f t="shared" si="15"/>
        <v>432</v>
      </c>
      <c r="D433" s="22" t="str">
        <f t="shared" si="16"/>
        <v>成就类型-通关战斗类型关卡</v>
      </c>
      <c r="E433" s="22">
        <v>1</v>
      </c>
      <c r="F433" s="22" t="str">
        <f>_xlfn.IFS(MOD(A433,3)=2,VLOOKUP(A433,任务数值!A:R,9),MOD(A433,3)=0,999,MOD(A433,3)=1,VLOOKUP(A433,任务数值!A:S,14))</f>
        <v>战斗类型-精英关卡|28|4</v>
      </c>
      <c r="G433" s="22">
        <f>_xlfn.IFS(MOD(A433,3)=2,1,MOD(A433,3)=0,VLOOKUP(A433,任务数值!A:S,7),MOD(A433,3)=1,1)</f>
        <v>1</v>
      </c>
      <c r="H433" s="6" t="s">
        <v>21</v>
      </c>
      <c r="I433" s="3">
        <v>3</v>
      </c>
    </row>
    <row r="434" s="3" customFormat="1" spans="1:9">
      <c r="A434" s="17">
        <v>432</v>
      </c>
      <c r="B434" s="3" t="str">
        <f>_xlfn.IFS(MOD(A434,3)=2,VLOOKUP(A434,任务数值!A:I,5),MOD(A434,3)=0,VLOOKUP(A434,任务数值!A:I,8),MOD(A434,3)=1,VLOOKUP(A434,任务数值!A:S,13))</f>
        <v>职业总等级到达15000</v>
      </c>
      <c r="C434" s="17">
        <f t="shared" si="15"/>
        <v>433</v>
      </c>
      <c r="D434" s="22" t="str">
        <f t="shared" si="16"/>
        <v>成就类型-职业到达等级</v>
      </c>
      <c r="E434" s="22">
        <v>1</v>
      </c>
      <c r="F434" s="22">
        <f>_xlfn.IFS(MOD(A434,3)=2,VLOOKUP(A434,任务数值!A:R,9),MOD(A434,3)=0,999,MOD(A434,3)=1,VLOOKUP(A434,任务数值!A:S,14))</f>
        <v>999</v>
      </c>
      <c r="G434" s="22">
        <f>_xlfn.IFS(MOD(A434,3)=2,1,MOD(A434,3)=0,VLOOKUP(A434,任务数值!A:S,7),MOD(A434,3)=1,1)</f>
        <v>15000</v>
      </c>
      <c r="H434" s="6" t="s">
        <v>21</v>
      </c>
      <c r="I434" s="3">
        <v>3</v>
      </c>
    </row>
    <row r="435" s="3" customFormat="1" spans="1:9">
      <c r="A435" s="17">
        <v>433</v>
      </c>
      <c r="B435" s="3" t="str">
        <f>_xlfn.IFS(MOD(A435,3)=2,VLOOKUP(A435,任务数值!A:I,5),MOD(A435,3)=0,VLOOKUP(A435,任务数值!A:I,8),MOD(A435,3)=1,VLOOKUP(A435,任务数值!A:S,13))</f>
        <v>通关守卫战:风气星200</v>
      </c>
      <c r="C435" s="17">
        <f t="shared" si="15"/>
        <v>434</v>
      </c>
      <c r="D435" s="22" t="str">
        <f t="shared" si="16"/>
        <v>成就类型-通关战斗类型关卡</v>
      </c>
      <c r="E435" s="22">
        <v>1</v>
      </c>
      <c r="F435" s="22" t="str">
        <f>_xlfn.IFS(MOD(A435,3)=2,VLOOKUP(A435,任务数值!A:R,9),MOD(A435,3)=0,999,MOD(A435,3)=1,VLOOKUP(A435,任务数值!A:S,14))</f>
        <v>战斗类型-挂机关卡|31|200</v>
      </c>
      <c r="G435" s="22">
        <f>_xlfn.IFS(MOD(A435,3)=2,1,MOD(A435,3)=0,VLOOKUP(A435,任务数值!A:S,7),MOD(A435,3)=1,1)</f>
        <v>1</v>
      </c>
      <c r="H435" s="6" t="s">
        <v>21</v>
      </c>
      <c r="I435" s="3">
        <v>3</v>
      </c>
    </row>
    <row r="436" s="3" customFormat="1" spans="1:9">
      <c r="A436" s="17">
        <v>434</v>
      </c>
      <c r="B436" s="3" t="str">
        <f>_xlfn.IFS(MOD(A436,3)=2,VLOOKUP(A436,任务数值!A:I,5),MOD(A436,3)=0,VLOOKUP(A436,任务数值!A:I,8),MOD(A436,3)=1,VLOOKUP(A436,任务数值!A:S,13))</f>
        <v>通关星球28-5</v>
      </c>
      <c r="C436" s="17">
        <f t="shared" si="15"/>
        <v>435</v>
      </c>
      <c r="D436" s="22" t="str">
        <f t="shared" si="16"/>
        <v>成就类型-通关战斗类型关卡</v>
      </c>
      <c r="E436" s="22">
        <v>1</v>
      </c>
      <c r="F436" s="22" t="str">
        <f>_xlfn.IFS(MOD(A436,3)=2,VLOOKUP(A436,任务数值!A:R,9),MOD(A436,3)=0,999,MOD(A436,3)=1,VLOOKUP(A436,任务数值!A:S,14))</f>
        <v>战斗类型-精英关卡|28|5</v>
      </c>
      <c r="G436" s="22">
        <f>_xlfn.IFS(MOD(A436,3)=2,1,MOD(A436,3)=0,VLOOKUP(A436,任务数值!A:S,7),MOD(A436,3)=1,1)</f>
        <v>1</v>
      </c>
      <c r="H436" s="6" t="s">
        <v>21</v>
      </c>
      <c r="I436" s="3">
        <v>3</v>
      </c>
    </row>
    <row r="437" s="3" customFormat="1" spans="1:9">
      <c r="A437" s="17">
        <v>435</v>
      </c>
      <c r="B437" s="3" t="str">
        <f>_xlfn.IFS(MOD(A437,3)=2,VLOOKUP(A437,任务数值!A:I,5),MOD(A437,3)=0,VLOOKUP(A437,任务数值!A:I,8),MOD(A437,3)=1,VLOOKUP(A437,任务数值!A:S,13))</f>
        <v>职业总等级到达15000</v>
      </c>
      <c r="C437" s="17">
        <f t="shared" si="15"/>
        <v>436</v>
      </c>
      <c r="D437" s="22" t="str">
        <f t="shared" si="16"/>
        <v>成就类型-职业到达等级</v>
      </c>
      <c r="E437" s="22">
        <v>1</v>
      </c>
      <c r="F437" s="22">
        <f>_xlfn.IFS(MOD(A437,3)=2,VLOOKUP(A437,任务数值!A:R,9),MOD(A437,3)=0,999,MOD(A437,3)=1,VLOOKUP(A437,任务数值!A:S,14))</f>
        <v>999</v>
      </c>
      <c r="G437" s="22">
        <f>_xlfn.IFS(MOD(A437,3)=2,1,MOD(A437,3)=0,VLOOKUP(A437,任务数值!A:S,7),MOD(A437,3)=1,1)</f>
        <v>15000</v>
      </c>
      <c r="H437" s="6" t="s">
        <v>21</v>
      </c>
      <c r="I437" s="3">
        <v>3</v>
      </c>
    </row>
    <row r="438" s="3" customFormat="1" spans="1:9">
      <c r="A438" s="17">
        <v>436</v>
      </c>
      <c r="B438" s="3" t="str">
        <f>_xlfn.IFS(MOD(A438,3)=2,VLOOKUP(A438,任务数值!A:I,5),MOD(A438,3)=0,VLOOKUP(A438,任务数值!A:I,8),MOD(A438,3)=1,VLOOKUP(A438,任务数值!A:S,13))</f>
        <v>通关守卫战:风气星300</v>
      </c>
      <c r="C438" s="17">
        <f t="shared" si="15"/>
        <v>437</v>
      </c>
      <c r="D438" s="22" t="str">
        <f t="shared" si="16"/>
        <v>成就类型-通关战斗类型关卡</v>
      </c>
      <c r="E438" s="22">
        <v>1</v>
      </c>
      <c r="F438" s="22" t="str">
        <f>_xlfn.IFS(MOD(A438,3)=2,VLOOKUP(A438,任务数值!A:R,9),MOD(A438,3)=0,999,MOD(A438,3)=1,VLOOKUP(A438,任务数值!A:S,14))</f>
        <v>战斗类型-挂机关卡|31|300</v>
      </c>
      <c r="G438" s="22">
        <f>_xlfn.IFS(MOD(A438,3)=2,1,MOD(A438,3)=0,VLOOKUP(A438,任务数值!A:S,7),MOD(A438,3)=1,1)</f>
        <v>1</v>
      </c>
      <c r="H438" s="6" t="s">
        <v>21</v>
      </c>
      <c r="I438" s="3">
        <v>3</v>
      </c>
    </row>
    <row r="439" s="3" customFormat="1" spans="1:9">
      <c r="A439" s="17">
        <v>437</v>
      </c>
      <c r="B439" s="3" t="str">
        <f>_xlfn.IFS(MOD(A439,3)=2,VLOOKUP(A439,任务数值!A:I,5),MOD(A439,3)=0,VLOOKUP(A439,任务数值!A:I,8),MOD(A439,3)=1,VLOOKUP(A439,任务数值!A:S,13))</f>
        <v>通关星球29-1</v>
      </c>
      <c r="C439" s="17">
        <f t="shared" si="15"/>
        <v>438</v>
      </c>
      <c r="D439" s="22" t="str">
        <f t="shared" si="16"/>
        <v>成就类型-通关战斗类型关卡</v>
      </c>
      <c r="E439" s="22">
        <v>1</v>
      </c>
      <c r="F439" s="22" t="str">
        <f>_xlfn.IFS(MOD(A439,3)=2,VLOOKUP(A439,任务数值!A:R,9),MOD(A439,3)=0,999,MOD(A439,3)=1,VLOOKUP(A439,任务数值!A:S,14))</f>
        <v>战斗类型-精英关卡|29|1</v>
      </c>
      <c r="G439" s="22">
        <f>_xlfn.IFS(MOD(A439,3)=2,1,MOD(A439,3)=0,VLOOKUP(A439,任务数值!A:S,7),MOD(A439,3)=1,1)</f>
        <v>1</v>
      </c>
      <c r="H439" s="6" t="s">
        <v>21</v>
      </c>
      <c r="I439" s="3">
        <v>3</v>
      </c>
    </row>
    <row r="440" s="3" customFormat="1" spans="1:9">
      <c r="A440" s="17">
        <v>438</v>
      </c>
      <c r="B440" s="3" t="str">
        <f>_xlfn.IFS(MOD(A440,3)=2,VLOOKUP(A440,任务数值!A:I,5),MOD(A440,3)=0,VLOOKUP(A440,任务数值!A:I,8),MOD(A440,3)=1,VLOOKUP(A440,任务数值!A:S,13))</f>
        <v>职业总等级到达15000</v>
      </c>
      <c r="C440" s="17">
        <f t="shared" si="15"/>
        <v>439</v>
      </c>
      <c r="D440" s="22" t="str">
        <f t="shared" si="16"/>
        <v>成就类型-职业到达等级</v>
      </c>
      <c r="E440" s="22">
        <v>1</v>
      </c>
      <c r="F440" s="22">
        <f>_xlfn.IFS(MOD(A440,3)=2,VLOOKUP(A440,任务数值!A:R,9),MOD(A440,3)=0,999,MOD(A440,3)=1,VLOOKUP(A440,任务数值!A:S,14))</f>
        <v>999</v>
      </c>
      <c r="G440" s="22">
        <f>_xlfn.IFS(MOD(A440,3)=2,1,MOD(A440,3)=0,VLOOKUP(A440,任务数值!A:S,7),MOD(A440,3)=1,1)</f>
        <v>15000</v>
      </c>
      <c r="H440" s="6" t="s">
        <v>21</v>
      </c>
      <c r="I440" s="3">
        <v>3</v>
      </c>
    </row>
    <row r="441" s="3" customFormat="1" spans="1:9">
      <c r="A441" s="17">
        <v>439</v>
      </c>
      <c r="B441" s="3" t="str">
        <f>_xlfn.IFS(MOD(A441,3)=2,VLOOKUP(A441,任务数值!A:I,5),MOD(A441,3)=0,VLOOKUP(A441,任务数值!A:I,8),MOD(A441,3)=1,VLOOKUP(A441,任务数值!A:S,13))</f>
        <v>通关守卫战:风气星350</v>
      </c>
      <c r="C441" s="17">
        <f t="shared" si="15"/>
        <v>440</v>
      </c>
      <c r="D441" s="22" t="str">
        <f t="shared" si="16"/>
        <v>成就类型-通关战斗类型关卡</v>
      </c>
      <c r="E441" s="22">
        <v>1</v>
      </c>
      <c r="F441" s="22" t="str">
        <f>_xlfn.IFS(MOD(A441,3)=2,VLOOKUP(A441,任务数值!A:R,9),MOD(A441,3)=0,999,MOD(A441,3)=1,VLOOKUP(A441,任务数值!A:S,14))</f>
        <v>战斗类型-挂机关卡|31|350</v>
      </c>
      <c r="G441" s="22">
        <f>_xlfn.IFS(MOD(A441,3)=2,1,MOD(A441,3)=0,VLOOKUP(A441,任务数值!A:S,7),MOD(A441,3)=1,1)</f>
        <v>1</v>
      </c>
      <c r="H441" s="6" t="s">
        <v>21</v>
      </c>
      <c r="I441" s="3">
        <v>3</v>
      </c>
    </row>
    <row r="442" s="3" customFormat="1" spans="1:9">
      <c r="A442" s="17">
        <v>440</v>
      </c>
      <c r="B442" s="3" t="str">
        <f>_xlfn.IFS(MOD(A442,3)=2,VLOOKUP(A442,任务数值!A:I,5),MOD(A442,3)=0,VLOOKUP(A442,任务数值!A:I,8),MOD(A442,3)=1,VLOOKUP(A442,任务数值!A:S,13))</f>
        <v>通关星球29-2</v>
      </c>
      <c r="C442" s="17">
        <f t="shared" si="15"/>
        <v>441</v>
      </c>
      <c r="D442" s="22" t="str">
        <f t="shared" si="16"/>
        <v>成就类型-通关战斗类型关卡</v>
      </c>
      <c r="E442" s="22">
        <v>1</v>
      </c>
      <c r="F442" s="22" t="str">
        <f>_xlfn.IFS(MOD(A442,3)=2,VLOOKUP(A442,任务数值!A:R,9),MOD(A442,3)=0,999,MOD(A442,3)=1,VLOOKUP(A442,任务数值!A:S,14))</f>
        <v>战斗类型-精英关卡|29|2</v>
      </c>
      <c r="G442" s="22">
        <f>_xlfn.IFS(MOD(A442,3)=2,1,MOD(A442,3)=0,VLOOKUP(A442,任务数值!A:S,7),MOD(A442,3)=1,1)</f>
        <v>1</v>
      </c>
      <c r="H442" s="6" t="s">
        <v>21</v>
      </c>
      <c r="I442" s="3">
        <v>3</v>
      </c>
    </row>
    <row r="443" s="3" customFormat="1" spans="1:9">
      <c r="A443" s="17">
        <v>441</v>
      </c>
      <c r="B443" s="3" t="str">
        <f>_xlfn.IFS(MOD(A443,3)=2,VLOOKUP(A443,任务数值!A:I,5),MOD(A443,3)=0,VLOOKUP(A443,任务数值!A:I,8),MOD(A443,3)=1,VLOOKUP(A443,任务数值!A:S,13))</f>
        <v>职业总等级到达15000</v>
      </c>
      <c r="C443" s="17">
        <f t="shared" si="15"/>
        <v>442</v>
      </c>
      <c r="D443" s="22" t="str">
        <f t="shared" si="16"/>
        <v>成就类型-职业到达等级</v>
      </c>
      <c r="E443" s="22">
        <v>1</v>
      </c>
      <c r="F443" s="22">
        <f>_xlfn.IFS(MOD(A443,3)=2,VLOOKUP(A443,任务数值!A:R,9),MOD(A443,3)=0,999,MOD(A443,3)=1,VLOOKUP(A443,任务数值!A:S,14))</f>
        <v>999</v>
      </c>
      <c r="G443" s="22">
        <f>_xlfn.IFS(MOD(A443,3)=2,1,MOD(A443,3)=0,VLOOKUP(A443,任务数值!A:S,7),MOD(A443,3)=1,1)</f>
        <v>15000</v>
      </c>
      <c r="H443" s="6" t="s">
        <v>21</v>
      </c>
      <c r="I443" s="3">
        <v>3</v>
      </c>
    </row>
    <row r="444" s="3" customFormat="1" spans="1:9">
      <c r="A444" s="17">
        <v>442</v>
      </c>
      <c r="B444" s="3" t="str">
        <f>_xlfn.IFS(MOD(A444,3)=2,VLOOKUP(A444,任务数值!A:I,5),MOD(A444,3)=0,VLOOKUP(A444,任务数值!A:I,8),MOD(A444,3)=1,VLOOKUP(A444,任务数值!A:S,13))</f>
        <v>通关守卫战:风气星400</v>
      </c>
      <c r="C444" s="17">
        <f t="shared" si="15"/>
        <v>443</v>
      </c>
      <c r="D444" s="22" t="str">
        <f t="shared" si="16"/>
        <v>成就类型-通关战斗类型关卡</v>
      </c>
      <c r="E444" s="22">
        <v>1</v>
      </c>
      <c r="F444" s="22" t="str">
        <f>_xlfn.IFS(MOD(A444,3)=2,VLOOKUP(A444,任务数值!A:R,9),MOD(A444,3)=0,999,MOD(A444,3)=1,VLOOKUP(A444,任务数值!A:S,14))</f>
        <v>战斗类型-挂机关卡|31|400</v>
      </c>
      <c r="G444" s="22">
        <f>_xlfn.IFS(MOD(A444,3)=2,1,MOD(A444,3)=0,VLOOKUP(A444,任务数值!A:S,7),MOD(A444,3)=1,1)</f>
        <v>1</v>
      </c>
      <c r="H444" s="6" t="s">
        <v>21</v>
      </c>
      <c r="I444" s="3">
        <v>3</v>
      </c>
    </row>
    <row r="445" s="3" customFormat="1" spans="1:9">
      <c r="A445" s="17">
        <v>443</v>
      </c>
      <c r="B445" s="3" t="str">
        <f>_xlfn.IFS(MOD(A445,3)=2,VLOOKUP(A445,任务数值!A:I,5),MOD(A445,3)=0,VLOOKUP(A445,任务数值!A:I,8),MOD(A445,3)=1,VLOOKUP(A445,任务数值!A:S,13))</f>
        <v>通关星球29-3</v>
      </c>
      <c r="C445" s="17">
        <f t="shared" si="15"/>
        <v>444</v>
      </c>
      <c r="D445" s="22" t="str">
        <f t="shared" si="16"/>
        <v>成就类型-通关战斗类型关卡</v>
      </c>
      <c r="E445" s="22">
        <v>1</v>
      </c>
      <c r="F445" s="22" t="str">
        <f>_xlfn.IFS(MOD(A445,3)=2,VLOOKUP(A445,任务数值!A:R,9),MOD(A445,3)=0,999,MOD(A445,3)=1,VLOOKUP(A445,任务数值!A:S,14))</f>
        <v>战斗类型-精英关卡|29|3</v>
      </c>
      <c r="G445" s="22">
        <f>_xlfn.IFS(MOD(A445,3)=2,1,MOD(A445,3)=0,VLOOKUP(A445,任务数值!A:S,7),MOD(A445,3)=1,1)</f>
        <v>1</v>
      </c>
      <c r="H445" s="6" t="s">
        <v>21</v>
      </c>
      <c r="I445" s="3">
        <v>3</v>
      </c>
    </row>
    <row r="446" s="3" customFormat="1" spans="1:9">
      <c r="A446" s="17">
        <v>444</v>
      </c>
      <c r="B446" s="3" t="str">
        <f>_xlfn.IFS(MOD(A446,3)=2,VLOOKUP(A446,任务数值!A:I,5),MOD(A446,3)=0,VLOOKUP(A446,任务数值!A:I,8),MOD(A446,3)=1,VLOOKUP(A446,任务数值!A:S,13))</f>
        <v>职业总等级到达15000</v>
      </c>
      <c r="C446" s="17">
        <f t="shared" si="15"/>
        <v>445</v>
      </c>
      <c r="D446" s="22" t="str">
        <f t="shared" si="16"/>
        <v>成就类型-职业到达等级</v>
      </c>
      <c r="E446" s="22">
        <v>1</v>
      </c>
      <c r="F446" s="22">
        <f>_xlfn.IFS(MOD(A446,3)=2,VLOOKUP(A446,任务数值!A:R,9),MOD(A446,3)=0,999,MOD(A446,3)=1,VLOOKUP(A446,任务数值!A:S,14))</f>
        <v>999</v>
      </c>
      <c r="G446" s="22">
        <f>_xlfn.IFS(MOD(A446,3)=2,1,MOD(A446,3)=0,VLOOKUP(A446,任务数值!A:S,7),MOD(A446,3)=1,1)</f>
        <v>15000</v>
      </c>
      <c r="H446" s="6" t="s">
        <v>21</v>
      </c>
      <c r="I446" s="3">
        <v>3</v>
      </c>
    </row>
    <row r="447" s="3" customFormat="1" spans="1:9">
      <c r="A447" s="17">
        <v>445</v>
      </c>
      <c r="B447" s="3" t="str">
        <f>_xlfn.IFS(MOD(A447,3)=2,VLOOKUP(A447,任务数值!A:I,5),MOD(A447,3)=0,VLOOKUP(A447,任务数值!A:I,8),MOD(A447,3)=1,VLOOKUP(A447,任务数值!A:S,13))</f>
        <v>通关守卫战:风气星450</v>
      </c>
      <c r="C447" s="17">
        <f t="shared" si="15"/>
        <v>446</v>
      </c>
      <c r="D447" s="22" t="str">
        <f t="shared" si="16"/>
        <v>成就类型-通关战斗类型关卡</v>
      </c>
      <c r="E447" s="22">
        <v>1</v>
      </c>
      <c r="F447" s="22" t="str">
        <f>_xlfn.IFS(MOD(A447,3)=2,VLOOKUP(A447,任务数值!A:R,9),MOD(A447,3)=0,999,MOD(A447,3)=1,VLOOKUP(A447,任务数值!A:S,14))</f>
        <v>战斗类型-挂机关卡|31|450</v>
      </c>
      <c r="G447" s="22">
        <f>_xlfn.IFS(MOD(A447,3)=2,1,MOD(A447,3)=0,VLOOKUP(A447,任务数值!A:S,7),MOD(A447,3)=1,1)</f>
        <v>1</v>
      </c>
      <c r="H447" s="6" t="s">
        <v>21</v>
      </c>
      <c r="I447" s="3">
        <v>3</v>
      </c>
    </row>
    <row r="448" s="3" customFormat="1" spans="1:9">
      <c r="A448" s="17">
        <v>446</v>
      </c>
      <c r="B448" s="3" t="str">
        <f>_xlfn.IFS(MOD(A448,3)=2,VLOOKUP(A448,任务数值!A:I,5),MOD(A448,3)=0,VLOOKUP(A448,任务数值!A:I,8),MOD(A448,3)=1,VLOOKUP(A448,任务数值!A:S,13))</f>
        <v>通关星球29-4</v>
      </c>
      <c r="C448" s="17">
        <f t="shared" si="15"/>
        <v>447</v>
      </c>
      <c r="D448" s="22" t="str">
        <f t="shared" si="16"/>
        <v>成就类型-通关战斗类型关卡</v>
      </c>
      <c r="E448" s="22">
        <v>1</v>
      </c>
      <c r="F448" s="22" t="str">
        <f>_xlfn.IFS(MOD(A448,3)=2,VLOOKUP(A448,任务数值!A:R,9),MOD(A448,3)=0,999,MOD(A448,3)=1,VLOOKUP(A448,任务数值!A:S,14))</f>
        <v>战斗类型-精英关卡|29|4</v>
      </c>
      <c r="G448" s="22">
        <f>_xlfn.IFS(MOD(A448,3)=2,1,MOD(A448,3)=0,VLOOKUP(A448,任务数值!A:S,7),MOD(A448,3)=1,1)</f>
        <v>1</v>
      </c>
      <c r="H448" s="6" t="s">
        <v>21</v>
      </c>
      <c r="I448" s="3">
        <v>3</v>
      </c>
    </row>
    <row r="449" s="3" customFormat="1" spans="1:9">
      <c r="A449" s="17">
        <v>447</v>
      </c>
      <c r="B449" s="3" t="str">
        <f>_xlfn.IFS(MOD(A449,3)=2,VLOOKUP(A449,任务数值!A:I,5),MOD(A449,3)=0,VLOOKUP(A449,任务数值!A:I,8),MOD(A449,3)=1,VLOOKUP(A449,任务数值!A:S,13))</f>
        <v>职业总等级到达15000</v>
      </c>
      <c r="C449" s="17">
        <f t="shared" si="15"/>
        <v>448</v>
      </c>
      <c r="D449" s="22" t="str">
        <f t="shared" si="16"/>
        <v>成就类型-职业到达等级</v>
      </c>
      <c r="E449" s="22">
        <v>1</v>
      </c>
      <c r="F449" s="22">
        <f>_xlfn.IFS(MOD(A449,3)=2,VLOOKUP(A449,任务数值!A:R,9),MOD(A449,3)=0,999,MOD(A449,3)=1,VLOOKUP(A449,任务数值!A:S,14))</f>
        <v>999</v>
      </c>
      <c r="G449" s="22">
        <f>_xlfn.IFS(MOD(A449,3)=2,1,MOD(A449,3)=0,VLOOKUP(A449,任务数值!A:S,7),MOD(A449,3)=1,1)</f>
        <v>15000</v>
      </c>
      <c r="H449" s="6" t="s">
        <v>21</v>
      </c>
      <c r="I449" s="3">
        <v>3</v>
      </c>
    </row>
    <row r="450" s="3" customFormat="1" spans="1:9">
      <c r="A450" s="17">
        <v>448</v>
      </c>
      <c r="B450" s="3" t="str">
        <f>_xlfn.IFS(MOD(A450,3)=2,VLOOKUP(A450,任务数值!A:I,5),MOD(A450,3)=0,VLOOKUP(A450,任务数值!A:I,8),MOD(A450,3)=1,VLOOKUP(A450,任务数值!A:S,13))</f>
        <v>通关守卫战:风气星500</v>
      </c>
      <c r="C450" s="17">
        <f t="shared" ref="C450:C513" si="17">A450+1</f>
        <v>449</v>
      </c>
      <c r="D450" s="22" t="str">
        <f t="shared" ref="D450:D513" si="18">_xlfn.IFS(MOD(A450,3)=2,"成就类型-通关战斗类型关卡",MOD(A450,3)=0,"成就类型-职业到达等级",MOD(A450,3)=1,"成就类型-通关战斗类型关卡")</f>
        <v>成就类型-通关战斗类型关卡</v>
      </c>
      <c r="E450" s="22">
        <v>1</v>
      </c>
      <c r="F450" s="22" t="str">
        <f>_xlfn.IFS(MOD(A450,3)=2,VLOOKUP(A450,任务数值!A:R,9),MOD(A450,3)=0,999,MOD(A450,3)=1,VLOOKUP(A450,任务数值!A:S,14))</f>
        <v>战斗类型-挂机关卡|31|500</v>
      </c>
      <c r="G450" s="22">
        <f>_xlfn.IFS(MOD(A450,3)=2,1,MOD(A450,3)=0,VLOOKUP(A450,任务数值!A:S,7),MOD(A450,3)=1,1)</f>
        <v>1</v>
      </c>
      <c r="H450" s="6" t="s">
        <v>21</v>
      </c>
      <c r="I450" s="3">
        <v>3</v>
      </c>
    </row>
    <row r="451" s="3" customFormat="1" spans="1:9">
      <c r="A451" s="17">
        <v>449</v>
      </c>
      <c r="B451" s="3" t="str">
        <f>_xlfn.IFS(MOD(A451,3)=2,VLOOKUP(A451,任务数值!A:I,5),MOD(A451,3)=0,VLOOKUP(A451,任务数值!A:I,8),MOD(A451,3)=1,VLOOKUP(A451,任务数值!A:S,13))</f>
        <v>通关星球29-5</v>
      </c>
      <c r="C451" s="17">
        <f t="shared" si="17"/>
        <v>450</v>
      </c>
      <c r="D451" s="22" t="str">
        <f t="shared" si="18"/>
        <v>成就类型-通关战斗类型关卡</v>
      </c>
      <c r="E451" s="22">
        <v>1</v>
      </c>
      <c r="F451" s="22" t="str">
        <f>_xlfn.IFS(MOD(A451,3)=2,VLOOKUP(A451,任务数值!A:R,9),MOD(A451,3)=0,999,MOD(A451,3)=1,VLOOKUP(A451,任务数值!A:S,14))</f>
        <v>战斗类型-精英关卡|29|5</v>
      </c>
      <c r="G451" s="22">
        <f>_xlfn.IFS(MOD(A451,3)=2,1,MOD(A451,3)=0,VLOOKUP(A451,任务数值!A:S,7),MOD(A451,3)=1,1)</f>
        <v>1</v>
      </c>
      <c r="H451" s="6" t="s">
        <v>21</v>
      </c>
      <c r="I451" s="3">
        <v>3</v>
      </c>
    </row>
    <row r="452" s="3" customFormat="1" spans="1:9">
      <c r="A452" s="17">
        <v>450</v>
      </c>
      <c r="B452" s="3" t="str">
        <f>_xlfn.IFS(MOD(A452,3)=2,VLOOKUP(A452,任务数值!A:I,5),MOD(A452,3)=0,VLOOKUP(A452,任务数值!A:I,8),MOD(A452,3)=1,VLOOKUP(A452,任务数值!A:S,13))</f>
        <v>职业总等级到达15000</v>
      </c>
      <c r="C452" s="17">
        <f t="shared" si="17"/>
        <v>451</v>
      </c>
      <c r="D452" s="22" t="str">
        <f t="shared" si="18"/>
        <v>成就类型-职业到达等级</v>
      </c>
      <c r="E452" s="22">
        <v>1</v>
      </c>
      <c r="F452" s="22">
        <f>_xlfn.IFS(MOD(A452,3)=2,VLOOKUP(A452,任务数值!A:R,9),MOD(A452,3)=0,999,MOD(A452,3)=1,VLOOKUP(A452,任务数值!A:S,14))</f>
        <v>999</v>
      </c>
      <c r="G452" s="22">
        <f>_xlfn.IFS(MOD(A452,3)=2,1,MOD(A452,3)=0,VLOOKUP(A452,任务数值!A:S,7),MOD(A452,3)=1,1)</f>
        <v>15000</v>
      </c>
      <c r="H452" s="6" t="s">
        <v>21</v>
      </c>
      <c r="I452" s="3">
        <v>3</v>
      </c>
    </row>
    <row r="453" s="3" customFormat="1" spans="1:9">
      <c r="A453" s="17">
        <v>451</v>
      </c>
      <c r="B453" s="3" t="str">
        <f>_xlfn.IFS(MOD(A453,3)=2,VLOOKUP(A453,任务数值!A:I,5),MOD(A453,3)=0,VLOOKUP(A453,任务数值!A:I,8),MOD(A453,3)=1,VLOOKUP(A453,任务数值!A:S,13))</f>
        <v>通关守卫战:冰川星50</v>
      </c>
      <c r="C453" s="17">
        <f t="shared" si="17"/>
        <v>452</v>
      </c>
      <c r="D453" s="22" t="str">
        <f t="shared" si="18"/>
        <v>成就类型-通关战斗类型关卡</v>
      </c>
      <c r="E453" s="22">
        <v>1</v>
      </c>
      <c r="F453" s="22" t="str">
        <f>_xlfn.IFS(MOD(A453,3)=2,VLOOKUP(A453,任务数值!A:R,9),MOD(A453,3)=0,999,MOD(A453,3)=1,VLOOKUP(A453,任务数值!A:S,14))</f>
        <v>战斗类型-挂机关卡|32|50</v>
      </c>
      <c r="G453" s="22">
        <f>_xlfn.IFS(MOD(A453,3)=2,1,MOD(A453,3)=0,VLOOKUP(A453,任务数值!A:S,7),MOD(A453,3)=1,1)</f>
        <v>1</v>
      </c>
      <c r="H453" s="6" t="s">
        <v>21</v>
      </c>
      <c r="I453" s="3">
        <v>3</v>
      </c>
    </row>
    <row r="454" s="3" customFormat="1" spans="1:9">
      <c r="A454" s="17">
        <v>452</v>
      </c>
      <c r="B454" s="3" t="str">
        <f>_xlfn.IFS(MOD(A454,3)=2,VLOOKUP(A454,任务数值!A:I,5),MOD(A454,3)=0,VLOOKUP(A454,任务数值!A:I,8),MOD(A454,3)=1,VLOOKUP(A454,任务数值!A:S,13))</f>
        <v>通关星球30-1</v>
      </c>
      <c r="C454" s="17">
        <f t="shared" si="17"/>
        <v>453</v>
      </c>
      <c r="D454" s="22" t="str">
        <f t="shared" si="18"/>
        <v>成就类型-通关战斗类型关卡</v>
      </c>
      <c r="E454" s="22">
        <v>1</v>
      </c>
      <c r="F454" s="22" t="str">
        <f>_xlfn.IFS(MOD(A454,3)=2,VLOOKUP(A454,任务数值!A:R,9),MOD(A454,3)=0,999,MOD(A454,3)=1,VLOOKUP(A454,任务数值!A:S,14))</f>
        <v>战斗类型-精英关卡|30|1</v>
      </c>
      <c r="G454" s="22">
        <f>_xlfn.IFS(MOD(A454,3)=2,1,MOD(A454,3)=0,VLOOKUP(A454,任务数值!A:S,7),MOD(A454,3)=1,1)</f>
        <v>1</v>
      </c>
      <c r="H454" s="6" t="s">
        <v>21</v>
      </c>
      <c r="I454" s="3">
        <v>3</v>
      </c>
    </row>
    <row r="455" s="3" customFormat="1" spans="1:9">
      <c r="A455" s="17">
        <v>453</v>
      </c>
      <c r="B455" s="3" t="str">
        <f>_xlfn.IFS(MOD(A455,3)=2,VLOOKUP(A455,任务数值!A:I,5),MOD(A455,3)=0,VLOOKUP(A455,任务数值!A:I,8),MOD(A455,3)=1,VLOOKUP(A455,任务数值!A:S,13))</f>
        <v>职业总等级到达15000</v>
      </c>
      <c r="C455" s="17">
        <f t="shared" si="17"/>
        <v>454</v>
      </c>
      <c r="D455" s="22" t="str">
        <f t="shared" si="18"/>
        <v>成就类型-职业到达等级</v>
      </c>
      <c r="E455" s="22">
        <v>1</v>
      </c>
      <c r="F455" s="22">
        <f>_xlfn.IFS(MOD(A455,3)=2,VLOOKUP(A455,任务数值!A:R,9),MOD(A455,3)=0,999,MOD(A455,3)=1,VLOOKUP(A455,任务数值!A:S,14))</f>
        <v>999</v>
      </c>
      <c r="G455" s="22">
        <f>_xlfn.IFS(MOD(A455,3)=2,1,MOD(A455,3)=0,VLOOKUP(A455,任务数值!A:S,7),MOD(A455,3)=1,1)</f>
        <v>15000</v>
      </c>
      <c r="H455" s="6" t="s">
        <v>21</v>
      </c>
      <c r="I455" s="3">
        <v>3</v>
      </c>
    </row>
    <row r="456" s="3" customFormat="1" spans="1:9">
      <c r="A456" s="17">
        <v>454</v>
      </c>
      <c r="B456" s="3" t="str">
        <f>_xlfn.IFS(MOD(A456,3)=2,VLOOKUP(A456,任务数值!A:I,5),MOD(A456,3)=0,VLOOKUP(A456,任务数值!A:I,8),MOD(A456,3)=1,VLOOKUP(A456,任务数值!A:S,13))</f>
        <v>通关守卫战:冰川星100</v>
      </c>
      <c r="C456" s="17">
        <f t="shared" si="17"/>
        <v>455</v>
      </c>
      <c r="D456" s="22" t="str">
        <f t="shared" si="18"/>
        <v>成就类型-通关战斗类型关卡</v>
      </c>
      <c r="E456" s="22">
        <v>1</v>
      </c>
      <c r="F456" s="22" t="str">
        <f>_xlfn.IFS(MOD(A456,3)=2,VLOOKUP(A456,任务数值!A:R,9),MOD(A456,3)=0,999,MOD(A456,3)=1,VLOOKUP(A456,任务数值!A:S,14))</f>
        <v>战斗类型-挂机关卡|32|100</v>
      </c>
      <c r="G456" s="22">
        <f>_xlfn.IFS(MOD(A456,3)=2,1,MOD(A456,3)=0,VLOOKUP(A456,任务数值!A:S,7),MOD(A456,3)=1,1)</f>
        <v>1</v>
      </c>
      <c r="H456" s="6" t="s">
        <v>21</v>
      </c>
      <c r="I456" s="3">
        <v>3</v>
      </c>
    </row>
    <row r="457" s="3" customFormat="1" spans="1:9">
      <c r="A457" s="17">
        <v>455</v>
      </c>
      <c r="B457" s="3" t="str">
        <f>_xlfn.IFS(MOD(A457,3)=2,VLOOKUP(A457,任务数值!A:I,5),MOD(A457,3)=0,VLOOKUP(A457,任务数值!A:I,8),MOD(A457,3)=1,VLOOKUP(A457,任务数值!A:S,13))</f>
        <v>通关星球30-2</v>
      </c>
      <c r="C457" s="17">
        <f t="shared" si="17"/>
        <v>456</v>
      </c>
      <c r="D457" s="22" t="str">
        <f t="shared" si="18"/>
        <v>成就类型-通关战斗类型关卡</v>
      </c>
      <c r="E457" s="22">
        <v>1</v>
      </c>
      <c r="F457" s="22" t="str">
        <f>_xlfn.IFS(MOD(A457,3)=2,VLOOKUP(A457,任务数值!A:R,9),MOD(A457,3)=0,999,MOD(A457,3)=1,VLOOKUP(A457,任务数值!A:S,14))</f>
        <v>战斗类型-精英关卡|30|2</v>
      </c>
      <c r="G457" s="22">
        <f>_xlfn.IFS(MOD(A457,3)=2,1,MOD(A457,3)=0,VLOOKUP(A457,任务数值!A:S,7),MOD(A457,3)=1,1)</f>
        <v>1</v>
      </c>
      <c r="H457" s="6" t="s">
        <v>21</v>
      </c>
      <c r="I457" s="3">
        <v>3</v>
      </c>
    </row>
    <row r="458" s="3" customFormat="1" spans="1:9">
      <c r="A458" s="17">
        <v>456</v>
      </c>
      <c r="B458" s="3" t="str">
        <f>_xlfn.IFS(MOD(A458,3)=2,VLOOKUP(A458,任务数值!A:I,5),MOD(A458,3)=0,VLOOKUP(A458,任务数值!A:I,8),MOD(A458,3)=1,VLOOKUP(A458,任务数值!A:S,13))</f>
        <v>职业总等级到达15000</v>
      </c>
      <c r="C458" s="17">
        <f t="shared" si="17"/>
        <v>457</v>
      </c>
      <c r="D458" s="22" t="str">
        <f t="shared" si="18"/>
        <v>成就类型-职业到达等级</v>
      </c>
      <c r="E458" s="22">
        <v>1</v>
      </c>
      <c r="F458" s="22">
        <f>_xlfn.IFS(MOD(A458,3)=2,VLOOKUP(A458,任务数值!A:R,9),MOD(A458,3)=0,999,MOD(A458,3)=1,VLOOKUP(A458,任务数值!A:S,14))</f>
        <v>999</v>
      </c>
      <c r="G458" s="22">
        <f>_xlfn.IFS(MOD(A458,3)=2,1,MOD(A458,3)=0,VLOOKUP(A458,任务数值!A:S,7),MOD(A458,3)=1,1)</f>
        <v>15000</v>
      </c>
      <c r="H458" s="6" t="s">
        <v>21</v>
      </c>
      <c r="I458" s="3">
        <v>3</v>
      </c>
    </row>
    <row r="459" s="3" customFormat="1" spans="1:9">
      <c r="A459" s="17">
        <v>457</v>
      </c>
      <c r="B459" s="3" t="str">
        <f>_xlfn.IFS(MOD(A459,3)=2,VLOOKUP(A459,任务数值!A:I,5),MOD(A459,3)=0,VLOOKUP(A459,任务数值!A:I,8),MOD(A459,3)=1,VLOOKUP(A459,任务数值!A:S,13))</f>
        <v>通关守卫战:冰川星150</v>
      </c>
      <c r="C459" s="17">
        <f t="shared" si="17"/>
        <v>458</v>
      </c>
      <c r="D459" s="22" t="str">
        <f t="shared" si="18"/>
        <v>成就类型-通关战斗类型关卡</v>
      </c>
      <c r="E459" s="22">
        <v>1</v>
      </c>
      <c r="F459" s="22" t="str">
        <f>_xlfn.IFS(MOD(A459,3)=2,VLOOKUP(A459,任务数值!A:R,9),MOD(A459,3)=0,999,MOD(A459,3)=1,VLOOKUP(A459,任务数值!A:S,14))</f>
        <v>战斗类型-挂机关卡|32|150</v>
      </c>
      <c r="G459" s="22">
        <f>_xlfn.IFS(MOD(A459,3)=2,1,MOD(A459,3)=0,VLOOKUP(A459,任务数值!A:S,7),MOD(A459,3)=1,1)</f>
        <v>1</v>
      </c>
      <c r="H459" s="6" t="s">
        <v>21</v>
      </c>
      <c r="I459" s="3">
        <v>3</v>
      </c>
    </row>
    <row r="460" s="3" customFormat="1" spans="1:9">
      <c r="A460" s="17">
        <v>458</v>
      </c>
      <c r="B460" s="3" t="str">
        <f>_xlfn.IFS(MOD(A460,3)=2,VLOOKUP(A460,任务数值!A:I,5),MOD(A460,3)=0,VLOOKUP(A460,任务数值!A:I,8),MOD(A460,3)=1,VLOOKUP(A460,任务数值!A:S,13))</f>
        <v>通关星球30-3</v>
      </c>
      <c r="C460" s="17">
        <f t="shared" si="17"/>
        <v>459</v>
      </c>
      <c r="D460" s="22" t="str">
        <f t="shared" si="18"/>
        <v>成就类型-通关战斗类型关卡</v>
      </c>
      <c r="E460" s="22">
        <v>1</v>
      </c>
      <c r="F460" s="22" t="str">
        <f>_xlfn.IFS(MOD(A460,3)=2,VLOOKUP(A460,任务数值!A:R,9),MOD(A460,3)=0,999,MOD(A460,3)=1,VLOOKUP(A460,任务数值!A:S,14))</f>
        <v>战斗类型-精英关卡|30|3</v>
      </c>
      <c r="G460" s="22">
        <f>_xlfn.IFS(MOD(A460,3)=2,1,MOD(A460,3)=0,VLOOKUP(A460,任务数值!A:S,7),MOD(A460,3)=1,1)</f>
        <v>1</v>
      </c>
      <c r="H460" s="6" t="s">
        <v>21</v>
      </c>
      <c r="I460" s="3">
        <v>3</v>
      </c>
    </row>
    <row r="461" s="3" customFormat="1" spans="1:9">
      <c r="A461" s="17">
        <v>459</v>
      </c>
      <c r="B461" s="3" t="str">
        <f>_xlfn.IFS(MOD(A461,3)=2,VLOOKUP(A461,任务数值!A:I,5),MOD(A461,3)=0,VLOOKUP(A461,任务数值!A:I,8),MOD(A461,3)=1,VLOOKUP(A461,任务数值!A:S,13))</f>
        <v>职业总等级到达15000</v>
      </c>
      <c r="C461" s="17">
        <f t="shared" si="17"/>
        <v>460</v>
      </c>
      <c r="D461" s="22" t="str">
        <f t="shared" si="18"/>
        <v>成就类型-职业到达等级</v>
      </c>
      <c r="E461" s="22">
        <v>1</v>
      </c>
      <c r="F461" s="22">
        <f>_xlfn.IFS(MOD(A461,3)=2,VLOOKUP(A461,任务数值!A:R,9),MOD(A461,3)=0,999,MOD(A461,3)=1,VLOOKUP(A461,任务数值!A:S,14))</f>
        <v>999</v>
      </c>
      <c r="G461" s="22">
        <f>_xlfn.IFS(MOD(A461,3)=2,1,MOD(A461,3)=0,VLOOKUP(A461,任务数值!A:S,7),MOD(A461,3)=1,1)</f>
        <v>15000</v>
      </c>
      <c r="H461" s="6" t="s">
        <v>21</v>
      </c>
      <c r="I461" s="3">
        <v>3</v>
      </c>
    </row>
    <row r="462" s="3" customFormat="1" spans="1:9">
      <c r="A462" s="17">
        <v>460</v>
      </c>
      <c r="B462" s="3" t="str">
        <f>_xlfn.IFS(MOD(A462,3)=2,VLOOKUP(A462,任务数值!A:I,5),MOD(A462,3)=0,VLOOKUP(A462,任务数值!A:I,8),MOD(A462,3)=1,VLOOKUP(A462,任务数值!A:S,13))</f>
        <v>通关守卫战:冰川星200</v>
      </c>
      <c r="C462" s="17">
        <f t="shared" si="17"/>
        <v>461</v>
      </c>
      <c r="D462" s="22" t="str">
        <f t="shared" si="18"/>
        <v>成就类型-通关战斗类型关卡</v>
      </c>
      <c r="E462" s="22">
        <v>1</v>
      </c>
      <c r="F462" s="22" t="str">
        <f>_xlfn.IFS(MOD(A462,3)=2,VLOOKUP(A462,任务数值!A:R,9),MOD(A462,3)=0,999,MOD(A462,3)=1,VLOOKUP(A462,任务数值!A:S,14))</f>
        <v>战斗类型-挂机关卡|32|200</v>
      </c>
      <c r="G462" s="22">
        <f>_xlfn.IFS(MOD(A462,3)=2,1,MOD(A462,3)=0,VLOOKUP(A462,任务数值!A:S,7),MOD(A462,3)=1,1)</f>
        <v>1</v>
      </c>
      <c r="H462" s="6" t="s">
        <v>21</v>
      </c>
      <c r="I462" s="3">
        <v>3</v>
      </c>
    </row>
    <row r="463" s="3" customFormat="1" spans="1:9">
      <c r="A463" s="17">
        <v>461</v>
      </c>
      <c r="B463" s="3" t="str">
        <f>_xlfn.IFS(MOD(A463,3)=2,VLOOKUP(A463,任务数值!A:I,5),MOD(A463,3)=0,VLOOKUP(A463,任务数值!A:I,8),MOD(A463,3)=1,VLOOKUP(A463,任务数值!A:S,13))</f>
        <v>通关星球30-4</v>
      </c>
      <c r="C463" s="17">
        <f t="shared" si="17"/>
        <v>462</v>
      </c>
      <c r="D463" s="22" t="str">
        <f t="shared" si="18"/>
        <v>成就类型-通关战斗类型关卡</v>
      </c>
      <c r="E463" s="22">
        <v>1</v>
      </c>
      <c r="F463" s="22" t="str">
        <f>_xlfn.IFS(MOD(A463,3)=2,VLOOKUP(A463,任务数值!A:R,9),MOD(A463,3)=0,999,MOD(A463,3)=1,VLOOKUP(A463,任务数值!A:S,14))</f>
        <v>战斗类型-精英关卡|30|4</v>
      </c>
      <c r="G463" s="22">
        <f>_xlfn.IFS(MOD(A463,3)=2,1,MOD(A463,3)=0,VLOOKUP(A463,任务数值!A:S,7),MOD(A463,3)=1,1)</f>
        <v>1</v>
      </c>
      <c r="H463" s="6" t="s">
        <v>21</v>
      </c>
      <c r="I463" s="3">
        <v>3</v>
      </c>
    </row>
    <row r="464" s="3" customFormat="1" spans="1:9">
      <c r="A464" s="17">
        <v>462</v>
      </c>
      <c r="B464" s="3" t="str">
        <f>_xlfn.IFS(MOD(A464,3)=2,VLOOKUP(A464,任务数值!A:I,5),MOD(A464,3)=0,VLOOKUP(A464,任务数值!A:I,8),MOD(A464,3)=1,VLOOKUP(A464,任务数值!A:S,13))</f>
        <v>职业总等级到达15000</v>
      </c>
      <c r="C464" s="17">
        <f t="shared" si="17"/>
        <v>463</v>
      </c>
      <c r="D464" s="22" t="str">
        <f t="shared" si="18"/>
        <v>成就类型-职业到达等级</v>
      </c>
      <c r="E464" s="22">
        <v>1</v>
      </c>
      <c r="F464" s="22">
        <f>_xlfn.IFS(MOD(A464,3)=2,VLOOKUP(A464,任务数值!A:R,9),MOD(A464,3)=0,999,MOD(A464,3)=1,VLOOKUP(A464,任务数值!A:S,14))</f>
        <v>999</v>
      </c>
      <c r="G464" s="22">
        <f>_xlfn.IFS(MOD(A464,3)=2,1,MOD(A464,3)=0,VLOOKUP(A464,任务数值!A:S,7),MOD(A464,3)=1,1)</f>
        <v>15000</v>
      </c>
      <c r="H464" s="6" t="s">
        <v>21</v>
      </c>
      <c r="I464" s="3">
        <v>3</v>
      </c>
    </row>
    <row r="465" s="3" customFormat="1" spans="1:9">
      <c r="A465" s="17">
        <v>463</v>
      </c>
      <c r="B465" s="3" t="str">
        <f>_xlfn.IFS(MOD(A465,3)=2,VLOOKUP(A465,任务数值!A:I,5),MOD(A465,3)=0,VLOOKUP(A465,任务数值!A:I,8),MOD(A465,3)=1,VLOOKUP(A465,任务数值!A:S,13))</f>
        <v>通关守卫战:冰川星250</v>
      </c>
      <c r="C465" s="17">
        <f t="shared" si="17"/>
        <v>464</v>
      </c>
      <c r="D465" s="22" t="str">
        <f t="shared" si="18"/>
        <v>成就类型-通关战斗类型关卡</v>
      </c>
      <c r="E465" s="22">
        <v>1</v>
      </c>
      <c r="F465" s="22" t="str">
        <f>_xlfn.IFS(MOD(A465,3)=2,VLOOKUP(A465,任务数值!A:R,9),MOD(A465,3)=0,999,MOD(A465,3)=1,VLOOKUP(A465,任务数值!A:S,14))</f>
        <v>战斗类型-挂机关卡|32|250</v>
      </c>
      <c r="G465" s="22">
        <f>_xlfn.IFS(MOD(A465,3)=2,1,MOD(A465,3)=0,VLOOKUP(A465,任务数值!A:S,7),MOD(A465,3)=1,1)</f>
        <v>1</v>
      </c>
      <c r="H465" s="6" t="s">
        <v>21</v>
      </c>
      <c r="I465" s="3">
        <v>3</v>
      </c>
    </row>
    <row r="466" s="3" customFormat="1" spans="1:9">
      <c r="A466" s="17">
        <v>464</v>
      </c>
      <c r="B466" s="3" t="str">
        <f>_xlfn.IFS(MOD(A466,3)=2,VLOOKUP(A466,任务数值!A:I,5),MOD(A466,3)=0,VLOOKUP(A466,任务数值!A:I,8),MOD(A466,3)=1,VLOOKUP(A466,任务数值!A:S,13))</f>
        <v>通关星球30-5</v>
      </c>
      <c r="C466" s="17">
        <f t="shared" si="17"/>
        <v>465</v>
      </c>
      <c r="D466" s="22" t="str">
        <f t="shared" si="18"/>
        <v>成就类型-通关战斗类型关卡</v>
      </c>
      <c r="E466" s="22">
        <v>1</v>
      </c>
      <c r="F466" s="22" t="str">
        <f>_xlfn.IFS(MOD(A466,3)=2,VLOOKUP(A466,任务数值!A:R,9),MOD(A466,3)=0,999,MOD(A466,3)=1,VLOOKUP(A466,任务数值!A:S,14))</f>
        <v>战斗类型-精英关卡|30|5</v>
      </c>
      <c r="G466" s="22">
        <f>_xlfn.IFS(MOD(A466,3)=2,1,MOD(A466,3)=0,VLOOKUP(A466,任务数值!A:S,7),MOD(A466,3)=1,1)</f>
        <v>1</v>
      </c>
      <c r="H466" s="6" t="s">
        <v>21</v>
      </c>
      <c r="I466" s="3">
        <v>3</v>
      </c>
    </row>
    <row r="467" s="3" customFormat="1" spans="1:9">
      <c r="A467" s="17">
        <v>465</v>
      </c>
      <c r="B467" s="3" t="str">
        <f>_xlfn.IFS(MOD(A467,3)=2,VLOOKUP(A467,任务数值!A:I,5),MOD(A467,3)=0,VLOOKUP(A467,任务数值!A:I,8),MOD(A467,3)=1,VLOOKUP(A467,任务数值!A:S,13))</f>
        <v>职业总等级到达15000</v>
      </c>
      <c r="C467" s="17">
        <f t="shared" si="17"/>
        <v>466</v>
      </c>
      <c r="D467" s="22" t="str">
        <f t="shared" si="18"/>
        <v>成就类型-职业到达等级</v>
      </c>
      <c r="E467" s="22">
        <v>1</v>
      </c>
      <c r="F467" s="22">
        <f>_xlfn.IFS(MOD(A467,3)=2,VLOOKUP(A467,任务数值!A:R,9),MOD(A467,3)=0,999,MOD(A467,3)=1,VLOOKUP(A467,任务数值!A:S,14))</f>
        <v>999</v>
      </c>
      <c r="G467" s="22">
        <f>_xlfn.IFS(MOD(A467,3)=2,1,MOD(A467,3)=0,VLOOKUP(A467,任务数值!A:S,7),MOD(A467,3)=1,1)</f>
        <v>15000</v>
      </c>
      <c r="H467" s="6" t="s">
        <v>21</v>
      </c>
      <c r="I467" s="3">
        <v>3</v>
      </c>
    </row>
    <row r="468" s="3" customFormat="1" spans="1:9">
      <c r="A468" s="17">
        <v>466</v>
      </c>
      <c r="B468" s="3" t="str">
        <f>_xlfn.IFS(MOD(A468,3)=2,VLOOKUP(A468,任务数值!A:I,5),MOD(A468,3)=0,VLOOKUP(A468,任务数值!A:I,8),MOD(A468,3)=1,VLOOKUP(A468,任务数值!A:S,13))</f>
        <v>通关守卫战:冰川星300</v>
      </c>
      <c r="C468" s="17">
        <f t="shared" si="17"/>
        <v>467</v>
      </c>
      <c r="D468" s="22" t="str">
        <f t="shared" si="18"/>
        <v>成就类型-通关战斗类型关卡</v>
      </c>
      <c r="E468" s="22">
        <v>1</v>
      </c>
      <c r="F468" s="22" t="str">
        <f>_xlfn.IFS(MOD(A468,3)=2,VLOOKUP(A468,任务数值!A:R,9),MOD(A468,3)=0,999,MOD(A468,3)=1,VLOOKUP(A468,任务数值!A:S,14))</f>
        <v>战斗类型-挂机关卡|32|300</v>
      </c>
      <c r="G468" s="22">
        <f>_xlfn.IFS(MOD(A468,3)=2,1,MOD(A468,3)=0,VLOOKUP(A468,任务数值!A:S,7),MOD(A468,3)=1,1)</f>
        <v>1</v>
      </c>
      <c r="H468" s="6" t="s">
        <v>21</v>
      </c>
      <c r="I468" s="3">
        <v>3</v>
      </c>
    </row>
    <row r="469" s="3" customFormat="1" spans="1:9">
      <c r="A469" s="17">
        <v>467</v>
      </c>
      <c r="B469" s="3" t="str">
        <f>_xlfn.IFS(MOD(A469,3)=2,VLOOKUP(A469,任务数值!A:I,5),MOD(A469,3)=0,VLOOKUP(A469,任务数值!A:I,8),MOD(A469,3)=1,VLOOKUP(A469,任务数值!A:S,13))</f>
        <v>通关星球31-1</v>
      </c>
      <c r="C469" s="17">
        <f t="shared" si="17"/>
        <v>468</v>
      </c>
      <c r="D469" s="22" t="str">
        <f t="shared" si="18"/>
        <v>成就类型-通关战斗类型关卡</v>
      </c>
      <c r="E469" s="22">
        <v>1</v>
      </c>
      <c r="F469" s="22" t="str">
        <f>_xlfn.IFS(MOD(A469,3)=2,VLOOKUP(A469,任务数值!A:R,9),MOD(A469,3)=0,999,MOD(A469,3)=1,VLOOKUP(A469,任务数值!A:S,14))</f>
        <v>战斗类型-精英关卡|31|1</v>
      </c>
      <c r="G469" s="22">
        <f>_xlfn.IFS(MOD(A469,3)=2,1,MOD(A469,3)=0,VLOOKUP(A469,任务数值!A:S,7),MOD(A469,3)=1,1)</f>
        <v>1</v>
      </c>
      <c r="H469" s="6" t="s">
        <v>21</v>
      </c>
      <c r="I469" s="3">
        <v>3</v>
      </c>
    </row>
    <row r="470" s="3" customFormat="1" spans="1:9">
      <c r="A470" s="17">
        <v>468</v>
      </c>
      <c r="B470" s="3" t="str">
        <f>_xlfn.IFS(MOD(A470,3)=2,VLOOKUP(A470,任务数值!A:I,5),MOD(A470,3)=0,VLOOKUP(A470,任务数值!A:I,8),MOD(A470,3)=1,VLOOKUP(A470,任务数值!A:S,13))</f>
        <v>职业总等级到达15000</v>
      </c>
      <c r="C470" s="17">
        <f t="shared" si="17"/>
        <v>469</v>
      </c>
      <c r="D470" s="22" t="str">
        <f t="shared" si="18"/>
        <v>成就类型-职业到达等级</v>
      </c>
      <c r="E470" s="22">
        <v>1</v>
      </c>
      <c r="F470" s="22">
        <f>_xlfn.IFS(MOD(A470,3)=2,VLOOKUP(A470,任务数值!A:R,9),MOD(A470,3)=0,999,MOD(A470,3)=1,VLOOKUP(A470,任务数值!A:S,14))</f>
        <v>999</v>
      </c>
      <c r="G470" s="22">
        <f>_xlfn.IFS(MOD(A470,3)=2,1,MOD(A470,3)=0,VLOOKUP(A470,任务数值!A:S,7),MOD(A470,3)=1,1)</f>
        <v>15000</v>
      </c>
      <c r="H470" s="6" t="s">
        <v>21</v>
      </c>
      <c r="I470" s="3">
        <v>3</v>
      </c>
    </row>
    <row r="471" s="3" customFormat="1" spans="1:9">
      <c r="A471" s="17">
        <v>469</v>
      </c>
      <c r="B471" s="3" t="str">
        <f>_xlfn.IFS(MOD(A471,3)=2,VLOOKUP(A471,任务数值!A:I,5),MOD(A471,3)=0,VLOOKUP(A471,任务数值!A:I,8),MOD(A471,3)=1,VLOOKUP(A471,任务数值!A:S,13))</f>
        <v>通关守卫战:冰川星350</v>
      </c>
      <c r="C471" s="17">
        <f t="shared" si="17"/>
        <v>470</v>
      </c>
      <c r="D471" s="22" t="str">
        <f t="shared" si="18"/>
        <v>成就类型-通关战斗类型关卡</v>
      </c>
      <c r="E471" s="22">
        <v>1</v>
      </c>
      <c r="F471" s="22" t="str">
        <f>_xlfn.IFS(MOD(A471,3)=2,VLOOKUP(A471,任务数值!A:R,9),MOD(A471,3)=0,999,MOD(A471,3)=1,VLOOKUP(A471,任务数值!A:S,14))</f>
        <v>战斗类型-挂机关卡|32|350</v>
      </c>
      <c r="G471" s="22">
        <f>_xlfn.IFS(MOD(A471,3)=2,1,MOD(A471,3)=0,VLOOKUP(A471,任务数值!A:S,7),MOD(A471,3)=1,1)</f>
        <v>1</v>
      </c>
      <c r="H471" s="6" t="s">
        <v>21</v>
      </c>
      <c r="I471" s="3">
        <v>3</v>
      </c>
    </row>
    <row r="472" s="3" customFormat="1" spans="1:9">
      <c r="A472" s="17">
        <v>470</v>
      </c>
      <c r="B472" s="3" t="str">
        <f>_xlfn.IFS(MOD(A472,3)=2,VLOOKUP(A472,任务数值!A:I,5),MOD(A472,3)=0,VLOOKUP(A472,任务数值!A:I,8),MOD(A472,3)=1,VLOOKUP(A472,任务数值!A:S,13))</f>
        <v>通关星球31-2</v>
      </c>
      <c r="C472" s="17">
        <f t="shared" si="17"/>
        <v>471</v>
      </c>
      <c r="D472" s="22" t="str">
        <f t="shared" si="18"/>
        <v>成就类型-通关战斗类型关卡</v>
      </c>
      <c r="E472" s="22">
        <v>1</v>
      </c>
      <c r="F472" s="22" t="str">
        <f>_xlfn.IFS(MOD(A472,3)=2,VLOOKUP(A472,任务数值!A:R,9),MOD(A472,3)=0,999,MOD(A472,3)=1,VLOOKUP(A472,任务数值!A:S,14))</f>
        <v>战斗类型-精英关卡|31|2</v>
      </c>
      <c r="G472" s="22">
        <f>_xlfn.IFS(MOD(A472,3)=2,1,MOD(A472,3)=0,VLOOKUP(A472,任务数值!A:S,7),MOD(A472,3)=1,1)</f>
        <v>1</v>
      </c>
      <c r="H472" s="6" t="s">
        <v>21</v>
      </c>
      <c r="I472" s="3">
        <v>3</v>
      </c>
    </row>
    <row r="473" s="3" customFormat="1" spans="1:9">
      <c r="A473" s="17">
        <v>471</v>
      </c>
      <c r="B473" s="3" t="str">
        <f>_xlfn.IFS(MOD(A473,3)=2,VLOOKUP(A473,任务数值!A:I,5),MOD(A473,3)=0,VLOOKUP(A473,任务数值!A:I,8),MOD(A473,3)=1,VLOOKUP(A473,任务数值!A:S,13))</f>
        <v>职业总等级到达15000</v>
      </c>
      <c r="C473" s="17">
        <f t="shared" si="17"/>
        <v>472</v>
      </c>
      <c r="D473" s="22" t="str">
        <f t="shared" si="18"/>
        <v>成就类型-职业到达等级</v>
      </c>
      <c r="E473" s="22">
        <v>1</v>
      </c>
      <c r="F473" s="22">
        <f>_xlfn.IFS(MOD(A473,3)=2,VLOOKUP(A473,任务数值!A:R,9),MOD(A473,3)=0,999,MOD(A473,3)=1,VLOOKUP(A473,任务数值!A:S,14))</f>
        <v>999</v>
      </c>
      <c r="G473" s="22">
        <f>_xlfn.IFS(MOD(A473,3)=2,1,MOD(A473,3)=0,VLOOKUP(A473,任务数值!A:S,7),MOD(A473,3)=1,1)</f>
        <v>15000</v>
      </c>
      <c r="H473" s="6" t="s">
        <v>21</v>
      </c>
      <c r="I473" s="3">
        <v>3</v>
      </c>
    </row>
    <row r="474" s="3" customFormat="1" spans="1:9">
      <c r="A474" s="17">
        <v>472</v>
      </c>
      <c r="B474" s="3" t="str">
        <f>_xlfn.IFS(MOD(A474,3)=2,VLOOKUP(A474,任务数值!A:I,5),MOD(A474,3)=0,VLOOKUP(A474,任务数值!A:I,8),MOD(A474,3)=1,VLOOKUP(A474,任务数值!A:S,13))</f>
        <v>通关守卫战:冰川星400</v>
      </c>
      <c r="C474" s="17">
        <f t="shared" si="17"/>
        <v>473</v>
      </c>
      <c r="D474" s="22" t="str">
        <f t="shared" si="18"/>
        <v>成就类型-通关战斗类型关卡</v>
      </c>
      <c r="E474" s="22">
        <v>1</v>
      </c>
      <c r="F474" s="22" t="str">
        <f>_xlfn.IFS(MOD(A474,3)=2,VLOOKUP(A474,任务数值!A:R,9),MOD(A474,3)=0,999,MOD(A474,3)=1,VLOOKUP(A474,任务数值!A:S,14))</f>
        <v>战斗类型-挂机关卡|32|400</v>
      </c>
      <c r="G474" s="22">
        <f>_xlfn.IFS(MOD(A474,3)=2,1,MOD(A474,3)=0,VLOOKUP(A474,任务数值!A:S,7),MOD(A474,3)=1,1)</f>
        <v>1</v>
      </c>
      <c r="H474" s="6" t="s">
        <v>21</v>
      </c>
      <c r="I474" s="3">
        <v>3</v>
      </c>
    </row>
    <row r="475" s="3" customFormat="1" spans="1:9">
      <c r="A475" s="17">
        <v>473</v>
      </c>
      <c r="B475" s="3" t="str">
        <f>_xlfn.IFS(MOD(A475,3)=2,VLOOKUP(A475,任务数值!A:I,5),MOD(A475,3)=0,VLOOKUP(A475,任务数值!A:I,8),MOD(A475,3)=1,VLOOKUP(A475,任务数值!A:S,13))</f>
        <v>通关星球31-3</v>
      </c>
      <c r="C475" s="17">
        <f t="shared" si="17"/>
        <v>474</v>
      </c>
      <c r="D475" s="22" t="str">
        <f t="shared" si="18"/>
        <v>成就类型-通关战斗类型关卡</v>
      </c>
      <c r="E475" s="22">
        <v>1</v>
      </c>
      <c r="F475" s="22" t="str">
        <f>_xlfn.IFS(MOD(A475,3)=2,VLOOKUP(A475,任务数值!A:R,9),MOD(A475,3)=0,999,MOD(A475,3)=1,VLOOKUP(A475,任务数值!A:S,14))</f>
        <v>战斗类型-精英关卡|31|3</v>
      </c>
      <c r="G475" s="22">
        <f>_xlfn.IFS(MOD(A475,3)=2,1,MOD(A475,3)=0,VLOOKUP(A475,任务数值!A:S,7),MOD(A475,3)=1,1)</f>
        <v>1</v>
      </c>
      <c r="H475" s="6" t="s">
        <v>21</v>
      </c>
      <c r="I475" s="3">
        <v>3</v>
      </c>
    </row>
    <row r="476" s="3" customFormat="1" spans="1:9">
      <c r="A476" s="17">
        <v>474</v>
      </c>
      <c r="B476" s="3" t="str">
        <f>_xlfn.IFS(MOD(A476,3)=2,VLOOKUP(A476,任务数值!A:I,5),MOD(A476,3)=0,VLOOKUP(A476,任务数值!A:I,8),MOD(A476,3)=1,VLOOKUP(A476,任务数值!A:S,13))</f>
        <v>职业总等级到达15000</v>
      </c>
      <c r="C476" s="17">
        <f t="shared" si="17"/>
        <v>475</v>
      </c>
      <c r="D476" s="22" t="str">
        <f t="shared" si="18"/>
        <v>成就类型-职业到达等级</v>
      </c>
      <c r="E476" s="22">
        <v>1</v>
      </c>
      <c r="F476" s="22">
        <f>_xlfn.IFS(MOD(A476,3)=2,VLOOKUP(A476,任务数值!A:R,9),MOD(A476,3)=0,999,MOD(A476,3)=1,VLOOKUP(A476,任务数值!A:S,14))</f>
        <v>999</v>
      </c>
      <c r="G476" s="22">
        <f>_xlfn.IFS(MOD(A476,3)=2,1,MOD(A476,3)=0,VLOOKUP(A476,任务数值!A:S,7),MOD(A476,3)=1,1)</f>
        <v>15000</v>
      </c>
      <c r="H476" s="6" t="s">
        <v>21</v>
      </c>
      <c r="I476" s="3">
        <v>3</v>
      </c>
    </row>
    <row r="477" s="3" customFormat="1" spans="1:9">
      <c r="A477" s="17">
        <v>475</v>
      </c>
      <c r="B477" s="3" t="str">
        <f>_xlfn.IFS(MOD(A477,3)=2,VLOOKUP(A477,任务数值!A:I,5),MOD(A477,3)=0,VLOOKUP(A477,任务数值!A:I,8),MOD(A477,3)=1,VLOOKUP(A477,任务数值!A:S,13))</f>
        <v>通关守卫战:冰川星450</v>
      </c>
      <c r="C477" s="17">
        <f t="shared" si="17"/>
        <v>476</v>
      </c>
      <c r="D477" s="22" t="str">
        <f t="shared" si="18"/>
        <v>成就类型-通关战斗类型关卡</v>
      </c>
      <c r="E477" s="22">
        <v>1</v>
      </c>
      <c r="F477" s="22" t="str">
        <f>_xlfn.IFS(MOD(A477,3)=2,VLOOKUP(A477,任务数值!A:R,9),MOD(A477,3)=0,999,MOD(A477,3)=1,VLOOKUP(A477,任务数值!A:S,14))</f>
        <v>战斗类型-挂机关卡|32|450</v>
      </c>
      <c r="G477" s="22">
        <f>_xlfn.IFS(MOD(A477,3)=2,1,MOD(A477,3)=0,VLOOKUP(A477,任务数值!A:S,7),MOD(A477,3)=1,1)</f>
        <v>1</v>
      </c>
      <c r="H477" s="6" t="s">
        <v>21</v>
      </c>
      <c r="I477" s="3">
        <v>3</v>
      </c>
    </row>
    <row r="478" s="3" customFormat="1" spans="1:9">
      <c r="A478" s="17">
        <v>476</v>
      </c>
      <c r="B478" s="3" t="str">
        <f>_xlfn.IFS(MOD(A478,3)=2,VLOOKUP(A478,任务数值!A:I,5),MOD(A478,3)=0,VLOOKUP(A478,任务数值!A:I,8),MOD(A478,3)=1,VLOOKUP(A478,任务数值!A:S,13))</f>
        <v>通关星球31-4</v>
      </c>
      <c r="C478" s="17">
        <f t="shared" si="17"/>
        <v>477</v>
      </c>
      <c r="D478" s="22" t="str">
        <f t="shared" si="18"/>
        <v>成就类型-通关战斗类型关卡</v>
      </c>
      <c r="E478" s="22">
        <v>1</v>
      </c>
      <c r="F478" s="22" t="str">
        <f>_xlfn.IFS(MOD(A478,3)=2,VLOOKUP(A478,任务数值!A:R,9),MOD(A478,3)=0,999,MOD(A478,3)=1,VLOOKUP(A478,任务数值!A:S,14))</f>
        <v>战斗类型-精英关卡|31|4</v>
      </c>
      <c r="G478" s="22">
        <f>_xlfn.IFS(MOD(A478,3)=2,1,MOD(A478,3)=0,VLOOKUP(A478,任务数值!A:S,7),MOD(A478,3)=1,1)</f>
        <v>1</v>
      </c>
      <c r="H478" s="6" t="s">
        <v>21</v>
      </c>
      <c r="I478" s="3">
        <v>3</v>
      </c>
    </row>
    <row r="479" s="3" customFormat="1" spans="1:9">
      <c r="A479" s="17">
        <v>477</v>
      </c>
      <c r="B479" s="3" t="str">
        <f>_xlfn.IFS(MOD(A479,3)=2,VLOOKUP(A479,任务数值!A:I,5),MOD(A479,3)=0,VLOOKUP(A479,任务数值!A:I,8),MOD(A479,3)=1,VLOOKUP(A479,任务数值!A:S,13))</f>
        <v>职业总等级到达15000</v>
      </c>
      <c r="C479" s="17">
        <f t="shared" si="17"/>
        <v>478</v>
      </c>
      <c r="D479" s="22" t="str">
        <f t="shared" si="18"/>
        <v>成就类型-职业到达等级</v>
      </c>
      <c r="E479" s="22">
        <v>1</v>
      </c>
      <c r="F479" s="22">
        <f>_xlfn.IFS(MOD(A479,3)=2,VLOOKUP(A479,任务数值!A:R,9),MOD(A479,3)=0,999,MOD(A479,3)=1,VLOOKUP(A479,任务数值!A:S,14))</f>
        <v>999</v>
      </c>
      <c r="G479" s="22">
        <f>_xlfn.IFS(MOD(A479,3)=2,1,MOD(A479,3)=0,VLOOKUP(A479,任务数值!A:S,7),MOD(A479,3)=1,1)</f>
        <v>15000</v>
      </c>
      <c r="H479" s="6" t="s">
        <v>21</v>
      </c>
      <c r="I479" s="3">
        <v>3</v>
      </c>
    </row>
    <row r="480" s="3" customFormat="1" spans="1:9">
      <c r="A480" s="17">
        <v>478</v>
      </c>
      <c r="B480" s="3" t="str">
        <f>_xlfn.IFS(MOD(A480,3)=2,VLOOKUP(A480,任务数值!A:I,5),MOD(A480,3)=0,VLOOKUP(A480,任务数值!A:I,8),MOD(A480,3)=1,VLOOKUP(A480,任务数值!A:S,13))</f>
        <v>通关守卫战:冰川星500</v>
      </c>
      <c r="C480" s="17">
        <f t="shared" si="17"/>
        <v>479</v>
      </c>
      <c r="D480" s="22" t="str">
        <f t="shared" si="18"/>
        <v>成就类型-通关战斗类型关卡</v>
      </c>
      <c r="E480" s="22">
        <v>1</v>
      </c>
      <c r="F480" s="22" t="str">
        <f>_xlfn.IFS(MOD(A480,3)=2,VLOOKUP(A480,任务数值!A:R,9),MOD(A480,3)=0,999,MOD(A480,3)=1,VLOOKUP(A480,任务数值!A:S,14))</f>
        <v>战斗类型-挂机关卡|32|500</v>
      </c>
      <c r="G480" s="22">
        <f>_xlfn.IFS(MOD(A480,3)=2,1,MOD(A480,3)=0,VLOOKUP(A480,任务数值!A:S,7),MOD(A480,3)=1,1)</f>
        <v>1</v>
      </c>
      <c r="H480" s="6" t="s">
        <v>21</v>
      </c>
      <c r="I480" s="3">
        <v>3</v>
      </c>
    </row>
    <row r="481" s="3" customFormat="1" spans="1:9">
      <c r="A481" s="17">
        <v>479</v>
      </c>
      <c r="B481" s="3" t="str">
        <f>_xlfn.IFS(MOD(A481,3)=2,VLOOKUP(A481,任务数值!A:I,5),MOD(A481,3)=0,VLOOKUP(A481,任务数值!A:I,8),MOD(A481,3)=1,VLOOKUP(A481,任务数值!A:S,13))</f>
        <v>通关星球31-5</v>
      </c>
      <c r="C481" s="17">
        <f t="shared" si="17"/>
        <v>480</v>
      </c>
      <c r="D481" s="22" t="str">
        <f t="shared" si="18"/>
        <v>成就类型-通关战斗类型关卡</v>
      </c>
      <c r="E481" s="22">
        <v>1</v>
      </c>
      <c r="F481" s="22" t="str">
        <f>_xlfn.IFS(MOD(A481,3)=2,VLOOKUP(A481,任务数值!A:R,9),MOD(A481,3)=0,999,MOD(A481,3)=1,VLOOKUP(A481,任务数值!A:S,14))</f>
        <v>战斗类型-精英关卡|31|5</v>
      </c>
      <c r="G481" s="22">
        <f>_xlfn.IFS(MOD(A481,3)=2,1,MOD(A481,3)=0,VLOOKUP(A481,任务数值!A:S,7),MOD(A481,3)=1,1)</f>
        <v>1</v>
      </c>
      <c r="H481" s="6" t="s">
        <v>21</v>
      </c>
      <c r="I481" s="3">
        <v>3</v>
      </c>
    </row>
    <row r="482" s="3" customFormat="1" spans="1:9">
      <c r="A482" s="17">
        <v>480</v>
      </c>
      <c r="B482" s="3" t="str">
        <f>_xlfn.IFS(MOD(A482,3)=2,VLOOKUP(A482,任务数值!A:I,5),MOD(A482,3)=0,VLOOKUP(A482,任务数值!A:I,8),MOD(A482,3)=1,VLOOKUP(A482,任务数值!A:S,13))</f>
        <v>职业总等级到达15000</v>
      </c>
      <c r="C482" s="17">
        <f t="shared" si="17"/>
        <v>481</v>
      </c>
      <c r="D482" s="22" t="str">
        <f t="shared" si="18"/>
        <v>成就类型-职业到达等级</v>
      </c>
      <c r="E482" s="22">
        <v>1</v>
      </c>
      <c r="F482" s="22">
        <f>_xlfn.IFS(MOD(A482,3)=2,VLOOKUP(A482,任务数值!A:R,9),MOD(A482,3)=0,999,MOD(A482,3)=1,VLOOKUP(A482,任务数值!A:S,14))</f>
        <v>999</v>
      </c>
      <c r="G482" s="22">
        <f>_xlfn.IFS(MOD(A482,3)=2,1,MOD(A482,3)=0,VLOOKUP(A482,任务数值!A:S,7),MOD(A482,3)=1,1)</f>
        <v>15000</v>
      </c>
      <c r="H482" s="6" t="s">
        <v>21</v>
      </c>
      <c r="I482" s="3">
        <v>3</v>
      </c>
    </row>
    <row r="483" s="3" customFormat="1" spans="1:9">
      <c r="A483" s="17">
        <v>481</v>
      </c>
      <c r="B483" s="3" t="str">
        <f>_xlfn.IFS(MOD(A483,3)=2,VLOOKUP(A483,任务数值!A:I,5),MOD(A483,3)=0,VLOOKUP(A483,任务数值!A:I,8),MOD(A483,3)=1,VLOOKUP(A483,任务数值!A:S,13))</f>
        <v>通关守卫战:炙岩星50</v>
      </c>
      <c r="C483" s="17">
        <f t="shared" si="17"/>
        <v>482</v>
      </c>
      <c r="D483" s="22" t="str">
        <f t="shared" si="18"/>
        <v>成就类型-通关战斗类型关卡</v>
      </c>
      <c r="E483" s="22">
        <v>1</v>
      </c>
      <c r="F483" s="22" t="str">
        <f>_xlfn.IFS(MOD(A483,3)=2,VLOOKUP(A483,任务数值!A:R,9),MOD(A483,3)=0,999,MOD(A483,3)=1,VLOOKUP(A483,任务数值!A:S,14))</f>
        <v>战斗类型-挂机关卡|33|50</v>
      </c>
      <c r="G483" s="22">
        <f>_xlfn.IFS(MOD(A483,3)=2,1,MOD(A483,3)=0,VLOOKUP(A483,任务数值!A:S,7),MOD(A483,3)=1,1)</f>
        <v>1</v>
      </c>
      <c r="H483" s="6" t="s">
        <v>21</v>
      </c>
      <c r="I483" s="3">
        <v>3</v>
      </c>
    </row>
    <row r="484" s="3" customFormat="1" spans="1:9">
      <c r="A484" s="17">
        <v>482</v>
      </c>
      <c r="B484" s="3" t="str">
        <f>_xlfn.IFS(MOD(A484,3)=2,VLOOKUP(A484,任务数值!A:I,5),MOD(A484,3)=0,VLOOKUP(A484,任务数值!A:I,8),MOD(A484,3)=1,VLOOKUP(A484,任务数值!A:S,13))</f>
        <v>通关星球32-1</v>
      </c>
      <c r="C484" s="17">
        <f t="shared" si="17"/>
        <v>483</v>
      </c>
      <c r="D484" s="22" t="str">
        <f t="shared" si="18"/>
        <v>成就类型-通关战斗类型关卡</v>
      </c>
      <c r="E484" s="22">
        <v>1</v>
      </c>
      <c r="F484" s="22" t="str">
        <f>_xlfn.IFS(MOD(A484,3)=2,VLOOKUP(A484,任务数值!A:R,9),MOD(A484,3)=0,999,MOD(A484,3)=1,VLOOKUP(A484,任务数值!A:S,14))</f>
        <v>战斗类型-精英关卡|32|1</v>
      </c>
      <c r="G484" s="22">
        <f>_xlfn.IFS(MOD(A484,3)=2,1,MOD(A484,3)=0,VLOOKUP(A484,任务数值!A:S,7),MOD(A484,3)=1,1)</f>
        <v>1</v>
      </c>
      <c r="H484" s="6" t="s">
        <v>21</v>
      </c>
      <c r="I484" s="3">
        <v>3</v>
      </c>
    </row>
    <row r="485" s="3" customFormat="1" spans="1:9">
      <c r="A485" s="17">
        <v>483</v>
      </c>
      <c r="B485" s="3" t="str">
        <f>_xlfn.IFS(MOD(A485,3)=2,VLOOKUP(A485,任务数值!A:I,5),MOD(A485,3)=0,VLOOKUP(A485,任务数值!A:I,8),MOD(A485,3)=1,VLOOKUP(A485,任务数值!A:S,13))</f>
        <v>职业总等级到达15000</v>
      </c>
      <c r="C485" s="17">
        <f t="shared" si="17"/>
        <v>484</v>
      </c>
      <c r="D485" s="22" t="str">
        <f t="shared" si="18"/>
        <v>成就类型-职业到达等级</v>
      </c>
      <c r="E485" s="22">
        <v>1</v>
      </c>
      <c r="F485" s="22">
        <f>_xlfn.IFS(MOD(A485,3)=2,VLOOKUP(A485,任务数值!A:R,9),MOD(A485,3)=0,999,MOD(A485,3)=1,VLOOKUP(A485,任务数值!A:S,14))</f>
        <v>999</v>
      </c>
      <c r="G485" s="22">
        <f>_xlfn.IFS(MOD(A485,3)=2,1,MOD(A485,3)=0,VLOOKUP(A485,任务数值!A:S,7),MOD(A485,3)=1,1)</f>
        <v>15000</v>
      </c>
      <c r="H485" s="6" t="s">
        <v>21</v>
      </c>
      <c r="I485" s="3">
        <v>3</v>
      </c>
    </row>
    <row r="486" s="3" customFormat="1" spans="1:9">
      <c r="A486" s="17">
        <v>484</v>
      </c>
      <c r="B486" s="3" t="str">
        <f>_xlfn.IFS(MOD(A486,3)=2,VLOOKUP(A486,任务数值!A:I,5),MOD(A486,3)=0,VLOOKUP(A486,任务数值!A:I,8),MOD(A486,3)=1,VLOOKUP(A486,任务数值!A:S,13))</f>
        <v>通关守卫战:炙岩星100</v>
      </c>
      <c r="C486" s="17">
        <f t="shared" si="17"/>
        <v>485</v>
      </c>
      <c r="D486" s="22" t="str">
        <f t="shared" si="18"/>
        <v>成就类型-通关战斗类型关卡</v>
      </c>
      <c r="E486" s="22">
        <v>1</v>
      </c>
      <c r="F486" s="22" t="str">
        <f>_xlfn.IFS(MOD(A486,3)=2,VLOOKUP(A486,任务数值!A:R,9),MOD(A486,3)=0,999,MOD(A486,3)=1,VLOOKUP(A486,任务数值!A:S,14))</f>
        <v>战斗类型-挂机关卡|33|100</v>
      </c>
      <c r="G486" s="22">
        <f>_xlfn.IFS(MOD(A486,3)=2,1,MOD(A486,3)=0,VLOOKUP(A486,任务数值!A:S,7),MOD(A486,3)=1,1)</f>
        <v>1</v>
      </c>
      <c r="H486" s="6" t="s">
        <v>21</v>
      </c>
      <c r="I486" s="3">
        <v>3</v>
      </c>
    </row>
    <row r="487" s="3" customFormat="1" spans="1:9">
      <c r="A487" s="17">
        <v>485</v>
      </c>
      <c r="B487" s="3" t="str">
        <f>_xlfn.IFS(MOD(A487,3)=2,VLOOKUP(A487,任务数值!A:I,5),MOD(A487,3)=0,VLOOKUP(A487,任务数值!A:I,8),MOD(A487,3)=1,VLOOKUP(A487,任务数值!A:S,13))</f>
        <v>通关星球32-2</v>
      </c>
      <c r="C487" s="17">
        <f t="shared" si="17"/>
        <v>486</v>
      </c>
      <c r="D487" s="22" t="str">
        <f t="shared" si="18"/>
        <v>成就类型-通关战斗类型关卡</v>
      </c>
      <c r="E487" s="22">
        <v>1</v>
      </c>
      <c r="F487" s="22" t="str">
        <f>_xlfn.IFS(MOD(A487,3)=2,VLOOKUP(A487,任务数值!A:R,9),MOD(A487,3)=0,999,MOD(A487,3)=1,VLOOKUP(A487,任务数值!A:S,14))</f>
        <v>战斗类型-精英关卡|32|2</v>
      </c>
      <c r="G487" s="22">
        <f>_xlfn.IFS(MOD(A487,3)=2,1,MOD(A487,3)=0,VLOOKUP(A487,任务数值!A:S,7),MOD(A487,3)=1,1)</f>
        <v>1</v>
      </c>
      <c r="H487" s="6" t="s">
        <v>21</v>
      </c>
      <c r="I487" s="3">
        <v>3</v>
      </c>
    </row>
    <row r="488" s="3" customFormat="1" spans="1:9">
      <c r="A488" s="17">
        <v>486</v>
      </c>
      <c r="B488" s="3" t="str">
        <f>_xlfn.IFS(MOD(A488,3)=2,VLOOKUP(A488,任务数值!A:I,5),MOD(A488,3)=0,VLOOKUP(A488,任务数值!A:I,8),MOD(A488,3)=1,VLOOKUP(A488,任务数值!A:S,13))</f>
        <v>职业总等级到达15000</v>
      </c>
      <c r="C488" s="17">
        <f t="shared" si="17"/>
        <v>487</v>
      </c>
      <c r="D488" s="22" t="str">
        <f t="shared" si="18"/>
        <v>成就类型-职业到达等级</v>
      </c>
      <c r="E488" s="22">
        <v>1</v>
      </c>
      <c r="F488" s="22">
        <f>_xlfn.IFS(MOD(A488,3)=2,VLOOKUP(A488,任务数值!A:R,9),MOD(A488,3)=0,999,MOD(A488,3)=1,VLOOKUP(A488,任务数值!A:S,14))</f>
        <v>999</v>
      </c>
      <c r="G488" s="22">
        <f>_xlfn.IFS(MOD(A488,3)=2,1,MOD(A488,3)=0,VLOOKUP(A488,任务数值!A:S,7),MOD(A488,3)=1,1)</f>
        <v>15000</v>
      </c>
      <c r="H488" s="6" t="s">
        <v>21</v>
      </c>
      <c r="I488" s="3">
        <v>3</v>
      </c>
    </row>
    <row r="489" s="3" customFormat="1" spans="1:9">
      <c r="A489" s="17">
        <v>487</v>
      </c>
      <c r="B489" s="3" t="str">
        <f>_xlfn.IFS(MOD(A489,3)=2,VLOOKUP(A489,任务数值!A:I,5),MOD(A489,3)=0,VLOOKUP(A489,任务数值!A:I,8),MOD(A489,3)=1,VLOOKUP(A489,任务数值!A:S,13))</f>
        <v>通关守卫战:炙岩星150</v>
      </c>
      <c r="C489" s="17">
        <f t="shared" si="17"/>
        <v>488</v>
      </c>
      <c r="D489" s="22" t="str">
        <f t="shared" si="18"/>
        <v>成就类型-通关战斗类型关卡</v>
      </c>
      <c r="E489" s="22">
        <v>1</v>
      </c>
      <c r="F489" s="22" t="str">
        <f>_xlfn.IFS(MOD(A489,3)=2,VLOOKUP(A489,任务数值!A:R,9),MOD(A489,3)=0,999,MOD(A489,3)=1,VLOOKUP(A489,任务数值!A:S,14))</f>
        <v>战斗类型-挂机关卡|33|150</v>
      </c>
      <c r="G489" s="22">
        <f>_xlfn.IFS(MOD(A489,3)=2,1,MOD(A489,3)=0,VLOOKUP(A489,任务数值!A:S,7),MOD(A489,3)=1,1)</f>
        <v>1</v>
      </c>
      <c r="H489" s="6" t="s">
        <v>21</v>
      </c>
      <c r="I489" s="3">
        <v>3</v>
      </c>
    </row>
    <row r="490" s="3" customFormat="1" spans="1:9">
      <c r="A490" s="17">
        <v>488</v>
      </c>
      <c r="B490" s="3" t="str">
        <f>_xlfn.IFS(MOD(A490,3)=2,VLOOKUP(A490,任务数值!A:I,5),MOD(A490,3)=0,VLOOKUP(A490,任务数值!A:I,8),MOD(A490,3)=1,VLOOKUP(A490,任务数值!A:S,13))</f>
        <v>通关星球32-3</v>
      </c>
      <c r="C490" s="17">
        <f t="shared" si="17"/>
        <v>489</v>
      </c>
      <c r="D490" s="22" t="str">
        <f t="shared" si="18"/>
        <v>成就类型-通关战斗类型关卡</v>
      </c>
      <c r="E490" s="22">
        <v>1</v>
      </c>
      <c r="F490" s="22" t="str">
        <f>_xlfn.IFS(MOD(A490,3)=2,VLOOKUP(A490,任务数值!A:R,9),MOD(A490,3)=0,999,MOD(A490,3)=1,VLOOKUP(A490,任务数值!A:S,14))</f>
        <v>战斗类型-精英关卡|32|3</v>
      </c>
      <c r="G490" s="22">
        <f>_xlfn.IFS(MOD(A490,3)=2,1,MOD(A490,3)=0,VLOOKUP(A490,任务数值!A:S,7),MOD(A490,3)=1,1)</f>
        <v>1</v>
      </c>
      <c r="H490" s="6" t="s">
        <v>21</v>
      </c>
      <c r="I490" s="3">
        <v>3</v>
      </c>
    </row>
    <row r="491" s="3" customFormat="1" spans="1:9">
      <c r="A491" s="17">
        <v>489</v>
      </c>
      <c r="B491" s="3" t="str">
        <f>_xlfn.IFS(MOD(A491,3)=2,VLOOKUP(A491,任务数值!A:I,5),MOD(A491,3)=0,VLOOKUP(A491,任务数值!A:I,8),MOD(A491,3)=1,VLOOKUP(A491,任务数值!A:S,13))</f>
        <v>职业总等级到达15000</v>
      </c>
      <c r="C491" s="17">
        <f t="shared" si="17"/>
        <v>490</v>
      </c>
      <c r="D491" s="22" t="str">
        <f t="shared" si="18"/>
        <v>成就类型-职业到达等级</v>
      </c>
      <c r="E491" s="22">
        <v>1</v>
      </c>
      <c r="F491" s="22">
        <f>_xlfn.IFS(MOD(A491,3)=2,VLOOKUP(A491,任务数值!A:R,9),MOD(A491,3)=0,999,MOD(A491,3)=1,VLOOKUP(A491,任务数值!A:S,14))</f>
        <v>999</v>
      </c>
      <c r="G491" s="22">
        <f>_xlfn.IFS(MOD(A491,3)=2,1,MOD(A491,3)=0,VLOOKUP(A491,任务数值!A:S,7),MOD(A491,3)=1,1)</f>
        <v>15000</v>
      </c>
      <c r="H491" s="6" t="s">
        <v>21</v>
      </c>
      <c r="I491" s="3">
        <v>3</v>
      </c>
    </row>
    <row r="492" s="3" customFormat="1" spans="1:9">
      <c r="A492" s="17">
        <v>490</v>
      </c>
      <c r="B492" s="3" t="str">
        <f>_xlfn.IFS(MOD(A492,3)=2,VLOOKUP(A492,任务数值!A:I,5),MOD(A492,3)=0,VLOOKUP(A492,任务数值!A:I,8),MOD(A492,3)=1,VLOOKUP(A492,任务数值!A:S,13))</f>
        <v>通关守卫战:炙岩星200</v>
      </c>
      <c r="C492" s="17">
        <f t="shared" si="17"/>
        <v>491</v>
      </c>
      <c r="D492" s="22" t="str">
        <f t="shared" si="18"/>
        <v>成就类型-通关战斗类型关卡</v>
      </c>
      <c r="E492" s="22">
        <v>1</v>
      </c>
      <c r="F492" s="22" t="str">
        <f>_xlfn.IFS(MOD(A492,3)=2,VLOOKUP(A492,任务数值!A:R,9),MOD(A492,3)=0,999,MOD(A492,3)=1,VLOOKUP(A492,任务数值!A:S,14))</f>
        <v>战斗类型-挂机关卡|33|200</v>
      </c>
      <c r="G492" s="22">
        <f>_xlfn.IFS(MOD(A492,3)=2,1,MOD(A492,3)=0,VLOOKUP(A492,任务数值!A:S,7),MOD(A492,3)=1,1)</f>
        <v>1</v>
      </c>
      <c r="H492" s="6" t="s">
        <v>21</v>
      </c>
      <c r="I492" s="3">
        <v>3</v>
      </c>
    </row>
    <row r="493" s="3" customFormat="1" spans="1:9">
      <c r="A493" s="17">
        <v>491</v>
      </c>
      <c r="B493" s="3" t="str">
        <f>_xlfn.IFS(MOD(A493,3)=2,VLOOKUP(A493,任务数值!A:I,5),MOD(A493,3)=0,VLOOKUP(A493,任务数值!A:I,8),MOD(A493,3)=1,VLOOKUP(A493,任务数值!A:S,13))</f>
        <v>通关星球32-4</v>
      </c>
      <c r="C493" s="17">
        <f t="shared" si="17"/>
        <v>492</v>
      </c>
      <c r="D493" s="22" t="str">
        <f t="shared" si="18"/>
        <v>成就类型-通关战斗类型关卡</v>
      </c>
      <c r="E493" s="22">
        <v>1</v>
      </c>
      <c r="F493" s="22" t="str">
        <f>_xlfn.IFS(MOD(A493,3)=2,VLOOKUP(A493,任务数值!A:R,9),MOD(A493,3)=0,999,MOD(A493,3)=1,VLOOKUP(A493,任务数值!A:S,14))</f>
        <v>战斗类型-精英关卡|32|4</v>
      </c>
      <c r="G493" s="22">
        <f>_xlfn.IFS(MOD(A493,3)=2,1,MOD(A493,3)=0,VLOOKUP(A493,任务数值!A:S,7),MOD(A493,3)=1,1)</f>
        <v>1</v>
      </c>
      <c r="H493" s="6" t="s">
        <v>21</v>
      </c>
      <c r="I493" s="3">
        <v>3</v>
      </c>
    </row>
    <row r="494" s="3" customFormat="1" spans="1:9">
      <c r="A494" s="17">
        <v>492</v>
      </c>
      <c r="B494" s="3" t="str">
        <f>_xlfn.IFS(MOD(A494,3)=2,VLOOKUP(A494,任务数值!A:I,5),MOD(A494,3)=0,VLOOKUP(A494,任务数值!A:I,8),MOD(A494,3)=1,VLOOKUP(A494,任务数值!A:S,13))</f>
        <v>职业总等级到达15000</v>
      </c>
      <c r="C494" s="17">
        <f t="shared" si="17"/>
        <v>493</v>
      </c>
      <c r="D494" s="22" t="str">
        <f t="shared" si="18"/>
        <v>成就类型-职业到达等级</v>
      </c>
      <c r="E494" s="22">
        <v>1</v>
      </c>
      <c r="F494" s="22">
        <f>_xlfn.IFS(MOD(A494,3)=2,VLOOKUP(A494,任务数值!A:R,9),MOD(A494,3)=0,999,MOD(A494,3)=1,VLOOKUP(A494,任务数值!A:S,14))</f>
        <v>999</v>
      </c>
      <c r="G494" s="22">
        <f>_xlfn.IFS(MOD(A494,3)=2,1,MOD(A494,3)=0,VLOOKUP(A494,任务数值!A:S,7),MOD(A494,3)=1,1)</f>
        <v>15000</v>
      </c>
      <c r="H494" s="6" t="s">
        <v>21</v>
      </c>
      <c r="I494" s="3">
        <v>3</v>
      </c>
    </row>
    <row r="495" s="3" customFormat="1" spans="1:9">
      <c r="A495" s="17">
        <v>493</v>
      </c>
      <c r="B495" s="3" t="str">
        <f>_xlfn.IFS(MOD(A495,3)=2,VLOOKUP(A495,任务数值!A:I,5),MOD(A495,3)=0,VLOOKUP(A495,任务数值!A:I,8),MOD(A495,3)=1,VLOOKUP(A495,任务数值!A:S,13))</f>
        <v>通关守卫战:炙岩星250</v>
      </c>
      <c r="C495" s="17">
        <f t="shared" si="17"/>
        <v>494</v>
      </c>
      <c r="D495" s="22" t="str">
        <f t="shared" si="18"/>
        <v>成就类型-通关战斗类型关卡</v>
      </c>
      <c r="E495" s="22">
        <v>1</v>
      </c>
      <c r="F495" s="22" t="str">
        <f>_xlfn.IFS(MOD(A495,3)=2,VLOOKUP(A495,任务数值!A:R,9),MOD(A495,3)=0,999,MOD(A495,3)=1,VLOOKUP(A495,任务数值!A:S,14))</f>
        <v>战斗类型-挂机关卡|33|250</v>
      </c>
      <c r="G495" s="22">
        <f>_xlfn.IFS(MOD(A495,3)=2,1,MOD(A495,3)=0,VLOOKUP(A495,任务数值!A:S,7),MOD(A495,3)=1,1)</f>
        <v>1</v>
      </c>
      <c r="H495" s="6" t="s">
        <v>21</v>
      </c>
      <c r="I495" s="3">
        <v>3</v>
      </c>
    </row>
    <row r="496" s="3" customFormat="1" spans="1:9">
      <c r="A496" s="17">
        <v>494</v>
      </c>
      <c r="B496" s="3" t="str">
        <f>_xlfn.IFS(MOD(A496,3)=2,VLOOKUP(A496,任务数值!A:I,5),MOD(A496,3)=0,VLOOKUP(A496,任务数值!A:I,8),MOD(A496,3)=1,VLOOKUP(A496,任务数值!A:S,13))</f>
        <v>通关星球32-5</v>
      </c>
      <c r="C496" s="17">
        <f t="shared" si="17"/>
        <v>495</v>
      </c>
      <c r="D496" s="22" t="str">
        <f t="shared" si="18"/>
        <v>成就类型-通关战斗类型关卡</v>
      </c>
      <c r="E496" s="22">
        <v>1</v>
      </c>
      <c r="F496" s="22" t="str">
        <f>_xlfn.IFS(MOD(A496,3)=2,VLOOKUP(A496,任务数值!A:R,9),MOD(A496,3)=0,999,MOD(A496,3)=1,VLOOKUP(A496,任务数值!A:S,14))</f>
        <v>战斗类型-精英关卡|32|5</v>
      </c>
      <c r="G496" s="22">
        <f>_xlfn.IFS(MOD(A496,3)=2,1,MOD(A496,3)=0,VLOOKUP(A496,任务数值!A:S,7),MOD(A496,3)=1,1)</f>
        <v>1</v>
      </c>
      <c r="H496" s="6" t="s">
        <v>21</v>
      </c>
      <c r="I496" s="3">
        <v>3</v>
      </c>
    </row>
    <row r="497" s="3" customFormat="1" spans="1:9">
      <c r="A497" s="17">
        <v>495</v>
      </c>
      <c r="B497" s="3" t="str">
        <f>_xlfn.IFS(MOD(A497,3)=2,VLOOKUP(A497,任务数值!A:I,5),MOD(A497,3)=0,VLOOKUP(A497,任务数值!A:I,8),MOD(A497,3)=1,VLOOKUP(A497,任务数值!A:S,13))</f>
        <v>职业总等级到达15000</v>
      </c>
      <c r="C497" s="17">
        <f t="shared" si="17"/>
        <v>496</v>
      </c>
      <c r="D497" s="22" t="str">
        <f t="shared" si="18"/>
        <v>成就类型-职业到达等级</v>
      </c>
      <c r="E497" s="22">
        <v>1</v>
      </c>
      <c r="F497" s="22">
        <f>_xlfn.IFS(MOD(A497,3)=2,VLOOKUP(A497,任务数值!A:R,9),MOD(A497,3)=0,999,MOD(A497,3)=1,VLOOKUP(A497,任务数值!A:S,14))</f>
        <v>999</v>
      </c>
      <c r="G497" s="22">
        <f>_xlfn.IFS(MOD(A497,3)=2,1,MOD(A497,3)=0,VLOOKUP(A497,任务数值!A:S,7),MOD(A497,3)=1,1)</f>
        <v>15000</v>
      </c>
      <c r="H497" s="6" t="s">
        <v>21</v>
      </c>
      <c r="I497" s="3">
        <v>3</v>
      </c>
    </row>
    <row r="498" s="3" customFormat="1" spans="1:9">
      <c r="A498" s="17">
        <v>496</v>
      </c>
      <c r="B498" s="3" t="str">
        <f>_xlfn.IFS(MOD(A498,3)=2,VLOOKUP(A498,任务数值!A:I,5),MOD(A498,3)=0,VLOOKUP(A498,任务数值!A:I,8),MOD(A498,3)=1,VLOOKUP(A498,任务数值!A:S,13))</f>
        <v>通关守卫战:炙岩星300</v>
      </c>
      <c r="C498" s="17">
        <f t="shared" si="17"/>
        <v>497</v>
      </c>
      <c r="D498" s="22" t="str">
        <f t="shared" si="18"/>
        <v>成就类型-通关战斗类型关卡</v>
      </c>
      <c r="E498" s="22">
        <v>1</v>
      </c>
      <c r="F498" s="22" t="str">
        <f>_xlfn.IFS(MOD(A498,3)=2,VLOOKUP(A498,任务数值!A:R,9),MOD(A498,3)=0,999,MOD(A498,3)=1,VLOOKUP(A498,任务数值!A:S,14))</f>
        <v>战斗类型-挂机关卡|33|300</v>
      </c>
      <c r="G498" s="22">
        <f>_xlfn.IFS(MOD(A498,3)=2,1,MOD(A498,3)=0,VLOOKUP(A498,任务数值!A:S,7),MOD(A498,3)=1,1)</f>
        <v>1</v>
      </c>
      <c r="H498" s="6" t="s">
        <v>21</v>
      </c>
      <c r="I498" s="3">
        <v>3</v>
      </c>
    </row>
    <row r="499" s="3" customFormat="1" spans="1:9">
      <c r="A499" s="17">
        <v>497</v>
      </c>
      <c r="B499" s="3" t="str">
        <f>_xlfn.IFS(MOD(A499,3)=2,VLOOKUP(A499,任务数值!A:I,5),MOD(A499,3)=0,VLOOKUP(A499,任务数值!A:I,8),MOD(A499,3)=1,VLOOKUP(A499,任务数值!A:S,13))</f>
        <v>通关星球33-1</v>
      </c>
      <c r="C499" s="17">
        <f t="shared" si="17"/>
        <v>498</v>
      </c>
      <c r="D499" s="22" t="str">
        <f t="shared" si="18"/>
        <v>成就类型-通关战斗类型关卡</v>
      </c>
      <c r="E499" s="22">
        <v>1</v>
      </c>
      <c r="F499" s="22" t="str">
        <f>_xlfn.IFS(MOD(A499,3)=2,VLOOKUP(A499,任务数值!A:R,9),MOD(A499,3)=0,999,MOD(A499,3)=1,VLOOKUP(A499,任务数值!A:S,14))</f>
        <v>战斗类型-精英关卡|33|1</v>
      </c>
      <c r="G499" s="22">
        <f>_xlfn.IFS(MOD(A499,3)=2,1,MOD(A499,3)=0,VLOOKUP(A499,任务数值!A:S,7),MOD(A499,3)=1,1)</f>
        <v>1</v>
      </c>
      <c r="H499" s="6" t="s">
        <v>21</v>
      </c>
      <c r="I499" s="3">
        <v>3</v>
      </c>
    </row>
    <row r="500" s="3" customFormat="1" spans="1:9">
      <c r="A500" s="17">
        <v>498</v>
      </c>
      <c r="B500" s="3" t="str">
        <f>_xlfn.IFS(MOD(A500,3)=2,VLOOKUP(A500,任务数值!A:I,5),MOD(A500,3)=0,VLOOKUP(A500,任务数值!A:I,8),MOD(A500,3)=1,VLOOKUP(A500,任务数值!A:S,13))</f>
        <v>职业总等级到达15000</v>
      </c>
      <c r="C500" s="17">
        <f t="shared" si="17"/>
        <v>499</v>
      </c>
      <c r="D500" s="22" t="str">
        <f t="shared" si="18"/>
        <v>成就类型-职业到达等级</v>
      </c>
      <c r="E500" s="22">
        <v>1</v>
      </c>
      <c r="F500" s="22">
        <f>_xlfn.IFS(MOD(A500,3)=2,VLOOKUP(A500,任务数值!A:R,9),MOD(A500,3)=0,999,MOD(A500,3)=1,VLOOKUP(A500,任务数值!A:S,14))</f>
        <v>999</v>
      </c>
      <c r="G500" s="22">
        <f>_xlfn.IFS(MOD(A500,3)=2,1,MOD(A500,3)=0,VLOOKUP(A500,任务数值!A:S,7),MOD(A500,3)=1,1)</f>
        <v>15000</v>
      </c>
      <c r="H500" s="6" t="s">
        <v>21</v>
      </c>
      <c r="I500" s="3">
        <v>3</v>
      </c>
    </row>
    <row r="501" s="3" customFormat="1" spans="1:9">
      <c r="A501" s="17">
        <v>499</v>
      </c>
      <c r="B501" s="3" t="str">
        <f>_xlfn.IFS(MOD(A501,3)=2,VLOOKUP(A501,任务数值!A:I,5),MOD(A501,3)=0,VLOOKUP(A501,任务数值!A:I,8),MOD(A501,3)=1,VLOOKUP(A501,任务数值!A:S,13))</f>
        <v>通关守卫战:炙岩星325</v>
      </c>
      <c r="C501" s="17">
        <f t="shared" si="17"/>
        <v>500</v>
      </c>
      <c r="D501" s="22" t="str">
        <f t="shared" si="18"/>
        <v>成就类型-通关战斗类型关卡</v>
      </c>
      <c r="E501" s="22">
        <v>1</v>
      </c>
      <c r="F501" s="22" t="str">
        <f>_xlfn.IFS(MOD(A501,3)=2,VLOOKUP(A501,任务数值!A:R,9),MOD(A501,3)=0,999,MOD(A501,3)=1,VLOOKUP(A501,任务数值!A:S,14))</f>
        <v>战斗类型-挂机关卡|33|325</v>
      </c>
      <c r="G501" s="22">
        <f>_xlfn.IFS(MOD(A501,3)=2,1,MOD(A501,3)=0,VLOOKUP(A501,任务数值!A:S,7),MOD(A501,3)=1,1)</f>
        <v>1</v>
      </c>
      <c r="H501" s="6" t="s">
        <v>21</v>
      </c>
      <c r="I501" s="3">
        <v>3</v>
      </c>
    </row>
    <row r="502" s="3" customFormat="1" spans="1:9">
      <c r="A502" s="17">
        <v>500</v>
      </c>
      <c r="B502" s="3" t="str">
        <f>_xlfn.IFS(MOD(A502,3)=2,VLOOKUP(A502,任务数值!A:I,5),MOD(A502,3)=0,VLOOKUP(A502,任务数值!A:I,8),MOD(A502,3)=1,VLOOKUP(A502,任务数值!A:S,13))</f>
        <v>通关星球33-2</v>
      </c>
      <c r="C502" s="17">
        <f t="shared" si="17"/>
        <v>501</v>
      </c>
      <c r="D502" s="22" t="str">
        <f t="shared" si="18"/>
        <v>成就类型-通关战斗类型关卡</v>
      </c>
      <c r="E502" s="22">
        <v>1</v>
      </c>
      <c r="F502" s="22" t="str">
        <f>_xlfn.IFS(MOD(A502,3)=2,VLOOKUP(A502,任务数值!A:R,9),MOD(A502,3)=0,999,MOD(A502,3)=1,VLOOKUP(A502,任务数值!A:S,14))</f>
        <v>战斗类型-精英关卡|33|2</v>
      </c>
      <c r="G502" s="22">
        <f>_xlfn.IFS(MOD(A502,3)=2,1,MOD(A502,3)=0,VLOOKUP(A502,任务数值!A:S,7),MOD(A502,3)=1,1)</f>
        <v>1</v>
      </c>
      <c r="H502" s="6" t="s">
        <v>21</v>
      </c>
      <c r="I502" s="3">
        <v>3</v>
      </c>
    </row>
    <row r="503" s="3" customFormat="1" spans="1:9">
      <c r="A503" s="17">
        <v>501</v>
      </c>
      <c r="B503" s="3" t="str">
        <f>_xlfn.IFS(MOD(A503,3)=2,VLOOKUP(A503,任务数值!A:I,5),MOD(A503,3)=0,VLOOKUP(A503,任务数值!A:I,8),MOD(A503,3)=1,VLOOKUP(A503,任务数值!A:S,13))</f>
        <v>职业总等级到达15000</v>
      </c>
      <c r="C503" s="17">
        <f t="shared" si="17"/>
        <v>502</v>
      </c>
      <c r="D503" s="22" t="str">
        <f t="shared" si="18"/>
        <v>成就类型-职业到达等级</v>
      </c>
      <c r="E503" s="22">
        <v>1</v>
      </c>
      <c r="F503" s="22">
        <f>_xlfn.IFS(MOD(A503,3)=2,VLOOKUP(A503,任务数值!A:R,9),MOD(A503,3)=0,999,MOD(A503,3)=1,VLOOKUP(A503,任务数值!A:S,14))</f>
        <v>999</v>
      </c>
      <c r="G503" s="22">
        <f>_xlfn.IFS(MOD(A503,3)=2,1,MOD(A503,3)=0,VLOOKUP(A503,任务数值!A:S,7),MOD(A503,3)=1,1)</f>
        <v>15000</v>
      </c>
      <c r="H503" s="6" t="s">
        <v>21</v>
      </c>
      <c r="I503" s="3">
        <v>3</v>
      </c>
    </row>
    <row r="504" s="3" customFormat="1" spans="1:9">
      <c r="A504" s="17">
        <v>502</v>
      </c>
      <c r="B504" s="3" t="str">
        <f>_xlfn.IFS(MOD(A504,3)=2,VLOOKUP(A504,任务数值!A:I,5),MOD(A504,3)=0,VLOOKUP(A504,任务数值!A:I,8),MOD(A504,3)=1,VLOOKUP(A504,任务数值!A:S,13))</f>
        <v>通关守卫战:炙岩星350</v>
      </c>
      <c r="C504" s="17">
        <f t="shared" si="17"/>
        <v>503</v>
      </c>
      <c r="D504" s="22" t="str">
        <f t="shared" si="18"/>
        <v>成就类型-通关战斗类型关卡</v>
      </c>
      <c r="E504" s="22">
        <v>1</v>
      </c>
      <c r="F504" s="22" t="str">
        <f>_xlfn.IFS(MOD(A504,3)=2,VLOOKUP(A504,任务数值!A:R,9),MOD(A504,3)=0,999,MOD(A504,3)=1,VLOOKUP(A504,任务数值!A:S,14))</f>
        <v>战斗类型-挂机关卡|33|350</v>
      </c>
      <c r="G504" s="22">
        <f>_xlfn.IFS(MOD(A504,3)=2,1,MOD(A504,3)=0,VLOOKUP(A504,任务数值!A:S,7),MOD(A504,3)=1,1)</f>
        <v>1</v>
      </c>
      <c r="H504" s="6" t="s">
        <v>21</v>
      </c>
      <c r="I504" s="3">
        <v>3</v>
      </c>
    </row>
    <row r="505" s="3" customFormat="1" spans="1:9">
      <c r="A505" s="17">
        <v>503</v>
      </c>
      <c r="B505" s="3" t="str">
        <f>_xlfn.IFS(MOD(A505,3)=2,VLOOKUP(A505,任务数值!A:I,5),MOD(A505,3)=0,VLOOKUP(A505,任务数值!A:I,8),MOD(A505,3)=1,VLOOKUP(A505,任务数值!A:S,13))</f>
        <v>通关星球33-3</v>
      </c>
      <c r="C505" s="17">
        <f t="shared" si="17"/>
        <v>504</v>
      </c>
      <c r="D505" s="22" t="str">
        <f t="shared" si="18"/>
        <v>成就类型-通关战斗类型关卡</v>
      </c>
      <c r="E505" s="22">
        <v>1</v>
      </c>
      <c r="F505" s="22" t="str">
        <f>_xlfn.IFS(MOD(A505,3)=2,VLOOKUP(A505,任务数值!A:R,9),MOD(A505,3)=0,999,MOD(A505,3)=1,VLOOKUP(A505,任务数值!A:S,14))</f>
        <v>战斗类型-精英关卡|33|3</v>
      </c>
      <c r="G505" s="22">
        <f>_xlfn.IFS(MOD(A505,3)=2,1,MOD(A505,3)=0,VLOOKUP(A505,任务数值!A:S,7),MOD(A505,3)=1,1)</f>
        <v>1</v>
      </c>
      <c r="H505" s="6" t="s">
        <v>21</v>
      </c>
      <c r="I505" s="3">
        <v>3</v>
      </c>
    </row>
    <row r="506" s="3" customFormat="1" spans="1:9">
      <c r="A506" s="17">
        <v>504</v>
      </c>
      <c r="B506" s="3" t="str">
        <f>_xlfn.IFS(MOD(A506,3)=2,VLOOKUP(A506,任务数值!A:I,5),MOD(A506,3)=0,VLOOKUP(A506,任务数值!A:I,8),MOD(A506,3)=1,VLOOKUP(A506,任务数值!A:S,13))</f>
        <v>职业总等级到达15000</v>
      </c>
      <c r="C506" s="17">
        <f t="shared" si="17"/>
        <v>505</v>
      </c>
      <c r="D506" s="22" t="str">
        <f t="shared" si="18"/>
        <v>成就类型-职业到达等级</v>
      </c>
      <c r="E506" s="22">
        <v>1</v>
      </c>
      <c r="F506" s="22">
        <f>_xlfn.IFS(MOD(A506,3)=2,VLOOKUP(A506,任务数值!A:R,9),MOD(A506,3)=0,999,MOD(A506,3)=1,VLOOKUP(A506,任务数值!A:S,14))</f>
        <v>999</v>
      </c>
      <c r="G506" s="22">
        <f>_xlfn.IFS(MOD(A506,3)=2,1,MOD(A506,3)=0,VLOOKUP(A506,任务数值!A:S,7),MOD(A506,3)=1,1)</f>
        <v>15000</v>
      </c>
      <c r="H506" s="6" t="s">
        <v>21</v>
      </c>
      <c r="I506" s="3">
        <v>3</v>
      </c>
    </row>
    <row r="507" s="3" customFormat="1" spans="1:9">
      <c r="A507" s="17">
        <v>505</v>
      </c>
      <c r="B507" s="3" t="str">
        <f>_xlfn.IFS(MOD(A507,3)=2,VLOOKUP(A507,任务数值!A:I,5),MOD(A507,3)=0,VLOOKUP(A507,任务数值!A:I,8),MOD(A507,3)=1,VLOOKUP(A507,任务数值!A:S,13))</f>
        <v>通关守卫战:炙岩星375</v>
      </c>
      <c r="C507" s="17">
        <f t="shared" si="17"/>
        <v>506</v>
      </c>
      <c r="D507" s="22" t="str">
        <f t="shared" si="18"/>
        <v>成就类型-通关战斗类型关卡</v>
      </c>
      <c r="E507" s="22">
        <v>1</v>
      </c>
      <c r="F507" s="22" t="str">
        <f>_xlfn.IFS(MOD(A507,3)=2,VLOOKUP(A507,任务数值!A:R,9),MOD(A507,3)=0,999,MOD(A507,3)=1,VLOOKUP(A507,任务数值!A:S,14))</f>
        <v>战斗类型-挂机关卡|33|375</v>
      </c>
      <c r="G507" s="22">
        <f>_xlfn.IFS(MOD(A507,3)=2,1,MOD(A507,3)=0,VLOOKUP(A507,任务数值!A:S,7),MOD(A507,3)=1,1)</f>
        <v>1</v>
      </c>
      <c r="H507" s="6" t="s">
        <v>21</v>
      </c>
      <c r="I507" s="3">
        <v>3</v>
      </c>
    </row>
    <row r="508" s="3" customFormat="1" spans="1:9">
      <c r="A508" s="17">
        <v>506</v>
      </c>
      <c r="B508" s="3" t="str">
        <f>_xlfn.IFS(MOD(A508,3)=2,VLOOKUP(A508,任务数值!A:I,5),MOD(A508,3)=0,VLOOKUP(A508,任务数值!A:I,8),MOD(A508,3)=1,VLOOKUP(A508,任务数值!A:S,13))</f>
        <v>通关星球33-4</v>
      </c>
      <c r="C508" s="17">
        <f t="shared" si="17"/>
        <v>507</v>
      </c>
      <c r="D508" s="22" t="str">
        <f t="shared" si="18"/>
        <v>成就类型-通关战斗类型关卡</v>
      </c>
      <c r="E508" s="22">
        <v>1</v>
      </c>
      <c r="F508" s="22" t="str">
        <f>_xlfn.IFS(MOD(A508,3)=2,VLOOKUP(A508,任务数值!A:R,9),MOD(A508,3)=0,999,MOD(A508,3)=1,VLOOKUP(A508,任务数值!A:S,14))</f>
        <v>战斗类型-精英关卡|33|4</v>
      </c>
      <c r="G508" s="22">
        <f>_xlfn.IFS(MOD(A508,3)=2,1,MOD(A508,3)=0,VLOOKUP(A508,任务数值!A:S,7),MOD(A508,3)=1,1)</f>
        <v>1</v>
      </c>
      <c r="H508" s="6" t="s">
        <v>21</v>
      </c>
      <c r="I508" s="3">
        <v>3</v>
      </c>
    </row>
    <row r="509" s="3" customFormat="1" spans="1:9">
      <c r="A509" s="17">
        <v>507</v>
      </c>
      <c r="B509" s="3" t="str">
        <f>_xlfn.IFS(MOD(A509,3)=2,VLOOKUP(A509,任务数值!A:I,5),MOD(A509,3)=0,VLOOKUP(A509,任务数值!A:I,8),MOD(A509,3)=1,VLOOKUP(A509,任务数值!A:S,13))</f>
        <v>职业总等级到达15000</v>
      </c>
      <c r="C509" s="17">
        <f t="shared" si="17"/>
        <v>508</v>
      </c>
      <c r="D509" s="22" t="str">
        <f t="shared" si="18"/>
        <v>成就类型-职业到达等级</v>
      </c>
      <c r="E509" s="22">
        <v>1</v>
      </c>
      <c r="F509" s="22">
        <f>_xlfn.IFS(MOD(A509,3)=2,VLOOKUP(A509,任务数值!A:R,9),MOD(A509,3)=0,999,MOD(A509,3)=1,VLOOKUP(A509,任务数值!A:S,14))</f>
        <v>999</v>
      </c>
      <c r="G509" s="22">
        <f>_xlfn.IFS(MOD(A509,3)=2,1,MOD(A509,3)=0,VLOOKUP(A509,任务数值!A:S,7),MOD(A509,3)=1,1)</f>
        <v>15000</v>
      </c>
      <c r="H509" s="6" t="s">
        <v>21</v>
      </c>
      <c r="I509" s="3">
        <v>3</v>
      </c>
    </row>
    <row r="510" s="3" customFormat="1" spans="1:9">
      <c r="A510" s="17">
        <v>508</v>
      </c>
      <c r="B510" s="3" t="str">
        <f>_xlfn.IFS(MOD(A510,3)=2,VLOOKUP(A510,任务数值!A:I,5),MOD(A510,3)=0,VLOOKUP(A510,任务数值!A:I,8),MOD(A510,3)=1,VLOOKUP(A510,任务数值!A:S,13))</f>
        <v>通关守卫战:炙岩星400</v>
      </c>
      <c r="C510" s="17">
        <f t="shared" si="17"/>
        <v>509</v>
      </c>
      <c r="D510" s="22" t="str">
        <f t="shared" si="18"/>
        <v>成就类型-通关战斗类型关卡</v>
      </c>
      <c r="E510" s="22">
        <v>1</v>
      </c>
      <c r="F510" s="22" t="str">
        <f>_xlfn.IFS(MOD(A510,3)=2,VLOOKUP(A510,任务数值!A:R,9),MOD(A510,3)=0,999,MOD(A510,3)=1,VLOOKUP(A510,任务数值!A:S,14))</f>
        <v>战斗类型-挂机关卡|33|400</v>
      </c>
      <c r="G510" s="22">
        <f>_xlfn.IFS(MOD(A510,3)=2,1,MOD(A510,3)=0,VLOOKUP(A510,任务数值!A:S,7),MOD(A510,3)=1,1)</f>
        <v>1</v>
      </c>
      <c r="H510" s="6" t="s">
        <v>21</v>
      </c>
      <c r="I510" s="3">
        <v>3</v>
      </c>
    </row>
    <row r="511" s="3" customFormat="1" spans="1:9">
      <c r="A511" s="17">
        <v>509</v>
      </c>
      <c r="B511" s="3" t="str">
        <f>_xlfn.IFS(MOD(A511,3)=2,VLOOKUP(A511,任务数值!A:I,5),MOD(A511,3)=0,VLOOKUP(A511,任务数值!A:I,8),MOD(A511,3)=1,VLOOKUP(A511,任务数值!A:S,13))</f>
        <v>通关星球33-5</v>
      </c>
      <c r="C511" s="17">
        <f t="shared" si="17"/>
        <v>510</v>
      </c>
      <c r="D511" s="22" t="str">
        <f t="shared" si="18"/>
        <v>成就类型-通关战斗类型关卡</v>
      </c>
      <c r="E511" s="22">
        <v>1</v>
      </c>
      <c r="F511" s="22" t="str">
        <f>_xlfn.IFS(MOD(A511,3)=2,VLOOKUP(A511,任务数值!A:R,9),MOD(A511,3)=0,999,MOD(A511,3)=1,VLOOKUP(A511,任务数值!A:S,14))</f>
        <v>战斗类型-精英关卡|33|5</v>
      </c>
      <c r="G511" s="22">
        <f>_xlfn.IFS(MOD(A511,3)=2,1,MOD(A511,3)=0,VLOOKUP(A511,任务数值!A:S,7),MOD(A511,3)=1,1)</f>
        <v>1</v>
      </c>
      <c r="H511" s="6" t="s">
        <v>21</v>
      </c>
      <c r="I511" s="3">
        <v>3</v>
      </c>
    </row>
    <row r="512" s="3" customFormat="1" spans="1:9">
      <c r="A512" s="17">
        <v>510</v>
      </c>
      <c r="B512" s="3" t="str">
        <f>_xlfn.IFS(MOD(A512,3)=2,VLOOKUP(A512,任务数值!A:I,5),MOD(A512,3)=0,VLOOKUP(A512,任务数值!A:I,8),MOD(A512,3)=1,VLOOKUP(A512,任务数值!A:S,13))</f>
        <v>职业总等级到达15000</v>
      </c>
      <c r="C512" s="17">
        <f t="shared" si="17"/>
        <v>511</v>
      </c>
      <c r="D512" s="22" t="str">
        <f t="shared" si="18"/>
        <v>成就类型-职业到达等级</v>
      </c>
      <c r="E512" s="22">
        <v>1</v>
      </c>
      <c r="F512" s="22">
        <f>_xlfn.IFS(MOD(A512,3)=2,VLOOKUP(A512,任务数值!A:R,9),MOD(A512,3)=0,999,MOD(A512,3)=1,VLOOKUP(A512,任务数值!A:S,14))</f>
        <v>999</v>
      </c>
      <c r="G512" s="22">
        <f>_xlfn.IFS(MOD(A512,3)=2,1,MOD(A512,3)=0,VLOOKUP(A512,任务数值!A:S,7),MOD(A512,3)=1,1)</f>
        <v>15000</v>
      </c>
      <c r="H512" s="6" t="s">
        <v>21</v>
      </c>
      <c r="I512" s="3">
        <v>3</v>
      </c>
    </row>
    <row r="513" s="3" customFormat="1" spans="1:9">
      <c r="A513" s="17">
        <v>511</v>
      </c>
      <c r="B513" s="3" t="str">
        <f>_xlfn.IFS(MOD(A513,3)=2,VLOOKUP(A513,任务数值!A:I,5),MOD(A513,3)=0,VLOOKUP(A513,任务数值!A:I,8),MOD(A513,3)=1,VLOOKUP(A513,任务数值!A:S,13))</f>
        <v>通关守卫战:炙岩星425</v>
      </c>
      <c r="C513" s="17">
        <f t="shared" si="17"/>
        <v>512</v>
      </c>
      <c r="D513" s="22" t="str">
        <f t="shared" si="18"/>
        <v>成就类型-通关战斗类型关卡</v>
      </c>
      <c r="E513" s="22">
        <v>1</v>
      </c>
      <c r="F513" s="22" t="str">
        <f>_xlfn.IFS(MOD(A513,3)=2,VLOOKUP(A513,任务数值!A:R,9),MOD(A513,3)=0,999,MOD(A513,3)=1,VLOOKUP(A513,任务数值!A:S,14))</f>
        <v>战斗类型-挂机关卡|33|425</v>
      </c>
      <c r="G513" s="22">
        <f>_xlfn.IFS(MOD(A513,3)=2,1,MOD(A513,3)=0,VLOOKUP(A513,任务数值!A:S,7),MOD(A513,3)=1,1)</f>
        <v>1</v>
      </c>
      <c r="H513" s="6" t="s">
        <v>21</v>
      </c>
      <c r="I513" s="3">
        <v>3</v>
      </c>
    </row>
    <row r="514" s="3" customFormat="1" spans="1:9">
      <c r="A514" s="17">
        <v>512</v>
      </c>
      <c r="B514" s="3" t="str">
        <f>_xlfn.IFS(MOD(A514,3)=2,VLOOKUP(A514,任务数值!A:I,5),MOD(A514,3)=0,VLOOKUP(A514,任务数值!A:I,8),MOD(A514,3)=1,VLOOKUP(A514,任务数值!A:S,13))</f>
        <v>通关星球34-1</v>
      </c>
      <c r="C514" s="17">
        <f t="shared" ref="C514:C577" si="19">A514+1</f>
        <v>513</v>
      </c>
      <c r="D514" s="22" t="str">
        <f t="shared" ref="D514:D577" si="20">_xlfn.IFS(MOD(A514,3)=2,"成就类型-通关战斗类型关卡",MOD(A514,3)=0,"成就类型-职业到达等级",MOD(A514,3)=1,"成就类型-通关战斗类型关卡")</f>
        <v>成就类型-通关战斗类型关卡</v>
      </c>
      <c r="E514" s="22">
        <v>1</v>
      </c>
      <c r="F514" s="22" t="str">
        <f>_xlfn.IFS(MOD(A514,3)=2,VLOOKUP(A514,任务数值!A:R,9),MOD(A514,3)=0,999,MOD(A514,3)=1,VLOOKUP(A514,任务数值!A:S,14))</f>
        <v>战斗类型-精英关卡|34|1</v>
      </c>
      <c r="G514" s="22">
        <f>_xlfn.IFS(MOD(A514,3)=2,1,MOD(A514,3)=0,VLOOKUP(A514,任务数值!A:S,7),MOD(A514,3)=1,1)</f>
        <v>1</v>
      </c>
      <c r="H514" s="6" t="s">
        <v>21</v>
      </c>
      <c r="I514" s="3">
        <v>3</v>
      </c>
    </row>
    <row r="515" s="3" customFormat="1" spans="1:9">
      <c r="A515" s="17">
        <v>513</v>
      </c>
      <c r="B515" s="3" t="str">
        <f>_xlfn.IFS(MOD(A515,3)=2,VLOOKUP(A515,任务数值!A:I,5),MOD(A515,3)=0,VLOOKUP(A515,任务数值!A:I,8),MOD(A515,3)=1,VLOOKUP(A515,任务数值!A:S,13))</f>
        <v>职业总等级到达15000</v>
      </c>
      <c r="C515" s="17">
        <f t="shared" si="19"/>
        <v>514</v>
      </c>
      <c r="D515" s="22" t="str">
        <f t="shared" si="20"/>
        <v>成就类型-职业到达等级</v>
      </c>
      <c r="E515" s="22">
        <v>1</v>
      </c>
      <c r="F515" s="22">
        <f>_xlfn.IFS(MOD(A515,3)=2,VLOOKUP(A515,任务数值!A:R,9),MOD(A515,3)=0,999,MOD(A515,3)=1,VLOOKUP(A515,任务数值!A:S,14))</f>
        <v>999</v>
      </c>
      <c r="G515" s="22">
        <f>_xlfn.IFS(MOD(A515,3)=2,1,MOD(A515,3)=0,VLOOKUP(A515,任务数值!A:S,7),MOD(A515,3)=1,1)</f>
        <v>15000</v>
      </c>
      <c r="H515" s="6" t="s">
        <v>21</v>
      </c>
      <c r="I515" s="3">
        <v>3</v>
      </c>
    </row>
    <row r="516" s="3" customFormat="1" spans="1:9">
      <c r="A516" s="17">
        <v>514</v>
      </c>
      <c r="B516" s="3" t="str">
        <f>_xlfn.IFS(MOD(A516,3)=2,VLOOKUP(A516,任务数值!A:I,5),MOD(A516,3)=0,VLOOKUP(A516,任务数值!A:I,8),MOD(A516,3)=1,VLOOKUP(A516,任务数值!A:S,13))</f>
        <v>通关守卫战:炙岩星450</v>
      </c>
      <c r="C516" s="17">
        <f t="shared" si="19"/>
        <v>515</v>
      </c>
      <c r="D516" s="22" t="str">
        <f t="shared" si="20"/>
        <v>成就类型-通关战斗类型关卡</v>
      </c>
      <c r="E516" s="22">
        <v>1</v>
      </c>
      <c r="F516" s="22" t="str">
        <f>_xlfn.IFS(MOD(A516,3)=2,VLOOKUP(A516,任务数值!A:R,9),MOD(A516,3)=0,999,MOD(A516,3)=1,VLOOKUP(A516,任务数值!A:S,14))</f>
        <v>战斗类型-挂机关卡|33|450</v>
      </c>
      <c r="G516" s="22">
        <f>_xlfn.IFS(MOD(A516,3)=2,1,MOD(A516,3)=0,VLOOKUP(A516,任务数值!A:S,7),MOD(A516,3)=1,1)</f>
        <v>1</v>
      </c>
      <c r="H516" s="6" t="s">
        <v>21</v>
      </c>
      <c r="I516" s="3">
        <v>3</v>
      </c>
    </row>
    <row r="517" s="3" customFormat="1" spans="1:9">
      <c r="A517" s="17">
        <v>515</v>
      </c>
      <c r="B517" s="3" t="str">
        <f>_xlfn.IFS(MOD(A517,3)=2,VLOOKUP(A517,任务数值!A:I,5),MOD(A517,3)=0,VLOOKUP(A517,任务数值!A:I,8),MOD(A517,3)=1,VLOOKUP(A517,任务数值!A:S,13))</f>
        <v>通关星球34-2</v>
      </c>
      <c r="C517" s="17">
        <f t="shared" si="19"/>
        <v>516</v>
      </c>
      <c r="D517" s="22" t="str">
        <f t="shared" si="20"/>
        <v>成就类型-通关战斗类型关卡</v>
      </c>
      <c r="E517" s="22">
        <v>1</v>
      </c>
      <c r="F517" s="22" t="str">
        <f>_xlfn.IFS(MOD(A517,3)=2,VLOOKUP(A517,任务数值!A:R,9),MOD(A517,3)=0,999,MOD(A517,3)=1,VLOOKUP(A517,任务数值!A:S,14))</f>
        <v>战斗类型-精英关卡|34|2</v>
      </c>
      <c r="G517" s="22">
        <f>_xlfn.IFS(MOD(A517,3)=2,1,MOD(A517,3)=0,VLOOKUP(A517,任务数值!A:S,7),MOD(A517,3)=1,1)</f>
        <v>1</v>
      </c>
      <c r="H517" s="6" t="s">
        <v>21</v>
      </c>
      <c r="I517" s="3">
        <v>3</v>
      </c>
    </row>
    <row r="518" s="3" customFormat="1" spans="1:9">
      <c r="A518" s="17">
        <v>516</v>
      </c>
      <c r="B518" s="3" t="str">
        <f>_xlfn.IFS(MOD(A518,3)=2,VLOOKUP(A518,任务数值!A:I,5),MOD(A518,3)=0,VLOOKUP(A518,任务数值!A:I,8),MOD(A518,3)=1,VLOOKUP(A518,任务数值!A:S,13))</f>
        <v>职业总等级到达15000</v>
      </c>
      <c r="C518" s="17">
        <f t="shared" si="19"/>
        <v>517</v>
      </c>
      <c r="D518" s="22" t="str">
        <f t="shared" si="20"/>
        <v>成就类型-职业到达等级</v>
      </c>
      <c r="E518" s="22">
        <v>1</v>
      </c>
      <c r="F518" s="22">
        <f>_xlfn.IFS(MOD(A518,3)=2,VLOOKUP(A518,任务数值!A:R,9),MOD(A518,3)=0,999,MOD(A518,3)=1,VLOOKUP(A518,任务数值!A:S,14))</f>
        <v>999</v>
      </c>
      <c r="G518" s="22">
        <f>_xlfn.IFS(MOD(A518,3)=2,1,MOD(A518,3)=0,VLOOKUP(A518,任务数值!A:S,7),MOD(A518,3)=1,1)</f>
        <v>15000</v>
      </c>
      <c r="H518" s="6" t="s">
        <v>21</v>
      </c>
      <c r="I518" s="3">
        <v>3</v>
      </c>
    </row>
    <row r="519" s="3" customFormat="1" spans="1:9">
      <c r="A519" s="17">
        <v>517</v>
      </c>
      <c r="B519" s="3" t="str">
        <f>_xlfn.IFS(MOD(A519,3)=2,VLOOKUP(A519,任务数值!A:I,5),MOD(A519,3)=0,VLOOKUP(A519,任务数值!A:I,8),MOD(A519,3)=1,VLOOKUP(A519,任务数值!A:S,13))</f>
        <v>通关守卫战:炙岩星475</v>
      </c>
      <c r="C519" s="17">
        <f t="shared" si="19"/>
        <v>518</v>
      </c>
      <c r="D519" s="22" t="str">
        <f t="shared" si="20"/>
        <v>成就类型-通关战斗类型关卡</v>
      </c>
      <c r="E519" s="22">
        <v>1</v>
      </c>
      <c r="F519" s="22" t="str">
        <f>_xlfn.IFS(MOD(A519,3)=2,VLOOKUP(A519,任务数值!A:R,9),MOD(A519,3)=0,999,MOD(A519,3)=1,VLOOKUP(A519,任务数值!A:S,14))</f>
        <v>战斗类型-挂机关卡|33|475</v>
      </c>
      <c r="G519" s="22">
        <f>_xlfn.IFS(MOD(A519,3)=2,1,MOD(A519,3)=0,VLOOKUP(A519,任务数值!A:S,7),MOD(A519,3)=1,1)</f>
        <v>1</v>
      </c>
      <c r="H519" s="6" t="s">
        <v>21</v>
      </c>
      <c r="I519" s="3">
        <v>3</v>
      </c>
    </row>
    <row r="520" s="3" customFormat="1" spans="1:9">
      <c r="A520" s="17">
        <v>518</v>
      </c>
      <c r="B520" s="3" t="str">
        <f>_xlfn.IFS(MOD(A520,3)=2,VLOOKUP(A520,任务数值!A:I,5),MOD(A520,3)=0,VLOOKUP(A520,任务数值!A:I,8),MOD(A520,3)=1,VLOOKUP(A520,任务数值!A:S,13))</f>
        <v>通关星球34-3</v>
      </c>
      <c r="C520" s="17">
        <f t="shared" si="19"/>
        <v>519</v>
      </c>
      <c r="D520" s="22" t="str">
        <f t="shared" si="20"/>
        <v>成就类型-通关战斗类型关卡</v>
      </c>
      <c r="E520" s="22">
        <v>1</v>
      </c>
      <c r="F520" s="22" t="str">
        <f>_xlfn.IFS(MOD(A520,3)=2,VLOOKUP(A520,任务数值!A:R,9),MOD(A520,3)=0,999,MOD(A520,3)=1,VLOOKUP(A520,任务数值!A:S,14))</f>
        <v>战斗类型-精英关卡|34|3</v>
      </c>
      <c r="G520" s="22">
        <f>_xlfn.IFS(MOD(A520,3)=2,1,MOD(A520,3)=0,VLOOKUP(A520,任务数值!A:S,7),MOD(A520,3)=1,1)</f>
        <v>1</v>
      </c>
      <c r="H520" s="6" t="s">
        <v>21</v>
      </c>
      <c r="I520" s="3">
        <v>3</v>
      </c>
    </row>
    <row r="521" s="3" customFormat="1" spans="1:9">
      <c r="A521" s="17">
        <v>519</v>
      </c>
      <c r="B521" s="3" t="str">
        <f>_xlfn.IFS(MOD(A521,3)=2,VLOOKUP(A521,任务数值!A:I,5),MOD(A521,3)=0,VLOOKUP(A521,任务数值!A:I,8),MOD(A521,3)=1,VLOOKUP(A521,任务数值!A:S,13))</f>
        <v>职业总等级到达15000</v>
      </c>
      <c r="C521" s="17">
        <f t="shared" si="19"/>
        <v>520</v>
      </c>
      <c r="D521" s="22" t="str">
        <f t="shared" si="20"/>
        <v>成就类型-职业到达等级</v>
      </c>
      <c r="E521" s="22">
        <v>1</v>
      </c>
      <c r="F521" s="22">
        <f>_xlfn.IFS(MOD(A521,3)=2,VLOOKUP(A521,任务数值!A:R,9),MOD(A521,3)=0,999,MOD(A521,3)=1,VLOOKUP(A521,任务数值!A:S,14))</f>
        <v>999</v>
      </c>
      <c r="G521" s="22">
        <f>_xlfn.IFS(MOD(A521,3)=2,1,MOD(A521,3)=0,VLOOKUP(A521,任务数值!A:S,7),MOD(A521,3)=1,1)</f>
        <v>15000</v>
      </c>
      <c r="H521" s="6" t="s">
        <v>21</v>
      </c>
      <c r="I521" s="3">
        <v>3</v>
      </c>
    </row>
    <row r="522" s="3" customFormat="1" spans="1:9">
      <c r="A522" s="17">
        <v>520</v>
      </c>
      <c r="B522" s="3" t="str">
        <f>_xlfn.IFS(MOD(A522,3)=2,VLOOKUP(A522,任务数值!A:I,5),MOD(A522,3)=0,VLOOKUP(A522,任务数值!A:I,8),MOD(A522,3)=1,VLOOKUP(A522,任务数值!A:S,13))</f>
        <v>通关守卫战:炙岩星500</v>
      </c>
      <c r="C522" s="17">
        <f t="shared" si="19"/>
        <v>521</v>
      </c>
      <c r="D522" s="22" t="str">
        <f t="shared" si="20"/>
        <v>成就类型-通关战斗类型关卡</v>
      </c>
      <c r="E522" s="22">
        <v>1</v>
      </c>
      <c r="F522" s="22" t="str">
        <f>_xlfn.IFS(MOD(A522,3)=2,VLOOKUP(A522,任务数值!A:R,9),MOD(A522,3)=0,999,MOD(A522,3)=1,VLOOKUP(A522,任务数值!A:S,14))</f>
        <v>战斗类型-挂机关卡|33|500</v>
      </c>
      <c r="G522" s="22">
        <f>_xlfn.IFS(MOD(A522,3)=2,1,MOD(A522,3)=0,VLOOKUP(A522,任务数值!A:S,7),MOD(A522,3)=1,1)</f>
        <v>1</v>
      </c>
      <c r="H522" s="6" t="s">
        <v>21</v>
      </c>
      <c r="I522" s="3">
        <v>3</v>
      </c>
    </row>
    <row r="523" s="3" customFormat="1" spans="1:9">
      <c r="A523" s="17">
        <v>521</v>
      </c>
      <c r="B523" s="3" t="str">
        <f>_xlfn.IFS(MOD(A523,3)=2,VLOOKUP(A523,任务数值!A:I,5),MOD(A523,3)=0,VLOOKUP(A523,任务数值!A:I,8),MOD(A523,3)=1,VLOOKUP(A523,任务数值!A:S,13))</f>
        <v>通关星球34-4</v>
      </c>
      <c r="C523" s="17">
        <f t="shared" si="19"/>
        <v>522</v>
      </c>
      <c r="D523" s="22" t="str">
        <f t="shared" si="20"/>
        <v>成就类型-通关战斗类型关卡</v>
      </c>
      <c r="E523" s="22">
        <v>1</v>
      </c>
      <c r="F523" s="22" t="str">
        <f>_xlfn.IFS(MOD(A523,3)=2,VLOOKUP(A523,任务数值!A:R,9),MOD(A523,3)=0,999,MOD(A523,3)=1,VLOOKUP(A523,任务数值!A:S,14))</f>
        <v>战斗类型-精英关卡|34|4</v>
      </c>
      <c r="G523" s="22">
        <f>_xlfn.IFS(MOD(A523,3)=2,1,MOD(A523,3)=0,VLOOKUP(A523,任务数值!A:S,7),MOD(A523,3)=1,1)</f>
        <v>1</v>
      </c>
      <c r="H523" s="6" t="s">
        <v>21</v>
      </c>
      <c r="I523" s="3">
        <v>3</v>
      </c>
    </row>
    <row r="524" s="3" customFormat="1" spans="1:9">
      <c r="A524" s="17">
        <v>522</v>
      </c>
      <c r="B524" s="3" t="str">
        <f>_xlfn.IFS(MOD(A524,3)=2,VLOOKUP(A524,任务数值!A:I,5),MOD(A524,3)=0,VLOOKUP(A524,任务数值!A:I,8),MOD(A524,3)=1,VLOOKUP(A524,任务数值!A:S,13))</f>
        <v>职业总等级到达15000</v>
      </c>
      <c r="C524" s="17">
        <f t="shared" si="19"/>
        <v>523</v>
      </c>
      <c r="D524" s="22" t="str">
        <f t="shared" si="20"/>
        <v>成就类型-职业到达等级</v>
      </c>
      <c r="E524" s="22">
        <v>1</v>
      </c>
      <c r="F524" s="22">
        <f>_xlfn.IFS(MOD(A524,3)=2,VLOOKUP(A524,任务数值!A:R,9),MOD(A524,3)=0,999,MOD(A524,3)=1,VLOOKUP(A524,任务数值!A:S,14))</f>
        <v>999</v>
      </c>
      <c r="G524" s="22">
        <f>_xlfn.IFS(MOD(A524,3)=2,1,MOD(A524,3)=0,VLOOKUP(A524,任务数值!A:S,7),MOD(A524,3)=1,1)</f>
        <v>15000</v>
      </c>
      <c r="H524" s="6" t="s">
        <v>21</v>
      </c>
      <c r="I524" s="3">
        <v>3</v>
      </c>
    </row>
    <row r="525" s="3" customFormat="1" spans="1:9">
      <c r="A525" s="17">
        <v>523</v>
      </c>
      <c r="B525" s="3" t="str">
        <f>_xlfn.IFS(MOD(A525,3)=2,VLOOKUP(A525,任务数值!A:I,5),MOD(A525,3)=0,VLOOKUP(A525,任务数值!A:I,8),MOD(A525,3)=1,VLOOKUP(A525,任务数值!A:S,13))</f>
        <v>通关守卫战:光明星25</v>
      </c>
      <c r="C525" s="17">
        <f t="shared" si="19"/>
        <v>524</v>
      </c>
      <c r="D525" s="22" t="str">
        <f t="shared" si="20"/>
        <v>成就类型-通关战斗类型关卡</v>
      </c>
      <c r="E525" s="22">
        <v>1</v>
      </c>
      <c r="F525" s="22" t="str">
        <f>_xlfn.IFS(MOD(A525,3)=2,VLOOKUP(A525,任务数值!A:R,9),MOD(A525,3)=0,999,MOD(A525,3)=1,VLOOKUP(A525,任务数值!A:S,14))</f>
        <v>战斗类型-挂机关卡|34|25</v>
      </c>
      <c r="G525" s="22">
        <f>_xlfn.IFS(MOD(A525,3)=2,1,MOD(A525,3)=0,VLOOKUP(A525,任务数值!A:S,7),MOD(A525,3)=1,1)</f>
        <v>1</v>
      </c>
      <c r="H525" s="6" t="s">
        <v>21</v>
      </c>
      <c r="I525" s="3">
        <v>3</v>
      </c>
    </row>
    <row r="526" s="3" customFormat="1" spans="1:9">
      <c r="A526" s="17">
        <v>524</v>
      </c>
      <c r="B526" s="3" t="str">
        <f>_xlfn.IFS(MOD(A526,3)=2,VLOOKUP(A526,任务数值!A:I,5),MOD(A526,3)=0,VLOOKUP(A526,任务数值!A:I,8),MOD(A526,3)=1,VLOOKUP(A526,任务数值!A:S,13))</f>
        <v>通关星球34-5</v>
      </c>
      <c r="C526" s="17">
        <f t="shared" si="19"/>
        <v>525</v>
      </c>
      <c r="D526" s="22" t="str">
        <f t="shared" si="20"/>
        <v>成就类型-通关战斗类型关卡</v>
      </c>
      <c r="E526" s="22">
        <v>1</v>
      </c>
      <c r="F526" s="22" t="str">
        <f>_xlfn.IFS(MOD(A526,3)=2,VLOOKUP(A526,任务数值!A:R,9),MOD(A526,3)=0,999,MOD(A526,3)=1,VLOOKUP(A526,任务数值!A:S,14))</f>
        <v>战斗类型-精英关卡|34|5</v>
      </c>
      <c r="G526" s="22">
        <f>_xlfn.IFS(MOD(A526,3)=2,1,MOD(A526,3)=0,VLOOKUP(A526,任务数值!A:S,7),MOD(A526,3)=1,1)</f>
        <v>1</v>
      </c>
      <c r="H526" s="6" t="s">
        <v>21</v>
      </c>
      <c r="I526" s="3">
        <v>3</v>
      </c>
    </row>
    <row r="527" s="3" customFormat="1" spans="1:9">
      <c r="A527" s="17">
        <v>525</v>
      </c>
      <c r="B527" s="3" t="str">
        <f>_xlfn.IFS(MOD(A527,3)=2,VLOOKUP(A527,任务数值!A:I,5),MOD(A527,3)=0,VLOOKUP(A527,任务数值!A:I,8),MOD(A527,3)=1,VLOOKUP(A527,任务数值!A:S,13))</f>
        <v>职业总等级到达15000</v>
      </c>
      <c r="C527" s="17">
        <f t="shared" si="19"/>
        <v>526</v>
      </c>
      <c r="D527" s="22" t="str">
        <f t="shared" si="20"/>
        <v>成就类型-职业到达等级</v>
      </c>
      <c r="E527" s="22">
        <v>1</v>
      </c>
      <c r="F527" s="22">
        <f>_xlfn.IFS(MOD(A527,3)=2,VLOOKUP(A527,任务数值!A:R,9),MOD(A527,3)=0,999,MOD(A527,3)=1,VLOOKUP(A527,任务数值!A:S,14))</f>
        <v>999</v>
      </c>
      <c r="G527" s="22">
        <f>_xlfn.IFS(MOD(A527,3)=2,1,MOD(A527,3)=0,VLOOKUP(A527,任务数值!A:S,7),MOD(A527,3)=1,1)</f>
        <v>15000</v>
      </c>
      <c r="H527" s="6" t="s">
        <v>21</v>
      </c>
      <c r="I527" s="3">
        <v>3</v>
      </c>
    </row>
    <row r="528" s="3" customFormat="1" spans="1:9">
      <c r="A528" s="17">
        <v>526</v>
      </c>
      <c r="B528" s="3" t="str">
        <f>_xlfn.IFS(MOD(A528,3)=2,VLOOKUP(A528,任务数值!A:I,5),MOD(A528,3)=0,VLOOKUP(A528,任务数值!A:I,8),MOD(A528,3)=1,VLOOKUP(A528,任务数值!A:S,13))</f>
        <v>通关守卫战:光明星50</v>
      </c>
      <c r="C528" s="17">
        <f t="shared" si="19"/>
        <v>527</v>
      </c>
      <c r="D528" s="22" t="str">
        <f t="shared" si="20"/>
        <v>成就类型-通关战斗类型关卡</v>
      </c>
      <c r="E528" s="22">
        <v>1</v>
      </c>
      <c r="F528" s="22" t="str">
        <f>_xlfn.IFS(MOD(A528,3)=2,VLOOKUP(A528,任务数值!A:R,9),MOD(A528,3)=0,999,MOD(A528,3)=1,VLOOKUP(A528,任务数值!A:S,14))</f>
        <v>战斗类型-挂机关卡|34|50</v>
      </c>
      <c r="G528" s="22">
        <f>_xlfn.IFS(MOD(A528,3)=2,1,MOD(A528,3)=0,VLOOKUP(A528,任务数值!A:S,7),MOD(A528,3)=1,1)</f>
        <v>1</v>
      </c>
      <c r="H528" s="6" t="s">
        <v>21</v>
      </c>
      <c r="I528" s="3">
        <v>3</v>
      </c>
    </row>
    <row r="529" s="3" customFormat="1" spans="1:9">
      <c r="A529" s="17">
        <v>527</v>
      </c>
      <c r="B529" s="3" t="str">
        <f>_xlfn.IFS(MOD(A529,3)=2,VLOOKUP(A529,任务数值!A:I,5),MOD(A529,3)=0,VLOOKUP(A529,任务数值!A:I,8),MOD(A529,3)=1,VLOOKUP(A529,任务数值!A:S,13))</f>
        <v>通关星球35-1</v>
      </c>
      <c r="C529" s="17">
        <f t="shared" si="19"/>
        <v>528</v>
      </c>
      <c r="D529" s="22" t="str">
        <f t="shared" si="20"/>
        <v>成就类型-通关战斗类型关卡</v>
      </c>
      <c r="E529" s="22">
        <v>1</v>
      </c>
      <c r="F529" s="22" t="str">
        <f>_xlfn.IFS(MOD(A529,3)=2,VLOOKUP(A529,任务数值!A:R,9),MOD(A529,3)=0,999,MOD(A529,3)=1,VLOOKUP(A529,任务数值!A:S,14))</f>
        <v>战斗类型-精英关卡|35|1</v>
      </c>
      <c r="G529" s="22">
        <f>_xlfn.IFS(MOD(A529,3)=2,1,MOD(A529,3)=0,VLOOKUP(A529,任务数值!A:S,7),MOD(A529,3)=1,1)</f>
        <v>1</v>
      </c>
      <c r="H529" s="6" t="s">
        <v>21</v>
      </c>
      <c r="I529" s="3">
        <v>3</v>
      </c>
    </row>
    <row r="530" s="3" customFormat="1" spans="1:9">
      <c r="A530" s="17">
        <v>528</v>
      </c>
      <c r="B530" s="3" t="str">
        <f>_xlfn.IFS(MOD(A530,3)=2,VLOOKUP(A530,任务数值!A:I,5),MOD(A530,3)=0,VLOOKUP(A530,任务数值!A:I,8),MOD(A530,3)=1,VLOOKUP(A530,任务数值!A:S,13))</f>
        <v>职业总等级到达15000</v>
      </c>
      <c r="C530" s="17">
        <f t="shared" si="19"/>
        <v>529</v>
      </c>
      <c r="D530" s="22" t="str">
        <f t="shared" si="20"/>
        <v>成就类型-职业到达等级</v>
      </c>
      <c r="E530" s="22">
        <v>1</v>
      </c>
      <c r="F530" s="22">
        <f>_xlfn.IFS(MOD(A530,3)=2,VLOOKUP(A530,任务数值!A:R,9),MOD(A530,3)=0,999,MOD(A530,3)=1,VLOOKUP(A530,任务数值!A:S,14))</f>
        <v>999</v>
      </c>
      <c r="G530" s="22">
        <f>_xlfn.IFS(MOD(A530,3)=2,1,MOD(A530,3)=0,VLOOKUP(A530,任务数值!A:S,7),MOD(A530,3)=1,1)</f>
        <v>15000</v>
      </c>
      <c r="H530" s="6" t="s">
        <v>21</v>
      </c>
      <c r="I530" s="3">
        <v>3</v>
      </c>
    </row>
    <row r="531" s="3" customFormat="1" spans="1:9">
      <c r="A531" s="17">
        <v>529</v>
      </c>
      <c r="B531" s="3" t="str">
        <f>_xlfn.IFS(MOD(A531,3)=2,VLOOKUP(A531,任务数值!A:I,5),MOD(A531,3)=0,VLOOKUP(A531,任务数值!A:I,8),MOD(A531,3)=1,VLOOKUP(A531,任务数值!A:S,13))</f>
        <v>通关守卫战:光明星75</v>
      </c>
      <c r="C531" s="17">
        <f t="shared" si="19"/>
        <v>530</v>
      </c>
      <c r="D531" s="22" t="str">
        <f t="shared" si="20"/>
        <v>成就类型-通关战斗类型关卡</v>
      </c>
      <c r="E531" s="22">
        <v>1</v>
      </c>
      <c r="F531" s="22" t="str">
        <f>_xlfn.IFS(MOD(A531,3)=2,VLOOKUP(A531,任务数值!A:R,9),MOD(A531,3)=0,999,MOD(A531,3)=1,VLOOKUP(A531,任务数值!A:S,14))</f>
        <v>战斗类型-挂机关卡|34|75</v>
      </c>
      <c r="G531" s="22">
        <f>_xlfn.IFS(MOD(A531,3)=2,1,MOD(A531,3)=0,VLOOKUP(A531,任务数值!A:S,7),MOD(A531,3)=1,1)</f>
        <v>1</v>
      </c>
      <c r="H531" s="6" t="s">
        <v>21</v>
      </c>
      <c r="I531" s="3">
        <v>3</v>
      </c>
    </row>
    <row r="532" s="3" customFormat="1" spans="1:9">
      <c r="A532" s="17">
        <v>530</v>
      </c>
      <c r="B532" s="3" t="str">
        <f>_xlfn.IFS(MOD(A532,3)=2,VLOOKUP(A532,任务数值!A:I,5),MOD(A532,3)=0,VLOOKUP(A532,任务数值!A:I,8),MOD(A532,3)=1,VLOOKUP(A532,任务数值!A:S,13))</f>
        <v>通关星球35-2</v>
      </c>
      <c r="C532" s="17">
        <f t="shared" si="19"/>
        <v>531</v>
      </c>
      <c r="D532" s="22" t="str">
        <f t="shared" si="20"/>
        <v>成就类型-通关战斗类型关卡</v>
      </c>
      <c r="E532" s="22">
        <v>1</v>
      </c>
      <c r="F532" s="22" t="str">
        <f>_xlfn.IFS(MOD(A532,3)=2,VLOOKUP(A532,任务数值!A:R,9),MOD(A532,3)=0,999,MOD(A532,3)=1,VLOOKUP(A532,任务数值!A:S,14))</f>
        <v>战斗类型-精英关卡|35|2</v>
      </c>
      <c r="G532" s="22">
        <f>_xlfn.IFS(MOD(A532,3)=2,1,MOD(A532,3)=0,VLOOKUP(A532,任务数值!A:S,7),MOD(A532,3)=1,1)</f>
        <v>1</v>
      </c>
      <c r="H532" s="6" t="s">
        <v>21</v>
      </c>
      <c r="I532" s="3">
        <v>3</v>
      </c>
    </row>
    <row r="533" s="3" customFormat="1" spans="1:9">
      <c r="A533" s="17">
        <v>531</v>
      </c>
      <c r="B533" s="3" t="str">
        <f>_xlfn.IFS(MOD(A533,3)=2,VLOOKUP(A533,任务数值!A:I,5),MOD(A533,3)=0,VLOOKUP(A533,任务数值!A:I,8),MOD(A533,3)=1,VLOOKUP(A533,任务数值!A:S,13))</f>
        <v>职业总等级到达15000</v>
      </c>
      <c r="C533" s="17">
        <f t="shared" si="19"/>
        <v>532</v>
      </c>
      <c r="D533" s="22" t="str">
        <f t="shared" si="20"/>
        <v>成就类型-职业到达等级</v>
      </c>
      <c r="E533" s="22">
        <v>1</v>
      </c>
      <c r="F533" s="22">
        <f>_xlfn.IFS(MOD(A533,3)=2,VLOOKUP(A533,任务数值!A:R,9),MOD(A533,3)=0,999,MOD(A533,3)=1,VLOOKUP(A533,任务数值!A:S,14))</f>
        <v>999</v>
      </c>
      <c r="G533" s="22">
        <f>_xlfn.IFS(MOD(A533,3)=2,1,MOD(A533,3)=0,VLOOKUP(A533,任务数值!A:S,7),MOD(A533,3)=1,1)</f>
        <v>15000</v>
      </c>
      <c r="H533" s="6" t="s">
        <v>21</v>
      </c>
      <c r="I533" s="3">
        <v>3</v>
      </c>
    </row>
    <row r="534" s="3" customFormat="1" spans="1:9">
      <c r="A534" s="17">
        <v>532</v>
      </c>
      <c r="B534" s="3" t="str">
        <f>_xlfn.IFS(MOD(A534,3)=2,VLOOKUP(A534,任务数值!A:I,5),MOD(A534,3)=0,VLOOKUP(A534,任务数值!A:I,8),MOD(A534,3)=1,VLOOKUP(A534,任务数值!A:S,13))</f>
        <v>通关守卫战:光明星100</v>
      </c>
      <c r="C534" s="17">
        <f t="shared" si="19"/>
        <v>533</v>
      </c>
      <c r="D534" s="22" t="str">
        <f t="shared" si="20"/>
        <v>成就类型-通关战斗类型关卡</v>
      </c>
      <c r="E534" s="22">
        <v>1</v>
      </c>
      <c r="F534" s="22" t="str">
        <f>_xlfn.IFS(MOD(A534,3)=2,VLOOKUP(A534,任务数值!A:R,9),MOD(A534,3)=0,999,MOD(A534,3)=1,VLOOKUP(A534,任务数值!A:S,14))</f>
        <v>战斗类型-挂机关卡|34|100</v>
      </c>
      <c r="G534" s="22">
        <f>_xlfn.IFS(MOD(A534,3)=2,1,MOD(A534,3)=0,VLOOKUP(A534,任务数值!A:S,7),MOD(A534,3)=1,1)</f>
        <v>1</v>
      </c>
      <c r="H534" s="6" t="s">
        <v>21</v>
      </c>
      <c r="I534" s="3">
        <v>3</v>
      </c>
    </row>
    <row r="535" s="3" customFormat="1" spans="1:9">
      <c r="A535" s="17">
        <v>533</v>
      </c>
      <c r="B535" s="3" t="str">
        <f>_xlfn.IFS(MOD(A535,3)=2,VLOOKUP(A535,任务数值!A:I,5),MOD(A535,3)=0,VLOOKUP(A535,任务数值!A:I,8),MOD(A535,3)=1,VLOOKUP(A535,任务数值!A:S,13))</f>
        <v>通关星球35-3</v>
      </c>
      <c r="C535" s="17">
        <f t="shared" si="19"/>
        <v>534</v>
      </c>
      <c r="D535" s="22" t="str">
        <f t="shared" si="20"/>
        <v>成就类型-通关战斗类型关卡</v>
      </c>
      <c r="E535" s="22">
        <v>1</v>
      </c>
      <c r="F535" s="22" t="str">
        <f>_xlfn.IFS(MOD(A535,3)=2,VLOOKUP(A535,任务数值!A:R,9),MOD(A535,3)=0,999,MOD(A535,3)=1,VLOOKUP(A535,任务数值!A:S,14))</f>
        <v>战斗类型-精英关卡|35|3</v>
      </c>
      <c r="G535" s="22">
        <f>_xlfn.IFS(MOD(A535,3)=2,1,MOD(A535,3)=0,VLOOKUP(A535,任务数值!A:S,7),MOD(A535,3)=1,1)</f>
        <v>1</v>
      </c>
      <c r="H535" s="6" t="s">
        <v>21</v>
      </c>
      <c r="I535" s="3">
        <v>3</v>
      </c>
    </row>
    <row r="536" s="3" customFormat="1" spans="1:9">
      <c r="A536" s="17">
        <v>534</v>
      </c>
      <c r="B536" s="3" t="str">
        <f>_xlfn.IFS(MOD(A536,3)=2,VLOOKUP(A536,任务数值!A:I,5),MOD(A536,3)=0,VLOOKUP(A536,任务数值!A:I,8),MOD(A536,3)=1,VLOOKUP(A536,任务数值!A:S,13))</f>
        <v>职业总等级到达15000</v>
      </c>
      <c r="C536" s="17">
        <f t="shared" si="19"/>
        <v>535</v>
      </c>
      <c r="D536" s="22" t="str">
        <f t="shared" si="20"/>
        <v>成就类型-职业到达等级</v>
      </c>
      <c r="E536" s="22">
        <v>1</v>
      </c>
      <c r="F536" s="22">
        <f>_xlfn.IFS(MOD(A536,3)=2,VLOOKUP(A536,任务数值!A:R,9),MOD(A536,3)=0,999,MOD(A536,3)=1,VLOOKUP(A536,任务数值!A:S,14))</f>
        <v>999</v>
      </c>
      <c r="G536" s="22">
        <f>_xlfn.IFS(MOD(A536,3)=2,1,MOD(A536,3)=0,VLOOKUP(A536,任务数值!A:S,7),MOD(A536,3)=1,1)</f>
        <v>15000</v>
      </c>
      <c r="H536" s="6" t="s">
        <v>21</v>
      </c>
      <c r="I536" s="3">
        <v>3</v>
      </c>
    </row>
    <row r="537" s="3" customFormat="1" spans="1:9">
      <c r="A537" s="17">
        <v>535</v>
      </c>
      <c r="B537" s="3" t="str">
        <f>_xlfn.IFS(MOD(A537,3)=2,VLOOKUP(A537,任务数值!A:I,5),MOD(A537,3)=0,VLOOKUP(A537,任务数值!A:I,8),MOD(A537,3)=1,VLOOKUP(A537,任务数值!A:S,13))</f>
        <v>通关守卫战:光明星125</v>
      </c>
      <c r="C537" s="17">
        <f t="shared" si="19"/>
        <v>536</v>
      </c>
      <c r="D537" s="22" t="str">
        <f t="shared" si="20"/>
        <v>成就类型-通关战斗类型关卡</v>
      </c>
      <c r="E537" s="22">
        <v>1</v>
      </c>
      <c r="F537" s="22" t="str">
        <f>_xlfn.IFS(MOD(A537,3)=2,VLOOKUP(A537,任务数值!A:R,9),MOD(A537,3)=0,999,MOD(A537,3)=1,VLOOKUP(A537,任务数值!A:S,14))</f>
        <v>战斗类型-挂机关卡|34|125</v>
      </c>
      <c r="G537" s="22">
        <f>_xlfn.IFS(MOD(A537,3)=2,1,MOD(A537,3)=0,VLOOKUP(A537,任务数值!A:S,7),MOD(A537,3)=1,1)</f>
        <v>1</v>
      </c>
      <c r="H537" s="6" t="s">
        <v>21</v>
      </c>
      <c r="I537" s="3">
        <v>3</v>
      </c>
    </row>
    <row r="538" s="3" customFormat="1" spans="1:9">
      <c r="A538" s="17">
        <v>536</v>
      </c>
      <c r="B538" s="3" t="str">
        <f>_xlfn.IFS(MOD(A538,3)=2,VLOOKUP(A538,任务数值!A:I,5),MOD(A538,3)=0,VLOOKUP(A538,任务数值!A:I,8),MOD(A538,3)=1,VLOOKUP(A538,任务数值!A:S,13))</f>
        <v>通关星球35-4</v>
      </c>
      <c r="C538" s="17">
        <f t="shared" si="19"/>
        <v>537</v>
      </c>
      <c r="D538" s="22" t="str">
        <f t="shared" si="20"/>
        <v>成就类型-通关战斗类型关卡</v>
      </c>
      <c r="E538" s="22">
        <v>1</v>
      </c>
      <c r="F538" s="22" t="str">
        <f>_xlfn.IFS(MOD(A538,3)=2,VLOOKUP(A538,任务数值!A:R,9),MOD(A538,3)=0,999,MOD(A538,3)=1,VLOOKUP(A538,任务数值!A:S,14))</f>
        <v>战斗类型-精英关卡|35|4</v>
      </c>
      <c r="G538" s="22">
        <f>_xlfn.IFS(MOD(A538,3)=2,1,MOD(A538,3)=0,VLOOKUP(A538,任务数值!A:S,7),MOD(A538,3)=1,1)</f>
        <v>1</v>
      </c>
      <c r="H538" s="6" t="s">
        <v>21</v>
      </c>
      <c r="I538" s="3">
        <v>3</v>
      </c>
    </row>
    <row r="539" s="3" customFormat="1" spans="1:9">
      <c r="A539" s="17">
        <v>537</v>
      </c>
      <c r="B539" s="3" t="str">
        <f>_xlfn.IFS(MOD(A539,3)=2,VLOOKUP(A539,任务数值!A:I,5),MOD(A539,3)=0,VLOOKUP(A539,任务数值!A:I,8),MOD(A539,3)=1,VLOOKUP(A539,任务数值!A:S,13))</f>
        <v>职业总等级到达15000</v>
      </c>
      <c r="C539" s="17">
        <f t="shared" si="19"/>
        <v>538</v>
      </c>
      <c r="D539" s="22" t="str">
        <f t="shared" si="20"/>
        <v>成就类型-职业到达等级</v>
      </c>
      <c r="E539" s="22">
        <v>1</v>
      </c>
      <c r="F539" s="22">
        <f>_xlfn.IFS(MOD(A539,3)=2,VLOOKUP(A539,任务数值!A:R,9),MOD(A539,3)=0,999,MOD(A539,3)=1,VLOOKUP(A539,任务数值!A:S,14))</f>
        <v>999</v>
      </c>
      <c r="G539" s="22">
        <f>_xlfn.IFS(MOD(A539,3)=2,1,MOD(A539,3)=0,VLOOKUP(A539,任务数值!A:S,7),MOD(A539,3)=1,1)</f>
        <v>15000</v>
      </c>
      <c r="H539" s="6" t="s">
        <v>21</v>
      </c>
      <c r="I539" s="3">
        <v>3</v>
      </c>
    </row>
    <row r="540" s="3" customFormat="1" spans="1:9">
      <c r="A540" s="17">
        <v>538</v>
      </c>
      <c r="B540" s="3" t="str">
        <f>_xlfn.IFS(MOD(A540,3)=2,VLOOKUP(A540,任务数值!A:I,5),MOD(A540,3)=0,VLOOKUP(A540,任务数值!A:I,8),MOD(A540,3)=1,VLOOKUP(A540,任务数值!A:S,13))</f>
        <v>通关守卫战:光明星150</v>
      </c>
      <c r="C540" s="17">
        <f t="shared" si="19"/>
        <v>539</v>
      </c>
      <c r="D540" s="22" t="str">
        <f t="shared" si="20"/>
        <v>成就类型-通关战斗类型关卡</v>
      </c>
      <c r="E540" s="22">
        <v>1</v>
      </c>
      <c r="F540" s="22" t="str">
        <f>_xlfn.IFS(MOD(A540,3)=2,VLOOKUP(A540,任务数值!A:R,9),MOD(A540,3)=0,999,MOD(A540,3)=1,VLOOKUP(A540,任务数值!A:S,14))</f>
        <v>战斗类型-挂机关卡|34|150</v>
      </c>
      <c r="G540" s="22">
        <f>_xlfn.IFS(MOD(A540,3)=2,1,MOD(A540,3)=0,VLOOKUP(A540,任务数值!A:S,7),MOD(A540,3)=1,1)</f>
        <v>1</v>
      </c>
      <c r="H540" s="6" t="s">
        <v>21</v>
      </c>
      <c r="I540" s="3">
        <v>3</v>
      </c>
    </row>
    <row r="541" s="3" customFormat="1" spans="1:9">
      <c r="A541" s="17">
        <v>539</v>
      </c>
      <c r="B541" s="3" t="str">
        <f>_xlfn.IFS(MOD(A541,3)=2,VLOOKUP(A541,任务数值!A:I,5),MOD(A541,3)=0,VLOOKUP(A541,任务数值!A:I,8),MOD(A541,3)=1,VLOOKUP(A541,任务数值!A:S,13))</f>
        <v>通关星球35-5</v>
      </c>
      <c r="C541" s="17">
        <f t="shared" si="19"/>
        <v>540</v>
      </c>
      <c r="D541" s="22" t="str">
        <f t="shared" si="20"/>
        <v>成就类型-通关战斗类型关卡</v>
      </c>
      <c r="E541" s="22">
        <v>1</v>
      </c>
      <c r="F541" s="22" t="str">
        <f>_xlfn.IFS(MOD(A541,3)=2,VLOOKUP(A541,任务数值!A:R,9),MOD(A541,3)=0,999,MOD(A541,3)=1,VLOOKUP(A541,任务数值!A:S,14))</f>
        <v>战斗类型-精英关卡|35|5</v>
      </c>
      <c r="G541" s="22">
        <f>_xlfn.IFS(MOD(A541,3)=2,1,MOD(A541,3)=0,VLOOKUP(A541,任务数值!A:S,7),MOD(A541,3)=1,1)</f>
        <v>1</v>
      </c>
      <c r="H541" s="6" t="s">
        <v>21</v>
      </c>
      <c r="I541" s="3">
        <v>3</v>
      </c>
    </row>
    <row r="542" s="3" customFormat="1" spans="1:9">
      <c r="A542" s="17">
        <v>540</v>
      </c>
      <c r="B542" s="3" t="str">
        <f>_xlfn.IFS(MOD(A542,3)=2,VLOOKUP(A542,任务数值!A:I,5),MOD(A542,3)=0,VLOOKUP(A542,任务数值!A:I,8),MOD(A542,3)=1,VLOOKUP(A542,任务数值!A:S,13))</f>
        <v>职业总等级到达15000</v>
      </c>
      <c r="C542" s="17">
        <f t="shared" si="19"/>
        <v>541</v>
      </c>
      <c r="D542" s="22" t="str">
        <f t="shared" si="20"/>
        <v>成就类型-职业到达等级</v>
      </c>
      <c r="E542" s="22">
        <v>1</v>
      </c>
      <c r="F542" s="22">
        <f>_xlfn.IFS(MOD(A542,3)=2,VLOOKUP(A542,任务数值!A:R,9),MOD(A542,3)=0,999,MOD(A542,3)=1,VLOOKUP(A542,任务数值!A:S,14))</f>
        <v>999</v>
      </c>
      <c r="G542" s="22">
        <f>_xlfn.IFS(MOD(A542,3)=2,1,MOD(A542,3)=0,VLOOKUP(A542,任务数值!A:S,7),MOD(A542,3)=1,1)</f>
        <v>15000</v>
      </c>
      <c r="H542" s="6" t="s">
        <v>21</v>
      </c>
      <c r="I542" s="3">
        <v>3</v>
      </c>
    </row>
    <row r="543" s="3" customFormat="1" spans="1:9">
      <c r="A543" s="17">
        <v>541</v>
      </c>
      <c r="B543" s="3" t="str">
        <f>_xlfn.IFS(MOD(A543,3)=2,VLOOKUP(A543,任务数值!A:I,5),MOD(A543,3)=0,VLOOKUP(A543,任务数值!A:I,8),MOD(A543,3)=1,VLOOKUP(A543,任务数值!A:S,13))</f>
        <v>通关守卫战:光明星175</v>
      </c>
      <c r="C543" s="17">
        <f t="shared" si="19"/>
        <v>542</v>
      </c>
      <c r="D543" s="22" t="str">
        <f t="shared" si="20"/>
        <v>成就类型-通关战斗类型关卡</v>
      </c>
      <c r="E543" s="22">
        <v>1</v>
      </c>
      <c r="F543" s="22" t="str">
        <f>_xlfn.IFS(MOD(A543,3)=2,VLOOKUP(A543,任务数值!A:R,9),MOD(A543,3)=0,999,MOD(A543,3)=1,VLOOKUP(A543,任务数值!A:S,14))</f>
        <v>战斗类型-挂机关卡|34|175</v>
      </c>
      <c r="G543" s="22">
        <f>_xlfn.IFS(MOD(A543,3)=2,1,MOD(A543,3)=0,VLOOKUP(A543,任务数值!A:S,7),MOD(A543,3)=1,1)</f>
        <v>1</v>
      </c>
      <c r="H543" s="6" t="s">
        <v>21</v>
      </c>
      <c r="I543" s="3">
        <v>3</v>
      </c>
    </row>
    <row r="544" s="3" customFormat="1" spans="1:9">
      <c r="A544" s="17">
        <v>542</v>
      </c>
      <c r="B544" s="3" t="str">
        <f>_xlfn.IFS(MOD(A544,3)=2,VLOOKUP(A544,任务数值!A:I,5),MOD(A544,3)=0,VLOOKUP(A544,任务数值!A:I,8),MOD(A544,3)=1,VLOOKUP(A544,任务数值!A:S,13))</f>
        <v>通关星球36-1</v>
      </c>
      <c r="C544" s="17">
        <f t="shared" si="19"/>
        <v>543</v>
      </c>
      <c r="D544" s="22" t="str">
        <f t="shared" si="20"/>
        <v>成就类型-通关战斗类型关卡</v>
      </c>
      <c r="E544" s="22">
        <v>1</v>
      </c>
      <c r="F544" s="22" t="str">
        <f>_xlfn.IFS(MOD(A544,3)=2,VLOOKUP(A544,任务数值!A:R,9),MOD(A544,3)=0,999,MOD(A544,3)=1,VLOOKUP(A544,任务数值!A:S,14))</f>
        <v>战斗类型-精英关卡|36|1</v>
      </c>
      <c r="G544" s="22">
        <f>_xlfn.IFS(MOD(A544,3)=2,1,MOD(A544,3)=0,VLOOKUP(A544,任务数值!A:S,7),MOD(A544,3)=1,1)</f>
        <v>1</v>
      </c>
      <c r="H544" s="6" t="s">
        <v>21</v>
      </c>
      <c r="I544" s="3">
        <v>3</v>
      </c>
    </row>
    <row r="545" s="3" customFormat="1" spans="1:9">
      <c r="A545" s="17">
        <v>543</v>
      </c>
      <c r="B545" s="3" t="str">
        <f>_xlfn.IFS(MOD(A545,3)=2,VLOOKUP(A545,任务数值!A:I,5),MOD(A545,3)=0,VLOOKUP(A545,任务数值!A:I,8),MOD(A545,3)=1,VLOOKUP(A545,任务数值!A:S,13))</f>
        <v>职业总等级到达15000</v>
      </c>
      <c r="C545" s="17">
        <f t="shared" si="19"/>
        <v>544</v>
      </c>
      <c r="D545" s="22" t="str">
        <f t="shared" si="20"/>
        <v>成就类型-职业到达等级</v>
      </c>
      <c r="E545" s="22">
        <v>1</v>
      </c>
      <c r="F545" s="22">
        <f>_xlfn.IFS(MOD(A545,3)=2,VLOOKUP(A545,任务数值!A:R,9),MOD(A545,3)=0,999,MOD(A545,3)=1,VLOOKUP(A545,任务数值!A:S,14))</f>
        <v>999</v>
      </c>
      <c r="G545" s="22">
        <f>_xlfn.IFS(MOD(A545,3)=2,1,MOD(A545,3)=0,VLOOKUP(A545,任务数值!A:S,7),MOD(A545,3)=1,1)</f>
        <v>15000</v>
      </c>
      <c r="H545" s="6" t="s">
        <v>21</v>
      </c>
      <c r="I545" s="3">
        <v>3</v>
      </c>
    </row>
    <row r="546" s="3" customFormat="1" spans="1:9">
      <c r="A546" s="17">
        <v>544</v>
      </c>
      <c r="B546" s="3" t="str">
        <f>_xlfn.IFS(MOD(A546,3)=2,VLOOKUP(A546,任务数值!A:I,5),MOD(A546,3)=0,VLOOKUP(A546,任务数值!A:I,8),MOD(A546,3)=1,VLOOKUP(A546,任务数值!A:S,13))</f>
        <v>通关守卫战:光明星200</v>
      </c>
      <c r="C546" s="17">
        <f t="shared" si="19"/>
        <v>545</v>
      </c>
      <c r="D546" s="22" t="str">
        <f t="shared" si="20"/>
        <v>成就类型-通关战斗类型关卡</v>
      </c>
      <c r="E546" s="22">
        <v>1</v>
      </c>
      <c r="F546" s="22" t="str">
        <f>_xlfn.IFS(MOD(A546,3)=2,VLOOKUP(A546,任务数值!A:R,9),MOD(A546,3)=0,999,MOD(A546,3)=1,VLOOKUP(A546,任务数值!A:S,14))</f>
        <v>战斗类型-挂机关卡|34|200</v>
      </c>
      <c r="G546" s="22">
        <f>_xlfn.IFS(MOD(A546,3)=2,1,MOD(A546,3)=0,VLOOKUP(A546,任务数值!A:S,7),MOD(A546,3)=1,1)</f>
        <v>1</v>
      </c>
      <c r="H546" s="6" t="s">
        <v>21</v>
      </c>
      <c r="I546" s="3">
        <v>3</v>
      </c>
    </row>
    <row r="547" s="3" customFormat="1" spans="1:9">
      <c r="A547" s="17">
        <v>545</v>
      </c>
      <c r="B547" s="3" t="str">
        <f>_xlfn.IFS(MOD(A547,3)=2,VLOOKUP(A547,任务数值!A:I,5),MOD(A547,3)=0,VLOOKUP(A547,任务数值!A:I,8),MOD(A547,3)=1,VLOOKUP(A547,任务数值!A:S,13))</f>
        <v>通关星球36-2</v>
      </c>
      <c r="C547" s="17">
        <f t="shared" si="19"/>
        <v>546</v>
      </c>
      <c r="D547" s="22" t="str">
        <f t="shared" si="20"/>
        <v>成就类型-通关战斗类型关卡</v>
      </c>
      <c r="E547" s="22">
        <v>1</v>
      </c>
      <c r="F547" s="22" t="str">
        <f>_xlfn.IFS(MOD(A547,3)=2,VLOOKUP(A547,任务数值!A:R,9),MOD(A547,3)=0,999,MOD(A547,3)=1,VLOOKUP(A547,任务数值!A:S,14))</f>
        <v>战斗类型-精英关卡|36|2</v>
      </c>
      <c r="G547" s="22">
        <f>_xlfn.IFS(MOD(A547,3)=2,1,MOD(A547,3)=0,VLOOKUP(A547,任务数值!A:S,7),MOD(A547,3)=1,1)</f>
        <v>1</v>
      </c>
      <c r="H547" s="6" t="s">
        <v>21</v>
      </c>
      <c r="I547" s="3">
        <v>3</v>
      </c>
    </row>
    <row r="548" s="3" customFormat="1" spans="1:9">
      <c r="A548" s="17">
        <v>546</v>
      </c>
      <c r="B548" s="3" t="str">
        <f>_xlfn.IFS(MOD(A548,3)=2,VLOOKUP(A548,任务数值!A:I,5),MOD(A548,3)=0,VLOOKUP(A548,任务数值!A:I,8),MOD(A548,3)=1,VLOOKUP(A548,任务数值!A:S,13))</f>
        <v>职业总等级到达15000</v>
      </c>
      <c r="C548" s="17">
        <f t="shared" si="19"/>
        <v>547</v>
      </c>
      <c r="D548" s="22" t="str">
        <f t="shared" si="20"/>
        <v>成就类型-职业到达等级</v>
      </c>
      <c r="E548" s="22">
        <v>1</v>
      </c>
      <c r="F548" s="22">
        <f>_xlfn.IFS(MOD(A548,3)=2,VLOOKUP(A548,任务数值!A:R,9),MOD(A548,3)=0,999,MOD(A548,3)=1,VLOOKUP(A548,任务数值!A:S,14))</f>
        <v>999</v>
      </c>
      <c r="G548" s="22">
        <f>_xlfn.IFS(MOD(A548,3)=2,1,MOD(A548,3)=0,VLOOKUP(A548,任务数值!A:S,7),MOD(A548,3)=1,1)</f>
        <v>15000</v>
      </c>
      <c r="H548" s="6" t="s">
        <v>21</v>
      </c>
      <c r="I548" s="3">
        <v>3</v>
      </c>
    </row>
    <row r="549" s="3" customFormat="1" spans="1:9">
      <c r="A549" s="17">
        <v>547</v>
      </c>
      <c r="B549" s="3" t="str">
        <f>_xlfn.IFS(MOD(A549,3)=2,VLOOKUP(A549,任务数值!A:I,5),MOD(A549,3)=0,VLOOKUP(A549,任务数值!A:I,8),MOD(A549,3)=1,VLOOKUP(A549,任务数值!A:S,13))</f>
        <v>通关守卫战:光明星225</v>
      </c>
      <c r="C549" s="17">
        <f t="shared" si="19"/>
        <v>548</v>
      </c>
      <c r="D549" s="22" t="str">
        <f t="shared" si="20"/>
        <v>成就类型-通关战斗类型关卡</v>
      </c>
      <c r="E549" s="22">
        <v>1</v>
      </c>
      <c r="F549" s="22" t="str">
        <f>_xlfn.IFS(MOD(A549,3)=2,VLOOKUP(A549,任务数值!A:R,9),MOD(A549,3)=0,999,MOD(A549,3)=1,VLOOKUP(A549,任务数值!A:S,14))</f>
        <v>战斗类型-挂机关卡|34|225</v>
      </c>
      <c r="G549" s="22">
        <f>_xlfn.IFS(MOD(A549,3)=2,1,MOD(A549,3)=0,VLOOKUP(A549,任务数值!A:S,7),MOD(A549,3)=1,1)</f>
        <v>1</v>
      </c>
      <c r="H549" s="6" t="s">
        <v>21</v>
      </c>
      <c r="I549" s="3">
        <v>3</v>
      </c>
    </row>
    <row r="550" s="3" customFormat="1" spans="1:9">
      <c r="A550" s="17">
        <v>548</v>
      </c>
      <c r="B550" s="3" t="str">
        <f>_xlfn.IFS(MOD(A550,3)=2,VLOOKUP(A550,任务数值!A:I,5),MOD(A550,3)=0,VLOOKUP(A550,任务数值!A:I,8),MOD(A550,3)=1,VLOOKUP(A550,任务数值!A:S,13))</f>
        <v>通关星球36-3</v>
      </c>
      <c r="C550" s="17">
        <f t="shared" si="19"/>
        <v>549</v>
      </c>
      <c r="D550" s="22" t="str">
        <f t="shared" si="20"/>
        <v>成就类型-通关战斗类型关卡</v>
      </c>
      <c r="E550" s="22">
        <v>1</v>
      </c>
      <c r="F550" s="22" t="str">
        <f>_xlfn.IFS(MOD(A550,3)=2,VLOOKUP(A550,任务数值!A:R,9),MOD(A550,3)=0,999,MOD(A550,3)=1,VLOOKUP(A550,任务数值!A:S,14))</f>
        <v>战斗类型-精英关卡|36|3</v>
      </c>
      <c r="G550" s="22">
        <f>_xlfn.IFS(MOD(A550,3)=2,1,MOD(A550,3)=0,VLOOKUP(A550,任务数值!A:S,7),MOD(A550,3)=1,1)</f>
        <v>1</v>
      </c>
      <c r="H550" s="6" t="s">
        <v>21</v>
      </c>
      <c r="I550" s="3">
        <v>3</v>
      </c>
    </row>
    <row r="551" s="3" customFormat="1" spans="1:9">
      <c r="A551" s="17">
        <v>549</v>
      </c>
      <c r="B551" s="3" t="str">
        <f>_xlfn.IFS(MOD(A551,3)=2,VLOOKUP(A551,任务数值!A:I,5),MOD(A551,3)=0,VLOOKUP(A551,任务数值!A:I,8),MOD(A551,3)=1,VLOOKUP(A551,任务数值!A:S,13))</f>
        <v>职业总等级到达15000</v>
      </c>
      <c r="C551" s="17">
        <f t="shared" si="19"/>
        <v>550</v>
      </c>
      <c r="D551" s="22" t="str">
        <f t="shared" si="20"/>
        <v>成就类型-职业到达等级</v>
      </c>
      <c r="E551" s="22">
        <v>1</v>
      </c>
      <c r="F551" s="22">
        <f>_xlfn.IFS(MOD(A551,3)=2,VLOOKUP(A551,任务数值!A:R,9),MOD(A551,3)=0,999,MOD(A551,3)=1,VLOOKUP(A551,任务数值!A:S,14))</f>
        <v>999</v>
      </c>
      <c r="G551" s="22">
        <f>_xlfn.IFS(MOD(A551,3)=2,1,MOD(A551,3)=0,VLOOKUP(A551,任务数值!A:S,7),MOD(A551,3)=1,1)</f>
        <v>15000</v>
      </c>
      <c r="H551" s="6" t="s">
        <v>21</v>
      </c>
      <c r="I551" s="3">
        <v>3</v>
      </c>
    </row>
    <row r="552" s="3" customFormat="1" spans="1:9">
      <c r="A552" s="17">
        <v>550</v>
      </c>
      <c r="B552" s="3" t="str">
        <f>_xlfn.IFS(MOD(A552,3)=2,VLOOKUP(A552,任务数值!A:I,5),MOD(A552,3)=0,VLOOKUP(A552,任务数值!A:I,8),MOD(A552,3)=1,VLOOKUP(A552,任务数值!A:S,13))</f>
        <v>通关守卫战:光明星250</v>
      </c>
      <c r="C552" s="17">
        <f t="shared" si="19"/>
        <v>551</v>
      </c>
      <c r="D552" s="22" t="str">
        <f t="shared" si="20"/>
        <v>成就类型-通关战斗类型关卡</v>
      </c>
      <c r="E552" s="22">
        <v>1</v>
      </c>
      <c r="F552" s="22" t="str">
        <f>_xlfn.IFS(MOD(A552,3)=2,VLOOKUP(A552,任务数值!A:R,9),MOD(A552,3)=0,999,MOD(A552,3)=1,VLOOKUP(A552,任务数值!A:S,14))</f>
        <v>战斗类型-挂机关卡|34|250</v>
      </c>
      <c r="G552" s="22">
        <f>_xlfn.IFS(MOD(A552,3)=2,1,MOD(A552,3)=0,VLOOKUP(A552,任务数值!A:S,7),MOD(A552,3)=1,1)</f>
        <v>1</v>
      </c>
      <c r="H552" s="6" t="s">
        <v>21</v>
      </c>
      <c r="I552" s="3">
        <v>3</v>
      </c>
    </row>
    <row r="553" s="3" customFormat="1" spans="1:9">
      <c r="A553" s="17">
        <v>551</v>
      </c>
      <c r="B553" s="3" t="str">
        <f>_xlfn.IFS(MOD(A553,3)=2,VLOOKUP(A553,任务数值!A:I,5),MOD(A553,3)=0,VLOOKUP(A553,任务数值!A:I,8),MOD(A553,3)=1,VLOOKUP(A553,任务数值!A:S,13))</f>
        <v>通关星球36-4</v>
      </c>
      <c r="C553" s="17">
        <f t="shared" si="19"/>
        <v>552</v>
      </c>
      <c r="D553" s="22" t="str">
        <f t="shared" si="20"/>
        <v>成就类型-通关战斗类型关卡</v>
      </c>
      <c r="E553" s="22">
        <v>1</v>
      </c>
      <c r="F553" s="22" t="str">
        <f>_xlfn.IFS(MOD(A553,3)=2,VLOOKUP(A553,任务数值!A:R,9),MOD(A553,3)=0,999,MOD(A553,3)=1,VLOOKUP(A553,任务数值!A:S,14))</f>
        <v>战斗类型-精英关卡|36|4</v>
      </c>
      <c r="G553" s="22">
        <f>_xlfn.IFS(MOD(A553,3)=2,1,MOD(A553,3)=0,VLOOKUP(A553,任务数值!A:S,7),MOD(A553,3)=1,1)</f>
        <v>1</v>
      </c>
      <c r="H553" s="6" t="s">
        <v>21</v>
      </c>
      <c r="I553" s="3">
        <v>3</v>
      </c>
    </row>
    <row r="554" s="3" customFormat="1" spans="1:9">
      <c r="A554" s="17">
        <v>552</v>
      </c>
      <c r="B554" s="3" t="str">
        <f>_xlfn.IFS(MOD(A554,3)=2,VLOOKUP(A554,任务数值!A:I,5),MOD(A554,3)=0,VLOOKUP(A554,任务数值!A:I,8),MOD(A554,3)=1,VLOOKUP(A554,任务数值!A:S,13))</f>
        <v>职业总等级到达15000</v>
      </c>
      <c r="C554" s="17">
        <f t="shared" si="19"/>
        <v>553</v>
      </c>
      <c r="D554" s="22" t="str">
        <f t="shared" si="20"/>
        <v>成就类型-职业到达等级</v>
      </c>
      <c r="E554" s="22">
        <v>1</v>
      </c>
      <c r="F554" s="22">
        <f>_xlfn.IFS(MOD(A554,3)=2,VLOOKUP(A554,任务数值!A:R,9),MOD(A554,3)=0,999,MOD(A554,3)=1,VLOOKUP(A554,任务数值!A:S,14))</f>
        <v>999</v>
      </c>
      <c r="G554" s="22">
        <f>_xlfn.IFS(MOD(A554,3)=2,1,MOD(A554,3)=0,VLOOKUP(A554,任务数值!A:S,7),MOD(A554,3)=1,1)</f>
        <v>15000</v>
      </c>
      <c r="H554" s="6" t="s">
        <v>21</v>
      </c>
      <c r="I554" s="3">
        <v>3</v>
      </c>
    </row>
    <row r="555" s="3" customFormat="1" spans="1:9">
      <c r="A555" s="17">
        <v>553</v>
      </c>
      <c r="B555" s="3" t="str">
        <f>_xlfn.IFS(MOD(A555,3)=2,VLOOKUP(A555,任务数值!A:I,5),MOD(A555,3)=0,VLOOKUP(A555,任务数值!A:I,8),MOD(A555,3)=1,VLOOKUP(A555,任务数值!A:S,13))</f>
        <v>通关守卫战:光明星275</v>
      </c>
      <c r="C555" s="17">
        <f t="shared" si="19"/>
        <v>554</v>
      </c>
      <c r="D555" s="22" t="str">
        <f t="shared" si="20"/>
        <v>成就类型-通关战斗类型关卡</v>
      </c>
      <c r="E555" s="22">
        <v>1</v>
      </c>
      <c r="F555" s="22" t="str">
        <f>_xlfn.IFS(MOD(A555,3)=2,VLOOKUP(A555,任务数值!A:R,9),MOD(A555,3)=0,999,MOD(A555,3)=1,VLOOKUP(A555,任务数值!A:S,14))</f>
        <v>战斗类型-挂机关卡|34|275</v>
      </c>
      <c r="G555" s="22">
        <f>_xlfn.IFS(MOD(A555,3)=2,1,MOD(A555,3)=0,VLOOKUP(A555,任务数值!A:S,7),MOD(A555,3)=1,1)</f>
        <v>1</v>
      </c>
      <c r="H555" s="6" t="s">
        <v>21</v>
      </c>
      <c r="I555" s="3">
        <v>3</v>
      </c>
    </row>
    <row r="556" s="3" customFormat="1" spans="1:9">
      <c r="A556" s="17">
        <v>554</v>
      </c>
      <c r="B556" s="3" t="str">
        <f>_xlfn.IFS(MOD(A556,3)=2,VLOOKUP(A556,任务数值!A:I,5),MOD(A556,3)=0,VLOOKUP(A556,任务数值!A:I,8),MOD(A556,3)=1,VLOOKUP(A556,任务数值!A:S,13))</f>
        <v>通关星球36-5</v>
      </c>
      <c r="C556" s="17">
        <f t="shared" si="19"/>
        <v>555</v>
      </c>
      <c r="D556" s="22" t="str">
        <f t="shared" si="20"/>
        <v>成就类型-通关战斗类型关卡</v>
      </c>
      <c r="E556" s="22">
        <v>1</v>
      </c>
      <c r="F556" s="22" t="str">
        <f>_xlfn.IFS(MOD(A556,3)=2,VLOOKUP(A556,任务数值!A:R,9),MOD(A556,3)=0,999,MOD(A556,3)=1,VLOOKUP(A556,任务数值!A:S,14))</f>
        <v>战斗类型-精英关卡|36|5</v>
      </c>
      <c r="G556" s="22">
        <f>_xlfn.IFS(MOD(A556,3)=2,1,MOD(A556,3)=0,VLOOKUP(A556,任务数值!A:S,7),MOD(A556,3)=1,1)</f>
        <v>1</v>
      </c>
      <c r="H556" s="6" t="s">
        <v>21</v>
      </c>
      <c r="I556" s="3">
        <v>3</v>
      </c>
    </row>
    <row r="557" s="3" customFormat="1" spans="1:9">
      <c r="A557" s="17">
        <v>555</v>
      </c>
      <c r="B557" s="3" t="str">
        <f>_xlfn.IFS(MOD(A557,3)=2,VLOOKUP(A557,任务数值!A:I,5),MOD(A557,3)=0,VLOOKUP(A557,任务数值!A:I,8),MOD(A557,3)=1,VLOOKUP(A557,任务数值!A:S,13))</f>
        <v>职业总等级到达15000</v>
      </c>
      <c r="C557" s="17">
        <f t="shared" si="19"/>
        <v>556</v>
      </c>
      <c r="D557" s="22" t="str">
        <f t="shared" si="20"/>
        <v>成就类型-职业到达等级</v>
      </c>
      <c r="E557" s="22">
        <v>1</v>
      </c>
      <c r="F557" s="22">
        <f>_xlfn.IFS(MOD(A557,3)=2,VLOOKUP(A557,任务数值!A:R,9),MOD(A557,3)=0,999,MOD(A557,3)=1,VLOOKUP(A557,任务数值!A:S,14))</f>
        <v>999</v>
      </c>
      <c r="G557" s="22">
        <f>_xlfn.IFS(MOD(A557,3)=2,1,MOD(A557,3)=0,VLOOKUP(A557,任务数值!A:S,7),MOD(A557,3)=1,1)</f>
        <v>15000</v>
      </c>
      <c r="H557" s="6" t="s">
        <v>21</v>
      </c>
      <c r="I557" s="3">
        <v>3</v>
      </c>
    </row>
    <row r="558" s="3" customFormat="1" spans="1:9">
      <c r="A558" s="17">
        <v>556</v>
      </c>
      <c r="B558" s="3" t="str">
        <f>_xlfn.IFS(MOD(A558,3)=2,VLOOKUP(A558,任务数值!A:I,5),MOD(A558,3)=0,VLOOKUP(A558,任务数值!A:I,8),MOD(A558,3)=1,VLOOKUP(A558,任务数值!A:S,13))</f>
        <v>通关守卫战:光明星300</v>
      </c>
      <c r="C558" s="17">
        <f t="shared" si="19"/>
        <v>557</v>
      </c>
      <c r="D558" s="22" t="str">
        <f t="shared" si="20"/>
        <v>成就类型-通关战斗类型关卡</v>
      </c>
      <c r="E558" s="22">
        <v>1</v>
      </c>
      <c r="F558" s="22" t="str">
        <f>_xlfn.IFS(MOD(A558,3)=2,VLOOKUP(A558,任务数值!A:R,9),MOD(A558,3)=0,999,MOD(A558,3)=1,VLOOKUP(A558,任务数值!A:S,14))</f>
        <v>战斗类型-挂机关卡|34|300</v>
      </c>
      <c r="G558" s="22">
        <f>_xlfn.IFS(MOD(A558,3)=2,1,MOD(A558,3)=0,VLOOKUP(A558,任务数值!A:S,7),MOD(A558,3)=1,1)</f>
        <v>1</v>
      </c>
      <c r="H558" s="6" t="s">
        <v>21</v>
      </c>
      <c r="I558" s="3">
        <v>3</v>
      </c>
    </row>
    <row r="559" s="3" customFormat="1" spans="1:9">
      <c r="A559" s="17">
        <v>557</v>
      </c>
      <c r="B559" s="3" t="str">
        <f>_xlfn.IFS(MOD(A559,3)=2,VLOOKUP(A559,任务数值!A:I,5),MOD(A559,3)=0,VLOOKUP(A559,任务数值!A:I,8),MOD(A559,3)=1,VLOOKUP(A559,任务数值!A:S,13))</f>
        <v>通关星球37-1</v>
      </c>
      <c r="C559" s="17">
        <f t="shared" si="19"/>
        <v>558</v>
      </c>
      <c r="D559" s="22" t="str">
        <f t="shared" si="20"/>
        <v>成就类型-通关战斗类型关卡</v>
      </c>
      <c r="E559" s="22">
        <v>1</v>
      </c>
      <c r="F559" s="22" t="str">
        <f>_xlfn.IFS(MOD(A559,3)=2,VLOOKUP(A559,任务数值!A:R,9),MOD(A559,3)=0,999,MOD(A559,3)=1,VLOOKUP(A559,任务数值!A:S,14))</f>
        <v>战斗类型-精英关卡|37|1</v>
      </c>
      <c r="G559" s="22">
        <f>_xlfn.IFS(MOD(A559,3)=2,1,MOD(A559,3)=0,VLOOKUP(A559,任务数值!A:S,7),MOD(A559,3)=1,1)</f>
        <v>1</v>
      </c>
      <c r="H559" s="6" t="s">
        <v>21</v>
      </c>
      <c r="I559" s="3">
        <v>3</v>
      </c>
    </row>
    <row r="560" s="3" customFormat="1" spans="1:9">
      <c r="A560" s="17">
        <v>558</v>
      </c>
      <c r="B560" s="3" t="str">
        <f>_xlfn.IFS(MOD(A560,3)=2,VLOOKUP(A560,任务数值!A:I,5),MOD(A560,3)=0,VLOOKUP(A560,任务数值!A:I,8),MOD(A560,3)=1,VLOOKUP(A560,任务数值!A:S,13))</f>
        <v>职业总等级到达15000</v>
      </c>
      <c r="C560" s="17">
        <f t="shared" si="19"/>
        <v>559</v>
      </c>
      <c r="D560" s="22" t="str">
        <f t="shared" si="20"/>
        <v>成就类型-职业到达等级</v>
      </c>
      <c r="E560" s="22">
        <v>1</v>
      </c>
      <c r="F560" s="22">
        <f>_xlfn.IFS(MOD(A560,3)=2,VLOOKUP(A560,任务数值!A:R,9),MOD(A560,3)=0,999,MOD(A560,3)=1,VLOOKUP(A560,任务数值!A:S,14))</f>
        <v>999</v>
      </c>
      <c r="G560" s="22">
        <f>_xlfn.IFS(MOD(A560,3)=2,1,MOD(A560,3)=0,VLOOKUP(A560,任务数值!A:S,7),MOD(A560,3)=1,1)</f>
        <v>15000</v>
      </c>
      <c r="H560" s="6" t="s">
        <v>21</v>
      </c>
      <c r="I560" s="3">
        <v>3</v>
      </c>
    </row>
    <row r="561" s="3" customFormat="1" spans="1:9">
      <c r="A561" s="17">
        <v>559</v>
      </c>
      <c r="B561" s="3" t="str">
        <f>_xlfn.IFS(MOD(A561,3)=2,VLOOKUP(A561,任务数值!A:I,5),MOD(A561,3)=0,VLOOKUP(A561,任务数值!A:I,8),MOD(A561,3)=1,VLOOKUP(A561,任务数值!A:S,13))</f>
        <v>通关守卫战:光明星315</v>
      </c>
      <c r="C561" s="17">
        <f t="shared" si="19"/>
        <v>560</v>
      </c>
      <c r="D561" s="22" t="str">
        <f t="shared" si="20"/>
        <v>成就类型-通关战斗类型关卡</v>
      </c>
      <c r="E561" s="22">
        <v>1</v>
      </c>
      <c r="F561" s="22" t="str">
        <f>_xlfn.IFS(MOD(A561,3)=2,VLOOKUP(A561,任务数值!A:R,9),MOD(A561,3)=0,999,MOD(A561,3)=1,VLOOKUP(A561,任务数值!A:S,14))</f>
        <v>战斗类型-挂机关卡|34|315</v>
      </c>
      <c r="G561" s="22">
        <f>_xlfn.IFS(MOD(A561,3)=2,1,MOD(A561,3)=0,VLOOKUP(A561,任务数值!A:S,7),MOD(A561,3)=1,1)</f>
        <v>1</v>
      </c>
      <c r="H561" s="6" t="s">
        <v>21</v>
      </c>
      <c r="I561" s="3">
        <v>3</v>
      </c>
    </row>
    <row r="562" s="3" customFormat="1" spans="1:9">
      <c r="A562" s="17">
        <v>560</v>
      </c>
      <c r="B562" s="3" t="str">
        <f>_xlfn.IFS(MOD(A562,3)=2,VLOOKUP(A562,任务数值!A:I,5),MOD(A562,3)=0,VLOOKUP(A562,任务数值!A:I,8),MOD(A562,3)=1,VLOOKUP(A562,任务数值!A:S,13))</f>
        <v>通关星球37-2</v>
      </c>
      <c r="C562" s="17">
        <f t="shared" si="19"/>
        <v>561</v>
      </c>
      <c r="D562" s="22" t="str">
        <f t="shared" si="20"/>
        <v>成就类型-通关战斗类型关卡</v>
      </c>
      <c r="E562" s="22">
        <v>1</v>
      </c>
      <c r="F562" s="22" t="str">
        <f>_xlfn.IFS(MOD(A562,3)=2,VLOOKUP(A562,任务数值!A:R,9),MOD(A562,3)=0,999,MOD(A562,3)=1,VLOOKUP(A562,任务数值!A:S,14))</f>
        <v>战斗类型-精英关卡|37|2</v>
      </c>
      <c r="G562" s="22">
        <f>_xlfn.IFS(MOD(A562,3)=2,1,MOD(A562,3)=0,VLOOKUP(A562,任务数值!A:S,7),MOD(A562,3)=1,1)</f>
        <v>1</v>
      </c>
      <c r="H562" s="6" t="s">
        <v>21</v>
      </c>
      <c r="I562" s="3">
        <v>3</v>
      </c>
    </row>
    <row r="563" s="3" customFormat="1" spans="1:9">
      <c r="A563" s="17">
        <v>561</v>
      </c>
      <c r="B563" s="3" t="str">
        <f>_xlfn.IFS(MOD(A563,3)=2,VLOOKUP(A563,任务数值!A:I,5),MOD(A563,3)=0,VLOOKUP(A563,任务数值!A:I,8),MOD(A563,3)=1,VLOOKUP(A563,任务数值!A:S,13))</f>
        <v>职业总等级到达15000</v>
      </c>
      <c r="C563" s="17">
        <f t="shared" si="19"/>
        <v>562</v>
      </c>
      <c r="D563" s="22" t="str">
        <f t="shared" si="20"/>
        <v>成就类型-职业到达等级</v>
      </c>
      <c r="E563" s="22">
        <v>1</v>
      </c>
      <c r="F563" s="22">
        <f>_xlfn.IFS(MOD(A563,3)=2,VLOOKUP(A563,任务数值!A:R,9),MOD(A563,3)=0,999,MOD(A563,3)=1,VLOOKUP(A563,任务数值!A:S,14))</f>
        <v>999</v>
      </c>
      <c r="G563" s="22">
        <f>_xlfn.IFS(MOD(A563,3)=2,1,MOD(A563,3)=0,VLOOKUP(A563,任务数值!A:S,7),MOD(A563,3)=1,1)</f>
        <v>15000</v>
      </c>
      <c r="H563" s="6" t="s">
        <v>21</v>
      </c>
      <c r="I563" s="3">
        <v>3</v>
      </c>
    </row>
    <row r="564" s="3" customFormat="1" spans="1:9">
      <c r="A564" s="17">
        <v>562</v>
      </c>
      <c r="B564" s="3" t="str">
        <f>_xlfn.IFS(MOD(A564,3)=2,VLOOKUP(A564,任务数值!A:I,5),MOD(A564,3)=0,VLOOKUP(A564,任务数值!A:I,8),MOD(A564,3)=1,VLOOKUP(A564,任务数值!A:S,13))</f>
        <v>通关守卫战:光明星330</v>
      </c>
      <c r="C564" s="17">
        <f t="shared" si="19"/>
        <v>563</v>
      </c>
      <c r="D564" s="22" t="str">
        <f t="shared" si="20"/>
        <v>成就类型-通关战斗类型关卡</v>
      </c>
      <c r="E564" s="22">
        <v>1</v>
      </c>
      <c r="F564" s="22" t="str">
        <f>_xlfn.IFS(MOD(A564,3)=2,VLOOKUP(A564,任务数值!A:R,9),MOD(A564,3)=0,999,MOD(A564,3)=1,VLOOKUP(A564,任务数值!A:S,14))</f>
        <v>战斗类型-挂机关卡|34|330</v>
      </c>
      <c r="G564" s="22">
        <f>_xlfn.IFS(MOD(A564,3)=2,1,MOD(A564,3)=0,VLOOKUP(A564,任务数值!A:S,7),MOD(A564,3)=1,1)</f>
        <v>1</v>
      </c>
      <c r="H564" s="6" t="s">
        <v>21</v>
      </c>
      <c r="I564" s="3">
        <v>3</v>
      </c>
    </row>
    <row r="565" s="3" customFormat="1" spans="1:9">
      <c r="A565" s="17">
        <v>563</v>
      </c>
      <c r="B565" s="3" t="str">
        <f>_xlfn.IFS(MOD(A565,3)=2,VLOOKUP(A565,任务数值!A:I,5),MOD(A565,3)=0,VLOOKUP(A565,任务数值!A:I,8),MOD(A565,3)=1,VLOOKUP(A565,任务数值!A:S,13))</f>
        <v>通关星球37-3</v>
      </c>
      <c r="C565" s="17">
        <f t="shared" si="19"/>
        <v>564</v>
      </c>
      <c r="D565" s="22" t="str">
        <f t="shared" si="20"/>
        <v>成就类型-通关战斗类型关卡</v>
      </c>
      <c r="E565" s="22">
        <v>1</v>
      </c>
      <c r="F565" s="22" t="str">
        <f>_xlfn.IFS(MOD(A565,3)=2,VLOOKUP(A565,任务数值!A:R,9),MOD(A565,3)=0,999,MOD(A565,3)=1,VLOOKUP(A565,任务数值!A:S,14))</f>
        <v>战斗类型-精英关卡|37|3</v>
      </c>
      <c r="G565" s="22">
        <f>_xlfn.IFS(MOD(A565,3)=2,1,MOD(A565,3)=0,VLOOKUP(A565,任务数值!A:S,7),MOD(A565,3)=1,1)</f>
        <v>1</v>
      </c>
      <c r="H565" s="6" t="s">
        <v>21</v>
      </c>
      <c r="I565" s="3">
        <v>3</v>
      </c>
    </row>
    <row r="566" s="3" customFormat="1" spans="1:9">
      <c r="A566" s="17">
        <v>564</v>
      </c>
      <c r="B566" s="3" t="str">
        <f>_xlfn.IFS(MOD(A566,3)=2,VLOOKUP(A566,任务数值!A:I,5),MOD(A566,3)=0,VLOOKUP(A566,任务数值!A:I,8),MOD(A566,3)=1,VLOOKUP(A566,任务数值!A:S,13))</f>
        <v>职业总等级到达15000</v>
      </c>
      <c r="C566" s="17">
        <f t="shared" si="19"/>
        <v>565</v>
      </c>
      <c r="D566" s="22" t="str">
        <f t="shared" si="20"/>
        <v>成就类型-职业到达等级</v>
      </c>
      <c r="E566" s="22">
        <v>1</v>
      </c>
      <c r="F566" s="22">
        <f>_xlfn.IFS(MOD(A566,3)=2,VLOOKUP(A566,任务数值!A:R,9),MOD(A566,3)=0,999,MOD(A566,3)=1,VLOOKUP(A566,任务数值!A:S,14))</f>
        <v>999</v>
      </c>
      <c r="G566" s="22">
        <f>_xlfn.IFS(MOD(A566,3)=2,1,MOD(A566,3)=0,VLOOKUP(A566,任务数值!A:S,7),MOD(A566,3)=1,1)</f>
        <v>15000</v>
      </c>
      <c r="H566" s="6" t="s">
        <v>21</v>
      </c>
      <c r="I566" s="3">
        <v>3</v>
      </c>
    </row>
    <row r="567" s="3" customFormat="1" spans="1:9">
      <c r="A567" s="17">
        <v>565</v>
      </c>
      <c r="B567" s="3" t="str">
        <f>_xlfn.IFS(MOD(A567,3)=2,VLOOKUP(A567,任务数值!A:I,5),MOD(A567,3)=0,VLOOKUP(A567,任务数值!A:I,8),MOD(A567,3)=1,VLOOKUP(A567,任务数值!A:S,13))</f>
        <v>通关守卫战:光明星345</v>
      </c>
      <c r="C567" s="17">
        <f t="shared" si="19"/>
        <v>566</v>
      </c>
      <c r="D567" s="22" t="str">
        <f t="shared" si="20"/>
        <v>成就类型-通关战斗类型关卡</v>
      </c>
      <c r="E567" s="22">
        <v>1</v>
      </c>
      <c r="F567" s="22" t="str">
        <f>_xlfn.IFS(MOD(A567,3)=2,VLOOKUP(A567,任务数值!A:R,9),MOD(A567,3)=0,999,MOD(A567,3)=1,VLOOKUP(A567,任务数值!A:S,14))</f>
        <v>战斗类型-挂机关卡|34|345</v>
      </c>
      <c r="G567" s="22">
        <f>_xlfn.IFS(MOD(A567,3)=2,1,MOD(A567,3)=0,VLOOKUP(A567,任务数值!A:S,7),MOD(A567,3)=1,1)</f>
        <v>1</v>
      </c>
      <c r="H567" s="6" t="s">
        <v>21</v>
      </c>
      <c r="I567" s="3">
        <v>3</v>
      </c>
    </row>
    <row r="568" s="3" customFormat="1" spans="1:9">
      <c r="A568" s="17">
        <v>566</v>
      </c>
      <c r="B568" s="3" t="str">
        <f>_xlfn.IFS(MOD(A568,3)=2,VLOOKUP(A568,任务数值!A:I,5),MOD(A568,3)=0,VLOOKUP(A568,任务数值!A:I,8),MOD(A568,3)=1,VLOOKUP(A568,任务数值!A:S,13))</f>
        <v>通关星球37-4</v>
      </c>
      <c r="C568" s="17">
        <f t="shared" si="19"/>
        <v>567</v>
      </c>
      <c r="D568" s="22" t="str">
        <f t="shared" si="20"/>
        <v>成就类型-通关战斗类型关卡</v>
      </c>
      <c r="E568" s="22">
        <v>1</v>
      </c>
      <c r="F568" s="22" t="str">
        <f>_xlfn.IFS(MOD(A568,3)=2,VLOOKUP(A568,任务数值!A:R,9),MOD(A568,3)=0,999,MOD(A568,3)=1,VLOOKUP(A568,任务数值!A:S,14))</f>
        <v>战斗类型-精英关卡|37|4</v>
      </c>
      <c r="G568" s="22">
        <f>_xlfn.IFS(MOD(A568,3)=2,1,MOD(A568,3)=0,VLOOKUP(A568,任务数值!A:S,7),MOD(A568,3)=1,1)</f>
        <v>1</v>
      </c>
      <c r="H568" s="6" t="s">
        <v>21</v>
      </c>
      <c r="I568" s="3">
        <v>3</v>
      </c>
    </row>
    <row r="569" s="3" customFormat="1" spans="1:9">
      <c r="A569" s="17">
        <v>567</v>
      </c>
      <c r="B569" s="3" t="str">
        <f>_xlfn.IFS(MOD(A569,3)=2,VLOOKUP(A569,任务数值!A:I,5),MOD(A569,3)=0,VLOOKUP(A569,任务数值!A:I,8),MOD(A569,3)=1,VLOOKUP(A569,任务数值!A:S,13))</f>
        <v>职业总等级到达15000</v>
      </c>
      <c r="C569" s="17">
        <f t="shared" si="19"/>
        <v>568</v>
      </c>
      <c r="D569" s="22" t="str">
        <f t="shared" si="20"/>
        <v>成就类型-职业到达等级</v>
      </c>
      <c r="E569" s="22">
        <v>1</v>
      </c>
      <c r="F569" s="22">
        <f>_xlfn.IFS(MOD(A569,3)=2,VLOOKUP(A569,任务数值!A:R,9),MOD(A569,3)=0,999,MOD(A569,3)=1,VLOOKUP(A569,任务数值!A:S,14))</f>
        <v>999</v>
      </c>
      <c r="G569" s="22">
        <f>_xlfn.IFS(MOD(A569,3)=2,1,MOD(A569,3)=0,VLOOKUP(A569,任务数值!A:S,7),MOD(A569,3)=1,1)</f>
        <v>15000</v>
      </c>
      <c r="H569" s="6" t="s">
        <v>21</v>
      </c>
      <c r="I569" s="3">
        <v>3</v>
      </c>
    </row>
    <row r="570" s="3" customFormat="1" spans="1:9">
      <c r="A570" s="17">
        <v>568</v>
      </c>
      <c r="B570" s="3" t="str">
        <f>_xlfn.IFS(MOD(A570,3)=2,VLOOKUP(A570,任务数值!A:I,5),MOD(A570,3)=0,VLOOKUP(A570,任务数值!A:I,8),MOD(A570,3)=1,VLOOKUP(A570,任务数值!A:S,13))</f>
        <v>通关守卫战:光明星360</v>
      </c>
      <c r="C570" s="17">
        <f t="shared" si="19"/>
        <v>569</v>
      </c>
      <c r="D570" s="22" t="str">
        <f t="shared" si="20"/>
        <v>成就类型-通关战斗类型关卡</v>
      </c>
      <c r="E570" s="22">
        <v>1</v>
      </c>
      <c r="F570" s="22" t="str">
        <f>_xlfn.IFS(MOD(A570,3)=2,VLOOKUP(A570,任务数值!A:R,9),MOD(A570,3)=0,999,MOD(A570,3)=1,VLOOKUP(A570,任务数值!A:S,14))</f>
        <v>战斗类型-挂机关卡|34|360</v>
      </c>
      <c r="G570" s="22">
        <f>_xlfn.IFS(MOD(A570,3)=2,1,MOD(A570,3)=0,VLOOKUP(A570,任务数值!A:S,7),MOD(A570,3)=1,1)</f>
        <v>1</v>
      </c>
      <c r="H570" s="6" t="s">
        <v>21</v>
      </c>
      <c r="I570" s="3">
        <v>3</v>
      </c>
    </row>
    <row r="571" s="3" customFormat="1" spans="1:9">
      <c r="A571" s="17">
        <v>569</v>
      </c>
      <c r="B571" s="3" t="str">
        <f>_xlfn.IFS(MOD(A571,3)=2,VLOOKUP(A571,任务数值!A:I,5),MOD(A571,3)=0,VLOOKUP(A571,任务数值!A:I,8),MOD(A571,3)=1,VLOOKUP(A571,任务数值!A:S,13))</f>
        <v>通关星球37-5</v>
      </c>
      <c r="C571" s="17">
        <f t="shared" si="19"/>
        <v>570</v>
      </c>
      <c r="D571" s="22" t="str">
        <f t="shared" si="20"/>
        <v>成就类型-通关战斗类型关卡</v>
      </c>
      <c r="E571" s="22">
        <v>1</v>
      </c>
      <c r="F571" s="22" t="str">
        <f>_xlfn.IFS(MOD(A571,3)=2,VLOOKUP(A571,任务数值!A:R,9),MOD(A571,3)=0,999,MOD(A571,3)=1,VLOOKUP(A571,任务数值!A:S,14))</f>
        <v>战斗类型-精英关卡|37|5</v>
      </c>
      <c r="G571" s="22">
        <f>_xlfn.IFS(MOD(A571,3)=2,1,MOD(A571,3)=0,VLOOKUP(A571,任务数值!A:S,7),MOD(A571,3)=1,1)</f>
        <v>1</v>
      </c>
      <c r="H571" s="6" t="s">
        <v>21</v>
      </c>
      <c r="I571" s="3">
        <v>3</v>
      </c>
    </row>
    <row r="572" s="3" customFormat="1" spans="1:9">
      <c r="A572" s="17">
        <v>570</v>
      </c>
      <c r="B572" s="3" t="str">
        <f>_xlfn.IFS(MOD(A572,3)=2,VLOOKUP(A572,任务数值!A:I,5),MOD(A572,3)=0,VLOOKUP(A572,任务数值!A:I,8),MOD(A572,3)=1,VLOOKUP(A572,任务数值!A:S,13))</f>
        <v>职业总等级到达15000</v>
      </c>
      <c r="C572" s="17">
        <f t="shared" si="19"/>
        <v>571</v>
      </c>
      <c r="D572" s="22" t="str">
        <f t="shared" si="20"/>
        <v>成就类型-职业到达等级</v>
      </c>
      <c r="E572" s="22">
        <v>1</v>
      </c>
      <c r="F572" s="22">
        <f>_xlfn.IFS(MOD(A572,3)=2,VLOOKUP(A572,任务数值!A:R,9),MOD(A572,3)=0,999,MOD(A572,3)=1,VLOOKUP(A572,任务数值!A:S,14))</f>
        <v>999</v>
      </c>
      <c r="G572" s="22">
        <f>_xlfn.IFS(MOD(A572,3)=2,1,MOD(A572,3)=0,VLOOKUP(A572,任务数值!A:S,7),MOD(A572,3)=1,1)</f>
        <v>15000</v>
      </c>
      <c r="H572" s="6" t="s">
        <v>21</v>
      </c>
      <c r="I572" s="3">
        <v>3</v>
      </c>
    </row>
    <row r="573" s="3" customFormat="1" spans="1:9">
      <c r="A573" s="17">
        <v>571</v>
      </c>
      <c r="B573" s="3" t="str">
        <f>_xlfn.IFS(MOD(A573,3)=2,VLOOKUP(A573,任务数值!A:I,5),MOD(A573,3)=0,VLOOKUP(A573,任务数值!A:I,8),MOD(A573,3)=1,VLOOKUP(A573,任务数值!A:S,13))</f>
        <v>通关守卫战:光明星375</v>
      </c>
      <c r="C573" s="17">
        <f t="shared" si="19"/>
        <v>572</v>
      </c>
      <c r="D573" s="22" t="str">
        <f t="shared" si="20"/>
        <v>成就类型-通关战斗类型关卡</v>
      </c>
      <c r="E573" s="22">
        <v>1</v>
      </c>
      <c r="F573" s="22" t="str">
        <f>_xlfn.IFS(MOD(A573,3)=2,VLOOKUP(A573,任务数值!A:R,9),MOD(A573,3)=0,999,MOD(A573,3)=1,VLOOKUP(A573,任务数值!A:S,14))</f>
        <v>战斗类型-挂机关卡|34|375</v>
      </c>
      <c r="G573" s="22">
        <f>_xlfn.IFS(MOD(A573,3)=2,1,MOD(A573,3)=0,VLOOKUP(A573,任务数值!A:S,7),MOD(A573,3)=1,1)</f>
        <v>1</v>
      </c>
      <c r="H573" s="6" t="s">
        <v>21</v>
      </c>
      <c r="I573" s="3">
        <v>3</v>
      </c>
    </row>
    <row r="574" s="3" customFormat="1" spans="1:9">
      <c r="A574" s="17">
        <v>572</v>
      </c>
      <c r="B574" s="3" t="str">
        <f>_xlfn.IFS(MOD(A574,3)=2,VLOOKUP(A574,任务数值!A:I,5),MOD(A574,3)=0,VLOOKUP(A574,任务数值!A:I,8),MOD(A574,3)=1,VLOOKUP(A574,任务数值!A:S,13))</f>
        <v>通关星球38-1</v>
      </c>
      <c r="C574" s="17">
        <f t="shared" si="19"/>
        <v>573</v>
      </c>
      <c r="D574" s="22" t="str">
        <f t="shared" si="20"/>
        <v>成就类型-通关战斗类型关卡</v>
      </c>
      <c r="E574" s="22">
        <v>1</v>
      </c>
      <c r="F574" s="22" t="str">
        <f>_xlfn.IFS(MOD(A574,3)=2,VLOOKUP(A574,任务数值!A:R,9),MOD(A574,3)=0,999,MOD(A574,3)=1,VLOOKUP(A574,任务数值!A:S,14))</f>
        <v>战斗类型-精英关卡|38|1</v>
      </c>
      <c r="G574" s="22">
        <f>_xlfn.IFS(MOD(A574,3)=2,1,MOD(A574,3)=0,VLOOKUP(A574,任务数值!A:S,7),MOD(A574,3)=1,1)</f>
        <v>1</v>
      </c>
      <c r="H574" s="6" t="s">
        <v>21</v>
      </c>
      <c r="I574" s="3">
        <v>3</v>
      </c>
    </row>
    <row r="575" s="3" customFormat="1" spans="1:9">
      <c r="A575" s="17">
        <v>573</v>
      </c>
      <c r="B575" s="3" t="str">
        <f>_xlfn.IFS(MOD(A575,3)=2,VLOOKUP(A575,任务数值!A:I,5),MOD(A575,3)=0,VLOOKUP(A575,任务数值!A:I,8),MOD(A575,3)=1,VLOOKUP(A575,任务数值!A:S,13))</f>
        <v>职业总等级到达15000</v>
      </c>
      <c r="C575" s="17">
        <f t="shared" si="19"/>
        <v>574</v>
      </c>
      <c r="D575" s="22" t="str">
        <f t="shared" si="20"/>
        <v>成就类型-职业到达等级</v>
      </c>
      <c r="E575" s="22">
        <v>1</v>
      </c>
      <c r="F575" s="22">
        <f>_xlfn.IFS(MOD(A575,3)=2,VLOOKUP(A575,任务数值!A:R,9),MOD(A575,3)=0,999,MOD(A575,3)=1,VLOOKUP(A575,任务数值!A:S,14))</f>
        <v>999</v>
      </c>
      <c r="G575" s="22">
        <f>_xlfn.IFS(MOD(A575,3)=2,1,MOD(A575,3)=0,VLOOKUP(A575,任务数值!A:S,7),MOD(A575,3)=1,1)</f>
        <v>15000</v>
      </c>
      <c r="H575" s="6" t="s">
        <v>21</v>
      </c>
      <c r="I575" s="3">
        <v>3</v>
      </c>
    </row>
    <row r="576" s="3" customFormat="1" spans="1:9">
      <c r="A576" s="17">
        <v>574</v>
      </c>
      <c r="B576" s="3" t="str">
        <f>_xlfn.IFS(MOD(A576,3)=2,VLOOKUP(A576,任务数值!A:I,5),MOD(A576,3)=0,VLOOKUP(A576,任务数值!A:I,8),MOD(A576,3)=1,VLOOKUP(A576,任务数值!A:S,13))</f>
        <v>通关守卫战:光明星390</v>
      </c>
      <c r="C576" s="17">
        <f t="shared" si="19"/>
        <v>575</v>
      </c>
      <c r="D576" s="22" t="str">
        <f t="shared" si="20"/>
        <v>成就类型-通关战斗类型关卡</v>
      </c>
      <c r="E576" s="22">
        <v>1</v>
      </c>
      <c r="F576" s="22" t="str">
        <f>_xlfn.IFS(MOD(A576,3)=2,VLOOKUP(A576,任务数值!A:R,9),MOD(A576,3)=0,999,MOD(A576,3)=1,VLOOKUP(A576,任务数值!A:S,14))</f>
        <v>战斗类型-挂机关卡|34|390</v>
      </c>
      <c r="G576" s="22">
        <f>_xlfn.IFS(MOD(A576,3)=2,1,MOD(A576,3)=0,VLOOKUP(A576,任务数值!A:S,7),MOD(A576,3)=1,1)</f>
        <v>1</v>
      </c>
      <c r="H576" s="6" t="s">
        <v>21</v>
      </c>
      <c r="I576" s="3">
        <v>3</v>
      </c>
    </row>
    <row r="577" s="3" customFormat="1" spans="1:9">
      <c r="A577" s="17">
        <v>575</v>
      </c>
      <c r="B577" s="3" t="str">
        <f>_xlfn.IFS(MOD(A577,3)=2,VLOOKUP(A577,任务数值!A:I,5),MOD(A577,3)=0,VLOOKUP(A577,任务数值!A:I,8),MOD(A577,3)=1,VLOOKUP(A577,任务数值!A:S,13))</f>
        <v>通关星球38-2</v>
      </c>
      <c r="C577" s="17">
        <f t="shared" si="19"/>
        <v>576</v>
      </c>
      <c r="D577" s="22" t="str">
        <f t="shared" si="20"/>
        <v>成就类型-通关战斗类型关卡</v>
      </c>
      <c r="E577" s="22">
        <v>1</v>
      </c>
      <c r="F577" s="22" t="str">
        <f>_xlfn.IFS(MOD(A577,3)=2,VLOOKUP(A577,任务数值!A:R,9),MOD(A577,3)=0,999,MOD(A577,3)=1,VLOOKUP(A577,任务数值!A:S,14))</f>
        <v>战斗类型-精英关卡|38|2</v>
      </c>
      <c r="G577" s="22">
        <f>_xlfn.IFS(MOD(A577,3)=2,1,MOD(A577,3)=0,VLOOKUP(A577,任务数值!A:S,7),MOD(A577,3)=1,1)</f>
        <v>1</v>
      </c>
      <c r="H577" s="6" t="s">
        <v>21</v>
      </c>
      <c r="I577" s="3">
        <v>3</v>
      </c>
    </row>
    <row r="578" s="3" customFormat="1" spans="1:9">
      <c r="A578" s="17">
        <v>576</v>
      </c>
      <c r="B578" s="3" t="str">
        <f>_xlfn.IFS(MOD(A578,3)=2,VLOOKUP(A578,任务数值!A:I,5),MOD(A578,3)=0,VLOOKUP(A578,任务数值!A:I,8),MOD(A578,3)=1,VLOOKUP(A578,任务数值!A:S,13))</f>
        <v>职业总等级到达15000</v>
      </c>
      <c r="C578" s="17">
        <f t="shared" ref="C578:C641" si="21">A578+1</f>
        <v>577</v>
      </c>
      <c r="D578" s="22" t="str">
        <f t="shared" ref="D578:D641" si="22">_xlfn.IFS(MOD(A578,3)=2,"成就类型-通关战斗类型关卡",MOD(A578,3)=0,"成就类型-职业到达等级",MOD(A578,3)=1,"成就类型-通关战斗类型关卡")</f>
        <v>成就类型-职业到达等级</v>
      </c>
      <c r="E578" s="22">
        <v>1</v>
      </c>
      <c r="F578" s="22">
        <f>_xlfn.IFS(MOD(A578,3)=2,VLOOKUP(A578,任务数值!A:R,9),MOD(A578,3)=0,999,MOD(A578,3)=1,VLOOKUP(A578,任务数值!A:S,14))</f>
        <v>999</v>
      </c>
      <c r="G578" s="22">
        <f>_xlfn.IFS(MOD(A578,3)=2,1,MOD(A578,3)=0,VLOOKUP(A578,任务数值!A:S,7),MOD(A578,3)=1,1)</f>
        <v>15000</v>
      </c>
      <c r="H578" s="6" t="s">
        <v>21</v>
      </c>
      <c r="I578" s="3">
        <v>3</v>
      </c>
    </row>
    <row r="579" s="3" customFormat="1" spans="1:9">
      <c r="A579" s="17">
        <v>577</v>
      </c>
      <c r="B579" s="3" t="str">
        <f>_xlfn.IFS(MOD(A579,3)=2,VLOOKUP(A579,任务数值!A:I,5),MOD(A579,3)=0,VLOOKUP(A579,任务数值!A:I,8),MOD(A579,3)=1,VLOOKUP(A579,任务数值!A:S,13))</f>
        <v>通关守卫战:光明星405</v>
      </c>
      <c r="C579" s="17">
        <f t="shared" si="21"/>
        <v>578</v>
      </c>
      <c r="D579" s="22" t="str">
        <f t="shared" si="22"/>
        <v>成就类型-通关战斗类型关卡</v>
      </c>
      <c r="E579" s="22">
        <v>1</v>
      </c>
      <c r="F579" s="22" t="str">
        <f>_xlfn.IFS(MOD(A579,3)=2,VLOOKUP(A579,任务数值!A:R,9),MOD(A579,3)=0,999,MOD(A579,3)=1,VLOOKUP(A579,任务数值!A:S,14))</f>
        <v>战斗类型-挂机关卡|34|405</v>
      </c>
      <c r="G579" s="22">
        <f>_xlfn.IFS(MOD(A579,3)=2,1,MOD(A579,3)=0,VLOOKUP(A579,任务数值!A:S,7),MOD(A579,3)=1,1)</f>
        <v>1</v>
      </c>
      <c r="H579" s="6" t="s">
        <v>21</v>
      </c>
      <c r="I579" s="3">
        <v>3</v>
      </c>
    </row>
    <row r="580" s="3" customFormat="1" spans="1:9">
      <c r="A580" s="17">
        <v>578</v>
      </c>
      <c r="B580" s="3" t="str">
        <f>_xlfn.IFS(MOD(A580,3)=2,VLOOKUP(A580,任务数值!A:I,5),MOD(A580,3)=0,VLOOKUP(A580,任务数值!A:I,8),MOD(A580,3)=1,VLOOKUP(A580,任务数值!A:S,13))</f>
        <v>通关星球38-3</v>
      </c>
      <c r="C580" s="17">
        <f t="shared" si="21"/>
        <v>579</v>
      </c>
      <c r="D580" s="22" t="str">
        <f t="shared" si="22"/>
        <v>成就类型-通关战斗类型关卡</v>
      </c>
      <c r="E580" s="22">
        <v>1</v>
      </c>
      <c r="F580" s="22" t="str">
        <f>_xlfn.IFS(MOD(A580,3)=2,VLOOKUP(A580,任务数值!A:R,9),MOD(A580,3)=0,999,MOD(A580,3)=1,VLOOKUP(A580,任务数值!A:S,14))</f>
        <v>战斗类型-精英关卡|38|3</v>
      </c>
      <c r="G580" s="22">
        <f>_xlfn.IFS(MOD(A580,3)=2,1,MOD(A580,3)=0,VLOOKUP(A580,任务数值!A:S,7),MOD(A580,3)=1,1)</f>
        <v>1</v>
      </c>
      <c r="H580" s="6" t="s">
        <v>21</v>
      </c>
      <c r="I580" s="3">
        <v>3</v>
      </c>
    </row>
    <row r="581" s="3" customFormat="1" spans="1:9">
      <c r="A581" s="17">
        <v>579</v>
      </c>
      <c r="B581" s="3" t="str">
        <f>_xlfn.IFS(MOD(A581,3)=2,VLOOKUP(A581,任务数值!A:I,5),MOD(A581,3)=0,VLOOKUP(A581,任务数值!A:I,8),MOD(A581,3)=1,VLOOKUP(A581,任务数值!A:S,13))</f>
        <v>职业总等级到达15000</v>
      </c>
      <c r="C581" s="17">
        <f t="shared" si="21"/>
        <v>580</v>
      </c>
      <c r="D581" s="22" t="str">
        <f t="shared" si="22"/>
        <v>成就类型-职业到达等级</v>
      </c>
      <c r="E581" s="22">
        <v>1</v>
      </c>
      <c r="F581" s="22">
        <f>_xlfn.IFS(MOD(A581,3)=2,VLOOKUP(A581,任务数值!A:R,9),MOD(A581,3)=0,999,MOD(A581,3)=1,VLOOKUP(A581,任务数值!A:S,14))</f>
        <v>999</v>
      </c>
      <c r="G581" s="22">
        <f>_xlfn.IFS(MOD(A581,3)=2,1,MOD(A581,3)=0,VLOOKUP(A581,任务数值!A:S,7),MOD(A581,3)=1,1)</f>
        <v>15000</v>
      </c>
      <c r="H581" s="6" t="s">
        <v>21</v>
      </c>
      <c r="I581" s="3">
        <v>3</v>
      </c>
    </row>
    <row r="582" s="3" customFormat="1" spans="1:9">
      <c r="A582" s="17">
        <v>580</v>
      </c>
      <c r="B582" s="3" t="str">
        <f>_xlfn.IFS(MOD(A582,3)=2,VLOOKUP(A582,任务数值!A:I,5),MOD(A582,3)=0,VLOOKUP(A582,任务数值!A:I,8),MOD(A582,3)=1,VLOOKUP(A582,任务数值!A:S,13))</f>
        <v>通关守卫战:光明星420</v>
      </c>
      <c r="C582" s="17">
        <f t="shared" si="21"/>
        <v>581</v>
      </c>
      <c r="D582" s="22" t="str">
        <f t="shared" si="22"/>
        <v>成就类型-通关战斗类型关卡</v>
      </c>
      <c r="E582" s="22">
        <v>1</v>
      </c>
      <c r="F582" s="22" t="str">
        <f>_xlfn.IFS(MOD(A582,3)=2,VLOOKUP(A582,任务数值!A:R,9),MOD(A582,3)=0,999,MOD(A582,3)=1,VLOOKUP(A582,任务数值!A:S,14))</f>
        <v>战斗类型-挂机关卡|34|420</v>
      </c>
      <c r="G582" s="22">
        <f>_xlfn.IFS(MOD(A582,3)=2,1,MOD(A582,3)=0,VLOOKUP(A582,任务数值!A:S,7),MOD(A582,3)=1,1)</f>
        <v>1</v>
      </c>
      <c r="H582" s="6" t="s">
        <v>21</v>
      </c>
      <c r="I582" s="3">
        <v>3</v>
      </c>
    </row>
    <row r="583" s="3" customFormat="1" spans="1:9">
      <c r="A583" s="17">
        <v>581</v>
      </c>
      <c r="B583" s="3" t="str">
        <f>_xlfn.IFS(MOD(A583,3)=2,VLOOKUP(A583,任务数值!A:I,5),MOD(A583,3)=0,VLOOKUP(A583,任务数值!A:I,8),MOD(A583,3)=1,VLOOKUP(A583,任务数值!A:S,13))</f>
        <v>通关星球38-4</v>
      </c>
      <c r="C583" s="17">
        <f t="shared" si="21"/>
        <v>582</v>
      </c>
      <c r="D583" s="22" t="str">
        <f t="shared" si="22"/>
        <v>成就类型-通关战斗类型关卡</v>
      </c>
      <c r="E583" s="22">
        <v>1</v>
      </c>
      <c r="F583" s="22" t="str">
        <f>_xlfn.IFS(MOD(A583,3)=2,VLOOKUP(A583,任务数值!A:R,9),MOD(A583,3)=0,999,MOD(A583,3)=1,VLOOKUP(A583,任务数值!A:S,14))</f>
        <v>战斗类型-精英关卡|38|4</v>
      </c>
      <c r="G583" s="22">
        <f>_xlfn.IFS(MOD(A583,3)=2,1,MOD(A583,3)=0,VLOOKUP(A583,任务数值!A:S,7),MOD(A583,3)=1,1)</f>
        <v>1</v>
      </c>
      <c r="H583" s="6" t="s">
        <v>21</v>
      </c>
      <c r="I583" s="3">
        <v>3</v>
      </c>
    </row>
    <row r="584" s="3" customFormat="1" spans="1:9">
      <c r="A584" s="17">
        <v>582</v>
      </c>
      <c r="B584" s="3" t="str">
        <f>_xlfn.IFS(MOD(A584,3)=2,VLOOKUP(A584,任务数值!A:I,5),MOD(A584,3)=0,VLOOKUP(A584,任务数值!A:I,8),MOD(A584,3)=1,VLOOKUP(A584,任务数值!A:S,13))</f>
        <v>职业总等级到达15000</v>
      </c>
      <c r="C584" s="17">
        <f t="shared" si="21"/>
        <v>583</v>
      </c>
      <c r="D584" s="22" t="str">
        <f t="shared" si="22"/>
        <v>成就类型-职业到达等级</v>
      </c>
      <c r="E584" s="22">
        <v>1</v>
      </c>
      <c r="F584" s="22">
        <f>_xlfn.IFS(MOD(A584,3)=2,VLOOKUP(A584,任务数值!A:R,9),MOD(A584,3)=0,999,MOD(A584,3)=1,VLOOKUP(A584,任务数值!A:S,14))</f>
        <v>999</v>
      </c>
      <c r="G584" s="22">
        <f>_xlfn.IFS(MOD(A584,3)=2,1,MOD(A584,3)=0,VLOOKUP(A584,任务数值!A:S,7),MOD(A584,3)=1,1)</f>
        <v>15000</v>
      </c>
      <c r="H584" s="6" t="s">
        <v>21</v>
      </c>
      <c r="I584" s="3">
        <v>3</v>
      </c>
    </row>
    <row r="585" s="3" customFormat="1" spans="1:9">
      <c r="A585" s="17">
        <v>583</v>
      </c>
      <c r="B585" s="3" t="str">
        <f>_xlfn.IFS(MOD(A585,3)=2,VLOOKUP(A585,任务数值!A:I,5),MOD(A585,3)=0,VLOOKUP(A585,任务数值!A:I,8),MOD(A585,3)=1,VLOOKUP(A585,任务数值!A:S,13))</f>
        <v>通关守卫战:光明星435</v>
      </c>
      <c r="C585" s="17">
        <f t="shared" si="21"/>
        <v>584</v>
      </c>
      <c r="D585" s="22" t="str">
        <f t="shared" si="22"/>
        <v>成就类型-通关战斗类型关卡</v>
      </c>
      <c r="E585" s="22">
        <v>1</v>
      </c>
      <c r="F585" s="22" t="str">
        <f>_xlfn.IFS(MOD(A585,3)=2,VLOOKUP(A585,任务数值!A:R,9),MOD(A585,3)=0,999,MOD(A585,3)=1,VLOOKUP(A585,任务数值!A:S,14))</f>
        <v>战斗类型-挂机关卡|34|435</v>
      </c>
      <c r="G585" s="22">
        <f>_xlfn.IFS(MOD(A585,3)=2,1,MOD(A585,3)=0,VLOOKUP(A585,任务数值!A:S,7),MOD(A585,3)=1,1)</f>
        <v>1</v>
      </c>
      <c r="H585" s="6" t="s">
        <v>21</v>
      </c>
      <c r="I585" s="3">
        <v>3</v>
      </c>
    </row>
    <row r="586" s="3" customFormat="1" spans="1:9">
      <c r="A586" s="17">
        <v>584</v>
      </c>
      <c r="B586" s="3" t="str">
        <f>_xlfn.IFS(MOD(A586,3)=2,VLOOKUP(A586,任务数值!A:I,5),MOD(A586,3)=0,VLOOKUP(A586,任务数值!A:I,8),MOD(A586,3)=1,VLOOKUP(A586,任务数值!A:S,13))</f>
        <v>通关星球38-5</v>
      </c>
      <c r="C586" s="17">
        <f t="shared" si="21"/>
        <v>585</v>
      </c>
      <c r="D586" s="22" t="str">
        <f t="shared" si="22"/>
        <v>成就类型-通关战斗类型关卡</v>
      </c>
      <c r="E586" s="22">
        <v>1</v>
      </c>
      <c r="F586" s="22" t="str">
        <f>_xlfn.IFS(MOD(A586,3)=2,VLOOKUP(A586,任务数值!A:R,9),MOD(A586,3)=0,999,MOD(A586,3)=1,VLOOKUP(A586,任务数值!A:S,14))</f>
        <v>战斗类型-精英关卡|38|5</v>
      </c>
      <c r="G586" s="22">
        <f>_xlfn.IFS(MOD(A586,3)=2,1,MOD(A586,3)=0,VLOOKUP(A586,任务数值!A:S,7),MOD(A586,3)=1,1)</f>
        <v>1</v>
      </c>
      <c r="H586" s="6" t="s">
        <v>21</v>
      </c>
      <c r="I586" s="3">
        <v>3</v>
      </c>
    </row>
    <row r="587" s="3" customFormat="1" spans="1:9">
      <c r="A587" s="17">
        <v>585</v>
      </c>
      <c r="B587" s="3" t="str">
        <f>_xlfn.IFS(MOD(A587,3)=2,VLOOKUP(A587,任务数值!A:I,5),MOD(A587,3)=0,VLOOKUP(A587,任务数值!A:I,8),MOD(A587,3)=1,VLOOKUP(A587,任务数值!A:S,13))</f>
        <v>职业总等级到达15000</v>
      </c>
      <c r="C587" s="17">
        <f t="shared" si="21"/>
        <v>586</v>
      </c>
      <c r="D587" s="22" t="str">
        <f t="shared" si="22"/>
        <v>成就类型-职业到达等级</v>
      </c>
      <c r="E587" s="22">
        <v>1</v>
      </c>
      <c r="F587" s="22">
        <f>_xlfn.IFS(MOD(A587,3)=2,VLOOKUP(A587,任务数值!A:R,9),MOD(A587,3)=0,999,MOD(A587,3)=1,VLOOKUP(A587,任务数值!A:S,14))</f>
        <v>999</v>
      </c>
      <c r="G587" s="22">
        <f>_xlfn.IFS(MOD(A587,3)=2,1,MOD(A587,3)=0,VLOOKUP(A587,任务数值!A:S,7),MOD(A587,3)=1,1)</f>
        <v>15000</v>
      </c>
      <c r="H587" s="6" t="s">
        <v>21</v>
      </c>
      <c r="I587" s="3">
        <v>3</v>
      </c>
    </row>
    <row r="588" s="3" customFormat="1" spans="1:9">
      <c r="A588" s="17">
        <v>586</v>
      </c>
      <c r="B588" s="3" t="str">
        <f>_xlfn.IFS(MOD(A588,3)=2,VLOOKUP(A588,任务数值!A:I,5),MOD(A588,3)=0,VLOOKUP(A588,任务数值!A:I,8),MOD(A588,3)=1,VLOOKUP(A588,任务数值!A:S,13))</f>
        <v>通关守卫战:光明星450</v>
      </c>
      <c r="C588" s="17">
        <f t="shared" si="21"/>
        <v>587</v>
      </c>
      <c r="D588" s="22" t="str">
        <f t="shared" si="22"/>
        <v>成就类型-通关战斗类型关卡</v>
      </c>
      <c r="E588" s="22">
        <v>1</v>
      </c>
      <c r="F588" s="22" t="str">
        <f>_xlfn.IFS(MOD(A588,3)=2,VLOOKUP(A588,任务数值!A:R,9),MOD(A588,3)=0,999,MOD(A588,3)=1,VLOOKUP(A588,任务数值!A:S,14))</f>
        <v>战斗类型-挂机关卡|34|450</v>
      </c>
      <c r="G588" s="22">
        <f>_xlfn.IFS(MOD(A588,3)=2,1,MOD(A588,3)=0,VLOOKUP(A588,任务数值!A:S,7),MOD(A588,3)=1,1)</f>
        <v>1</v>
      </c>
      <c r="H588" s="6" t="s">
        <v>21</v>
      </c>
      <c r="I588" s="3">
        <v>3</v>
      </c>
    </row>
    <row r="589" s="3" customFormat="1" spans="1:9">
      <c r="A589" s="17">
        <v>587</v>
      </c>
      <c r="B589" s="3" t="str">
        <f>_xlfn.IFS(MOD(A589,3)=2,VLOOKUP(A589,任务数值!A:I,5),MOD(A589,3)=0,VLOOKUP(A589,任务数值!A:I,8),MOD(A589,3)=1,VLOOKUP(A589,任务数值!A:S,13))</f>
        <v>通关星球39-1</v>
      </c>
      <c r="C589" s="17">
        <f t="shared" si="21"/>
        <v>588</v>
      </c>
      <c r="D589" s="22" t="str">
        <f t="shared" si="22"/>
        <v>成就类型-通关战斗类型关卡</v>
      </c>
      <c r="E589" s="22">
        <v>1</v>
      </c>
      <c r="F589" s="22" t="str">
        <f>_xlfn.IFS(MOD(A589,3)=2,VLOOKUP(A589,任务数值!A:R,9),MOD(A589,3)=0,999,MOD(A589,3)=1,VLOOKUP(A589,任务数值!A:S,14))</f>
        <v>战斗类型-精英关卡|39|1</v>
      </c>
      <c r="G589" s="22">
        <f>_xlfn.IFS(MOD(A589,3)=2,1,MOD(A589,3)=0,VLOOKUP(A589,任务数值!A:S,7),MOD(A589,3)=1,1)</f>
        <v>1</v>
      </c>
      <c r="H589" s="6" t="s">
        <v>21</v>
      </c>
      <c r="I589" s="3">
        <v>3</v>
      </c>
    </row>
    <row r="590" s="3" customFormat="1" spans="1:9">
      <c r="A590" s="17">
        <v>588</v>
      </c>
      <c r="B590" s="3" t="str">
        <f>_xlfn.IFS(MOD(A590,3)=2,VLOOKUP(A590,任务数值!A:I,5),MOD(A590,3)=0,VLOOKUP(A590,任务数值!A:I,8),MOD(A590,3)=1,VLOOKUP(A590,任务数值!A:S,13))</f>
        <v>职业总等级到达15000</v>
      </c>
      <c r="C590" s="17">
        <f t="shared" si="21"/>
        <v>589</v>
      </c>
      <c r="D590" s="22" t="str">
        <f t="shared" si="22"/>
        <v>成就类型-职业到达等级</v>
      </c>
      <c r="E590" s="22">
        <v>1</v>
      </c>
      <c r="F590" s="22">
        <f>_xlfn.IFS(MOD(A590,3)=2,VLOOKUP(A590,任务数值!A:R,9),MOD(A590,3)=0,999,MOD(A590,3)=1,VLOOKUP(A590,任务数值!A:S,14))</f>
        <v>999</v>
      </c>
      <c r="G590" s="22">
        <f>_xlfn.IFS(MOD(A590,3)=2,1,MOD(A590,3)=0,VLOOKUP(A590,任务数值!A:S,7),MOD(A590,3)=1,1)</f>
        <v>15000</v>
      </c>
      <c r="H590" s="6" t="s">
        <v>21</v>
      </c>
      <c r="I590" s="3">
        <v>3</v>
      </c>
    </row>
    <row r="591" s="3" customFormat="1" spans="1:9">
      <c r="A591" s="17">
        <v>589</v>
      </c>
      <c r="B591" s="3" t="str">
        <f>_xlfn.IFS(MOD(A591,3)=2,VLOOKUP(A591,任务数值!A:I,5),MOD(A591,3)=0,VLOOKUP(A591,任务数值!A:I,8),MOD(A591,3)=1,VLOOKUP(A591,任务数值!A:S,13))</f>
        <v>通关守卫战:光明星465</v>
      </c>
      <c r="C591" s="17">
        <f t="shared" si="21"/>
        <v>590</v>
      </c>
      <c r="D591" s="22" t="str">
        <f t="shared" si="22"/>
        <v>成就类型-通关战斗类型关卡</v>
      </c>
      <c r="E591" s="22">
        <v>1</v>
      </c>
      <c r="F591" s="22" t="str">
        <f>_xlfn.IFS(MOD(A591,3)=2,VLOOKUP(A591,任务数值!A:R,9),MOD(A591,3)=0,999,MOD(A591,3)=1,VLOOKUP(A591,任务数值!A:S,14))</f>
        <v>战斗类型-挂机关卡|34|465</v>
      </c>
      <c r="G591" s="22">
        <f>_xlfn.IFS(MOD(A591,3)=2,1,MOD(A591,3)=0,VLOOKUP(A591,任务数值!A:S,7),MOD(A591,3)=1,1)</f>
        <v>1</v>
      </c>
      <c r="H591" s="6" t="s">
        <v>21</v>
      </c>
      <c r="I591" s="3">
        <v>3</v>
      </c>
    </row>
    <row r="592" s="3" customFormat="1" spans="1:9">
      <c r="A592" s="17">
        <v>590</v>
      </c>
      <c r="B592" s="3" t="str">
        <f>_xlfn.IFS(MOD(A592,3)=2,VLOOKUP(A592,任务数值!A:I,5),MOD(A592,3)=0,VLOOKUP(A592,任务数值!A:I,8),MOD(A592,3)=1,VLOOKUP(A592,任务数值!A:S,13))</f>
        <v>通关星球39-2</v>
      </c>
      <c r="C592" s="17">
        <f t="shared" si="21"/>
        <v>591</v>
      </c>
      <c r="D592" s="22" t="str">
        <f t="shared" si="22"/>
        <v>成就类型-通关战斗类型关卡</v>
      </c>
      <c r="E592" s="22">
        <v>1</v>
      </c>
      <c r="F592" s="22" t="str">
        <f>_xlfn.IFS(MOD(A592,3)=2,VLOOKUP(A592,任务数值!A:R,9),MOD(A592,3)=0,999,MOD(A592,3)=1,VLOOKUP(A592,任务数值!A:S,14))</f>
        <v>战斗类型-精英关卡|39|2</v>
      </c>
      <c r="G592" s="22">
        <f>_xlfn.IFS(MOD(A592,3)=2,1,MOD(A592,3)=0,VLOOKUP(A592,任务数值!A:S,7),MOD(A592,3)=1,1)</f>
        <v>1</v>
      </c>
      <c r="H592" s="6" t="s">
        <v>21</v>
      </c>
      <c r="I592" s="3">
        <v>3</v>
      </c>
    </row>
    <row r="593" s="3" customFormat="1" spans="1:9">
      <c r="A593" s="17">
        <v>591</v>
      </c>
      <c r="B593" s="3" t="str">
        <f>_xlfn.IFS(MOD(A593,3)=2,VLOOKUP(A593,任务数值!A:I,5),MOD(A593,3)=0,VLOOKUP(A593,任务数值!A:I,8),MOD(A593,3)=1,VLOOKUP(A593,任务数值!A:S,13))</f>
        <v>职业总等级到达15000</v>
      </c>
      <c r="C593" s="17">
        <f t="shared" si="21"/>
        <v>592</v>
      </c>
      <c r="D593" s="22" t="str">
        <f t="shared" si="22"/>
        <v>成就类型-职业到达等级</v>
      </c>
      <c r="E593" s="22">
        <v>1</v>
      </c>
      <c r="F593" s="22">
        <f>_xlfn.IFS(MOD(A593,3)=2,VLOOKUP(A593,任务数值!A:R,9),MOD(A593,3)=0,999,MOD(A593,3)=1,VLOOKUP(A593,任务数值!A:S,14))</f>
        <v>999</v>
      </c>
      <c r="G593" s="22">
        <f>_xlfn.IFS(MOD(A593,3)=2,1,MOD(A593,3)=0,VLOOKUP(A593,任务数值!A:S,7),MOD(A593,3)=1,1)</f>
        <v>15000</v>
      </c>
      <c r="H593" s="6" t="s">
        <v>21</v>
      </c>
      <c r="I593" s="3">
        <v>3</v>
      </c>
    </row>
    <row r="594" s="3" customFormat="1" spans="1:9">
      <c r="A594" s="17">
        <v>592</v>
      </c>
      <c r="B594" s="3" t="str">
        <f>_xlfn.IFS(MOD(A594,3)=2,VLOOKUP(A594,任务数值!A:I,5),MOD(A594,3)=0,VLOOKUP(A594,任务数值!A:I,8),MOD(A594,3)=1,VLOOKUP(A594,任务数值!A:S,13))</f>
        <v>通关守卫战:光明星480</v>
      </c>
      <c r="C594" s="17">
        <f t="shared" si="21"/>
        <v>593</v>
      </c>
      <c r="D594" s="22" t="str">
        <f t="shared" si="22"/>
        <v>成就类型-通关战斗类型关卡</v>
      </c>
      <c r="E594" s="22">
        <v>1</v>
      </c>
      <c r="F594" s="22" t="str">
        <f>_xlfn.IFS(MOD(A594,3)=2,VLOOKUP(A594,任务数值!A:R,9),MOD(A594,3)=0,999,MOD(A594,3)=1,VLOOKUP(A594,任务数值!A:S,14))</f>
        <v>战斗类型-挂机关卡|34|480</v>
      </c>
      <c r="G594" s="22">
        <f>_xlfn.IFS(MOD(A594,3)=2,1,MOD(A594,3)=0,VLOOKUP(A594,任务数值!A:S,7),MOD(A594,3)=1,1)</f>
        <v>1</v>
      </c>
      <c r="H594" s="6" t="s">
        <v>21</v>
      </c>
      <c r="I594" s="3">
        <v>3</v>
      </c>
    </row>
    <row r="595" s="3" customFormat="1" spans="1:9">
      <c r="A595" s="17">
        <v>593</v>
      </c>
      <c r="B595" s="3" t="str">
        <f>_xlfn.IFS(MOD(A595,3)=2,VLOOKUP(A595,任务数值!A:I,5),MOD(A595,3)=0,VLOOKUP(A595,任务数值!A:I,8),MOD(A595,3)=1,VLOOKUP(A595,任务数值!A:S,13))</f>
        <v>通关星球39-3</v>
      </c>
      <c r="C595" s="17">
        <f t="shared" si="21"/>
        <v>594</v>
      </c>
      <c r="D595" s="22" t="str">
        <f t="shared" si="22"/>
        <v>成就类型-通关战斗类型关卡</v>
      </c>
      <c r="E595" s="22">
        <v>1</v>
      </c>
      <c r="F595" s="22" t="str">
        <f>_xlfn.IFS(MOD(A595,3)=2,VLOOKUP(A595,任务数值!A:R,9),MOD(A595,3)=0,999,MOD(A595,3)=1,VLOOKUP(A595,任务数值!A:S,14))</f>
        <v>战斗类型-精英关卡|39|3</v>
      </c>
      <c r="G595" s="22">
        <f>_xlfn.IFS(MOD(A595,3)=2,1,MOD(A595,3)=0,VLOOKUP(A595,任务数值!A:S,7),MOD(A595,3)=1,1)</f>
        <v>1</v>
      </c>
      <c r="H595" s="6" t="s">
        <v>21</v>
      </c>
      <c r="I595" s="3">
        <v>3</v>
      </c>
    </row>
    <row r="596" s="3" customFormat="1" spans="1:9">
      <c r="A596" s="17">
        <v>594</v>
      </c>
      <c r="B596" s="3" t="str">
        <f>_xlfn.IFS(MOD(A596,3)=2,VLOOKUP(A596,任务数值!A:I,5),MOD(A596,3)=0,VLOOKUP(A596,任务数值!A:I,8),MOD(A596,3)=1,VLOOKUP(A596,任务数值!A:S,13))</f>
        <v>职业总等级到达15000</v>
      </c>
      <c r="C596" s="17">
        <f t="shared" si="21"/>
        <v>595</v>
      </c>
      <c r="D596" s="22" t="str">
        <f t="shared" si="22"/>
        <v>成就类型-职业到达等级</v>
      </c>
      <c r="E596" s="22">
        <v>1</v>
      </c>
      <c r="F596" s="22">
        <f>_xlfn.IFS(MOD(A596,3)=2,VLOOKUP(A596,任务数值!A:R,9),MOD(A596,3)=0,999,MOD(A596,3)=1,VLOOKUP(A596,任务数值!A:S,14))</f>
        <v>999</v>
      </c>
      <c r="G596" s="22">
        <f>_xlfn.IFS(MOD(A596,3)=2,1,MOD(A596,3)=0,VLOOKUP(A596,任务数值!A:S,7),MOD(A596,3)=1,1)</f>
        <v>15000</v>
      </c>
      <c r="H596" s="6" t="s">
        <v>21</v>
      </c>
      <c r="I596" s="3">
        <v>3</v>
      </c>
    </row>
    <row r="597" s="3" customFormat="1" spans="1:9">
      <c r="A597" s="17">
        <v>595</v>
      </c>
      <c r="B597" s="3" t="str">
        <f>_xlfn.IFS(MOD(A597,3)=2,VLOOKUP(A597,任务数值!A:I,5),MOD(A597,3)=0,VLOOKUP(A597,任务数值!A:I,8),MOD(A597,3)=1,VLOOKUP(A597,任务数值!A:S,13))</f>
        <v>通关守卫战:光明星495</v>
      </c>
      <c r="C597" s="17">
        <f t="shared" si="21"/>
        <v>596</v>
      </c>
      <c r="D597" s="22" t="str">
        <f t="shared" si="22"/>
        <v>成就类型-通关战斗类型关卡</v>
      </c>
      <c r="E597" s="22">
        <v>1</v>
      </c>
      <c r="F597" s="22" t="str">
        <f>_xlfn.IFS(MOD(A597,3)=2,VLOOKUP(A597,任务数值!A:R,9),MOD(A597,3)=0,999,MOD(A597,3)=1,VLOOKUP(A597,任务数值!A:S,14))</f>
        <v>战斗类型-挂机关卡|34|495</v>
      </c>
      <c r="G597" s="22">
        <f>_xlfn.IFS(MOD(A597,3)=2,1,MOD(A597,3)=0,VLOOKUP(A597,任务数值!A:S,7),MOD(A597,3)=1,1)</f>
        <v>1</v>
      </c>
      <c r="H597" s="6" t="s">
        <v>21</v>
      </c>
      <c r="I597" s="3">
        <v>3</v>
      </c>
    </row>
    <row r="598" s="3" customFormat="1" spans="1:9">
      <c r="A598" s="17">
        <v>596</v>
      </c>
      <c r="B598" s="3" t="str">
        <f>_xlfn.IFS(MOD(A598,3)=2,VLOOKUP(A598,任务数值!A:I,5),MOD(A598,3)=0,VLOOKUP(A598,任务数值!A:I,8),MOD(A598,3)=1,VLOOKUP(A598,任务数值!A:S,13))</f>
        <v>通关星球39-4</v>
      </c>
      <c r="C598" s="17">
        <f t="shared" si="21"/>
        <v>597</v>
      </c>
      <c r="D598" s="22" t="str">
        <f t="shared" si="22"/>
        <v>成就类型-通关战斗类型关卡</v>
      </c>
      <c r="E598" s="22">
        <v>1</v>
      </c>
      <c r="F598" s="22" t="str">
        <f>_xlfn.IFS(MOD(A598,3)=2,VLOOKUP(A598,任务数值!A:R,9),MOD(A598,3)=0,999,MOD(A598,3)=1,VLOOKUP(A598,任务数值!A:S,14))</f>
        <v>战斗类型-精英关卡|39|4</v>
      </c>
      <c r="G598" s="22">
        <f>_xlfn.IFS(MOD(A598,3)=2,1,MOD(A598,3)=0,VLOOKUP(A598,任务数值!A:S,7),MOD(A598,3)=1,1)</f>
        <v>1</v>
      </c>
      <c r="H598" s="6" t="s">
        <v>21</v>
      </c>
      <c r="I598" s="3">
        <v>3</v>
      </c>
    </row>
    <row r="599" s="3" customFormat="1" spans="1:9">
      <c r="A599" s="17">
        <v>597</v>
      </c>
      <c r="B599" s="3" t="str">
        <f>_xlfn.IFS(MOD(A599,3)=2,VLOOKUP(A599,任务数值!A:I,5),MOD(A599,3)=0,VLOOKUP(A599,任务数值!A:I,8),MOD(A599,3)=1,VLOOKUP(A599,任务数值!A:S,13))</f>
        <v>职业总等级到达15000</v>
      </c>
      <c r="C599" s="17">
        <f t="shared" si="21"/>
        <v>598</v>
      </c>
      <c r="D599" s="22" t="str">
        <f t="shared" si="22"/>
        <v>成就类型-职业到达等级</v>
      </c>
      <c r="E599" s="22">
        <v>1</v>
      </c>
      <c r="F599" s="22">
        <f>_xlfn.IFS(MOD(A599,3)=2,VLOOKUP(A599,任务数值!A:R,9),MOD(A599,3)=0,999,MOD(A599,3)=1,VLOOKUP(A599,任务数值!A:S,14))</f>
        <v>999</v>
      </c>
      <c r="G599" s="22">
        <f>_xlfn.IFS(MOD(A599,3)=2,1,MOD(A599,3)=0,VLOOKUP(A599,任务数值!A:S,7),MOD(A599,3)=1,1)</f>
        <v>15000</v>
      </c>
      <c r="H599" s="6" t="s">
        <v>21</v>
      </c>
      <c r="I599" s="3">
        <v>3</v>
      </c>
    </row>
    <row r="600" s="3" customFormat="1" spans="1:9">
      <c r="A600" s="17">
        <v>598</v>
      </c>
      <c r="B600" s="3" t="str">
        <f>_xlfn.IFS(MOD(A600,3)=2,VLOOKUP(A600,任务数值!A:I,5),MOD(A600,3)=0,VLOOKUP(A600,任务数值!A:I,8),MOD(A600,3)=1,VLOOKUP(A600,任务数值!A:S,13))</f>
        <v>通关守卫战:暗紫星10</v>
      </c>
      <c r="C600" s="17">
        <f t="shared" si="21"/>
        <v>599</v>
      </c>
      <c r="D600" s="22" t="str">
        <f t="shared" si="22"/>
        <v>成就类型-通关战斗类型关卡</v>
      </c>
      <c r="E600" s="22">
        <v>1</v>
      </c>
      <c r="F600" s="22" t="str">
        <f>_xlfn.IFS(MOD(A600,3)=2,VLOOKUP(A600,任务数值!A:R,9),MOD(A600,3)=0,999,MOD(A600,3)=1,VLOOKUP(A600,任务数值!A:S,14))</f>
        <v>战斗类型-挂机关卡|35|10</v>
      </c>
      <c r="G600" s="22">
        <f>_xlfn.IFS(MOD(A600,3)=2,1,MOD(A600,3)=0,VLOOKUP(A600,任务数值!A:S,7),MOD(A600,3)=1,1)</f>
        <v>1</v>
      </c>
      <c r="H600" s="6" t="s">
        <v>21</v>
      </c>
      <c r="I600" s="3">
        <v>3</v>
      </c>
    </row>
    <row r="601" s="3" customFormat="1" spans="1:9">
      <c r="A601" s="17">
        <v>599</v>
      </c>
      <c r="B601" s="3" t="str">
        <f>_xlfn.IFS(MOD(A601,3)=2,VLOOKUP(A601,任务数值!A:I,5),MOD(A601,3)=0,VLOOKUP(A601,任务数值!A:I,8),MOD(A601,3)=1,VLOOKUP(A601,任务数值!A:S,13))</f>
        <v>通关星球39-5</v>
      </c>
      <c r="C601" s="17">
        <f t="shared" si="21"/>
        <v>600</v>
      </c>
      <c r="D601" s="22" t="str">
        <f t="shared" si="22"/>
        <v>成就类型-通关战斗类型关卡</v>
      </c>
      <c r="E601" s="22">
        <v>1</v>
      </c>
      <c r="F601" s="22" t="str">
        <f>_xlfn.IFS(MOD(A601,3)=2,VLOOKUP(A601,任务数值!A:R,9),MOD(A601,3)=0,999,MOD(A601,3)=1,VLOOKUP(A601,任务数值!A:S,14))</f>
        <v>战斗类型-精英关卡|39|5</v>
      </c>
      <c r="G601" s="22">
        <f>_xlfn.IFS(MOD(A601,3)=2,1,MOD(A601,3)=0,VLOOKUP(A601,任务数值!A:S,7),MOD(A601,3)=1,1)</f>
        <v>1</v>
      </c>
      <c r="H601" s="6" t="s">
        <v>21</v>
      </c>
      <c r="I601" s="3">
        <v>3</v>
      </c>
    </row>
    <row r="602" s="3" customFormat="1" spans="1:9">
      <c r="A602" s="17">
        <v>600</v>
      </c>
      <c r="B602" s="3" t="str">
        <f>_xlfn.IFS(MOD(A602,3)=2,VLOOKUP(A602,任务数值!A:I,5),MOD(A602,3)=0,VLOOKUP(A602,任务数值!A:I,8),MOD(A602,3)=1,VLOOKUP(A602,任务数值!A:S,13))</f>
        <v>职业总等级到达15000</v>
      </c>
      <c r="C602" s="17">
        <f t="shared" si="21"/>
        <v>601</v>
      </c>
      <c r="D602" s="22" t="str">
        <f t="shared" si="22"/>
        <v>成就类型-职业到达等级</v>
      </c>
      <c r="E602" s="22">
        <v>1</v>
      </c>
      <c r="F602" s="22">
        <f>_xlfn.IFS(MOD(A602,3)=2,VLOOKUP(A602,任务数值!A:R,9),MOD(A602,3)=0,999,MOD(A602,3)=1,VLOOKUP(A602,任务数值!A:S,14))</f>
        <v>999</v>
      </c>
      <c r="G602" s="22">
        <f>_xlfn.IFS(MOD(A602,3)=2,1,MOD(A602,3)=0,VLOOKUP(A602,任务数值!A:S,7),MOD(A602,3)=1,1)</f>
        <v>15000</v>
      </c>
      <c r="H602" s="6" t="s">
        <v>21</v>
      </c>
      <c r="I602" s="3">
        <v>3</v>
      </c>
    </row>
    <row r="603" s="3" customFormat="1" spans="1:9">
      <c r="A603" s="17">
        <v>601</v>
      </c>
      <c r="B603" s="3" t="str">
        <f>_xlfn.IFS(MOD(A603,3)=2,VLOOKUP(A603,任务数值!A:I,5),MOD(A603,3)=0,VLOOKUP(A603,任务数值!A:I,8),MOD(A603,3)=1,VLOOKUP(A603,任务数值!A:S,13))</f>
        <v>通关守卫战:暗紫星25</v>
      </c>
      <c r="C603" s="17">
        <f t="shared" si="21"/>
        <v>602</v>
      </c>
      <c r="D603" s="22" t="str">
        <f t="shared" si="22"/>
        <v>成就类型-通关战斗类型关卡</v>
      </c>
      <c r="E603" s="22">
        <v>1</v>
      </c>
      <c r="F603" s="22" t="str">
        <f>_xlfn.IFS(MOD(A603,3)=2,VLOOKUP(A603,任务数值!A:R,9),MOD(A603,3)=0,999,MOD(A603,3)=1,VLOOKUP(A603,任务数值!A:S,14))</f>
        <v>战斗类型-挂机关卡|35|25</v>
      </c>
      <c r="G603" s="22">
        <f>_xlfn.IFS(MOD(A603,3)=2,1,MOD(A603,3)=0,VLOOKUP(A603,任务数值!A:S,7),MOD(A603,3)=1,1)</f>
        <v>1</v>
      </c>
      <c r="H603" s="6" t="s">
        <v>21</v>
      </c>
      <c r="I603" s="3">
        <v>3</v>
      </c>
    </row>
    <row r="604" s="3" customFormat="1" spans="1:9">
      <c r="A604" s="17">
        <v>602</v>
      </c>
      <c r="B604" s="3" t="str">
        <f>_xlfn.IFS(MOD(A604,3)=2,VLOOKUP(A604,任务数值!A:I,5),MOD(A604,3)=0,VLOOKUP(A604,任务数值!A:I,8),MOD(A604,3)=1,VLOOKUP(A604,任务数值!A:S,13))</f>
        <v>通关星球40-1</v>
      </c>
      <c r="C604" s="17">
        <f t="shared" si="21"/>
        <v>603</v>
      </c>
      <c r="D604" s="22" t="str">
        <f t="shared" si="22"/>
        <v>成就类型-通关战斗类型关卡</v>
      </c>
      <c r="E604" s="22">
        <v>1</v>
      </c>
      <c r="F604" s="22" t="str">
        <f>_xlfn.IFS(MOD(A604,3)=2,VLOOKUP(A604,任务数值!A:R,9),MOD(A604,3)=0,999,MOD(A604,3)=1,VLOOKUP(A604,任务数值!A:S,14))</f>
        <v>战斗类型-精英关卡|40|1</v>
      </c>
      <c r="G604" s="22">
        <f>_xlfn.IFS(MOD(A604,3)=2,1,MOD(A604,3)=0,VLOOKUP(A604,任务数值!A:S,7),MOD(A604,3)=1,1)</f>
        <v>1</v>
      </c>
      <c r="H604" s="6" t="s">
        <v>21</v>
      </c>
      <c r="I604" s="3">
        <v>3</v>
      </c>
    </row>
    <row r="605" s="3" customFormat="1" spans="1:9">
      <c r="A605" s="17">
        <v>603</v>
      </c>
      <c r="B605" s="3" t="str">
        <f>_xlfn.IFS(MOD(A605,3)=2,VLOOKUP(A605,任务数值!A:I,5),MOD(A605,3)=0,VLOOKUP(A605,任务数值!A:I,8),MOD(A605,3)=1,VLOOKUP(A605,任务数值!A:S,13))</f>
        <v>职业总等级到达15000</v>
      </c>
      <c r="C605" s="17">
        <f t="shared" si="21"/>
        <v>604</v>
      </c>
      <c r="D605" s="22" t="str">
        <f t="shared" si="22"/>
        <v>成就类型-职业到达等级</v>
      </c>
      <c r="E605" s="22">
        <v>1</v>
      </c>
      <c r="F605" s="22">
        <f>_xlfn.IFS(MOD(A605,3)=2,VLOOKUP(A605,任务数值!A:R,9),MOD(A605,3)=0,999,MOD(A605,3)=1,VLOOKUP(A605,任务数值!A:S,14))</f>
        <v>999</v>
      </c>
      <c r="G605" s="22">
        <f>_xlfn.IFS(MOD(A605,3)=2,1,MOD(A605,3)=0,VLOOKUP(A605,任务数值!A:S,7),MOD(A605,3)=1,1)</f>
        <v>15000</v>
      </c>
      <c r="H605" s="6" t="s">
        <v>21</v>
      </c>
      <c r="I605" s="3">
        <v>3</v>
      </c>
    </row>
    <row r="606" s="3" customFormat="1" spans="1:9">
      <c r="A606" s="17">
        <v>604</v>
      </c>
      <c r="B606" s="3" t="str">
        <f>_xlfn.IFS(MOD(A606,3)=2,VLOOKUP(A606,任务数值!A:I,5),MOD(A606,3)=0,VLOOKUP(A606,任务数值!A:I,8),MOD(A606,3)=1,VLOOKUP(A606,任务数值!A:S,13))</f>
        <v>通关守卫战:暗紫星40</v>
      </c>
      <c r="C606" s="17">
        <f t="shared" si="21"/>
        <v>605</v>
      </c>
      <c r="D606" s="22" t="str">
        <f t="shared" si="22"/>
        <v>成就类型-通关战斗类型关卡</v>
      </c>
      <c r="E606" s="22">
        <v>1</v>
      </c>
      <c r="F606" s="22" t="str">
        <f>_xlfn.IFS(MOD(A606,3)=2,VLOOKUP(A606,任务数值!A:R,9),MOD(A606,3)=0,999,MOD(A606,3)=1,VLOOKUP(A606,任务数值!A:S,14))</f>
        <v>战斗类型-挂机关卡|35|40</v>
      </c>
      <c r="G606" s="22">
        <f>_xlfn.IFS(MOD(A606,3)=2,1,MOD(A606,3)=0,VLOOKUP(A606,任务数值!A:S,7),MOD(A606,3)=1,1)</f>
        <v>1</v>
      </c>
      <c r="H606" s="6" t="s">
        <v>21</v>
      </c>
      <c r="I606" s="3">
        <v>3</v>
      </c>
    </row>
    <row r="607" s="3" customFormat="1" spans="1:9">
      <c r="A607" s="17">
        <v>605</v>
      </c>
      <c r="B607" s="3" t="str">
        <f>_xlfn.IFS(MOD(A607,3)=2,VLOOKUP(A607,任务数值!A:I,5),MOD(A607,3)=0,VLOOKUP(A607,任务数值!A:I,8),MOD(A607,3)=1,VLOOKUP(A607,任务数值!A:S,13))</f>
        <v>通关星球40-2</v>
      </c>
      <c r="C607" s="17">
        <f t="shared" si="21"/>
        <v>606</v>
      </c>
      <c r="D607" s="22" t="str">
        <f t="shared" si="22"/>
        <v>成就类型-通关战斗类型关卡</v>
      </c>
      <c r="E607" s="22">
        <v>1</v>
      </c>
      <c r="F607" s="22" t="str">
        <f>_xlfn.IFS(MOD(A607,3)=2,VLOOKUP(A607,任务数值!A:R,9),MOD(A607,3)=0,999,MOD(A607,3)=1,VLOOKUP(A607,任务数值!A:S,14))</f>
        <v>战斗类型-精英关卡|40|2</v>
      </c>
      <c r="G607" s="22">
        <f>_xlfn.IFS(MOD(A607,3)=2,1,MOD(A607,3)=0,VLOOKUP(A607,任务数值!A:S,7),MOD(A607,3)=1,1)</f>
        <v>1</v>
      </c>
      <c r="H607" s="6" t="s">
        <v>21</v>
      </c>
      <c r="I607" s="3">
        <v>3</v>
      </c>
    </row>
    <row r="608" s="3" customFormat="1" spans="1:9">
      <c r="A608" s="17">
        <v>606</v>
      </c>
      <c r="B608" s="3" t="str">
        <f>_xlfn.IFS(MOD(A608,3)=2,VLOOKUP(A608,任务数值!A:I,5),MOD(A608,3)=0,VLOOKUP(A608,任务数值!A:I,8),MOD(A608,3)=1,VLOOKUP(A608,任务数值!A:S,13))</f>
        <v>职业总等级到达15000</v>
      </c>
      <c r="C608" s="17">
        <f t="shared" si="21"/>
        <v>607</v>
      </c>
      <c r="D608" s="22" t="str">
        <f t="shared" si="22"/>
        <v>成就类型-职业到达等级</v>
      </c>
      <c r="E608" s="22">
        <v>1</v>
      </c>
      <c r="F608" s="22">
        <f>_xlfn.IFS(MOD(A608,3)=2,VLOOKUP(A608,任务数值!A:R,9),MOD(A608,3)=0,999,MOD(A608,3)=1,VLOOKUP(A608,任务数值!A:S,14))</f>
        <v>999</v>
      </c>
      <c r="G608" s="22">
        <f>_xlfn.IFS(MOD(A608,3)=2,1,MOD(A608,3)=0,VLOOKUP(A608,任务数值!A:S,7),MOD(A608,3)=1,1)</f>
        <v>15000</v>
      </c>
      <c r="H608" s="6" t="s">
        <v>21</v>
      </c>
      <c r="I608" s="3">
        <v>3</v>
      </c>
    </row>
    <row r="609" s="3" customFormat="1" spans="1:9">
      <c r="A609" s="17">
        <v>607</v>
      </c>
      <c r="B609" s="3" t="str">
        <f>_xlfn.IFS(MOD(A609,3)=2,VLOOKUP(A609,任务数值!A:I,5),MOD(A609,3)=0,VLOOKUP(A609,任务数值!A:I,8),MOD(A609,3)=1,VLOOKUP(A609,任务数值!A:S,13))</f>
        <v>通关守卫战:暗紫星55</v>
      </c>
      <c r="C609" s="17">
        <f t="shared" si="21"/>
        <v>608</v>
      </c>
      <c r="D609" s="22" t="str">
        <f t="shared" si="22"/>
        <v>成就类型-通关战斗类型关卡</v>
      </c>
      <c r="E609" s="22">
        <v>1</v>
      </c>
      <c r="F609" s="22" t="str">
        <f>_xlfn.IFS(MOD(A609,3)=2,VLOOKUP(A609,任务数值!A:R,9),MOD(A609,3)=0,999,MOD(A609,3)=1,VLOOKUP(A609,任务数值!A:S,14))</f>
        <v>战斗类型-挂机关卡|35|55</v>
      </c>
      <c r="G609" s="22">
        <f>_xlfn.IFS(MOD(A609,3)=2,1,MOD(A609,3)=0,VLOOKUP(A609,任务数值!A:S,7),MOD(A609,3)=1,1)</f>
        <v>1</v>
      </c>
      <c r="H609" s="6" t="s">
        <v>21</v>
      </c>
      <c r="I609" s="3">
        <v>3</v>
      </c>
    </row>
    <row r="610" s="3" customFormat="1" spans="1:9">
      <c r="A610" s="17">
        <v>608</v>
      </c>
      <c r="B610" s="3" t="str">
        <f>_xlfn.IFS(MOD(A610,3)=2,VLOOKUP(A610,任务数值!A:I,5),MOD(A610,3)=0,VLOOKUP(A610,任务数值!A:I,8),MOD(A610,3)=1,VLOOKUP(A610,任务数值!A:S,13))</f>
        <v>通关星球40-3</v>
      </c>
      <c r="C610" s="17">
        <f t="shared" si="21"/>
        <v>609</v>
      </c>
      <c r="D610" s="22" t="str">
        <f t="shared" si="22"/>
        <v>成就类型-通关战斗类型关卡</v>
      </c>
      <c r="E610" s="22">
        <v>1</v>
      </c>
      <c r="F610" s="22" t="str">
        <f>_xlfn.IFS(MOD(A610,3)=2,VLOOKUP(A610,任务数值!A:R,9),MOD(A610,3)=0,999,MOD(A610,3)=1,VLOOKUP(A610,任务数值!A:S,14))</f>
        <v>战斗类型-精英关卡|40|3</v>
      </c>
      <c r="G610" s="22">
        <f>_xlfn.IFS(MOD(A610,3)=2,1,MOD(A610,3)=0,VLOOKUP(A610,任务数值!A:S,7),MOD(A610,3)=1,1)</f>
        <v>1</v>
      </c>
      <c r="H610" s="6" t="s">
        <v>21</v>
      </c>
      <c r="I610" s="3">
        <v>3</v>
      </c>
    </row>
    <row r="611" s="3" customFormat="1" spans="1:9">
      <c r="A611" s="17">
        <v>609</v>
      </c>
      <c r="B611" s="3" t="str">
        <f>_xlfn.IFS(MOD(A611,3)=2,VLOOKUP(A611,任务数值!A:I,5),MOD(A611,3)=0,VLOOKUP(A611,任务数值!A:I,8),MOD(A611,3)=1,VLOOKUP(A611,任务数值!A:S,13))</f>
        <v>职业总等级到达15000</v>
      </c>
      <c r="C611" s="17">
        <f t="shared" si="21"/>
        <v>610</v>
      </c>
      <c r="D611" s="22" t="str">
        <f t="shared" si="22"/>
        <v>成就类型-职业到达等级</v>
      </c>
      <c r="E611" s="22">
        <v>1</v>
      </c>
      <c r="F611" s="22">
        <f>_xlfn.IFS(MOD(A611,3)=2,VLOOKUP(A611,任务数值!A:R,9),MOD(A611,3)=0,999,MOD(A611,3)=1,VLOOKUP(A611,任务数值!A:S,14))</f>
        <v>999</v>
      </c>
      <c r="G611" s="22">
        <f>_xlfn.IFS(MOD(A611,3)=2,1,MOD(A611,3)=0,VLOOKUP(A611,任务数值!A:S,7),MOD(A611,3)=1,1)</f>
        <v>15000</v>
      </c>
      <c r="H611" s="6" t="s">
        <v>21</v>
      </c>
      <c r="I611" s="3">
        <v>3</v>
      </c>
    </row>
    <row r="612" s="3" customFormat="1" spans="1:9">
      <c r="A612" s="17">
        <v>610</v>
      </c>
      <c r="B612" s="3" t="str">
        <f>_xlfn.IFS(MOD(A612,3)=2,VLOOKUP(A612,任务数值!A:I,5),MOD(A612,3)=0,VLOOKUP(A612,任务数值!A:I,8),MOD(A612,3)=1,VLOOKUP(A612,任务数值!A:S,13))</f>
        <v>通关守卫战:暗紫星70</v>
      </c>
      <c r="C612" s="17">
        <f t="shared" si="21"/>
        <v>611</v>
      </c>
      <c r="D612" s="22" t="str">
        <f t="shared" si="22"/>
        <v>成就类型-通关战斗类型关卡</v>
      </c>
      <c r="E612" s="22">
        <v>1</v>
      </c>
      <c r="F612" s="22" t="str">
        <f>_xlfn.IFS(MOD(A612,3)=2,VLOOKUP(A612,任务数值!A:R,9),MOD(A612,3)=0,999,MOD(A612,3)=1,VLOOKUP(A612,任务数值!A:S,14))</f>
        <v>战斗类型-挂机关卡|35|70</v>
      </c>
      <c r="G612" s="22">
        <f>_xlfn.IFS(MOD(A612,3)=2,1,MOD(A612,3)=0,VLOOKUP(A612,任务数值!A:S,7),MOD(A612,3)=1,1)</f>
        <v>1</v>
      </c>
      <c r="H612" s="6" t="s">
        <v>21</v>
      </c>
      <c r="I612" s="3">
        <v>3</v>
      </c>
    </row>
    <row r="613" s="3" customFormat="1" spans="1:9">
      <c r="A613" s="17">
        <v>611</v>
      </c>
      <c r="B613" s="3" t="str">
        <f>_xlfn.IFS(MOD(A613,3)=2,VLOOKUP(A613,任务数值!A:I,5),MOD(A613,3)=0,VLOOKUP(A613,任务数值!A:I,8),MOD(A613,3)=1,VLOOKUP(A613,任务数值!A:S,13))</f>
        <v>通关星球40-4</v>
      </c>
      <c r="C613" s="17">
        <f t="shared" si="21"/>
        <v>612</v>
      </c>
      <c r="D613" s="22" t="str">
        <f t="shared" si="22"/>
        <v>成就类型-通关战斗类型关卡</v>
      </c>
      <c r="E613" s="22">
        <v>1</v>
      </c>
      <c r="F613" s="22" t="str">
        <f>_xlfn.IFS(MOD(A613,3)=2,VLOOKUP(A613,任务数值!A:R,9),MOD(A613,3)=0,999,MOD(A613,3)=1,VLOOKUP(A613,任务数值!A:S,14))</f>
        <v>战斗类型-精英关卡|40|4</v>
      </c>
      <c r="G613" s="22">
        <f>_xlfn.IFS(MOD(A613,3)=2,1,MOD(A613,3)=0,VLOOKUP(A613,任务数值!A:S,7),MOD(A613,3)=1,1)</f>
        <v>1</v>
      </c>
      <c r="H613" s="6" t="s">
        <v>21</v>
      </c>
      <c r="I613" s="3">
        <v>3</v>
      </c>
    </row>
    <row r="614" s="3" customFormat="1" spans="1:9">
      <c r="A614" s="17">
        <v>612</v>
      </c>
      <c r="B614" s="3" t="str">
        <f>_xlfn.IFS(MOD(A614,3)=2,VLOOKUP(A614,任务数值!A:I,5),MOD(A614,3)=0,VLOOKUP(A614,任务数值!A:I,8),MOD(A614,3)=1,VLOOKUP(A614,任务数值!A:S,13))</f>
        <v>职业总等级到达15000</v>
      </c>
      <c r="C614" s="17">
        <f t="shared" si="21"/>
        <v>613</v>
      </c>
      <c r="D614" s="22" t="str">
        <f t="shared" si="22"/>
        <v>成就类型-职业到达等级</v>
      </c>
      <c r="E614" s="22">
        <v>1</v>
      </c>
      <c r="F614" s="22">
        <f>_xlfn.IFS(MOD(A614,3)=2,VLOOKUP(A614,任务数值!A:R,9),MOD(A614,3)=0,999,MOD(A614,3)=1,VLOOKUP(A614,任务数值!A:S,14))</f>
        <v>999</v>
      </c>
      <c r="G614" s="22">
        <f>_xlfn.IFS(MOD(A614,3)=2,1,MOD(A614,3)=0,VLOOKUP(A614,任务数值!A:S,7),MOD(A614,3)=1,1)</f>
        <v>15000</v>
      </c>
      <c r="H614" s="6" t="s">
        <v>21</v>
      </c>
      <c r="I614" s="3">
        <v>3</v>
      </c>
    </row>
    <row r="615" s="3" customFormat="1" spans="1:9">
      <c r="A615" s="17">
        <v>613</v>
      </c>
      <c r="B615" s="3" t="str">
        <f>_xlfn.IFS(MOD(A615,3)=2,VLOOKUP(A615,任务数值!A:I,5),MOD(A615,3)=0,VLOOKUP(A615,任务数值!A:I,8),MOD(A615,3)=1,VLOOKUP(A615,任务数值!A:S,13))</f>
        <v>通关守卫战:暗紫星85</v>
      </c>
      <c r="C615" s="17">
        <f t="shared" si="21"/>
        <v>614</v>
      </c>
      <c r="D615" s="22" t="str">
        <f t="shared" si="22"/>
        <v>成就类型-通关战斗类型关卡</v>
      </c>
      <c r="E615" s="22">
        <v>1</v>
      </c>
      <c r="F615" s="22" t="str">
        <f>_xlfn.IFS(MOD(A615,3)=2,VLOOKUP(A615,任务数值!A:R,9),MOD(A615,3)=0,999,MOD(A615,3)=1,VLOOKUP(A615,任务数值!A:S,14))</f>
        <v>战斗类型-挂机关卡|35|85</v>
      </c>
      <c r="G615" s="22">
        <f>_xlfn.IFS(MOD(A615,3)=2,1,MOD(A615,3)=0,VLOOKUP(A615,任务数值!A:S,7),MOD(A615,3)=1,1)</f>
        <v>1</v>
      </c>
      <c r="H615" s="6" t="s">
        <v>21</v>
      </c>
      <c r="I615" s="3">
        <v>3</v>
      </c>
    </row>
    <row r="616" s="3" customFormat="1" spans="1:9">
      <c r="A616" s="17">
        <v>614</v>
      </c>
      <c r="B616" s="3" t="str">
        <f>_xlfn.IFS(MOD(A616,3)=2,VLOOKUP(A616,任务数值!A:I,5),MOD(A616,3)=0,VLOOKUP(A616,任务数值!A:I,8),MOD(A616,3)=1,VLOOKUP(A616,任务数值!A:S,13))</f>
        <v>通关星球40-5</v>
      </c>
      <c r="C616" s="17">
        <f t="shared" si="21"/>
        <v>615</v>
      </c>
      <c r="D616" s="22" t="str">
        <f t="shared" si="22"/>
        <v>成就类型-通关战斗类型关卡</v>
      </c>
      <c r="E616" s="22">
        <v>1</v>
      </c>
      <c r="F616" s="22" t="str">
        <f>_xlfn.IFS(MOD(A616,3)=2,VLOOKUP(A616,任务数值!A:R,9),MOD(A616,3)=0,999,MOD(A616,3)=1,VLOOKUP(A616,任务数值!A:S,14))</f>
        <v>战斗类型-精英关卡|40|5</v>
      </c>
      <c r="G616" s="22">
        <f>_xlfn.IFS(MOD(A616,3)=2,1,MOD(A616,3)=0,VLOOKUP(A616,任务数值!A:S,7),MOD(A616,3)=1,1)</f>
        <v>1</v>
      </c>
      <c r="H616" s="6" t="s">
        <v>21</v>
      </c>
      <c r="I616" s="3">
        <v>3</v>
      </c>
    </row>
    <row r="617" s="3" customFormat="1" spans="1:9">
      <c r="A617" s="17">
        <v>615</v>
      </c>
      <c r="B617" s="3" t="str">
        <f>_xlfn.IFS(MOD(A617,3)=2,VLOOKUP(A617,任务数值!A:I,5),MOD(A617,3)=0,VLOOKUP(A617,任务数值!A:I,8),MOD(A617,3)=1,VLOOKUP(A617,任务数值!A:S,13))</f>
        <v>职业总等级到达15000</v>
      </c>
      <c r="C617" s="17">
        <f t="shared" si="21"/>
        <v>616</v>
      </c>
      <c r="D617" s="22" t="str">
        <f t="shared" si="22"/>
        <v>成就类型-职业到达等级</v>
      </c>
      <c r="E617" s="22">
        <v>1</v>
      </c>
      <c r="F617" s="22">
        <f>_xlfn.IFS(MOD(A617,3)=2,VLOOKUP(A617,任务数值!A:R,9),MOD(A617,3)=0,999,MOD(A617,3)=1,VLOOKUP(A617,任务数值!A:S,14))</f>
        <v>999</v>
      </c>
      <c r="G617" s="22">
        <f>_xlfn.IFS(MOD(A617,3)=2,1,MOD(A617,3)=0,VLOOKUP(A617,任务数值!A:S,7),MOD(A617,3)=1,1)</f>
        <v>15000</v>
      </c>
      <c r="H617" s="6" t="s">
        <v>21</v>
      </c>
      <c r="I617" s="3">
        <v>3</v>
      </c>
    </row>
    <row r="618" s="3" customFormat="1" spans="1:9">
      <c r="A618" s="17">
        <v>616</v>
      </c>
      <c r="B618" s="3" t="str">
        <f>_xlfn.IFS(MOD(A618,3)=2,VLOOKUP(A618,任务数值!A:I,5),MOD(A618,3)=0,VLOOKUP(A618,任务数值!A:I,8),MOD(A618,3)=1,VLOOKUP(A618,任务数值!A:S,13))</f>
        <v>通关守卫战:暗紫星100</v>
      </c>
      <c r="C618" s="17">
        <f t="shared" si="21"/>
        <v>617</v>
      </c>
      <c r="D618" s="22" t="str">
        <f t="shared" si="22"/>
        <v>成就类型-通关战斗类型关卡</v>
      </c>
      <c r="E618" s="22">
        <v>1</v>
      </c>
      <c r="F618" s="22" t="str">
        <f>_xlfn.IFS(MOD(A618,3)=2,VLOOKUP(A618,任务数值!A:R,9),MOD(A618,3)=0,999,MOD(A618,3)=1,VLOOKUP(A618,任务数值!A:S,14))</f>
        <v>战斗类型-挂机关卡|35|100</v>
      </c>
      <c r="G618" s="22">
        <f>_xlfn.IFS(MOD(A618,3)=2,1,MOD(A618,3)=0,VLOOKUP(A618,任务数值!A:S,7),MOD(A618,3)=1,1)</f>
        <v>1</v>
      </c>
      <c r="H618" s="6" t="s">
        <v>21</v>
      </c>
      <c r="I618" s="3">
        <v>3</v>
      </c>
    </row>
    <row r="619" s="3" customFormat="1" spans="1:9">
      <c r="A619" s="17">
        <v>617</v>
      </c>
      <c r="B619" s="3" t="str">
        <f>_xlfn.IFS(MOD(A619,3)=2,VLOOKUP(A619,任务数值!A:I,5),MOD(A619,3)=0,VLOOKUP(A619,任务数值!A:I,8),MOD(A619,3)=1,VLOOKUP(A619,任务数值!A:S,13))</f>
        <v>通关星球41-1</v>
      </c>
      <c r="C619" s="17">
        <f t="shared" si="21"/>
        <v>618</v>
      </c>
      <c r="D619" s="22" t="str">
        <f t="shared" si="22"/>
        <v>成就类型-通关战斗类型关卡</v>
      </c>
      <c r="E619" s="22">
        <v>1</v>
      </c>
      <c r="F619" s="22" t="str">
        <f>_xlfn.IFS(MOD(A619,3)=2,VLOOKUP(A619,任务数值!A:R,9),MOD(A619,3)=0,999,MOD(A619,3)=1,VLOOKUP(A619,任务数值!A:S,14))</f>
        <v>战斗类型-精英关卡|41|1</v>
      </c>
      <c r="G619" s="22">
        <f>_xlfn.IFS(MOD(A619,3)=2,1,MOD(A619,3)=0,VLOOKUP(A619,任务数值!A:S,7),MOD(A619,3)=1,1)</f>
        <v>1</v>
      </c>
      <c r="H619" s="6" t="s">
        <v>21</v>
      </c>
      <c r="I619" s="3">
        <v>3</v>
      </c>
    </row>
    <row r="620" s="3" customFormat="1" spans="1:9">
      <c r="A620" s="17">
        <v>618</v>
      </c>
      <c r="B620" s="3" t="str">
        <f>_xlfn.IFS(MOD(A620,3)=2,VLOOKUP(A620,任务数值!A:I,5),MOD(A620,3)=0,VLOOKUP(A620,任务数值!A:I,8),MOD(A620,3)=1,VLOOKUP(A620,任务数值!A:S,13))</f>
        <v>职业总等级到达15000</v>
      </c>
      <c r="C620" s="17">
        <f t="shared" si="21"/>
        <v>619</v>
      </c>
      <c r="D620" s="22" t="str">
        <f t="shared" si="22"/>
        <v>成就类型-职业到达等级</v>
      </c>
      <c r="E620" s="22">
        <v>1</v>
      </c>
      <c r="F620" s="22">
        <f>_xlfn.IFS(MOD(A620,3)=2,VLOOKUP(A620,任务数值!A:R,9),MOD(A620,3)=0,999,MOD(A620,3)=1,VLOOKUP(A620,任务数值!A:S,14))</f>
        <v>999</v>
      </c>
      <c r="G620" s="22">
        <f>_xlfn.IFS(MOD(A620,3)=2,1,MOD(A620,3)=0,VLOOKUP(A620,任务数值!A:S,7),MOD(A620,3)=1,1)</f>
        <v>15000</v>
      </c>
      <c r="H620" s="6" t="s">
        <v>21</v>
      </c>
      <c r="I620" s="3">
        <v>3</v>
      </c>
    </row>
    <row r="621" s="3" customFormat="1" spans="1:9">
      <c r="A621" s="17">
        <v>619</v>
      </c>
      <c r="B621" s="3" t="str">
        <f>_xlfn.IFS(MOD(A621,3)=2,VLOOKUP(A621,任务数值!A:I,5),MOD(A621,3)=0,VLOOKUP(A621,任务数值!A:I,8),MOD(A621,3)=1,VLOOKUP(A621,任务数值!A:S,13))</f>
        <v>通关守卫战:暗紫星110</v>
      </c>
      <c r="C621" s="17">
        <f t="shared" si="21"/>
        <v>620</v>
      </c>
      <c r="D621" s="22" t="str">
        <f t="shared" si="22"/>
        <v>成就类型-通关战斗类型关卡</v>
      </c>
      <c r="E621" s="22">
        <v>1</v>
      </c>
      <c r="F621" s="22" t="str">
        <f>_xlfn.IFS(MOD(A621,3)=2,VLOOKUP(A621,任务数值!A:R,9),MOD(A621,3)=0,999,MOD(A621,3)=1,VLOOKUP(A621,任务数值!A:S,14))</f>
        <v>战斗类型-挂机关卡|35|110</v>
      </c>
      <c r="G621" s="22">
        <f>_xlfn.IFS(MOD(A621,3)=2,1,MOD(A621,3)=0,VLOOKUP(A621,任务数值!A:S,7),MOD(A621,3)=1,1)</f>
        <v>1</v>
      </c>
      <c r="H621" s="6" t="s">
        <v>21</v>
      </c>
      <c r="I621" s="3">
        <v>3</v>
      </c>
    </row>
    <row r="622" s="3" customFormat="1" spans="1:9">
      <c r="A622" s="17">
        <v>620</v>
      </c>
      <c r="B622" s="3" t="str">
        <f>_xlfn.IFS(MOD(A622,3)=2,VLOOKUP(A622,任务数值!A:I,5),MOD(A622,3)=0,VLOOKUP(A622,任务数值!A:I,8),MOD(A622,3)=1,VLOOKUP(A622,任务数值!A:S,13))</f>
        <v>通关星球41-2</v>
      </c>
      <c r="C622" s="17">
        <f t="shared" si="21"/>
        <v>621</v>
      </c>
      <c r="D622" s="22" t="str">
        <f t="shared" si="22"/>
        <v>成就类型-通关战斗类型关卡</v>
      </c>
      <c r="E622" s="22">
        <v>1</v>
      </c>
      <c r="F622" s="22" t="str">
        <f>_xlfn.IFS(MOD(A622,3)=2,VLOOKUP(A622,任务数值!A:R,9),MOD(A622,3)=0,999,MOD(A622,3)=1,VLOOKUP(A622,任务数值!A:S,14))</f>
        <v>战斗类型-精英关卡|41|2</v>
      </c>
      <c r="G622" s="22">
        <f>_xlfn.IFS(MOD(A622,3)=2,1,MOD(A622,3)=0,VLOOKUP(A622,任务数值!A:S,7),MOD(A622,3)=1,1)</f>
        <v>1</v>
      </c>
      <c r="H622" s="6" t="s">
        <v>21</v>
      </c>
      <c r="I622" s="3">
        <v>3</v>
      </c>
    </row>
    <row r="623" s="3" customFormat="1" spans="1:9">
      <c r="A623" s="17">
        <v>621</v>
      </c>
      <c r="B623" s="3" t="str">
        <f>_xlfn.IFS(MOD(A623,3)=2,VLOOKUP(A623,任务数值!A:I,5),MOD(A623,3)=0,VLOOKUP(A623,任务数值!A:I,8),MOD(A623,3)=1,VLOOKUP(A623,任务数值!A:S,13))</f>
        <v>职业总等级到达15000</v>
      </c>
      <c r="C623" s="17">
        <f t="shared" si="21"/>
        <v>622</v>
      </c>
      <c r="D623" s="22" t="str">
        <f t="shared" si="22"/>
        <v>成就类型-职业到达等级</v>
      </c>
      <c r="E623" s="22">
        <v>1</v>
      </c>
      <c r="F623" s="22">
        <f>_xlfn.IFS(MOD(A623,3)=2,VLOOKUP(A623,任务数值!A:R,9),MOD(A623,3)=0,999,MOD(A623,3)=1,VLOOKUP(A623,任务数值!A:S,14))</f>
        <v>999</v>
      </c>
      <c r="G623" s="22">
        <f>_xlfn.IFS(MOD(A623,3)=2,1,MOD(A623,3)=0,VLOOKUP(A623,任务数值!A:S,7),MOD(A623,3)=1,1)</f>
        <v>15000</v>
      </c>
      <c r="H623" s="6" t="s">
        <v>21</v>
      </c>
      <c r="I623" s="3">
        <v>3</v>
      </c>
    </row>
    <row r="624" s="3" customFormat="1" spans="1:9">
      <c r="A624" s="17">
        <v>622</v>
      </c>
      <c r="B624" s="3" t="str">
        <f>_xlfn.IFS(MOD(A624,3)=2,VLOOKUP(A624,任务数值!A:I,5),MOD(A624,3)=0,VLOOKUP(A624,任务数值!A:I,8),MOD(A624,3)=1,VLOOKUP(A624,任务数值!A:S,13))</f>
        <v>通关守卫战:暗紫星120</v>
      </c>
      <c r="C624" s="17">
        <f t="shared" si="21"/>
        <v>623</v>
      </c>
      <c r="D624" s="22" t="str">
        <f t="shared" si="22"/>
        <v>成就类型-通关战斗类型关卡</v>
      </c>
      <c r="E624" s="22">
        <v>1</v>
      </c>
      <c r="F624" s="22" t="str">
        <f>_xlfn.IFS(MOD(A624,3)=2,VLOOKUP(A624,任务数值!A:R,9),MOD(A624,3)=0,999,MOD(A624,3)=1,VLOOKUP(A624,任务数值!A:S,14))</f>
        <v>战斗类型-挂机关卡|35|120</v>
      </c>
      <c r="G624" s="22">
        <f>_xlfn.IFS(MOD(A624,3)=2,1,MOD(A624,3)=0,VLOOKUP(A624,任务数值!A:S,7),MOD(A624,3)=1,1)</f>
        <v>1</v>
      </c>
      <c r="H624" s="6" t="s">
        <v>21</v>
      </c>
      <c r="I624" s="3">
        <v>3</v>
      </c>
    </row>
    <row r="625" s="3" customFormat="1" spans="1:9">
      <c r="A625" s="17">
        <v>623</v>
      </c>
      <c r="B625" s="3" t="str">
        <f>_xlfn.IFS(MOD(A625,3)=2,VLOOKUP(A625,任务数值!A:I,5),MOD(A625,3)=0,VLOOKUP(A625,任务数值!A:I,8),MOD(A625,3)=1,VLOOKUP(A625,任务数值!A:S,13))</f>
        <v>通关星球41-3</v>
      </c>
      <c r="C625" s="17">
        <f t="shared" si="21"/>
        <v>624</v>
      </c>
      <c r="D625" s="22" t="str">
        <f t="shared" si="22"/>
        <v>成就类型-通关战斗类型关卡</v>
      </c>
      <c r="E625" s="22">
        <v>1</v>
      </c>
      <c r="F625" s="22" t="str">
        <f>_xlfn.IFS(MOD(A625,3)=2,VLOOKUP(A625,任务数值!A:R,9),MOD(A625,3)=0,999,MOD(A625,3)=1,VLOOKUP(A625,任务数值!A:S,14))</f>
        <v>战斗类型-精英关卡|41|3</v>
      </c>
      <c r="G625" s="22">
        <f>_xlfn.IFS(MOD(A625,3)=2,1,MOD(A625,3)=0,VLOOKUP(A625,任务数值!A:S,7),MOD(A625,3)=1,1)</f>
        <v>1</v>
      </c>
      <c r="H625" s="6" t="s">
        <v>21</v>
      </c>
      <c r="I625" s="3">
        <v>3</v>
      </c>
    </row>
    <row r="626" s="3" customFormat="1" spans="1:9">
      <c r="A626" s="17">
        <v>624</v>
      </c>
      <c r="B626" s="3" t="str">
        <f>_xlfn.IFS(MOD(A626,3)=2,VLOOKUP(A626,任务数值!A:I,5),MOD(A626,3)=0,VLOOKUP(A626,任务数值!A:I,8),MOD(A626,3)=1,VLOOKUP(A626,任务数值!A:S,13))</f>
        <v>职业总等级到达15000</v>
      </c>
      <c r="C626" s="17">
        <f t="shared" si="21"/>
        <v>625</v>
      </c>
      <c r="D626" s="22" t="str">
        <f t="shared" si="22"/>
        <v>成就类型-职业到达等级</v>
      </c>
      <c r="E626" s="22">
        <v>1</v>
      </c>
      <c r="F626" s="22">
        <f>_xlfn.IFS(MOD(A626,3)=2,VLOOKUP(A626,任务数值!A:R,9),MOD(A626,3)=0,999,MOD(A626,3)=1,VLOOKUP(A626,任务数值!A:S,14))</f>
        <v>999</v>
      </c>
      <c r="G626" s="22">
        <f>_xlfn.IFS(MOD(A626,3)=2,1,MOD(A626,3)=0,VLOOKUP(A626,任务数值!A:S,7),MOD(A626,3)=1,1)</f>
        <v>15000</v>
      </c>
      <c r="H626" s="6" t="s">
        <v>21</v>
      </c>
      <c r="I626" s="3">
        <v>3</v>
      </c>
    </row>
    <row r="627" s="3" customFormat="1" spans="1:9">
      <c r="A627" s="17">
        <v>625</v>
      </c>
      <c r="B627" s="3" t="str">
        <f>_xlfn.IFS(MOD(A627,3)=2,VLOOKUP(A627,任务数值!A:I,5),MOD(A627,3)=0,VLOOKUP(A627,任务数值!A:I,8),MOD(A627,3)=1,VLOOKUP(A627,任务数值!A:S,13))</f>
        <v>通关守卫战:暗紫星130</v>
      </c>
      <c r="C627" s="17">
        <f t="shared" si="21"/>
        <v>626</v>
      </c>
      <c r="D627" s="22" t="str">
        <f t="shared" si="22"/>
        <v>成就类型-通关战斗类型关卡</v>
      </c>
      <c r="E627" s="22">
        <v>1</v>
      </c>
      <c r="F627" s="22" t="str">
        <f>_xlfn.IFS(MOD(A627,3)=2,VLOOKUP(A627,任务数值!A:R,9),MOD(A627,3)=0,999,MOD(A627,3)=1,VLOOKUP(A627,任务数值!A:S,14))</f>
        <v>战斗类型-挂机关卡|35|130</v>
      </c>
      <c r="G627" s="22">
        <f>_xlfn.IFS(MOD(A627,3)=2,1,MOD(A627,3)=0,VLOOKUP(A627,任务数值!A:S,7),MOD(A627,3)=1,1)</f>
        <v>1</v>
      </c>
      <c r="H627" s="6" t="s">
        <v>21</v>
      </c>
      <c r="I627" s="3">
        <v>3</v>
      </c>
    </row>
    <row r="628" s="3" customFormat="1" spans="1:9">
      <c r="A628" s="17">
        <v>626</v>
      </c>
      <c r="B628" s="3" t="str">
        <f>_xlfn.IFS(MOD(A628,3)=2,VLOOKUP(A628,任务数值!A:I,5),MOD(A628,3)=0,VLOOKUP(A628,任务数值!A:I,8),MOD(A628,3)=1,VLOOKUP(A628,任务数值!A:S,13))</f>
        <v>通关星球41-4</v>
      </c>
      <c r="C628" s="17">
        <f t="shared" si="21"/>
        <v>627</v>
      </c>
      <c r="D628" s="22" t="str">
        <f t="shared" si="22"/>
        <v>成就类型-通关战斗类型关卡</v>
      </c>
      <c r="E628" s="22">
        <v>1</v>
      </c>
      <c r="F628" s="22" t="str">
        <f>_xlfn.IFS(MOD(A628,3)=2,VLOOKUP(A628,任务数值!A:R,9),MOD(A628,3)=0,999,MOD(A628,3)=1,VLOOKUP(A628,任务数值!A:S,14))</f>
        <v>战斗类型-精英关卡|41|4</v>
      </c>
      <c r="G628" s="22">
        <f>_xlfn.IFS(MOD(A628,3)=2,1,MOD(A628,3)=0,VLOOKUP(A628,任务数值!A:S,7),MOD(A628,3)=1,1)</f>
        <v>1</v>
      </c>
      <c r="H628" s="6" t="s">
        <v>21</v>
      </c>
      <c r="I628" s="3">
        <v>3</v>
      </c>
    </row>
    <row r="629" s="3" customFormat="1" spans="1:9">
      <c r="A629" s="17">
        <v>627</v>
      </c>
      <c r="B629" s="3" t="str">
        <f>_xlfn.IFS(MOD(A629,3)=2,VLOOKUP(A629,任务数值!A:I,5),MOD(A629,3)=0,VLOOKUP(A629,任务数值!A:I,8),MOD(A629,3)=1,VLOOKUP(A629,任务数值!A:S,13))</f>
        <v>职业总等级到达15000</v>
      </c>
      <c r="C629" s="17">
        <f t="shared" si="21"/>
        <v>628</v>
      </c>
      <c r="D629" s="22" t="str">
        <f t="shared" si="22"/>
        <v>成就类型-职业到达等级</v>
      </c>
      <c r="E629" s="22">
        <v>1</v>
      </c>
      <c r="F629" s="22">
        <f>_xlfn.IFS(MOD(A629,3)=2,VLOOKUP(A629,任务数值!A:R,9),MOD(A629,3)=0,999,MOD(A629,3)=1,VLOOKUP(A629,任务数值!A:S,14))</f>
        <v>999</v>
      </c>
      <c r="G629" s="22">
        <f>_xlfn.IFS(MOD(A629,3)=2,1,MOD(A629,3)=0,VLOOKUP(A629,任务数值!A:S,7),MOD(A629,3)=1,1)</f>
        <v>15000</v>
      </c>
      <c r="H629" s="6" t="s">
        <v>21</v>
      </c>
      <c r="I629" s="3">
        <v>3</v>
      </c>
    </row>
    <row r="630" s="3" customFormat="1" spans="1:9">
      <c r="A630" s="17">
        <v>628</v>
      </c>
      <c r="B630" s="3" t="str">
        <f>_xlfn.IFS(MOD(A630,3)=2,VLOOKUP(A630,任务数值!A:I,5),MOD(A630,3)=0,VLOOKUP(A630,任务数值!A:I,8),MOD(A630,3)=1,VLOOKUP(A630,任务数值!A:S,13))</f>
        <v>通关守卫战:暗紫星140</v>
      </c>
      <c r="C630" s="17">
        <f t="shared" si="21"/>
        <v>629</v>
      </c>
      <c r="D630" s="22" t="str">
        <f t="shared" si="22"/>
        <v>成就类型-通关战斗类型关卡</v>
      </c>
      <c r="E630" s="22">
        <v>1</v>
      </c>
      <c r="F630" s="22" t="str">
        <f>_xlfn.IFS(MOD(A630,3)=2,VLOOKUP(A630,任务数值!A:R,9),MOD(A630,3)=0,999,MOD(A630,3)=1,VLOOKUP(A630,任务数值!A:S,14))</f>
        <v>战斗类型-挂机关卡|35|140</v>
      </c>
      <c r="G630" s="22">
        <f>_xlfn.IFS(MOD(A630,3)=2,1,MOD(A630,3)=0,VLOOKUP(A630,任务数值!A:S,7),MOD(A630,3)=1,1)</f>
        <v>1</v>
      </c>
      <c r="H630" s="6" t="s">
        <v>21</v>
      </c>
      <c r="I630" s="3">
        <v>3</v>
      </c>
    </row>
    <row r="631" s="3" customFormat="1" spans="1:9">
      <c r="A631" s="17">
        <v>629</v>
      </c>
      <c r="B631" s="3" t="str">
        <f>_xlfn.IFS(MOD(A631,3)=2,VLOOKUP(A631,任务数值!A:I,5),MOD(A631,3)=0,VLOOKUP(A631,任务数值!A:I,8),MOD(A631,3)=1,VLOOKUP(A631,任务数值!A:S,13))</f>
        <v>通关星球41-5</v>
      </c>
      <c r="C631" s="17">
        <f t="shared" si="21"/>
        <v>630</v>
      </c>
      <c r="D631" s="22" t="str">
        <f t="shared" si="22"/>
        <v>成就类型-通关战斗类型关卡</v>
      </c>
      <c r="E631" s="22">
        <v>1</v>
      </c>
      <c r="F631" s="22" t="str">
        <f>_xlfn.IFS(MOD(A631,3)=2,VLOOKUP(A631,任务数值!A:R,9),MOD(A631,3)=0,999,MOD(A631,3)=1,VLOOKUP(A631,任务数值!A:S,14))</f>
        <v>战斗类型-精英关卡|41|5</v>
      </c>
      <c r="G631" s="22">
        <f>_xlfn.IFS(MOD(A631,3)=2,1,MOD(A631,3)=0,VLOOKUP(A631,任务数值!A:S,7),MOD(A631,3)=1,1)</f>
        <v>1</v>
      </c>
      <c r="H631" s="6" t="s">
        <v>21</v>
      </c>
      <c r="I631" s="3">
        <v>3</v>
      </c>
    </row>
    <row r="632" s="3" customFormat="1" spans="1:9">
      <c r="A632" s="17">
        <v>630</v>
      </c>
      <c r="B632" s="3" t="str">
        <f>_xlfn.IFS(MOD(A632,3)=2,VLOOKUP(A632,任务数值!A:I,5),MOD(A632,3)=0,VLOOKUP(A632,任务数值!A:I,8),MOD(A632,3)=1,VLOOKUP(A632,任务数值!A:S,13))</f>
        <v>职业总等级到达15000</v>
      </c>
      <c r="C632" s="17">
        <f t="shared" si="21"/>
        <v>631</v>
      </c>
      <c r="D632" s="22" t="str">
        <f t="shared" si="22"/>
        <v>成就类型-职业到达等级</v>
      </c>
      <c r="E632" s="22">
        <v>1</v>
      </c>
      <c r="F632" s="22">
        <f>_xlfn.IFS(MOD(A632,3)=2,VLOOKUP(A632,任务数值!A:R,9),MOD(A632,3)=0,999,MOD(A632,3)=1,VLOOKUP(A632,任务数值!A:S,14))</f>
        <v>999</v>
      </c>
      <c r="G632" s="22">
        <f>_xlfn.IFS(MOD(A632,3)=2,1,MOD(A632,3)=0,VLOOKUP(A632,任务数值!A:S,7),MOD(A632,3)=1,1)</f>
        <v>15000</v>
      </c>
      <c r="H632" s="6" t="s">
        <v>21</v>
      </c>
      <c r="I632" s="3">
        <v>3</v>
      </c>
    </row>
    <row r="633" s="3" customFormat="1" spans="1:9">
      <c r="A633" s="17">
        <v>631</v>
      </c>
      <c r="B633" s="3" t="str">
        <f>_xlfn.IFS(MOD(A633,3)=2,VLOOKUP(A633,任务数值!A:I,5),MOD(A633,3)=0,VLOOKUP(A633,任务数值!A:I,8),MOD(A633,3)=1,VLOOKUP(A633,任务数值!A:S,13))</f>
        <v>通关守卫战:暗紫星150</v>
      </c>
      <c r="C633" s="17">
        <f t="shared" si="21"/>
        <v>632</v>
      </c>
      <c r="D633" s="22" t="str">
        <f t="shared" si="22"/>
        <v>成就类型-通关战斗类型关卡</v>
      </c>
      <c r="E633" s="22">
        <v>1</v>
      </c>
      <c r="F633" s="22" t="str">
        <f>_xlfn.IFS(MOD(A633,3)=2,VLOOKUP(A633,任务数值!A:R,9),MOD(A633,3)=0,999,MOD(A633,3)=1,VLOOKUP(A633,任务数值!A:S,14))</f>
        <v>战斗类型-挂机关卡|35|150</v>
      </c>
      <c r="G633" s="22">
        <f>_xlfn.IFS(MOD(A633,3)=2,1,MOD(A633,3)=0,VLOOKUP(A633,任务数值!A:S,7),MOD(A633,3)=1,1)</f>
        <v>1</v>
      </c>
      <c r="H633" s="6" t="s">
        <v>21</v>
      </c>
      <c r="I633" s="3">
        <v>3</v>
      </c>
    </row>
    <row r="634" s="3" customFormat="1" spans="1:9">
      <c r="A634" s="17">
        <v>632</v>
      </c>
      <c r="B634" s="3" t="str">
        <f>_xlfn.IFS(MOD(A634,3)=2,VLOOKUP(A634,任务数值!A:I,5),MOD(A634,3)=0,VLOOKUP(A634,任务数值!A:I,8),MOD(A634,3)=1,VLOOKUP(A634,任务数值!A:S,13))</f>
        <v>通关星球42-1</v>
      </c>
      <c r="C634" s="17">
        <f t="shared" si="21"/>
        <v>633</v>
      </c>
      <c r="D634" s="22" t="str">
        <f t="shared" si="22"/>
        <v>成就类型-通关战斗类型关卡</v>
      </c>
      <c r="E634" s="22">
        <v>1</v>
      </c>
      <c r="F634" s="22" t="str">
        <f>_xlfn.IFS(MOD(A634,3)=2,VLOOKUP(A634,任务数值!A:R,9),MOD(A634,3)=0,999,MOD(A634,3)=1,VLOOKUP(A634,任务数值!A:S,14))</f>
        <v>战斗类型-精英关卡|42|1</v>
      </c>
      <c r="G634" s="22">
        <f>_xlfn.IFS(MOD(A634,3)=2,1,MOD(A634,3)=0,VLOOKUP(A634,任务数值!A:S,7),MOD(A634,3)=1,1)</f>
        <v>1</v>
      </c>
      <c r="H634" s="6" t="s">
        <v>21</v>
      </c>
      <c r="I634" s="3">
        <v>3</v>
      </c>
    </row>
    <row r="635" s="3" customFormat="1" spans="1:9">
      <c r="A635" s="17">
        <v>633</v>
      </c>
      <c r="B635" s="3" t="str">
        <f>_xlfn.IFS(MOD(A635,3)=2,VLOOKUP(A635,任务数值!A:I,5),MOD(A635,3)=0,VLOOKUP(A635,任务数值!A:I,8),MOD(A635,3)=1,VLOOKUP(A635,任务数值!A:S,13))</f>
        <v>职业总等级到达15000</v>
      </c>
      <c r="C635" s="17">
        <f t="shared" si="21"/>
        <v>634</v>
      </c>
      <c r="D635" s="22" t="str">
        <f t="shared" si="22"/>
        <v>成就类型-职业到达等级</v>
      </c>
      <c r="E635" s="22">
        <v>1</v>
      </c>
      <c r="F635" s="22">
        <f>_xlfn.IFS(MOD(A635,3)=2,VLOOKUP(A635,任务数值!A:R,9),MOD(A635,3)=0,999,MOD(A635,3)=1,VLOOKUP(A635,任务数值!A:S,14))</f>
        <v>999</v>
      </c>
      <c r="G635" s="22">
        <f>_xlfn.IFS(MOD(A635,3)=2,1,MOD(A635,3)=0,VLOOKUP(A635,任务数值!A:S,7),MOD(A635,3)=1,1)</f>
        <v>15000</v>
      </c>
      <c r="H635" s="6" t="s">
        <v>21</v>
      </c>
      <c r="I635" s="3">
        <v>3</v>
      </c>
    </row>
    <row r="636" s="3" customFormat="1" spans="1:9">
      <c r="A636" s="17">
        <v>634</v>
      </c>
      <c r="B636" s="3" t="str">
        <f>_xlfn.IFS(MOD(A636,3)=2,VLOOKUP(A636,任务数值!A:I,5),MOD(A636,3)=0,VLOOKUP(A636,任务数值!A:I,8),MOD(A636,3)=1,VLOOKUP(A636,任务数值!A:S,13))</f>
        <v>通关守卫战:暗紫星160</v>
      </c>
      <c r="C636" s="17">
        <f t="shared" si="21"/>
        <v>635</v>
      </c>
      <c r="D636" s="22" t="str">
        <f t="shared" si="22"/>
        <v>成就类型-通关战斗类型关卡</v>
      </c>
      <c r="E636" s="22">
        <v>1</v>
      </c>
      <c r="F636" s="22" t="str">
        <f>_xlfn.IFS(MOD(A636,3)=2,VLOOKUP(A636,任务数值!A:R,9),MOD(A636,3)=0,999,MOD(A636,3)=1,VLOOKUP(A636,任务数值!A:S,14))</f>
        <v>战斗类型-挂机关卡|35|160</v>
      </c>
      <c r="G636" s="22">
        <f>_xlfn.IFS(MOD(A636,3)=2,1,MOD(A636,3)=0,VLOOKUP(A636,任务数值!A:S,7),MOD(A636,3)=1,1)</f>
        <v>1</v>
      </c>
      <c r="H636" s="6" t="s">
        <v>21</v>
      </c>
      <c r="I636" s="3">
        <v>3</v>
      </c>
    </row>
    <row r="637" s="3" customFormat="1" spans="1:9">
      <c r="A637" s="17">
        <v>635</v>
      </c>
      <c r="B637" s="3" t="str">
        <f>_xlfn.IFS(MOD(A637,3)=2,VLOOKUP(A637,任务数值!A:I,5),MOD(A637,3)=0,VLOOKUP(A637,任务数值!A:I,8),MOD(A637,3)=1,VLOOKUP(A637,任务数值!A:S,13))</f>
        <v>通关星球42-2</v>
      </c>
      <c r="C637" s="17">
        <f t="shared" si="21"/>
        <v>636</v>
      </c>
      <c r="D637" s="22" t="str">
        <f t="shared" si="22"/>
        <v>成就类型-通关战斗类型关卡</v>
      </c>
      <c r="E637" s="22">
        <v>1</v>
      </c>
      <c r="F637" s="22" t="str">
        <f>_xlfn.IFS(MOD(A637,3)=2,VLOOKUP(A637,任务数值!A:R,9),MOD(A637,3)=0,999,MOD(A637,3)=1,VLOOKUP(A637,任务数值!A:S,14))</f>
        <v>战斗类型-精英关卡|42|2</v>
      </c>
      <c r="G637" s="22">
        <f>_xlfn.IFS(MOD(A637,3)=2,1,MOD(A637,3)=0,VLOOKUP(A637,任务数值!A:S,7),MOD(A637,3)=1,1)</f>
        <v>1</v>
      </c>
      <c r="H637" s="6" t="s">
        <v>21</v>
      </c>
      <c r="I637" s="3">
        <v>3</v>
      </c>
    </row>
    <row r="638" s="3" customFormat="1" spans="1:9">
      <c r="A638" s="17">
        <v>636</v>
      </c>
      <c r="B638" s="3" t="str">
        <f>_xlfn.IFS(MOD(A638,3)=2,VLOOKUP(A638,任务数值!A:I,5),MOD(A638,3)=0,VLOOKUP(A638,任务数值!A:I,8),MOD(A638,3)=1,VLOOKUP(A638,任务数值!A:S,13))</f>
        <v>职业总等级到达15000</v>
      </c>
      <c r="C638" s="17">
        <f t="shared" si="21"/>
        <v>637</v>
      </c>
      <c r="D638" s="22" t="str">
        <f t="shared" si="22"/>
        <v>成就类型-职业到达等级</v>
      </c>
      <c r="E638" s="22">
        <v>1</v>
      </c>
      <c r="F638" s="22">
        <f>_xlfn.IFS(MOD(A638,3)=2,VLOOKUP(A638,任务数值!A:R,9),MOD(A638,3)=0,999,MOD(A638,3)=1,VLOOKUP(A638,任务数值!A:S,14))</f>
        <v>999</v>
      </c>
      <c r="G638" s="22">
        <f>_xlfn.IFS(MOD(A638,3)=2,1,MOD(A638,3)=0,VLOOKUP(A638,任务数值!A:S,7),MOD(A638,3)=1,1)</f>
        <v>15000</v>
      </c>
      <c r="H638" s="6" t="s">
        <v>21</v>
      </c>
      <c r="I638" s="3">
        <v>3</v>
      </c>
    </row>
    <row r="639" s="3" customFormat="1" spans="1:9">
      <c r="A639" s="17">
        <v>637</v>
      </c>
      <c r="B639" s="3" t="str">
        <f>_xlfn.IFS(MOD(A639,3)=2,VLOOKUP(A639,任务数值!A:I,5),MOD(A639,3)=0,VLOOKUP(A639,任务数值!A:I,8),MOD(A639,3)=1,VLOOKUP(A639,任务数值!A:S,13))</f>
        <v>通关守卫战:暗紫星170</v>
      </c>
      <c r="C639" s="17">
        <f t="shared" si="21"/>
        <v>638</v>
      </c>
      <c r="D639" s="22" t="str">
        <f t="shared" si="22"/>
        <v>成就类型-通关战斗类型关卡</v>
      </c>
      <c r="E639" s="22">
        <v>1</v>
      </c>
      <c r="F639" s="22" t="str">
        <f>_xlfn.IFS(MOD(A639,3)=2,VLOOKUP(A639,任务数值!A:R,9),MOD(A639,3)=0,999,MOD(A639,3)=1,VLOOKUP(A639,任务数值!A:S,14))</f>
        <v>战斗类型-挂机关卡|35|170</v>
      </c>
      <c r="G639" s="22">
        <f>_xlfn.IFS(MOD(A639,3)=2,1,MOD(A639,3)=0,VLOOKUP(A639,任务数值!A:S,7),MOD(A639,3)=1,1)</f>
        <v>1</v>
      </c>
      <c r="H639" s="6" t="s">
        <v>21</v>
      </c>
      <c r="I639" s="3">
        <v>3</v>
      </c>
    </row>
    <row r="640" s="3" customFormat="1" spans="1:9">
      <c r="A640" s="17">
        <v>638</v>
      </c>
      <c r="B640" s="3" t="str">
        <f>_xlfn.IFS(MOD(A640,3)=2,VLOOKUP(A640,任务数值!A:I,5),MOD(A640,3)=0,VLOOKUP(A640,任务数值!A:I,8),MOD(A640,3)=1,VLOOKUP(A640,任务数值!A:S,13))</f>
        <v>通关星球42-2</v>
      </c>
      <c r="C640" s="17">
        <f t="shared" si="21"/>
        <v>639</v>
      </c>
      <c r="D640" s="22" t="str">
        <f t="shared" si="22"/>
        <v>成就类型-通关战斗类型关卡</v>
      </c>
      <c r="E640" s="22">
        <v>1</v>
      </c>
      <c r="F640" s="22" t="str">
        <f>_xlfn.IFS(MOD(A640,3)=2,VLOOKUP(A640,任务数值!A:R,9),MOD(A640,3)=0,999,MOD(A640,3)=1,VLOOKUP(A640,任务数值!A:S,14))</f>
        <v>战斗类型-精英关卡|42|2</v>
      </c>
      <c r="G640" s="22">
        <f>_xlfn.IFS(MOD(A640,3)=2,1,MOD(A640,3)=0,VLOOKUP(A640,任务数值!A:S,7),MOD(A640,3)=1,1)</f>
        <v>1</v>
      </c>
      <c r="H640" s="6" t="s">
        <v>21</v>
      </c>
      <c r="I640" s="3">
        <v>3</v>
      </c>
    </row>
    <row r="641" s="3" customFormat="1" spans="1:9">
      <c r="A641" s="17">
        <v>639</v>
      </c>
      <c r="B641" s="3" t="str">
        <f>_xlfn.IFS(MOD(A641,3)=2,VLOOKUP(A641,任务数值!A:I,5),MOD(A641,3)=0,VLOOKUP(A641,任务数值!A:I,8),MOD(A641,3)=1,VLOOKUP(A641,任务数值!A:S,13))</f>
        <v>职业总等级到达15000</v>
      </c>
      <c r="C641" s="17">
        <f t="shared" si="21"/>
        <v>640</v>
      </c>
      <c r="D641" s="22" t="str">
        <f t="shared" si="22"/>
        <v>成就类型-职业到达等级</v>
      </c>
      <c r="E641" s="22">
        <v>1</v>
      </c>
      <c r="F641" s="22">
        <f>_xlfn.IFS(MOD(A641,3)=2,VLOOKUP(A641,任务数值!A:R,9),MOD(A641,3)=0,999,MOD(A641,3)=1,VLOOKUP(A641,任务数值!A:S,14))</f>
        <v>999</v>
      </c>
      <c r="G641" s="22">
        <f>_xlfn.IFS(MOD(A641,3)=2,1,MOD(A641,3)=0,VLOOKUP(A641,任务数值!A:S,7),MOD(A641,3)=1,1)</f>
        <v>15000</v>
      </c>
      <c r="H641" s="6" t="s">
        <v>21</v>
      </c>
      <c r="I641" s="3">
        <v>3</v>
      </c>
    </row>
    <row r="642" s="3" customFormat="1" spans="1:9">
      <c r="A642" s="17">
        <v>640</v>
      </c>
      <c r="B642" s="3" t="str">
        <f>_xlfn.IFS(MOD(A642,3)=2,VLOOKUP(A642,任务数值!A:I,5),MOD(A642,3)=0,VLOOKUP(A642,任务数值!A:I,8),MOD(A642,3)=1,VLOOKUP(A642,任务数值!A:S,13))</f>
        <v>通关守卫战:暗紫星170</v>
      </c>
      <c r="C642" s="17">
        <f t="shared" ref="C642:C705" si="23">A642+1</f>
        <v>641</v>
      </c>
      <c r="D642" s="22" t="str">
        <f t="shared" ref="D642:D705" si="24">_xlfn.IFS(MOD(A642,3)=2,"成就类型-通关战斗类型关卡",MOD(A642,3)=0,"成就类型-职业到达等级",MOD(A642,3)=1,"成就类型-通关战斗类型关卡")</f>
        <v>成就类型-通关战斗类型关卡</v>
      </c>
      <c r="E642" s="22">
        <v>1</v>
      </c>
      <c r="F642" s="22" t="str">
        <f>_xlfn.IFS(MOD(A642,3)=2,VLOOKUP(A642,任务数值!A:R,9),MOD(A642,3)=0,999,MOD(A642,3)=1,VLOOKUP(A642,任务数值!A:S,14))</f>
        <v>战斗类型-挂机关卡|35|170</v>
      </c>
      <c r="G642" s="22">
        <f>_xlfn.IFS(MOD(A642,3)=2,1,MOD(A642,3)=0,VLOOKUP(A642,任务数值!A:S,7),MOD(A642,3)=1,1)</f>
        <v>1</v>
      </c>
      <c r="H642" s="6" t="s">
        <v>21</v>
      </c>
      <c r="I642" s="3">
        <v>3</v>
      </c>
    </row>
    <row r="643" s="3" customFormat="1" spans="1:9">
      <c r="A643" s="17">
        <v>641</v>
      </c>
      <c r="B643" s="3" t="str">
        <f>_xlfn.IFS(MOD(A643,3)=2,VLOOKUP(A643,任务数值!A:I,5),MOD(A643,3)=0,VLOOKUP(A643,任务数值!A:I,8),MOD(A643,3)=1,VLOOKUP(A643,任务数值!A:S,13))</f>
        <v>通关星球42-2</v>
      </c>
      <c r="C643" s="17">
        <f t="shared" si="23"/>
        <v>642</v>
      </c>
      <c r="D643" s="22" t="str">
        <f t="shared" si="24"/>
        <v>成就类型-通关战斗类型关卡</v>
      </c>
      <c r="E643" s="22">
        <v>1</v>
      </c>
      <c r="F643" s="22" t="str">
        <f>_xlfn.IFS(MOD(A643,3)=2,VLOOKUP(A643,任务数值!A:R,9),MOD(A643,3)=0,999,MOD(A643,3)=1,VLOOKUP(A643,任务数值!A:S,14))</f>
        <v>战斗类型-精英关卡|42|2</v>
      </c>
      <c r="G643" s="22">
        <f>_xlfn.IFS(MOD(A643,3)=2,1,MOD(A643,3)=0,VLOOKUP(A643,任务数值!A:S,7),MOD(A643,3)=1,1)</f>
        <v>1</v>
      </c>
      <c r="H643" s="6" t="s">
        <v>21</v>
      </c>
      <c r="I643" s="3">
        <v>3</v>
      </c>
    </row>
    <row r="644" s="3" customFormat="1" spans="1:9">
      <c r="A644" s="17">
        <v>642</v>
      </c>
      <c r="B644" s="3" t="str">
        <f>_xlfn.IFS(MOD(A644,3)=2,VLOOKUP(A644,任务数值!A:I,5),MOD(A644,3)=0,VLOOKUP(A644,任务数值!A:I,8),MOD(A644,3)=1,VLOOKUP(A644,任务数值!A:S,13))</f>
        <v>职业总等级到达15000</v>
      </c>
      <c r="C644" s="17">
        <f t="shared" si="23"/>
        <v>643</v>
      </c>
      <c r="D644" s="22" t="str">
        <f t="shared" si="24"/>
        <v>成就类型-职业到达等级</v>
      </c>
      <c r="E644" s="22">
        <v>1</v>
      </c>
      <c r="F644" s="22">
        <f>_xlfn.IFS(MOD(A644,3)=2,VLOOKUP(A644,任务数值!A:R,9),MOD(A644,3)=0,999,MOD(A644,3)=1,VLOOKUP(A644,任务数值!A:S,14))</f>
        <v>999</v>
      </c>
      <c r="G644" s="22">
        <f>_xlfn.IFS(MOD(A644,3)=2,1,MOD(A644,3)=0,VLOOKUP(A644,任务数值!A:S,7),MOD(A644,3)=1,1)</f>
        <v>15000</v>
      </c>
      <c r="H644" s="6" t="s">
        <v>21</v>
      </c>
      <c r="I644" s="3">
        <v>3</v>
      </c>
    </row>
    <row r="645" s="3" customFormat="1" spans="1:9">
      <c r="A645" s="17">
        <v>643</v>
      </c>
      <c r="B645" s="3" t="str">
        <f>_xlfn.IFS(MOD(A645,3)=2,VLOOKUP(A645,任务数值!A:I,5),MOD(A645,3)=0,VLOOKUP(A645,任务数值!A:I,8),MOD(A645,3)=1,VLOOKUP(A645,任务数值!A:S,13))</f>
        <v>通关守卫战:暗紫星170</v>
      </c>
      <c r="C645" s="17">
        <f t="shared" si="23"/>
        <v>644</v>
      </c>
      <c r="D645" s="22" t="str">
        <f t="shared" si="24"/>
        <v>成就类型-通关战斗类型关卡</v>
      </c>
      <c r="E645" s="22">
        <v>1</v>
      </c>
      <c r="F645" s="22" t="str">
        <f>_xlfn.IFS(MOD(A645,3)=2,VLOOKUP(A645,任务数值!A:R,9),MOD(A645,3)=0,999,MOD(A645,3)=1,VLOOKUP(A645,任务数值!A:S,14))</f>
        <v>战斗类型-挂机关卡|35|170</v>
      </c>
      <c r="G645" s="22">
        <f>_xlfn.IFS(MOD(A645,3)=2,1,MOD(A645,3)=0,VLOOKUP(A645,任务数值!A:S,7),MOD(A645,3)=1,1)</f>
        <v>1</v>
      </c>
      <c r="H645" s="6" t="s">
        <v>21</v>
      </c>
      <c r="I645" s="3">
        <v>3</v>
      </c>
    </row>
    <row r="646" s="3" customFormat="1" spans="1:9">
      <c r="A646" s="17">
        <v>644</v>
      </c>
      <c r="B646" s="3" t="str">
        <f>_xlfn.IFS(MOD(A646,3)=2,VLOOKUP(A646,任务数值!A:I,5),MOD(A646,3)=0,VLOOKUP(A646,任务数值!A:I,8),MOD(A646,3)=1,VLOOKUP(A646,任务数值!A:S,13))</f>
        <v>通关星球42-2</v>
      </c>
      <c r="C646" s="17">
        <f t="shared" si="23"/>
        <v>645</v>
      </c>
      <c r="D646" s="22" t="str">
        <f t="shared" si="24"/>
        <v>成就类型-通关战斗类型关卡</v>
      </c>
      <c r="E646" s="22">
        <v>1</v>
      </c>
      <c r="F646" s="22" t="str">
        <f>_xlfn.IFS(MOD(A646,3)=2,VLOOKUP(A646,任务数值!A:R,9),MOD(A646,3)=0,999,MOD(A646,3)=1,VLOOKUP(A646,任务数值!A:S,14))</f>
        <v>战斗类型-精英关卡|42|2</v>
      </c>
      <c r="G646" s="22">
        <f>_xlfn.IFS(MOD(A646,3)=2,1,MOD(A646,3)=0,VLOOKUP(A646,任务数值!A:S,7),MOD(A646,3)=1,1)</f>
        <v>1</v>
      </c>
      <c r="H646" s="6" t="s">
        <v>21</v>
      </c>
      <c r="I646" s="3">
        <v>3</v>
      </c>
    </row>
    <row r="647" s="3" customFormat="1" spans="1:9">
      <c r="A647" s="17">
        <v>645</v>
      </c>
      <c r="B647" s="3" t="str">
        <f>_xlfn.IFS(MOD(A647,3)=2,VLOOKUP(A647,任务数值!A:I,5),MOD(A647,3)=0,VLOOKUP(A647,任务数值!A:I,8),MOD(A647,3)=1,VLOOKUP(A647,任务数值!A:S,13))</f>
        <v>职业总等级到达15000</v>
      </c>
      <c r="C647" s="17">
        <f t="shared" si="23"/>
        <v>646</v>
      </c>
      <c r="D647" s="22" t="str">
        <f t="shared" si="24"/>
        <v>成就类型-职业到达等级</v>
      </c>
      <c r="E647" s="22">
        <v>1</v>
      </c>
      <c r="F647" s="22">
        <f>_xlfn.IFS(MOD(A647,3)=2,VLOOKUP(A647,任务数值!A:R,9),MOD(A647,3)=0,999,MOD(A647,3)=1,VLOOKUP(A647,任务数值!A:S,14))</f>
        <v>999</v>
      </c>
      <c r="G647" s="22">
        <f>_xlfn.IFS(MOD(A647,3)=2,1,MOD(A647,3)=0,VLOOKUP(A647,任务数值!A:S,7),MOD(A647,3)=1,1)</f>
        <v>15000</v>
      </c>
      <c r="H647" s="6" t="s">
        <v>21</v>
      </c>
      <c r="I647" s="3">
        <v>3</v>
      </c>
    </row>
    <row r="648" s="3" customFormat="1" spans="1:9">
      <c r="A648" s="17">
        <v>646</v>
      </c>
      <c r="B648" s="3" t="str">
        <f>_xlfn.IFS(MOD(A648,3)=2,VLOOKUP(A648,任务数值!A:I,5),MOD(A648,3)=0,VLOOKUP(A648,任务数值!A:I,8),MOD(A648,3)=1,VLOOKUP(A648,任务数值!A:S,13))</f>
        <v>通关守卫战:暗紫星170</v>
      </c>
      <c r="C648" s="17">
        <f t="shared" si="23"/>
        <v>647</v>
      </c>
      <c r="D648" s="22" t="str">
        <f t="shared" si="24"/>
        <v>成就类型-通关战斗类型关卡</v>
      </c>
      <c r="E648" s="22">
        <v>1</v>
      </c>
      <c r="F648" s="22" t="str">
        <f>_xlfn.IFS(MOD(A648,3)=2,VLOOKUP(A648,任务数值!A:R,9),MOD(A648,3)=0,999,MOD(A648,3)=1,VLOOKUP(A648,任务数值!A:S,14))</f>
        <v>战斗类型-挂机关卡|35|170</v>
      </c>
      <c r="G648" s="22">
        <f>_xlfn.IFS(MOD(A648,3)=2,1,MOD(A648,3)=0,VLOOKUP(A648,任务数值!A:S,7),MOD(A648,3)=1,1)</f>
        <v>1</v>
      </c>
      <c r="H648" s="6" t="s">
        <v>21</v>
      </c>
      <c r="I648" s="3">
        <v>3</v>
      </c>
    </row>
    <row r="649" s="3" customFormat="1" spans="1:9">
      <c r="A649" s="17">
        <v>647</v>
      </c>
      <c r="B649" s="3" t="str">
        <f>_xlfn.IFS(MOD(A649,3)=2,VLOOKUP(A649,任务数值!A:I,5),MOD(A649,3)=0,VLOOKUP(A649,任务数值!A:I,8),MOD(A649,3)=1,VLOOKUP(A649,任务数值!A:S,13))</f>
        <v>通关星球42-2</v>
      </c>
      <c r="C649" s="17">
        <f t="shared" si="23"/>
        <v>648</v>
      </c>
      <c r="D649" s="22" t="str">
        <f t="shared" si="24"/>
        <v>成就类型-通关战斗类型关卡</v>
      </c>
      <c r="E649" s="22">
        <v>1</v>
      </c>
      <c r="F649" s="22" t="str">
        <f>_xlfn.IFS(MOD(A649,3)=2,VLOOKUP(A649,任务数值!A:R,9),MOD(A649,3)=0,999,MOD(A649,3)=1,VLOOKUP(A649,任务数值!A:S,14))</f>
        <v>战斗类型-精英关卡|42|2</v>
      </c>
      <c r="G649" s="22">
        <f>_xlfn.IFS(MOD(A649,3)=2,1,MOD(A649,3)=0,VLOOKUP(A649,任务数值!A:S,7),MOD(A649,3)=1,1)</f>
        <v>1</v>
      </c>
      <c r="H649" s="6" t="s">
        <v>21</v>
      </c>
      <c r="I649" s="3">
        <v>3</v>
      </c>
    </row>
    <row r="650" s="3" customFormat="1" spans="1:9">
      <c r="A650" s="17">
        <v>648</v>
      </c>
      <c r="B650" s="3" t="str">
        <f>_xlfn.IFS(MOD(A650,3)=2,VLOOKUP(A650,任务数值!A:I,5),MOD(A650,3)=0,VLOOKUP(A650,任务数值!A:I,8),MOD(A650,3)=1,VLOOKUP(A650,任务数值!A:S,13))</f>
        <v>职业总等级到达15000</v>
      </c>
      <c r="C650" s="17">
        <f t="shared" si="23"/>
        <v>649</v>
      </c>
      <c r="D650" s="22" t="str">
        <f t="shared" si="24"/>
        <v>成就类型-职业到达等级</v>
      </c>
      <c r="E650" s="22">
        <v>1</v>
      </c>
      <c r="F650" s="22">
        <f>_xlfn.IFS(MOD(A650,3)=2,VLOOKUP(A650,任务数值!A:R,9),MOD(A650,3)=0,999,MOD(A650,3)=1,VLOOKUP(A650,任务数值!A:S,14))</f>
        <v>999</v>
      </c>
      <c r="G650" s="22">
        <f>_xlfn.IFS(MOD(A650,3)=2,1,MOD(A650,3)=0,VLOOKUP(A650,任务数值!A:S,7),MOD(A650,3)=1,1)</f>
        <v>15000</v>
      </c>
      <c r="H650" s="6" t="s">
        <v>21</v>
      </c>
      <c r="I650" s="3">
        <v>3</v>
      </c>
    </row>
    <row r="651" s="3" customFormat="1" spans="1:9">
      <c r="A651" s="17">
        <v>649</v>
      </c>
      <c r="B651" s="3" t="str">
        <f>_xlfn.IFS(MOD(A651,3)=2,VLOOKUP(A651,任务数值!A:I,5),MOD(A651,3)=0,VLOOKUP(A651,任务数值!A:I,8),MOD(A651,3)=1,VLOOKUP(A651,任务数值!A:S,13))</f>
        <v>通关守卫战:暗紫星170</v>
      </c>
      <c r="C651" s="17">
        <f t="shared" si="23"/>
        <v>650</v>
      </c>
      <c r="D651" s="22" t="str">
        <f t="shared" si="24"/>
        <v>成就类型-通关战斗类型关卡</v>
      </c>
      <c r="E651" s="22">
        <v>1</v>
      </c>
      <c r="F651" s="22" t="str">
        <f>_xlfn.IFS(MOD(A651,3)=2,VLOOKUP(A651,任务数值!A:R,9),MOD(A651,3)=0,999,MOD(A651,3)=1,VLOOKUP(A651,任务数值!A:S,14))</f>
        <v>战斗类型-挂机关卡|35|170</v>
      </c>
      <c r="G651" s="22">
        <f>_xlfn.IFS(MOD(A651,3)=2,1,MOD(A651,3)=0,VLOOKUP(A651,任务数值!A:S,7),MOD(A651,3)=1,1)</f>
        <v>1</v>
      </c>
      <c r="H651" s="6" t="s">
        <v>21</v>
      </c>
      <c r="I651" s="3">
        <v>3</v>
      </c>
    </row>
    <row r="652" s="3" customFormat="1" spans="1:9">
      <c r="A652" s="17">
        <v>650</v>
      </c>
      <c r="B652" s="3" t="str">
        <f>_xlfn.IFS(MOD(A652,3)=2,VLOOKUP(A652,任务数值!A:I,5),MOD(A652,3)=0,VLOOKUP(A652,任务数值!A:I,8),MOD(A652,3)=1,VLOOKUP(A652,任务数值!A:S,13))</f>
        <v>通关星球42-2</v>
      </c>
      <c r="C652" s="17">
        <f t="shared" si="23"/>
        <v>651</v>
      </c>
      <c r="D652" s="22" t="str">
        <f t="shared" si="24"/>
        <v>成就类型-通关战斗类型关卡</v>
      </c>
      <c r="E652" s="22">
        <v>1</v>
      </c>
      <c r="F652" s="22" t="str">
        <f>_xlfn.IFS(MOD(A652,3)=2,VLOOKUP(A652,任务数值!A:R,9),MOD(A652,3)=0,999,MOD(A652,3)=1,VLOOKUP(A652,任务数值!A:S,14))</f>
        <v>战斗类型-精英关卡|42|2</v>
      </c>
      <c r="G652" s="22">
        <f>_xlfn.IFS(MOD(A652,3)=2,1,MOD(A652,3)=0,VLOOKUP(A652,任务数值!A:S,7),MOD(A652,3)=1,1)</f>
        <v>1</v>
      </c>
      <c r="H652" s="6" t="s">
        <v>21</v>
      </c>
      <c r="I652" s="3">
        <v>3</v>
      </c>
    </row>
    <row r="653" s="3" customFormat="1" spans="1:9">
      <c r="A653" s="17">
        <v>651</v>
      </c>
      <c r="B653" s="3" t="str">
        <f>_xlfn.IFS(MOD(A653,3)=2,VLOOKUP(A653,任务数值!A:I,5),MOD(A653,3)=0,VLOOKUP(A653,任务数值!A:I,8),MOD(A653,3)=1,VLOOKUP(A653,任务数值!A:S,13))</f>
        <v>职业总等级到达15000</v>
      </c>
      <c r="C653" s="17">
        <f t="shared" si="23"/>
        <v>652</v>
      </c>
      <c r="D653" s="22" t="str">
        <f t="shared" si="24"/>
        <v>成就类型-职业到达等级</v>
      </c>
      <c r="E653" s="22">
        <v>1</v>
      </c>
      <c r="F653" s="22">
        <f>_xlfn.IFS(MOD(A653,3)=2,VLOOKUP(A653,任务数值!A:R,9),MOD(A653,3)=0,999,MOD(A653,3)=1,VLOOKUP(A653,任务数值!A:S,14))</f>
        <v>999</v>
      </c>
      <c r="G653" s="22">
        <f>_xlfn.IFS(MOD(A653,3)=2,1,MOD(A653,3)=0,VLOOKUP(A653,任务数值!A:S,7),MOD(A653,3)=1,1)</f>
        <v>15000</v>
      </c>
      <c r="H653" s="6" t="s">
        <v>21</v>
      </c>
      <c r="I653" s="3">
        <v>3</v>
      </c>
    </row>
    <row r="654" s="3" customFormat="1" spans="1:9">
      <c r="A654" s="17">
        <v>652</v>
      </c>
      <c r="B654" s="3" t="str">
        <f>_xlfn.IFS(MOD(A654,3)=2,VLOOKUP(A654,任务数值!A:I,5),MOD(A654,3)=0,VLOOKUP(A654,任务数值!A:I,8),MOD(A654,3)=1,VLOOKUP(A654,任务数值!A:S,13))</f>
        <v>通关守卫战:暗紫星170</v>
      </c>
      <c r="C654" s="17">
        <f t="shared" si="23"/>
        <v>653</v>
      </c>
      <c r="D654" s="22" t="str">
        <f t="shared" si="24"/>
        <v>成就类型-通关战斗类型关卡</v>
      </c>
      <c r="E654" s="22">
        <v>1</v>
      </c>
      <c r="F654" s="22" t="str">
        <f>_xlfn.IFS(MOD(A654,3)=2,VLOOKUP(A654,任务数值!A:R,9),MOD(A654,3)=0,999,MOD(A654,3)=1,VLOOKUP(A654,任务数值!A:S,14))</f>
        <v>战斗类型-挂机关卡|35|170</v>
      </c>
      <c r="G654" s="22">
        <f>_xlfn.IFS(MOD(A654,3)=2,1,MOD(A654,3)=0,VLOOKUP(A654,任务数值!A:S,7),MOD(A654,3)=1,1)</f>
        <v>1</v>
      </c>
      <c r="H654" s="6" t="s">
        <v>21</v>
      </c>
      <c r="I654" s="3">
        <v>3</v>
      </c>
    </row>
    <row r="655" s="3" customFormat="1" spans="1:9">
      <c r="A655" s="17">
        <v>653</v>
      </c>
      <c r="B655" s="3" t="str">
        <f>_xlfn.IFS(MOD(A655,3)=2,VLOOKUP(A655,任务数值!A:I,5),MOD(A655,3)=0,VLOOKUP(A655,任务数值!A:I,8),MOD(A655,3)=1,VLOOKUP(A655,任务数值!A:S,13))</f>
        <v>通关星球42-2</v>
      </c>
      <c r="C655" s="17">
        <f t="shared" si="23"/>
        <v>654</v>
      </c>
      <c r="D655" s="22" t="str">
        <f t="shared" si="24"/>
        <v>成就类型-通关战斗类型关卡</v>
      </c>
      <c r="E655" s="22">
        <v>1</v>
      </c>
      <c r="F655" s="22" t="str">
        <f>_xlfn.IFS(MOD(A655,3)=2,VLOOKUP(A655,任务数值!A:R,9),MOD(A655,3)=0,999,MOD(A655,3)=1,VLOOKUP(A655,任务数值!A:S,14))</f>
        <v>战斗类型-精英关卡|42|2</v>
      </c>
      <c r="G655" s="22">
        <f>_xlfn.IFS(MOD(A655,3)=2,1,MOD(A655,3)=0,VLOOKUP(A655,任务数值!A:S,7),MOD(A655,3)=1,1)</f>
        <v>1</v>
      </c>
      <c r="H655" s="6" t="s">
        <v>21</v>
      </c>
      <c r="I655" s="3">
        <v>3</v>
      </c>
    </row>
    <row r="656" s="3" customFormat="1" spans="1:9">
      <c r="A656" s="17">
        <v>654</v>
      </c>
      <c r="B656" s="3" t="str">
        <f>_xlfn.IFS(MOD(A656,3)=2,VLOOKUP(A656,任务数值!A:I,5),MOD(A656,3)=0,VLOOKUP(A656,任务数值!A:I,8),MOD(A656,3)=1,VLOOKUP(A656,任务数值!A:S,13))</f>
        <v>职业总等级到达15000</v>
      </c>
      <c r="C656" s="17">
        <f t="shared" si="23"/>
        <v>655</v>
      </c>
      <c r="D656" s="22" t="str">
        <f t="shared" si="24"/>
        <v>成就类型-职业到达等级</v>
      </c>
      <c r="E656" s="22">
        <v>1</v>
      </c>
      <c r="F656" s="22">
        <f>_xlfn.IFS(MOD(A656,3)=2,VLOOKUP(A656,任务数值!A:R,9),MOD(A656,3)=0,999,MOD(A656,3)=1,VLOOKUP(A656,任务数值!A:S,14))</f>
        <v>999</v>
      </c>
      <c r="G656" s="22">
        <f>_xlfn.IFS(MOD(A656,3)=2,1,MOD(A656,3)=0,VLOOKUP(A656,任务数值!A:S,7),MOD(A656,3)=1,1)</f>
        <v>15000</v>
      </c>
      <c r="H656" s="6" t="s">
        <v>21</v>
      </c>
      <c r="I656" s="3">
        <v>3</v>
      </c>
    </row>
    <row r="657" s="3" customFormat="1" spans="1:9">
      <c r="A657" s="17">
        <v>655</v>
      </c>
      <c r="B657" s="3" t="str">
        <f>_xlfn.IFS(MOD(A657,3)=2,VLOOKUP(A657,任务数值!A:I,5),MOD(A657,3)=0,VLOOKUP(A657,任务数值!A:I,8),MOD(A657,3)=1,VLOOKUP(A657,任务数值!A:S,13))</f>
        <v>通关守卫战:暗紫星170</v>
      </c>
      <c r="C657" s="17">
        <f t="shared" si="23"/>
        <v>656</v>
      </c>
      <c r="D657" s="22" t="str">
        <f t="shared" si="24"/>
        <v>成就类型-通关战斗类型关卡</v>
      </c>
      <c r="E657" s="22">
        <v>1</v>
      </c>
      <c r="F657" s="22" t="str">
        <f>_xlfn.IFS(MOD(A657,3)=2,VLOOKUP(A657,任务数值!A:R,9),MOD(A657,3)=0,999,MOD(A657,3)=1,VLOOKUP(A657,任务数值!A:S,14))</f>
        <v>战斗类型-挂机关卡|35|170</v>
      </c>
      <c r="G657" s="22">
        <f>_xlfn.IFS(MOD(A657,3)=2,1,MOD(A657,3)=0,VLOOKUP(A657,任务数值!A:S,7),MOD(A657,3)=1,1)</f>
        <v>1</v>
      </c>
      <c r="H657" s="6" t="s">
        <v>21</v>
      </c>
      <c r="I657" s="3">
        <v>3</v>
      </c>
    </row>
    <row r="658" s="3" customFormat="1" spans="1:9">
      <c r="A658" s="17">
        <v>656</v>
      </c>
      <c r="B658" s="3" t="str">
        <f>_xlfn.IFS(MOD(A658,3)=2,VLOOKUP(A658,任务数值!A:I,5),MOD(A658,3)=0,VLOOKUP(A658,任务数值!A:I,8),MOD(A658,3)=1,VLOOKUP(A658,任务数值!A:S,13))</f>
        <v>通关星球42-2</v>
      </c>
      <c r="C658" s="17">
        <f t="shared" si="23"/>
        <v>657</v>
      </c>
      <c r="D658" s="22" t="str">
        <f t="shared" si="24"/>
        <v>成就类型-通关战斗类型关卡</v>
      </c>
      <c r="E658" s="22">
        <v>1</v>
      </c>
      <c r="F658" s="22" t="str">
        <f>_xlfn.IFS(MOD(A658,3)=2,VLOOKUP(A658,任务数值!A:R,9),MOD(A658,3)=0,999,MOD(A658,3)=1,VLOOKUP(A658,任务数值!A:S,14))</f>
        <v>战斗类型-精英关卡|42|2</v>
      </c>
      <c r="G658" s="22">
        <f>_xlfn.IFS(MOD(A658,3)=2,1,MOD(A658,3)=0,VLOOKUP(A658,任务数值!A:S,7),MOD(A658,3)=1,1)</f>
        <v>1</v>
      </c>
      <c r="H658" s="6" t="s">
        <v>21</v>
      </c>
      <c r="I658" s="3">
        <v>3</v>
      </c>
    </row>
    <row r="659" s="3" customFormat="1" spans="1:9">
      <c r="A659" s="17">
        <v>657</v>
      </c>
      <c r="B659" s="3" t="str">
        <f>_xlfn.IFS(MOD(A659,3)=2,VLOOKUP(A659,任务数值!A:I,5),MOD(A659,3)=0,VLOOKUP(A659,任务数值!A:I,8),MOD(A659,3)=1,VLOOKUP(A659,任务数值!A:S,13))</f>
        <v>职业总等级到达15000</v>
      </c>
      <c r="C659" s="17">
        <f t="shared" si="23"/>
        <v>658</v>
      </c>
      <c r="D659" s="22" t="str">
        <f t="shared" si="24"/>
        <v>成就类型-职业到达等级</v>
      </c>
      <c r="E659" s="22">
        <v>1</v>
      </c>
      <c r="F659" s="22">
        <f>_xlfn.IFS(MOD(A659,3)=2,VLOOKUP(A659,任务数值!A:R,9),MOD(A659,3)=0,999,MOD(A659,3)=1,VLOOKUP(A659,任务数值!A:S,14))</f>
        <v>999</v>
      </c>
      <c r="G659" s="22">
        <f>_xlfn.IFS(MOD(A659,3)=2,1,MOD(A659,3)=0,VLOOKUP(A659,任务数值!A:S,7),MOD(A659,3)=1,1)</f>
        <v>15000</v>
      </c>
      <c r="H659" s="6" t="s">
        <v>21</v>
      </c>
      <c r="I659" s="3">
        <v>3</v>
      </c>
    </row>
    <row r="660" s="3" customFormat="1" spans="1:9">
      <c r="A660" s="17">
        <v>658</v>
      </c>
      <c r="B660" s="3" t="str">
        <f>_xlfn.IFS(MOD(A660,3)=2,VLOOKUP(A660,任务数值!A:I,5),MOD(A660,3)=0,VLOOKUP(A660,任务数值!A:I,8),MOD(A660,3)=1,VLOOKUP(A660,任务数值!A:S,13))</f>
        <v>通关守卫战:暗紫星170</v>
      </c>
      <c r="C660" s="17">
        <f t="shared" si="23"/>
        <v>659</v>
      </c>
      <c r="D660" s="22" t="str">
        <f t="shared" si="24"/>
        <v>成就类型-通关战斗类型关卡</v>
      </c>
      <c r="E660" s="22">
        <v>1</v>
      </c>
      <c r="F660" s="22" t="str">
        <f>_xlfn.IFS(MOD(A660,3)=2,VLOOKUP(A660,任务数值!A:R,9),MOD(A660,3)=0,999,MOD(A660,3)=1,VLOOKUP(A660,任务数值!A:S,14))</f>
        <v>战斗类型-挂机关卡|35|170</v>
      </c>
      <c r="G660" s="22">
        <f>_xlfn.IFS(MOD(A660,3)=2,1,MOD(A660,3)=0,VLOOKUP(A660,任务数值!A:S,7),MOD(A660,3)=1,1)</f>
        <v>1</v>
      </c>
      <c r="H660" s="6" t="s">
        <v>21</v>
      </c>
      <c r="I660" s="3">
        <v>3</v>
      </c>
    </row>
    <row r="661" s="3" customFormat="1" spans="1:9">
      <c r="A661" s="17">
        <v>659</v>
      </c>
      <c r="B661" s="3" t="str">
        <f>_xlfn.IFS(MOD(A661,3)=2,VLOOKUP(A661,任务数值!A:I,5),MOD(A661,3)=0,VLOOKUP(A661,任务数值!A:I,8),MOD(A661,3)=1,VLOOKUP(A661,任务数值!A:S,13))</f>
        <v>通关星球42-2</v>
      </c>
      <c r="C661" s="17">
        <f t="shared" si="23"/>
        <v>660</v>
      </c>
      <c r="D661" s="22" t="str">
        <f t="shared" si="24"/>
        <v>成就类型-通关战斗类型关卡</v>
      </c>
      <c r="E661" s="22">
        <v>1</v>
      </c>
      <c r="F661" s="22" t="str">
        <f>_xlfn.IFS(MOD(A661,3)=2,VLOOKUP(A661,任务数值!A:R,9),MOD(A661,3)=0,999,MOD(A661,3)=1,VLOOKUP(A661,任务数值!A:S,14))</f>
        <v>战斗类型-精英关卡|42|2</v>
      </c>
      <c r="G661" s="22">
        <f>_xlfn.IFS(MOD(A661,3)=2,1,MOD(A661,3)=0,VLOOKUP(A661,任务数值!A:S,7),MOD(A661,3)=1,1)</f>
        <v>1</v>
      </c>
      <c r="H661" s="6" t="s">
        <v>21</v>
      </c>
      <c r="I661" s="3">
        <v>3</v>
      </c>
    </row>
    <row r="662" s="3" customFormat="1" spans="1:9">
      <c r="A662" s="17">
        <v>660</v>
      </c>
      <c r="B662" s="3" t="str">
        <f>_xlfn.IFS(MOD(A662,3)=2,VLOOKUP(A662,任务数值!A:I,5),MOD(A662,3)=0,VLOOKUP(A662,任务数值!A:I,8),MOD(A662,3)=1,VLOOKUP(A662,任务数值!A:S,13))</f>
        <v>职业总等级到达15000</v>
      </c>
      <c r="C662" s="17">
        <f t="shared" si="23"/>
        <v>661</v>
      </c>
      <c r="D662" s="22" t="str">
        <f t="shared" si="24"/>
        <v>成就类型-职业到达等级</v>
      </c>
      <c r="E662" s="22">
        <v>1</v>
      </c>
      <c r="F662" s="22">
        <f>_xlfn.IFS(MOD(A662,3)=2,VLOOKUP(A662,任务数值!A:R,9),MOD(A662,3)=0,999,MOD(A662,3)=1,VLOOKUP(A662,任务数值!A:S,14))</f>
        <v>999</v>
      </c>
      <c r="G662" s="22">
        <f>_xlfn.IFS(MOD(A662,3)=2,1,MOD(A662,3)=0,VLOOKUP(A662,任务数值!A:S,7),MOD(A662,3)=1,1)</f>
        <v>15000</v>
      </c>
      <c r="H662" s="6" t="s">
        <v>21</v>
      </c>
      <c r="I662" s="3">
        <v>3</v>
      </c>
    </row>
    <row r="663" s="3" customFormat="1" spans="1:9">
      <c r="A663" s="17">
        <v>661</v>
      </c>
      <c r="B663" s="3" t="str">
        <f>_xlfn.IFS(MOD(A663,3)=2,VLOOKUP(A663,任务数值!A:I,5),MOD(A663,3)=0,VLOOKUP(A663,任务数值!A:I,8),MOD(A663,3)=1,VLOOKUP(A663,任务数值!A:S,13))</f>
        <v>通关守卫战:暗紫星170</v>
      </c>
      <c r="C663" s="17">
        <f t="shared" si="23"/>
        <v>662</v>
      </c>
      <c r="D663" s="22" t="str">
        <f t="shared" si="24"/>
        <v>成就类型-通关战斗类型关卡</v>
      </c>
      <c r="E663" s="22">
        <v>1</v>
      </c>
      <c r="F663" s="22" t="str">
        <f>_xlfn.IFS(MOD(A663,3)=2,VLOOKUP(A663,任务数值!A:R,9),MOD(A663,3)=0,999,MOD(A663,3)=1,VLOOKUP(A663,任务数值!A:S,14))</f>
        <v>战斗类型-挂机关卡|35|170</v>
      </c>
      <c r="G663" s="22">
        <f>_xlfn.IFS(MOD(A663,3)=2,1,MOD(A663,3)=0,VLOOKUP(A663,任务数值!A:S,7),MOD(A663,3)=1,1)</f>
        <v>1</v>
      </c>
      <c r="H663" s="6" t="s">
        <v>21</v>
      </c>
      <c r="I663" s="3">
        <v>3</v>
      </c>
    </row>
    <row r="664" s="3" customFormat="1" spans="1:9">
      <c r="A664" s="17">
        <v>662</v>
      </c>
      <c r="B664" s="3" t="str">
        <f>_xlfn.IFS(MOD(A664,3)=2,VLOOKUP(A664,任务数值!A:I,5),MOD(A664,3)=0,VLOOKUP(A664,任务数值!A:I,8),MOD(A664,3)=1,VLOOKUP(A664,任务数值!A:S,13))</f>
        <v>通关星球42-2</v>
      </c>
      <c r="C664" s="17">
        <f t="shared" si="23"/>
        <v>663</v>
      </c>
      <c r="D664" s="22" t="str">
        <f t="shared" si="24"/>
        <v>成就类型-通关战斗类型关卡</v>
      </c>
      <c r="E664" s="22">
        <v>1</v>
      </c>
      <c r="F664" s="22" t="str">
        <f>_xlfn.IFS(MOD(A664,3)=2,VLOOKUP(A664,任务数值!A:R,9),MOD(A664,3)=0,999,MOD(A664,3)=1,VLOOKUP(A664,任务数值!A:S,14))</f>
        <v>战斗类型-精英关卡|42|2</v>
      </c>
      <c r="G664" s="22">
        <f>_xlfn.IFS(MOD(A664,3)=2,1,MOD(A664,3)=0,VLOOKUP(A664,任务数值!A:S,7),MOD(A664,3)=1,1)</f>
        <v>1</v>
      </c>
      <c r="H664" s="6" t="s">
        <v>21</v>
      </c>
      <c r="I664" s="3">
        <v>3</v>
      </c>
    </row>
    <row r="665" s="3" customFormat="1" spans="1:9">
      <c r="A665" s="17">
        <v>663</v>
      </c>
      <c r="B665" s="3" t="str">
        <f>_xlfn.IFS(MOD(A665,3)=2,VLOOKUP(A665,任务数值!A:I,5),MOD(A665,3)=0,VLOOKUP(A665,任务数值!A:I,8),MOD(A665,3)=1,VLOOKUP(A665,任务数值!A:S,13))</f>
        <v>职业总等级到达15000</v>
      </c>
      <c r="C665" s="17">
        <f t="shared" si="23"/>
        <v>664</v>
      </c>
      <c r="D665" s="22" t="str">
        <f t="shared" si="24"/>
        <v>成就类型-职业到达等级</v>
      </c>
      <c r="E665" s="22">
        <v>1</v>
      </c>
      <c r="F665" s="22">
        <f>_xlfn.IFS(MOD(A665,3)=2,VLOOKUP(A665,任务数值!A:R,9),MOD(A665,3)=0,999,MOD(A665,3)=1,VLOOKUP(A665,任务数值!A:S,14))</f>
        <v>999</v>
      </c>
      <c r="G665" s="22">
        <f>_xlfn.IFS(MOD(A665,3)=2,1,MOD(A665,3)=0,VLOOKUP(A665,任务数值!A:S,7),MOD(A665,3)=1,1)</f>
        <v>15000</v>
      </c>
      <c r="H665" s="6" t="s">
        <v>21</v>
      </c>
      <c r="I665" s="3">
        <v>3</v>
      </c>
    </row>
    <row r="666" s="3" customFormat="1" spans="1:9">
      <c r="A666" s="17">
        <v>664</v>
      </c>
      <c r="B666" s="3" t="str">
        <f>_xlfn.IFS(MOD(A666,3)=2,VLOOKUP(A666,任务数值!A:I,5),MOD(A666,3)=0,VLOOKUP(A666,任务数值!A:I,8),MOD(A666,3)=1,VLOOKUP(A666,任务数值!A:S,13))</f>
        <v>通关守卫战:暗紫星170</v>
      </c>
      <c r="C666" s="17">
        <f t="shared" si="23"/>
        <v>665</v>
      </c>
      <c r="D666" s="22" t="str">
        <f t="shared" si="24"/>
        <v>成就类型-通关战斗类型关卡</v>
      </c>
      <c r="E666" s="22">
        <v>1</v>
      </c>
      <c r="F666" s="22" t="str">
        <f>_xlfn.IFS(MOD(A666,3)=2,VLOOKUP(A666,任务数值!A:R,9),MOD(A666,3)=0,999,MOD(A666,3)=1,VLOOKUP(A666,任务数值!A:S,14))</f>
        <v>战斗类型-挂机关卡|35|170</v>
      </c>
      <c r="G666" s="22">
        <f>_xlfn.IFS(MOD(A666,3)=2,1,MOD(A666,3)=0,VLOOKUP(A666,任务数值!A:S,7),MOD(A666,3)=1,1)</f>
        <v>1</v>
      </c>
      <c r="H666" s="6" t="s">
        <v>21</v>
      </c>
      <c r="I666" s="3">
        <v>3</v>
      </c>
    </row>
    <row r="667" s="3" customFormat="1" spans="1:9">
      <c r="A667" s="17">
        <v>665</v>
      </c>
      <c r="B667" s="3" t="str">
        <f>_xlfn.IFS(MOD(A667,3)=2,VLOOKUP(A667,任务数值!A:I,5),MOD(A667,3)=0,VLOOKUP(A667,任务数值!A:I,8),MOD(A667,3)=1,VLOOKUP(A667,任务数值!A:S,13))</f>
        <v>通关星球42-2</v>
      </c>
      <c r="C667" s="17">
        <f t="shared" si="23"/>
        <v>666</v>
      </c>
      <c r="D667" s="22" t="str">
        <f t="shared" si="24"/>
        <v>成就类型-通关战斗类型关卡</v>
      </c>
      <c r="E667" s="22">
        <v>1</v>
      </c>
      <c r="F667" s="22" t="str">
        <f>_xlfn.IFS(MOD(A667,3)=2,VLOOKUP(A667,任务数值!A:R,9),MOD(A667,3)=0,999,MOD(A667,3)=1,VLOOKUP(A667,任务数值!A:S,14))</f>
        <v>战斗类型-精英关卡|42|2</v>
      </c>
      <c r="G667" s="22">
        <f>_xlfn.IFS(MOD(A667,3)=2,1,MOD(A667,3)=0,VLOOKUP(A667,任务数值!A:S,7),MOD(A667,3)=1,1)</f>
        <v>1</v>
      </c>
      <c r="H667" s="6" t="s">
        <v>21</v>
      </c>
      <c r="I667" s="3">
        <v>3</v>
      </c>
    </row>
    <row r="668" s="3" customFormat="1" spans="1:9">
      <c r="A668" s="17">
        <v>666</v>
      </c>
      <c r="B668" s="3" t="str">
        <f>_xlfn.IFS(MOD(A668,3)=2,VLOOKUP(A668,任务数值!A:I,5),MOD(A668,3)=0,VLOOKUP(A668,任务数值!A:I,8),MOD(A668,3)=1,VLOOKUP(A668,任务数值!A:S,13))</f>
        <v>职业总等级到达15000</v>
      </c>
      <c r="C668" s="17">
        <f t="shared" si="23"/>
        <v>667</v>
      </c>
      <c r="D668" s="22" t="str">
        <f t="shared" si="24"/>
        <v>成就类型-职业到达等级</v>
      </c>
      <c r="E668" s="22">
        <v>1</v>
      </c>
      <c r="F668" s="22">
        <f>_xlfn.IFS(MOD(A668,3)=2,VLOOKUP(A668,任务数值!A:R,9),MOD(A668,3)=0,999,MOD(A668,3)=1,VLOOKUP(A668,任务数值!A:S,14))</f>
        <v>999</v>
      </c>
      <c r="G668" s="22">
        <f>_xlfn.IFS(MOD(A668,3)=2,1,MOD(A668,3)=0,VLOOKUP(A668,任务数值!A:S,7),MOD(A668,3)=1,1)</f>
        <v>15000</v>
      </c>
      <c r="H668" s="6" t="s">
        <v>21</v>
      </c>
      <c r="I668" s="3">
        <v>3</v>
      </c>
    </row>
    <row r="669" s="3" customFormat="1" spans="1:9">
      <c r="A669" s="17">
        <v>667</v>
      </c>
      <c r="B669" s="3" t="str">
        <f>_xlfn.IFS(MOD(A669,3)=2,VLOOKUP(A669,任务数值!A:I,5),MOD(A669,3)=0,VLOOKUP(A669,任务数值!A:I,8),MOD(A669,3)=1,VLOOKUP(A669,任务数值!A:S,13))</f>
        <v>通关守卫战:暗紫星170</v>
      </c>
      <c r="C669" s="17">
        <f t="shared" si="23"/>
        <v>668</v>
      </c>
      <c r="D669" s="22" t="str">
        <f t="shared" si="24"/>
        <v>成就类型-通关战斗类型关卡</v>
      </c>
      <c r="E669" s="22">
        <v>1</v>
      </c>
      <c r="F669" s="22" t="str">
        <f>_xlfn.IFS(MOD(A669,3)=2,VLOOKUP(A669,任务数值!A:R,9),MOD(A669,3)=0,999,MOD(A669,3)=1,VLOOKUP(A669,任务数值!A:S,14))</f>
        <v>战斗类型-挂机关卡|35|170</v>
      </c>
      <c r="G669" s="22">
        <f>_xlfn.IFS(MOD(A669,3)=2,1,MOD(A669,3)=0,VLOOKUP(A669,任务数值!A:S,7),MOD(A669,3)=1,1)</f>
        <v>1</v>
      </c>
      <c r="H669" s="6" t="s">
        <v>21</v>
      </c>
      <c r="I669" s="3">
        <v>3</v>
      </c>
    </row>
    <row r="670" s="3" customFormat="1" spans="1:9">
      <c r="A670" s="17">
        <v>668</v>
      </c>
      <c r="B670" s="3" t="str">
        <f>_xlfn.IFS(MOD(A670,3)=2,VLOOKUP(A670,任务数值!A:I,5),MOD(A670,3)=0,VLOOKUP(A670,任务数值!A:I,8),MOD(A670,3)=1,VLOOKUP(A670,任务数值!A:S,13))</f>
        <v>通关星球42-2</v>
      </c>
      <c r="C670" s="17">
        <f t="shared" si="23"/>
        <v>669</v>
      </c>
      <c r="D670" s="22" t="str">
        <f t="shared" si="24"/>
        <v>成就类型-通关战斗类型关卡</v>
      </c>
      <c r="E670" s="22">
        <v>1</v>
      </c>
      <c r="F670" s="22" t="str">
        <f>_xlfn.IFS(MOD(A670,3)=2,VLOOKUP(A670,任务数值!A:R,9),MOD(A670,3)=0,999,MOD(A670,3)=1,VLOOKUP(A670,任务数值!A:S,14))</f>
        <v>战斗类型-精英关卡|42|2</v>
      </c>
      <c r="G670" s="22">
        <f>_xlfn.IFS(MOD(A670,3)=2,1,MOD(A670,3)=0,VLOOKUP(A670,任务数值!A:S,7),MOD(A670,3)=1,1)</f>
        <v>1</v>
      </c>
      <c r="H670" s="6" t="s">
        <v>21</v>
      </c>
      <c r="I670" s="3">
        <v>3</v>
      </c>
    </row>
    <row r="671" s="3" customFormat="1" spans="1:9">
      <c r="A671" s="17">
        <v>669</v>
      </c>
      <c r="B671" s="3" t="str">
        <f>_xlfn.IFS(MOD(A671,3)=2,VLOOKUP(A671,任务数值!A:I,5),MOD(A671,3)=0,VLOOKUP(A671,任务数值!A:I,8),MOD(A671,3)=1,VLOOKUP(A671,任务数值!A:S,13))</f>
        <v>职业总等级到达15000</v>
      </c>
      <c r="C671" s="17">
        <f t="shared" si="23"/>
        <v>670</v>
      </c>
      <c r="D671" s="22" t="str">
        <f t="shared" si="24"/>
        <v>成就类型-职业到达等级</v>
      </c>
      <c r="E671" s="22">
        <v>1</v>
      </c>
      <c r="F671" s="22">
        <f>_xlfn.IFS(MOD(A671,3)=2,VLOOKUP(A671,任务数值!A:R,9),MOD(A671,3)=0,999,MOD(A671,3)=1,VLOOKUP(A671,任务数值!A:S,14))</f>
        <v>999</v>
      </c>
      <c r="G671" s="22">
        <f>_xlfn.IFS(MOD(A671,3)=2,1,MOD(A671,3)=0,VLOOKUP(A671,任务数值!A:S,7),MOD(A671,3)=1,1)</f>
        <v>15000</v>
      </c>
      <c r="H671" s="6" t="s">
        <v>21</v>
      </c>
      <c r="I671" s="3">
        <v>3</v>
      </c>
    </row>
    <row r="672" s="3" customFormat="1" spans="1:9">
      <c r="A672" s="17">
        <v>670</v>
      </c>
      <c r="B672" s="3" t="str">
        <f>_xlfn.IFS(MOD(A672,3)=2,VLOOKUP(A672,任务数值!A:I,5),MOD(A672,3)=0,VLOOKUP(A672,任务数值!A:I,8),MOD(A672,3)=1,VLOOKUP(A672,任务数值!A:S,13))</f>
        <v>通关守卫战:暗紫星170</v>
      </c>
      <c r="C672" s="17">
        <f t="shared" si="23"/>
        <v>671</v>
      </c>
      <c r="D672" s="22" t="str">
        <f t="shared" si="24"/>
        <v>成就类型-通关战斗类型关卡</v>
      </c>
      <c r="E672" s="22">
        <v>1</v>
      </c>
      <c r="F672" s="22" t="str">
        <f>_xlfn.IFS(MOD(A672,3)=2,VLOOKUP(A672,任务数值!A:R,9),MOD(A672,3)=0,999,MOD(A672,3)=1,VLOOKUP(A672,任务数值!A:S,14))</f>
        <v>战斗类型-挂机关卡|35|170</v>
      </c>
      <c r="G672" s="22">
        <f>_xlfn.IFS(MOD(A672,3)=2,1,MOD(A672,3)=0,VLOOKUP(A672,任务数值!A:S,7),MOD(A672,3)=1,1)</f>
        <v>1</v>
      </c>
      <c r="H672" s="6" t="s">
        <v>21</v>
      </c>
      <c r="I672" s="3">
        <v>3</v>
      </c>
    </row>
    <row r="673" s="3" customFormat="1" spans="1:9">
      <c r="A673" s="17">
        <v>671</v>
      </c>
      <c r="B673" s="3" t="str">
        <f>_xlfn.IFS(MOD(A673,3)=2,VLOOKUP(A673,任务数值!A:I,5),MOD(A673,3)=0,VLOOKUP(A673,任务数值!A:I,8),MOD(A673,3)=1,VLOOKUP(A673,任务数值!A:S,13))</f>
        <v>通关星球42-2</v>
      </c>
      <c r="C673" s="17">
        <f t="shared" si="23"/>
        <v>672</v>
      </c>
      <c r="D673" s="22" t="str">
        <f t="shared" si="24"/>
        <v>成就类型-通关战斗类型关卡</v>
      </c>
      <c r="E673" s="22">
        <v>1</v>
      </c>
      <c r="F673" s="22" t="str">
        <f>_xlfn.IFS(MOD(A673,3)=2,VLOOKUP(A673,任务数值!A:R,9),MOD(A673,3)=0,999,MOD(A673,3)=1,VLOOKUP(A673,任务数值!A:S,14))</f>
        <v>战斗类型-精英关卡|42|2</v>
      </c>
      <c r="G673" s="22">
        <f>_xlfn.IFS(MOD(A673,3)=2,1,MOD(A673,3)=0,VLOOKUP(A673,任务数值!A:S,7),MOD(A673,3)=1,1)</f>
        <v>1</v>
      </c>
      <c r="H673" s="6" t="s">
        <v>21</v>
      </c>
      <c r="I673" s="3">
        <v>3</v>
      </c>
    </row>
    <row r="674" s="3" customFormat="1" spans="1:9">
      <c r="A674" s="17">
        <v>672</v>
      </c>
      <c r="B674" s="3" t="str">
        <f>_xlfn.IFS(MOD(A674,3)=2,VLOOKUP(A674,任务数值!A:I,5),MOD(A674,3)=0,VLOOKUP(A674,任务数值!A:I,8),MOD(A674,3)=1,VLOOKUP(A674,任务数值!A:S,13))</f>
        <v>职业总等级到达15000</v>
      </c>
      <c r="C674" s="17">
        <f t="shared" si="23"/>
        <v>673</v>
      </c>
      <c r="D674" s="22" t="str">
        <f t="shared" si="24"/>
        <v>成就类型-职业到达等级</v>
      </c>
      <c r="E674" s="22">
        <v>1</v>
      </c>
      <c r="F674" s="22">
        <f>_xlfn.IFS(MOD(A674,3)=2,VLOOKUP(A674,任务数值!A:R,9),MOD(A674,3)=0,999,MOD(A674,3)=1,VLOOKUP(A674,任务数值!A:S,14))</f>
        <v>999</v>
      </c>
      <c r="G674" s="22">
        <f>_xlfn.IFS(MOD(A674,3)=2,1,MOD(A674,3)=0,VLOOKUP(A674,任务数值!A:S,7),MOD(A674,3)=1,1)</f>
        <v>15000</v>
      </c>
      <c r="H674" s="6" t="s">
        <v>21</v>
      </c>
      <c r="I674" s="3">
        <v>3</v>
      </c>
    </row>
    <row r="675" s="3" customFormat="1" spans="1:9">
      <c r="A675" s="17">
        <v>673</v>
      </c>
      <c r="B675" s="3" t="str">
        <f>_xlfn.IFS(MOD(A675,3)=2,VLOOKUP(A675,任务数值!A:I,5),MOD(A675,3)=0,VLOOKUP(A675,任务数值!A:I,8),MOD(A675,3)=1,VLOOKUP(A675,任务数值!A:S,13))</f>
        <v>通关守卫战:暗紫星170</v>
      </c>
      <c r="C675" s="17">
        <f t="shared" si="23"/>
        <v>674</v>
      </c>
      <c r="D675" s="22" t="str">
        <f t="shared" si="24"/>
        <v>成就类型-通关战斗类型关卡</v>
      </c>
      <c r="E675" s="22">
        <v>1</v>
      </c>
      <c r="F675" s="22" t="str">
        <f>_xlfn.IFS(MOD(A675,3)=2,VLOOKUP(A675,任务数值!A:R,9),MOD(A675,3)=0,999,MOD(A675,3)=1,VLOOKUP(A675,任务数值!A:S,14))</f>
        <v>战斗类型-挂机关卡|35|170</v>
      </c>
      <c r="G675" s="22">
        <f>_xlfn.IFS(MOD(A675,3)=2,1,MOD(A675,3)=0,VLOOKUP(A675,任务数值!A:S,7),MOD(A675,3)=1,1)</f>
        <v>1</v>
      </c>
      <c r="H675" s="6" t="s">
        <v>21</v>
      </c>
      <c r="I675" s="3">
        <v>3</v>
      </c>
    </row>
    <row r="676" s="3" customFormat="1" spans="1:9">
      <c r="A676" s="17">
        <v>674</v>
      </c>
      <c r="B676" s="3" t="str">
        <f>_xlfn.IFS(MOD(A676,3)=2,VLOOKUP(A676,任务数值!A:I,5),MOD(A676,3)=0,VLOOKUP(A676,任务数值!A:I,8),MOD(A676,3)=1,VLOOKUP(A676,任务数值!A:S,13))</f>
        <v>通关星球42-2</v>
      </c>
      <c r="C676" s="17">
        <f t="shared" si="23"/>
        <v>675</v>
      </c>
      <c r="D676" s="22" t="str">
        <f t="shared" si="24"/>
        <v>成就类型-通关战斗类型关卡</v>
      </c>
      <c r="E676" s="22">
        <v>1</v>
      </c>
      <c r="F676" s="22" t="str">
        <f>_xlfn.IFS(MOD(A676,3)=2,VLOOKUP(A676,任务数值!A:R,9),MOD(A676,3)=0,999,MOD(A676,3)=1,VLOOKUP(A676,任务数值!A:S,14))</f>
        <v>战斗类型-精英关卡|42|2</v>
      </c>
      <c r="G676" s="22">
        <f>_xlfn.IFS(MOD(A676,3)=2,1,MOD(A676,3)=0,VLOOKUP(A676,任务数值!A:S,7),MOD(A676,3)=1,1)</f>
        <v>1</v>
      </c>
      <c r="H676" s="6" t="s">
        <v>21</v>
      </c>
      <c r="I676" s="3">
        <v>3</v>
      </c>
    </row>
    <row r="677" s="3" customFormat="1" spans="1:9">
      <c r="A677" s="17">
        <v>675</v>
      </c>
      <c r="B677" s="3" t="str">
        <f>_xlfn.IFS(MOD(A677,3)=2,VLOOKUP(A677,任务数值!A:I,5),MOD(A677,3)=0,VLOOKUP(A677,任务数值!A:I,8),MOD(A677,3)=1,VLOOKUP(A677,任务数值!A:S,13))</f>
        <v>职业总等级到达15000</v>
      </c>
      <c r="C677" s="17">
        <f t="shared" si="23"/>
        <v>676</v>
      </c>
      <c r="D677" s="22" t="str">
        <f t="shared" si="24"/>
        <v>成就类型-职业到达等级</v>
      </c>
      <c r="E677" s="22">
        <v>1</v>
      </c>
      <c r="F677" s="22">
        <f>_xlfn.IFS(MOD(A677,3)=2,VLOOKUP(A677,任务数值!A:R,9),MOD(A677,3)=0,999,MOD(A677,3)=1,VLOOKUP(A677,任务数值!A:S,14))</f>
        <v>999</v>
      </c>
      <c r="G677" s="22">
        <f>_xlfn.IFS(MOD(A677,3)=2,1,MOD(A677,3)=0,VLOOKUP(A677,任务数值!A:S,7),MOD(A677,3)=1,1)</f>
        <v>15000</v>
      </c>
      <c r="H677" s="6" t="s">
        <v>21</v>
      </c>
      <c r="I677" s="3">
        <v>3</v>
      </c>
    </row>
    <row r="678" s="3" customFormat="1" spans="1:9">
      <c r="A678" s="17">
        <v>676</v>
      </c>
      <c r="B678" s="3" t="str">
        <f>_xlfn.IFS(MOD(A678,3)=2,VLOOKUP(A678,任务数值!A:I,5),MOD(A678,3)=0,VLOOKUP(A678,任务数值!A:I,8),MOD(A678,3)=1,VLOOKUP(A678,任务数值!A:S,13))</f>
        <v>通关守卫战:暗紫星170</v>
      </c>
      <c r="C678" s="17">
        <f t="shared" si="23"/>
        <v>677</v>
      </c>
      <c r="D678" s="22" t="str">
        <f t="shared" si="24"/>
        <v>成就类型-通关战斗类型关卡</v>
      </c>
      <c r="E678" s="22">
        <v>1</v>
      </c>
      <c r="F678" s="22" t="str">
        <f>_xlfn.IFS(MOD(A678,3)=2,VLOOKUP(A678,任务数值!A:R,9),MOD(A678,3)=0,999,MOD(A678,3)=1,VLOOKUP(A678,任务数值!A:S,14))</f>
        <v>战斗类型-挂机关卡|35|170</v>
      </c>
      <c r="G678" s="22">
        <f>_xlfn.IFS(MOD(A678,3)=2,1,MOD(A678,3)=0,VLOOKUP(A678,任务数值!A:S,7),MOD(A678,3)=1,1)</f>
        <v>1</v>
      </c>
      <c r="H678" s="6" t="s">
        <v>21</v>
      </c>
      <c r="I678" s="3">
        <v>3</v>
      </c>
    </row>
    <row r="679" s="3" customFormat="1" spans="1:9">
      <c r="A679" s="17">
        <v>677</v>
      </c>
      <c r="B679" s="3" t="str">
        <f>_xlfn.IFS(MOD(A679,3)=2,VLOOKUP(A679,任务数值!A:I,5),MOD(A679,3)=0,VLOOKUP(A679,任务数值!A:I,8),MOD(A679,3)=1,VLOOKUP(A679,任务数值!A:S,13))</f>
        <v>通关星球42-2</v>
      </c>
      <c r="C679" s="17">
        <f t="shared" si="23"/>
        <v>678</v>
      </c>
      <c r="D679" s="22" t="str">
        <f t="shared" si="24"/>
        <v>成就类型-通关战斗类型关卡</v>
      </c>
      <c r="E679" s="22">
        <v>1</v>
      </c>
      <c r="F679" s="22" t="str">
        <f>_xlfn.IFS(MOD(A679,3)=2,VLOOKUP(A679,任务数值!A:R,9),MOD(A679,3)=0,999,MOD(A679,3)=1,VLOOKUP(A679,任务数值!A:S,14))</f>
        <v>战斗类型-精英关卡|42|2</v>
      </c>
      <c r="G679" s="22">
        <f>_xlfn.IFS(MOD(A679,3)=2,1,MOD(A679,3)=0,VLOOKUP(A679,任务数值!A:S,7),MOD(A679,3)=1,1)</f>
        <v>1</v>
      </c>
      <c r="H679" s="6" t="s">
        <v>21</v>
      </c>
      <c r="I679" s="3">
        <v>3</v>
      </c>
    </row>
    <row r="680" s="3" customFormat="1" spans="1:9">
      <c r="A680" s="17">
        <v>678</v>
      </c>
      <c r="B680" s="3" t="str">
        <f>_xlfn.IFS(MOD(A680,3)=2,VLOOKUP(A680,任务数值!A:I,5),MOD(A680,3)=0,VLOOKUP(A680,任务数值!A:I,8),MOD(A680,3)=1,VLOOKUP(A680,任务数值!A:S,13))</f>
        <v>职业总等级到达15000</v>
      </c>
      <c r="C680" s="17">
        <f t="shared" si="23"/>
        <v>679</v>
      </c>
      <c r="D680" s="22" t="str">
        <f t="shared" si="24"/>
        <v>成就类型-职业到达等级</v>
      </c>
      <c r="E680" s="22">
        <v>1</v>
      </c>
      <c r="F680" s="22">
        <f>_xlfn.IFS(MOD(A680,3)=2,VLOOKUP(A680,任务数值!A:R,9),MOD(A680,3)=0,999,MOD(A680,3)=1,VLOOKUP(A680,任务数值!A:S,14))</f>
        <v>999</v>
      </c>
      <c r="G680" s="22">
        <f>_xlfn.IFS(MOD(A680,3)=2,1,MOD(A680,3)=0,VLOOKUP(A680,任务数值!A:S,7),MOD(A680,3)=1,1)</f>
        <v>15000</v>
      </c>
      <c r="H680" s="6" t="s">
        <v>21</v>
      </c>
      <c r="I680" s="3">
        <v>3</v>
      </c>
    </row>
    <row r="681" s="3" customFormat="1" spans="1:9">
      <c r="A681" s="17">
        <v>679</v>
      </c>
      <c r="B681" s="3" t="str">
        <f>_xlfn.IFS(MOD(A681,3)=2,VLOOKUP(A681,任务数值!A:I,5),MOD(A681,3)=0,VLOOKUP(A681,任务数值!A:I,8),MOD(A681,3)=1,VLOOKUP(A681,任务数值!A:S,13))</f>
        <v>通关守卫战:暗紫星170</v>
      </c>
      <c r="C681" s="17">
        <f t="shared" si="23"/>
        <v>680</v>
      </c>
      <c r="D681" s="22" t="str">
        <f t="shared" si="24"/>
        <v>成就类型-通关战斗类型关卡</v>
      </c>
      <c r="E681" s="22">
        <v>1</v>
      </c>
      <c r="F681" s="22" t="str">
        <f>_xlfn.IFS(MOD(A681,3)=2,VLOOKUP(A681,任务数值!A:R,9),MOD(A681,3)=0,999,MOD(A681,3)=1,VLOOKUP(A681,任务数值!A:S,14))</f>
        <v>战斗类型-挂机关卡|35|170</v>
      </c>
      <c r="G681" s="22">
        <f>_xlfn.IFS(MOD(A681,3)=2,1,MOD(A681,3)=0,VLOOKUP(A681,任务数值!A:S,7),MOD(A681,3)=1,1)</f>
        <v>1</v>
      </c>
      <c r="H681" s="6" t="s">
        <v>21</v>
      </c>
      <c r="I681" s="3">
        <v>3</v>
      </c>
    </row>
    <row r="682" s="3" customFormat="1" spans="1:9">
      <c r="A682" s="17">
        <v>680</v>
      </c>
      <c r="B682" s="3" t="str">
        <f>_xlfn.IFS(MOD(A682,3)=2,VLOOKUP(A682,任务数值!A:I,5),MOD(A682,3)=0,VLOOKUP(A682,任务数值!A:I,8),MOD(A682,3)=1,VLOOKUP(A682,任务数值!A:S,13))</f>
        <v>通关星球42-2</v>
      </c>
      <c r="C682" s="17">
        <f t="shared" si="23"/>
        <v>681</v>
      </c>
      <c r="D682" s="22" t="str">
        <f t="shared" si="24"/>
        <v>成就类型-通关战斗类型关卡</v>
      </c>
      <c r="E682" s="22">
        <v>1</v>
      </c>
      <c r="F682" s="22" t="str">
        <f>_xlfn.IFS(MOD(A682,3)=2,VLOOKUP(A682,任务数值!A:R,9),MOD(A682,3)=0,999,MOD(A682,3)=1,VLOOKUP(A682,任务数值!A:S,14))</f>
        <v>战斗类型-精英关卡|42|2</v>
      </c>
      <c r="G682" s="22">
        <f>_xlfn.IFS(MOD(A682,3)=2,1,MOD(A682,3)=0,VLOOKUP(A682,任务数值!A:S,7),MOD(A682,3)=1,1)</f>
        <v>1</v>
      </c>
      <c r="H682" s="6" t="s">
        <v>21</v>
      </c>
      <c r="I682" s="3">
        <v>3</v>
      </c>
    </row>
    <row r="683" s="3" customFormat="1" spans="1:9">
      <c r="A683" s="17">
        <v>681</v>
      </c>
      <c r="B683" s="3" t="str">
        <f>_xlfn.IFS(MOD(A683,3)=2,VLOOKUP(A683,任务数值!A:I,5),MOD(A683,3)=0,VLOOKUP(A683,任务数值!A:I,8),MOD(A683,3)=1,VLOOKUP(A683,任务数值!A:S,13))</f>
        <v>职业总等级到达15000</v>
      </c>
      <c r="C683" s="17">
        <f t="shared" si="23"/>
        <v>682</v>
      </c>
      <c r="D683" s="22" t="str">
        <f t="shared" si="24"/>
        <v>成就类型-职业到达等级</v>
      </c>
      <c r="E683" s="22">
        <v>1</v>
      </c>
      <c r="F683" s="22">
        <f>_xlfn.IFS(MOD(A683,3)=2,VLOOKUP(A683,任务数值!A:R,9),MOD(A683,3)=0,999,MOD(A683,3)=1,VLOOKUP(A683,任务数值!A:S,14))</f>
        <v>999</v>
      </c>
      <c r="G683" s="22">
        <f>_xlfn.IFS(MOD(A683,3)=2,1,MOD(A683,3)=0,VLOOKUP(A683,任务数值!A:S,7),MOD(A683,3)=1,1)</f>
        <v>15000</v>
      </c>
      <c r="H683" s="6" t="s">
        <v>21</v>
      </c>
      <c r="I683" s="3">
        <v>3</v>
      </c>
    </row>
    <row r="684" s="3" customFormat="1" spans="1:9">
      <c r="A684" s="17">
        <v>682</v>
      </c>
      <c r="B684" s="3" t="str">
        <f>_xlfn.IFS(MOD(A684,3)=2,VLOOKUP(A684,任务数值!A:I,5),MOD(A684,3)=0,VLOOKUP(A684,任务数值!A:I,8),MOD(A684,3)=1,VLOOKUP(A684,任务数值!A:S,13))</f>
        <v>通关守卫战:暗紫星170</v>
      </c>
      <c r="C684" s="17">
        <f t="shared" si="23"/>
        <v>683</v>
      </c>
      <c r="D684" s="22" t="str">
        <f t="shared" si="24"/>
        <v>成就类型-通关战斗类型关卡</v>
      </c>
      <c r="E684" s="22">
        <v>1</v>
      </c>
      <c r="F684" s="22" t="str">
        <f>_xlfn.IFS(MOD(A684,3)=2,VLOOKUP(A684,任务数值!A:R,9),MOD(A684,3)=0,999,MOD(A684,3)=1,VLOOKUP(A684,任务数值!A:S,14))</f>
        <v>战斗类型-挂机关卡|35|170</v>
      </c>
      <c r="G684" s="22">
        <f>_xlfn.IFS(MOD(A684,3)=2,1,MOD(A684,3)=0,VLOOKUP(A684,任务数值!A:S,7),MOD(A684,3)=1,1)</f>
        <v>1</v>
      </c>
      <c r="H684" s="6" t="s">
        <v>21</v>
      </c>
      <c r="I684" s="3">
        <v>3</v>
      </c>
    </row>
    <row r="685" s="3" customFormat="1" spans="1:9">
      <c r="A685" s="17">
        <v>683</v>
      </c>
      <c r="B685" s="3" t="str">
        <f>_xlfn.IFS(MOD(A685,3)=2,VLOOKUP(A685,任务数值!A:I,5),MOD(A685,3)=0,VLOOKUP(A685,任务数值!A:I,8),MOD(A685,3)=1,VLOOKUP(A685,任务数值!A:S,13))</f>
        <v>通关星球42-2</v>
      </c>
      <c r="C685" s="17">
        <f t="shared" si="23"/>
        <v>684</v>
      </c>
      <c r="D685" s="22" t="str">
        <f t="shared" si="24"/>
        <v>成就类型-通关战斗类型关卡</v>
      </c>
      <c r="E685" s="22">
        <v>1</v>
      </c>
      <c r="F685" s="22" t="str">
        <f>_xlfn.IFS(MOD(A685,3)=2,VLOOKUP(A685,任务数值!A:R,9),MOD(A685,3)=0,999,MOD(A685,3)=1,VLOOKUP(A685,任务数值!A:S,14))</f>
        <v>战斗类型-精英关卡|42|2</v>
      </c>
      <c r="G685" s="22">
        <f>_xlfn.IFS(MOD(A685,3)=2,1,MOD(A685,3)=0,VLOOKUP(A685,任务数值!A:S,7),MOD(A685,3)=1,1)</f>
        <v>1</v>
      </c>
      <c r="H685" s="6" t="s">
        <v>21</v>
      </c>
      <c r="I685" s="3">
        <v>3</v>
      </c>
    </row>
    <row r="686" s="3" customFormat="1" spans="1:9">
      <c r="A686" s="17">
        <v>684</v>
      </c>
      <c r="B686" s="3" t="str">
        <f>_xlfn.IFS(MOD(A686,3)=2,VLOOKUP(A686,任务数值!A:I,5),MOD(A686,3)=0,VLOOKUP(A686,任务数值!A:I,8),MOD(A686,3)=1,VLOOKUP(A686,任务数值!A:S,13))</f>
        <v>职业总等级到达15000</v>
      </c>
      <c r="C686" s="17">
        <f t="shared" si="23"/>
        <v>685</v>
      </c>
      <c r="D686" s="22" t="str">
        <f t="shared" si="24"/>
        <v>成就类型-职业到达等级</v>
      </c>
      <c r="E686" s="22">
        <v>1</v>
      </c>
      <c r="F686" s="22">
        <f>_xlfn.IFS(MOD(A686,3)=2,VLOOKUP(A686,任务数值!A:R,9),MOD(A686,3)=0,999,MOD(A686,3)=1,VLOOKUP(A686,任务数值!A:S,14))</f>
        <v>999</v>
      </c>
      <c r="G686" s="22">
        <f>_xlfn.IFS(MOD(A686,3)=2,1,MOD(A686,3)=0,VLOOKUP(A686,任务数值!A:S,7),MOD(A686,3)=1,1)</f>
        <v>15000</v>
      </c>
      <c r="H686" s="6" t="s">
        <v>21</v>
      </c>
      <c r="I686" s="3">
        <v>3</v>
      </c>
    </row>
    <row r="687" s="3" customFormat="1" spans="1:9">
      <c r="A687" s="17">
        <v>685</v>
      </c>
      <c r="B687" s="3" t="str">
        <f>_xlfn.IFS(MOD(A687,3)=2,VLOOKUP(A687,任务数值!A:I,5),MOD(A687,3)=0,VLOOKUP(A687,任务数值!A:I,8),MOD(A687,3)=1,VLOOKUP(A687,任务数值!A:S,13))</f>
        <v>通关守卫战:暗紫星170</v>
      </c>
      <c r="C687" s="17">
        <f t="shared" si="23"/>
        <v>686</v>
      </c>
      <c r="D687" s="22" t="str">
        <f t="shared" si="24"/>
        <v>成就类型-通关战斗类型关卡</v>
      </c>
      <c r="E687" s="22">
        <v>1</v>
      </c>
      <c r="F687" s="22" t="str">
        <f>_xlfn.IFS(MOD(A687,3)=2,VLOOKUP(A687,任务数值!A:R,9),MOD(A687,3)=0,999,MOD(A687,3)=1,VLOOKUP(A687,任务数值!A:S,14))</f>
        <v>战斗类型-挂机关卡|35|170</v>
      </c>
      <c r="G687" s="22">
        <f>_xlfn.IFS(MOD(A687,3)=2,1,MOD(A687,3)=0,VLOOKUP(A687,任务数值!A:S,7),MOD(A687,3)=1,1)</f>
        <v>1</v>
      </c>
      <c r="H687" s="6" t="s">
        <v>21</v>
      </c>
      <c r="I687" s="3">
        <v>3</v>
      </c>
    </row>
    <row r="688" s="3" customFormat="1" spans="1:9">
      <c r="A688" s="17">
        <v>686</v>
      </c>
      <c r="B688" s="3" t="str">
        <f>_xlfn.IFS(MOD(A688,3)=2,VLOOKUP(A688,任务数值!A:I,5),MOD(A688,3)=0,VLOOKUP(A688,任务数值!A:I,8),MOD(A688,3)=1,VLOOKUP(A688,任务数值!A:S,13))</f>
        <v>通关星球42-2</v>
      </c>
      <c r="C688" s="17">
        <f t="shared" si="23"/>
        <v>687</v>
      </c>
      <c r="D688" s="22" t="str">
        <f t="shared" si="24"/>
        <v>成就类型-通关战斗类型关卡</v>
      </c>
      <c r="E688" s="22">
        <v>1</v>
      </c>
      <c r="F688" s="22" t="str">
        <f>_xlfn.IFS(MOD(A688,3)=2,VLOOKUP(A688,任务数值!A:R,9),MOD(A688,3)=0,999,MOD(A688,3)=1,VLOOKUP(A688,任务数值!A:S,14))</f>
        <v>战斗类型-精英关卡|42|2</v>
      </c>
      <c r="G688" s="22">
        <f>_xlfn.IFS(MOD(A688,3)=2,1,MOD(A688,3)=0,VLOOKUP(A688,任务数值!A:S,7),MOD(A688,3)=1,1)</f>
        <v>1</v>
      </c>
      <c r="H688" s="6" t="s">
        <v>21</v>
      </c>
      <c r="I688" s="3">
        <v>3</v>
      </c>
    </row>
    <row r="689" s="3" customFormat="1" spans="1:9">
      <c r="A689" s="17">
        <v>687</v>
      </c>
      <c r="B689" s="3" t="str">
        <f>_xlfn.IFS(MOD(A689,3)=2,VLOOKUP(A689,任务数值!A:I,5),MOD(A689,3)=0,VLOOKUP(A689,任务数值!A:I,8),MOD(A689,3)=1,VLOOKUP(A689,任务数值!A:S,13))</f>
        <v>职业总等级到达15000</v>
      </c>
      <c r="C689" s="17">
        <f t="shared" si="23"/>
        <v>688</v>
      </c>
      <c r="D689" s="22" t="str">
        <f t="shared" si="24"/>
        <v>成就类型-职业到达等级</v>
      </c>
      <c r="E689" s="22">
        <v>1</v>
      </c>
      <c r="F689" s="22">
        <f>_xlfn.IFS(MOD(A689,3)=2,VLOOKUP(A689,任务数值!A:R,9),MOD(A689,3)=0,999,MOD(A689,3)=1,VLOOKUP(A689,任务数值!A:S,14))</f>
        <v>999</v>
      </c>
      <c r="G689" s="22">
        <f>_xlfn.IFS(MOD(A689,3)=2,1,MOD(A689,3)=0,VLOOKUP(A689,任务数值!A:S,7),MOD(A689,3)=1,1)</f>
        <v>15000</v>
      </c>
      <c r="H689" s="6" t="s">
        <v>21</v>
      </c>
      <c r="I689" s="3">
        <v>3</v>
      </c>
    </row>
    <row r="690" s="3" customFormat="1" spans="1:9">
      <c r="A690" s="17">
        <v>688</v>
      </c>
      <c r="B690" s="3" t="str">
        <f>_xlfn.IFS(MOD(A690,3)=2,VLOOKUP(A690,任务数值!A:I,5),MOD(A690,3)=0,VLOOKUP(A690,任务数值!A:I,8),MOD(A690,3)=1,VLOOKUP(A690,任务数值!A:S,13))</f>
        <v>通关守卫战:暗紫星170</v>
      </c>
      <c r="C690" s="17">
        <f t="shared" si="23"/>
        <v>689</v>
      </c>
      <c r="D690" s="22" t="str">
        <f t="shared" si="24"/>
        <v>成就类型-通关战斗类型关卡</v>
      </c>
      <c r="E690" s="22">
        <v>1</v>
      </c>
      <c r="F690" s="22" t="str">
        <f>_xlfn.IFS(MOD(A690,3)=2,VLOOKUP(A690,任务数值!A:R,9),MOD(A690,3)=0,999,MOD(A690,3)=1,VLOOKUP(A690,任务数值!A:S,14))</f>
        <v>战斗类型-挂机关卡|35|170</v>
      </c>
      <c r="G690" s="22">
        <f>_xlfn.IFS(MOD(A690,3)=2,1,MOD(A690,3)=0,VLOOKUP(A690,任务数值!A:S,7),MOD(A690,3)=1,1)</f>
        <v>1</v>
      </c>
      <c r="H690" s="6" t="s">
        <v>21</v>
      </c>
      <c r="I690" s="3">
        <v>3</v>
      </c>
    </row>
    <row r="691" s="3" customFormat="1" spans="1:9">
      <c r="A691" s="17">
        <v>689</v>
      </c>
      <c r="B691" s="3" t="str">
        <f>_xlfn.IFS(MOD(A691,3)=2,VLOOKUP(A691,任务数值!A:I,5),MOD(A691,3)=0,VLOOKUP(A691,任务数值!A:I,8),MOD(A691,3)=1,VLOOKUP(A691,任务数值!A:S,13))</f>
        <v>通关星球42-2</v>
      </c>
      <c r="C691" s="17">
        <f t="shared" si="23"/>
        <v>690</v>
      </c>
      <c r="D691" s="22" t="str">
        <f t="shared" si="24"/>
        <v>成就类型-通关战斗类型关卡</v>
      </c>
      <c r="E691" s="22">
        <v>1</v>
      </c>
      <c r="F691" s="22" t="str">
        <f>_xlfn.IFS(MOD(A691,3)=2,VLOOKUP(A691,任务数值!A:R,9),MOD(A691,3)=0,999,MOD(A691,3)=1,VLOOKUP(A691,任务数值!A:S,14))</f>
        <v>战斗类型-精英关卡|42|2</v>
      </c>
      <c r="G691" s="22">
        <f>_xlfn.IFS(MOD(A691,3)=2,1,MOD(A691,3)=0,VLOOKUP(A691,任务数值!A:S,7),MOD(A691,3)=1,1)</f>
        <v>1</v>
      </c>
      <c r="H691" s="6" t="s">
        <v>21</v>
      </c>
      <c r="I691" s="3">
        <v>3</v>
      </c>
    </row>
    <row r="692" s="3" customFormat="1" spans="1:9">
      <c r="A692" s="17">
        <v>690</v>
      </c>
      <c r="B692" s="3" t="str">
        <f>_xlfn.IFS(MOD(A692,3)=2,VLOOKUP(A692,任务数值!A:I,5),MOD(A692,3)=0,VLOOKUP(A692,任务数值!A:I,8),MOD(A692,3)=1,VLOOKUP(A692,任务数值!A:S,13))</f>
        <v>职业总等级到达15000</v>
      </c>
      <c r="C692" s="17">
        <f t="shared" si="23"/>
        <v>691</v>
      </c>
      <c r="D692" s="22" t="str">
        <f t="shared" si="24"/>
        <v>成就类型-职业到达等级</v>
      </c>
      <c r="E692" s="22">
        <v>1</v>
      </c>
      <c r="F692" s="22">
        <f>_xlfn.IFS(MOD(A692,3)=2,VLOOKUP(A692,任务数值!A:R,9),MOD(A692,3)=0,999,MOD(A692,3)=1,VLOOKUP(A692,任务数值!A:S,14))</f>
        <v>999</v>
      </c>
      <c r="G692" s="22">
        <f>_xlfn.IFS(MOD(A692,3)=2,1,MOD(A692,3)=0,VLOOKUP(A692,任务数值!A:S,7),MOD(A692,3)=1,1)</f>
        <v>15000</v>
      </c>
      <c r="H692" s="6" t="s">
        <v>21</v>
      </c>
      <c r="I692" s="3">
        <v>3</v>
      </c>
    </row>
    <row r="693" s="3" customFormat="1" spans="1:9">
      <c r="A693" s="17">
        <v>691</v>
      </c>
      <c r="B693" s="3" t="str">
        <f>_xlfn.IFS(MOD(A693,3)=2,VLOOKUP(A693,任务数值!A:I,5),MOD(A693,3)=0,VLOOKUP(A693,任务数值!A:I,8),MOD(A693,3)=1,VLOOKUP(A693,任务数值!A:S,13))</f>
        <v>通关守卫战:暗紫星170</v>
      </c>
      <c r="C693" s="17">
        <f t="shared" si="23"/>
        <v>692</v>
      </c>
      <c r="D693" s="22" t="str">
        <f t="shared" si="24"/>
        <v>成就类型-通关战斗类型关卡</v>
      </c>
      <c r="E693" s="22">
        <v>1</v>
      </c>
      <c r="F693" s="22" t="str">
        <f>_xlfn.IFS(MOD(A693,3)=2,VLOOKUP(A693,任务数值!A:R,9),MOD(A693,3)=0,999,MOD(A693,3)=1,VLOOKUP(A693,任务数值!A:S,14))</f>
        <v>战斗类型-挂机关卡|35|170</v>
      </c>
      <c r="G693" s="22">
        <f>_xlfn.IFS(MOD(A693,3)=2,1,MOD(A693,3)=0,VLOOKUP(A693,任务数值!A:S,7),MOD(A693,3)=1,1)</f>
        <v>1</v>
      </c>
      <c r="H693" s="6" t="s">
        <v>21</v>
      </c>
      <c r="I693" s="3">
        <v>3</v>
      </c>
    </row>
    <row r="694" s="3" customFormat="1" spans="1:9">
      <c r="A694" s="17">
        <v>692</v>
      </c>
      <c r="B694" s="3" t="str">
        <f>_xlfn.IFS(MOD(A694,3)=2,VLOOKUP(A694,任务数值!A:I,5),MOD(A694,3)=0,VLOOKUP(A694,任务数值!A:I,8),MOD(A694,3)=1,VLOOKUP(A694,任务数值!A:S,13))</f>
        <v>通关星球42-2</v>
      </c>
      <c r="C694" s="17">
        <f t="shared" si="23"/>
        <v>693</v>
      </c>
      <c r="D694" s="22" t="str">
        <f t="shared" si="24"/>
        <v>成就类型-通关战斗类型关卡</v>
      </c>
      <c r="E694" s="22">
        <v>1</v>
      </c>
      <c r="F694" s="22" t="str">
        <f>_xlfn.IFS(MOD(A694,3)=2,VLOOKUP(A694,任务数值!A:R,9),MOD(A694,3)=0,999,MOD(A694,3)=1,VLOOKUP(A694,任务数值!A:S,14))</f>
        <v>战斗类型-精英关卡|42|2</v>
      </c>
      <c r="G694" s="22">
        <f>_xlfn.IFS(MOD(A694,3)=2,1,MOD(A694,3)=0,VLOOKUP(A694,任务数值!A:S,7),MOD(A694,3)=1,1)</f>
        <v>1</v>
      </c>
      <c r="H694" s="6" t="s">
        <v>21</v>
      </c>
      <c r="I694" s="3">
        <v>3</v>
      </c>
    </row>
    <row r="695" s="3" customFormat="1" spans="1:9">
      <c r="A695" s="17">
        <v>693</v>
      </c>
      <c r="B695" s="3" t="str">
        <f>_xlfn.IFS(MOD(A695,3)=2,VLOOKUP(A695,任务数值!A:I,5),MOD(A695,3)=0,VLOOKUP(A695,任务数值!A:I,8),MOD(A695,3)=1,VLOOKUP(A695,任务数值!A:S,13))</f>
        <v>职业总等级到达15000</v>
      </c>
      <c r="C695" s="17">
        <f t="shared" si="23"/>
        <v>694</v>
      </c>
      <c r="D695" s="22" t="str">
        <f t="shared" si="24"/>
        <v>成就类型-职业到达等级</v>
      </c>
      <c r="E695" s="22">
        <v>1</v>
      </c>
      <c r="F695" s="22">
        <f>_xlfn.IFS(MOD(A695,3)=2,VLOOKUP(A695,任务数值!A:R,9),MOD(A695,3)=0,999,MOD(A695,3)=1,VLOOKUP(A695,任务数值!A:S,14))</f>
        <v>999</v>
      </c>
      <c r="G695" s="22">
        <f>_xlfn.IFS(MOD(A695,3)=2,1,MOD(A695,3)=0,VLOOKUP(A695,任务数值!A:S,7),MOD(A695,3)=1,1)</f>
        <v>15000</v>
      </c>
      <c r="H695" s="6" t="s">
        <v>21</v>
      </c>
      <c r="I695" s="3">
        <v>3</v>
      </c>
    </row>
    <row r="696" s="3" customFormat="1" spans="1:9">
      <c r="A696" s="17">
        <v>694</v>
      </c>
      <c r="B696" s="3" t="str">
        <f>_xlfn.IFS(MOD(A696,3)=2,VLOOKUP(A696,任务数值!A:I,5),MOD(A696,3)=0,VLOOKUP(A696,任务数值!A:I,8),MOD(A696,3)=1,VLOOKUP(A696,任务数值!A:S,13))</f>
        <v>通关守卫战:暗紫星170</v>
      </c>
      <c r="C696" s="17">
        <f t="shared" si="23"/>
        <v>695</v>
      </c>
      <c r="D696" s="22" t="str">
        <f t="shared" si="24"/>
        <v>成就类型-通关战斗类型关卡</v>
      </c>
      <c r="E696" s="22">
        <v>1</v>
      </c>
      <c r="F696" s="22" t="str">
        <f>_xlfn.IFS(MOD(A696,3)=2,VLOOKUP(A696,任务数值!A:R,9),MOD(A696,3)=0,999,MOD(A696,3)=1,VLOOKUP(A696,任务数值!A:S,14))</f>
        <v>战斗类型-挂机关卡|35|170</v>
      </c>
      <c r="G696" s="22">
        <f>_xlfn.IFS(MOD(A696,3)=2,1,MOD(A696,3)=0,VLOOKUP(A696,任务数值!A:S,7),MOD(A696,3)=1,1)</f>
        <v>1</v>
      </c>
      <c r="H696" s="6" t="s">
        <v>21</v>
      </c>
      <c r="I696" s="3">
        <v>3</v>
      </c>
    </row>
    <row r="697" s="3" customFormat="1" spans="1:9">
      <c r="A697" s="17">
        <v>695</v>
      </c>
      <c r="B697" s="3" t="str">
        <f>_xlfn.IFS(MOD(A697,3)=2,VLOOKUP(A697,任务数值!A:I,5),MOD(A697,3)=0,VLOOKUP(A697,任务数值!A:I,8),MOD(A697,3)=1,VLOOKUP(A697,任务数值!A:S,13))</f>
        <v>通关星球42-2</v>
      </c>
      <c r="C697" s="17">
        <f t="shared" si="23"/>
        <v>696</v>
      </c>
      <c r="D697" s="22" t="str">
        <f t="shared" si="24"/>
        <v>成就类型-通关战斗类型关卡</v>
      </c>
      <c r="E697" s="22">
        <v>1</v>
      </c>
      <c r="F697" s="22" t="str">
        <f>_xlfn.IFS(MOD(A697,3)=2,VLOOKUP(A697,任务数值!A:R,9),MOD(A697,3)=0,999,MOD(A697,3)=1,VLOOKUP(A697,任务数值!A:S,14))</f>
        <v>战斗类型-精英关卡|42|2</v>
      </c>
      <c r="G697" s="22">
        <f>_xlfn.IFS(MOD(A697,3)=2,1,MOD(A697,3)=0,VLOOKUP(A697,任务数值!A:S,7),MOD(A697,3)=1,1)</f>
        <v>1</v>
      </c>
      <c r="H697" s="6" t="s">
        <v>21</v>
      </c>
      <c r="I697" s="3">
        <v>3</v>
      </c>
    </row>
    <row r="698" s="3" customFormat="1" spans="1:9">
      <c r="A698" s="17">
        <v>696</v>
      </c>
      <c r="B698" s="3" t="str">
        <f>_xlfn.IFS(MOD(A698,3)=2,VLOOKUP(A698,任务数值!A:I,5),MOD(A698,3)=0,VLOOKUP(A698,任务数值!A:I,8),MOD(A698,3)=1,VLOOKUP(A698,任务数值!A:S,13))</f>
        <v>职业总等级到达15000</v>
      </c>
      <c r="C698" s="17">
        <f t="shared" si="23"/>
        <v>697</v>
      </c>
      <c r="D698" s="22" t="str">
        <f t="shared" si="24"/>
        <v>成就类型-职业到达等级</v>
      </c>
      <c r="E698" s="22">
        <v>1</v>
      </c>
      <c r="F698" s="22">
        <f>_xlfn.IFS(MOD(A698,3)=2,VLOOKUP(A698,任务数值!A:R,9),MOD(A698,3)=0,999,MOD(A698,3)=1,VLOOKUP(A698,任务数值!A:S,14))</f>
        <v>999</v>
      </c>
      <c r="G698" s="22">
        <f>_xlfn.IFS(MOD(A698,3)=2,1,MOD(A698,3)=0,VLOOKUP(A698,任务数值!A:S,7),MOD(A698,3)=1,1)</f>
        <v>15000</v>
      </c>
      <c r="H698" s="6" t="s">
        <v>21</v>
      </c>
      <c r="I698" s="3">
        <v>3</v>
      </c>
    </row>
    <row r="699" s="3" customFormat="1" spans="1:9">
      <c r="A699" s="17">
        <v>697</v>
      </c>
      <c r="B699" s="3" t="str">
        <f>_xlfn.IFS(MOD(A699,3)=2,VLOOKUP(A699,任务数值!A:I,5),MOD(A699,3)=0,VLOOKUP(A699,任务数值!A:I,8),MOD(A699,3)=1,VLOOKUP(A699,任务数值!A:S,13))</f>
        <v>通关守卫战:暗紫星170</v>
      </c>
      <c r="C699" s="17">
        <f t="shared" si="23"/>
        <v>698</v>
      </c>
      <c r="D699" s="22" t="str">
        <f t="shared" si="24"/>
        <v>成就类型-通关战斗类型关卡</v>
      </c>
      <c r="E699" s="22">
        <v>1</v>
      </c>
      <c r="F699" s="22" t="str">
        <f>_xlfn.IFS(MOD(A699,3)=2,VLOOKUP(A699,任务数值!A:R,9),MOD(A699,3)=0,999,MOD(A699,3)=1,VLOOKUP(A699,任务数值!A:S,14))</f>
        <v>战斗类型-挂机关卡|35|170</v>
      </c>
      <c r="G699" s="22">
        <f>_xlfn.IFS(MOD(A699,3)=2,1,MOD(A699,3)=0,VLOOKUP(A699,任务数值!A:S,7),MOD(A699,3)=1,1)</f>
        <v>1</v>
      </c>
      <c r="H699" s="6" t="s">
        <v>21</v>
      </c>
      <c r="I699" s="3">
        <v>3</v>
      </c>
    </row>
    <row r="700" s="3" customFormat="1" spans="1:9">
      <c r="A700" s="17">
        <v>698</v>
      </c>
      <c r="B700" s="3" t="str">
        <f>_xlfn.IFS(MOD(A700,3)=2,VLOOKUP(A700,任务数值!A:I,5),MOD(A700,3)=0,VLOOKUP(A700,任务数值!A:I,8),MOD(A700,3)=1,VLOOKUP(A700,任务数值!A:S,13))</f>
        <v>通关星球42-2</v>
      </c>
      <c r="C700" s="17">
        <f t="shared" si="23"/>
        <v>699</v>
      </c>
      <c r="D700" s="22" t="str">
        <f t="shared" si="24"/>
        <v>成就类型-通关战斗类型关卡</v>
      </c>
      <c r="E700" s="22">
        <v>1</v>
      </c>
      <c r="F700" s="22" t="str">
        <f>_xlfn.IFS(MOD(A700,3)=2,VLOOKUP(A700,任务数值!A:R,9),MOD(A700,3)=0,999,MOD(A700,3)=1,VLOOKUP(A700,任务数值!A:S,14))</f>
        <v>战斗类型-精英关卡|42|2</v>
      </c>
      <c r="G700" s="22">
        <f>_xlfn.IFS(MOD(A700,3)=2,1,MOD(A700,3)=0,VLOOKUP(A700,任务数值!A:S,7),MOD(A700,3)=1,1)</f>
        <v>1</v>
      </c>
      <c r="H700" s="6" t="s">
        <v>21</v>
      </c>
      <c r="I700" s="3">
        <v>3</v>
      </c>
    </row>
    <row r="701" s="3" customFormat="1" spans="1:9">
      <c r="A701" s="17">
        <v>699</v>
      </c>
      <c r="B701" s="3" t="str">
        <f>_xlfn.IFS(MOD(A701,3)=2,VLOOKUP(A701,任务数值!A:I,5),MOD(A701,3)=0,VLOOKUP(A701,任务数值!A:I,8),MOD(A701,3)=1,VLOOKUP(A701,任务数值!A:S,13))</f>
        <v>职业总等级到达15000</v>
      </c>
      <c r="C701" s="17">
        <f t="shared" si="23"/>
        <v>700</v>
      </c>
      <c r="D701" s="22" t="str">
        <f t="shared" si="24"/>
        <v>成就类型-职业到达等级</v>
      </c>
      <c r="E701" s="22">
        <v>1</v>
      </c>
      <c r="F701" s="22">
        <f>_xlfn.IFS(MOD(A701,3)=2,VLOOKUP(A701,任务数值!A:R,9),MOD(A701,3)=0,999,MOD(A701,3)=1,VLOOKUP(A701,任务数值!A:S,14))</f>
        <v>999</v>
      </c>
      <c r="G701" s="22">
        <f>_xlfn.IFS(MOD(A701,3)=2,1,MOD(A701,3)=0,VLOOKUP(A701,任务数值!A:S,7),MOD(A701,3)=1,1)</f>
        <v>15000</v>
      </c>
      <c r="H701" s="6" t="s">
        <v>21</v>
      </c>
      <c r="I701" s="3">
        <v>3</v>
      </c>
    </row>
    <row r="702" s="3" customFormat="1" spans="1:9">
      <c r="A702" s="17">
        <v>700</v>
      </c>
      <c r="B702" s="3" t="str">
        <f>_xlfn.IFS(MOD(A702,3)=2,VLOOKUP(A702,任务数值!A:I,5),MOD(A702,3)=0,VLOOKUP(A702,任务数值!A:I,8),MOD(A702,3)=1,VLOOKUP(A702,任务数值!A:S,13))</f>
        <v>通关守卫战:暗紫星170</v>
      </c>
      <c r="C702" s="17">
        <f t="shared" si="23"/>
        <v>701</v>
      </c>
      <c r="D702" s="22" t="str">
        <f t="shared" si="24"/>
        <v>成就类型-通关战斗类型关卡</v>
      </c>
      <c r="E702" s="22">
        <v>1</v>
      </c>
      <c r="F702" s="22" t="str">
        <f>_xlfn.IFS(MOD(A702,3)=2,VLOOKUP(A702,任务数值!A:R,9),MOD(A702,3)=0,999,MOD(A702,3)=1,VLOOKUP(A702,任务数值!A:S,14))</f>
        <v>战斗类型-挂机关卡|35|170</v>
      </c>
      <c r="G702" s="22">
        <f>_xlfn.IFS(MOD(A702,3)=2,1,MOD(A702,3)=0,VLOOKUP(A702,任务数值!A:S,7),MOD(A702,3)=1,1)</f>
        <v>1</v>
      </c>
      <c r="H702" s="6" t="s">
        <v>21</v>
      </c>
      <c r="I702" s="3">
        <v>3</v>
      </c>
    </row>
    <row r="703" s="3" customFormat="1" spans="1:9">
      <c r="A703" s="17">
        <v>701</v>
      </c>
      <c r="B703" s="3" t="str">
        <f>_xlfn.IFS(MOD(A703,3)=2,VLOOKUP(A703,任务数值!A:I,5),MOD(A703,3)=0,VLOOKUP(A703,任务数值!A:I,8),MOD(A703,3)=1,VLOOKUP(A703,任务数值!A:S,13))</f>
        <v>通关星球42-2</v>
      </c>
      <c r="C703" s="17">
        <f t="shared" si="23"/>
        <v>702</v>
      </c>
      <c r="D703" s="22" t="str">
        <f t="shared" si="24"/>
        <v>成就类型-通关战斗类型关卡</v>
      </c>
      <c r="E703" s="22">
        <v>1</v>
      </c>
      <c r="F703" s="22" t="str">
        <f>_xlfn.IFS(MOD(A703,3)=2,VLOOKUP(A703,任务数值!A:R,9),MOD(A703,3)=0,999,MOD(A703,3)=1,VLOOKUP(A703,任务数值!A:S,14))</f>
        <v>战斗类型-精英关卡|42|2</v>
      </c>
      <c r="G703" s="22">
        <f>_xlfn.IFS(MOD(A703,3)=2,1,MOD(A703,3)=0,VLOOKUP(A703,任务数值!A:S,7),MOD(A703,3)=1,1)</f>
        <v>1</v>
      </c>
      <c r="H703" s="6" t="s">
        <v>21</v>
      </c>
      <c r="I703" s="3">
        <v>3</v>
      </c>
    </row>
    <row r="704" s="3" customFormat="1" spans="1:9">
      <c r="A704" s="17">
        <v>702</v>
      </c>
      <c r="B704" s="3" t="str">
        <f>_xlfn.IFS(MOD(A704,3)=2,VLOOKUP(A704,任务数值!A:I,5),MOD(A704,3)=0,VLOOKUP(A704,任务数值!A:I,8),MOD(A704,3)=1,VLOOKUP(A704,任务数值!A:S,13))</f>
        <v>职业总等级到达15000</v>
      </c>
      <c r="C704" s="17">
        <f t="shared" si="23"/>
        <v>703</v>
      </c>
      <c r="D704" s="22" t="str">
        <f t="shared" si="24"/>
        <v>成就类型-职业到达等级</v>
      </c>
      <c r="E704" s="22">
        <v>1</v>
      </c>
      <c r="F704" s="22">
        <f>_xlfn.IFS(MOD(A704,3)=2,VLOOKUP(A704,任务数值!A:R,9),MOD(A704,3)=0,999,MOD(A704,3)=1,VLOOKUP(A704,任务数值!A:S,14))</f>
        <v>999</v>
      </c>
      <c r="G704" s="22">
        <f>_xlfn.IFS(MOD(A704,3)=2,1,MOD(A704,3)=0,VLOOKUP(A704,任务数值!A:S,7),MOD(A704,3)=1,1)</f>
        <v>15000</v>
      </c>
      <c r="H704" s="6" t="s">
        <v>21</v>
      </c>
      <c r="I704" s="3">
        <v>3</v>
      </c>
    </row>
    <row r="705" s="3" customFormat="1" spans="1:9">
      <c r="A705" s="17">
        <v>703</v>
      </c>
      <c r="B705" s="3" t="str">
        <f>_xlfn.IFS(MOD(A705,3)=2,VLOOKUP(A705,任务数值!A:I,5),MOD(A705,3)=0,VLOOKUP(A705,任务数值!A:I,8),MOD(A705,3)=1,VLOOKUP(A705,任务数值!A:S,13))</f>
        <v>通关守卫战:暗紫星170</v>
      </c>
      <c r="C705" s="17">
        <f t="shared" si="23"/>
        <v>704</v>
      </c>
      <c r="D705" s="22" t="str">
        <f t="shared" si="24"/>
        <v>成就类型-通关战斗类型关卡</v>
      </c>
      <c r="E705" s="22">
        <v>1</v>
      </c>
      <c r="F705" s="22" t="str">
        <f>_xlfn.IFS(MOD(A705,3)=2,VLOOKUP(A705,任务数值!A:R,9),MOD(A705,3)=0,999,MOD(A705,3)=1,VLOOKUP(A705,任务数值!A:S,14))</f>
        <v>战斗类型-挂机关卡|35|170</v>
      </c>
      <c r="G705" s="22">
        <f>_xlfn.IFS(MOD(A705,3)=2,1,MOD(A705,3)=0,VLOOKUP(A705,任务数值!A:S,7),MOD(A705,3)=1,1)</f>
        <v>1</v>
      </c>
      <c r="H705" s="6" t="s">
        <v>21</v>
      </c>
      <c r="I705" s="3">
        <v>3</v>
      </c>
    </row>
    <row r="706" s="3" customFormat="1" spans="1:9">
      <c r="A706" s="17">
        <v>704</v>
      </c>
      <c r="B706" s="3" t="str">
        <f>_xlfn.IFS(MOD(A706,3)=2,VLOOKUP(A706,任务数值!A:I,5),MOD(A706,3)=0,VLOOKUP(A706,任务数值!A:I,8),MOD(A706,3)=1,VLOOKUP(A706,任务数值!A:S,13))</f>
        <v>通关星球42-2</v>
      </c>
      <c r="C706" s="17">
        <f t="shared" ref="C706:C769" si="25">A706+1</f>
        <v>705</v>
      </c>
      <c r="D706" s="22" t="str">
        <f t="shared" ref="D706:D769" si="26">_xlfn.IFS(MOD(A706,3)=2,"成就类型-通关战斗类型关卡",MOD(A706,3)=0,"成就类型-职业到达等级",MOD(A706,3)=1,"成就类型-通关战斗类型关卡")</f>
        <v>成就类型-通关战斗类型关卡</v>
      </c>
      <c r="E706" s="22">
        <v>1</v>
      </c>
      <c r="F706" s="22" t="str">
        <f>_xlfn.IFS(MOD(A706,3)=2,VLOOKUP(A706,任务数值!A:R,9),MOD(A706,3)=0,999,MOD(A706,3)=1,VLOOKUP(A706,任务数值!A:S,14))</f>
        <v>战斗类型-精英关卡|42|2</v>
      </c>
      <c r="G706" s="22">
        <f>_xlfn.IFS(MOD(A706,3)=2,1,MOD(A706,3)=0,VLOOKUP(A706,任务数值!A:S,7),MOD(A706,3)=1,1)</f>
        <v>1</v>
      </c>
      <c r="H706" s="6" t="s">
        <v>21</v>
      </c>
      <c r="I706" s="3">
        <v>3</v>
      </c>
    </row>
    <row r="707" s="3" customFormat="1" spans="1:9">
      <c r="A707" s="17">
        <v>705</v>
      </c>
      <c r="B707" s="3" t="str">
        <f>_xlfn.IFS(MOD(A707,3)=2,VLOOKUP(A707,任务数值!A:I,5),MOD(A707,3)=0,VLOOKUP(A707,任务数值!A:I,8),MOD(A707,3)=1,VLOOKUP(A707,任务数值!A:S,13))</f>
        <v>职业总等级到达15000</v>
      </c>
      <c r="C707" s="17">
        <f t="shared" si="25"/>
        <v>706</v>
      </c>
      <c r="D707" s="22" t="str">
        <f t="shared" si="26"/>
        <v>成就类型-职业到达等级</v>
      </c>
      <c r="E707" s="22">
        <v>1</v>
      </c>
      <c r="F707" s="22">
        <f>_xlfn.IFS(MOD(A707,3)=2,VLOOKUP(A707,任务数值!A:R,9),MOD(A707,3)=0,999,MOD(A707,3)=1,VLOOKUP(A707,任务数值!A:S,14))</f>
        <v>999</v>
      </c>
      <c r="G707" s="22">
        <f>_xlfn.IFS(MOD(A707,3)=2,1,MOD(A707,3)=0,VLOOKUP(A707,任务数值!A:S,7),MOD(A707,3)=1,1)</f>
        <v>15000</v>
      </c>
      <c r="H707" s="6" t="s">
        <v>21</v>
      </c>
      <c r="I707" s="3">
        <v>3</v>
      </c>
    </row>
    <row r="708" s="3" customFormat="1" spans="1:9">
      <c r="A708" s="17">
        <v>706</v>
      </c>
      <c r="B708" s="3" t="str">
        <f>_xlfn.IFS(MOD(A708,3)=2,VLOOKUP(A708,任务数值!A:I,5),MOD(A708,3)=0,VLOOKUP(A708,任务数值!A:I,8),MOD(A708,3)=1,VLOOKUP(A708,任务数值!A:S,13))</f>
        <v>通关守卫战:暗紫星170</v>
      </c>
      <c r="C708" s="17">
        <f t="shared" si="25"/>
        <v>707</v>
      </c>
      <c r="D708" s="22" t="str">
        <f t="shared" si="26"/>
        <v>成就类型-通关战斗类型关卡</v>
      </c>
      <c r="E708" s="22">
        <v>1</v>
      </c>
      <c r="F708" s="22" t="str">
        <f>_xlfn.IFS(MOD(A708,3)=2,VLOOKUP(A708,任务数值!A:R,9),MOD(A708,3)=0,999,MOD(A708,3)=1,VLOOKUP(A708,任务数值!A:S,14))</f>
        <v>战斗类型-挂机关卡|35|170</v>
      </c>
      <c r="G708" s="22">
        <f>_xlfn.IFS(MOD(A708,3)=2,1,MOD(A708,3)=0,VLOOKUP(A708,任务数值!A:S,7),MOD(A708,3)=1,1)</f>
        <v>1</v>
      </c>
      <c r="H708" s="6" t="s">
        <v>21</v>
      </c>
      <c r="I708" s="3">
        <v>3</v>
      </c>
    </row>
    <row r="709" s="3" customFormat="1" spans="1:9">
      <c r="A709" s="17">
        <v>707</v>
      </c>
      <c r="B709" s="3" t="str">
        <f>_xlfn.IFS(MOD(A709,3)=2,VLOOKUP(A709,任务数值!A:I,5),MOD(A709,3)=0,VLOOKUP(A709,任务数值!A:I,8),MOD(A709,3)=1,VLOOKUP(A709,任务数值!A:S,13))</f>
        <v>通关星球42-2</v>
      </c>
      <c r="C709" s="17">
        <f t="shared" si="25"/>
        <v>708</v>
      </c>
      <c r="D709" s="22" t="str">
        <f t="shared" si="26"/>
        <v>成就类型-通关战斗类型关卡</v>
      </c>
      <c r="E709" s="22">
        <v>1</v>
      </c>
      <c r="F709" s="22" t="str">
        <f>_xlfn.IFS(MOD(A709,3)=2,VLOOKUP(A709,任务数值!A:R,9),MOD(A709,3)=0,999,MOD(A709,3)=1,VLOOKUP(A709,任务数值!A:S,14))</f>
        <v>战斗类型-精英关卡|42|2</v>
      </c>
      <c r="G709" s="22">
        <f>_xlfn.IFS(MOD(A709,3)=2,1,MOD(A709,3)=0,VLOOKUP(A709,任务数值!A:S,7),MOD(A709,3)=1,1)</f>
        <v>1</v>
      </c>
      <c r="H709" s="6" t="s">
        <v>21</v>
      </c>
      <c r="I709" s="3">
        <v>3</v>
      </c>
    </row>
    <row r="710" s="3" customFormat="1" spans="1:9">
      <c r="A710" s="17">
        <v>708</v>
      </c>
      <c r="B710" s="3" t="str">
        <f>_xlfn.IFS(MOD(A710,3)=2,VLOOKUP(A710,任务数值!A:I,5),MOD(A710,3)=0,VLOOKUP(A710,任务数值!A:I,8),MOD(A710,3)=1,VLOOKUP(A710,任务数值!A:S,13))</f>
        <v>职业总等级到达15000</v>
      </c>
      <c r="C710" s="17">
        <f t="shared" si="25"/>
        <v>709</v>
      </c>
      <c r="D710" s="22" t="str">
        <f t="shared" si="26"/>
        <v>成就类型-职业到达等级</v>
      </c>
      <c r="E710" s="22">
        <v>1</v>
      </c>
      <c r="F710" s="22">
        <f>_xlfn.IFS(MOD(A710,3)=2,VLOOKUP(A710,任务数值!A:R,9),MOD(A710,3)=0,999,MOD(A710,3)=1,VLOOKUP(A710,任务数值!A:S,14))</f>
        <v>999</v>
      </c>
      <c r="G710" s="22">
        <f>_xlfn.IFS(MOD(A710,3)=2,1,MOD(A710,3)=0,VLOOKUP(A710,任务数值!A:S,7),MOD(A710,3)=1,1)</f>
        <v>15000</v>
      </c>
      <c r="H710" s="6" t="s">
        <v>21</v>
      </c>
      <c r="I710" s="3">
        <v>3</v>
      </c>
    </row>
    <row r="711" s="3" customFormat="1" spans="1:9">
      <c r="A711" s="17">
        <v>709</v>
      </c>
      <c r="B711" s="3" t="str">
        <f>_xlfn.IFS(MOD(A711,3)=2,VLOOKUP(A711,任务数值!A:I,5),MOD(A711,3)=0,VLOOKUP(A711,任务数值!A:I,8),MOD(A711,3)=1,VLOOKUP(A711,任务数值!A:S,13))</f>
        <v>通关守卫战:暗紫星170</v>
      </c>
      <c r="C711" s="17">
        <f t="shared" si="25"/>
        <v>710</v>
      </c>
      <c r="D711" s="22" t="str">
        <f t="shared" si="26"/>
        <v>成就类型-通关战斗类型关卡</v>
      </c>
      <c r="E711" s="22">
        <v>1</v>
      </c>
      <c r="F711" s="22" t="str">
        <f>_xlfn.IFS(MOD(A711,3)=2,VLOOKUP(A711,任务数值!A:R,9),MOD(A711,3)=0,999,MOD(A711,3)=1,VLOOKUP(A711,任务数值!A:S,14))</f>
        <v>战斗类型-挂机关卡|35|170</v>
      </c>
      <c r="G711" s="22">
        <f>_xlfn.IFS(MOD(A711,3)=2,1,MOD(A711,3)=0,VLOOKUP(A711,任务数值!A:S,7),MOD(A711,3)=1,1)</f>
        <v>1</v>
      </c>
      <c r="H711" s="6" t="s">
        <v>21</v>
      </c>
      <c r="I711" s="3">
        <v>3</v>
      </c>
    </row>
    <row r="712" s="3" customFormat="1" spans="1:9">
      <c r="A712" s="17">
        <v>710</v>
      </c>
      <c r="B712" s="3" t="str">
        <f>_xlfn.IFS(MOD(A712,3)=2,VLOOKUP(A712,任务数值!A:I,5),MOD(A712,3)=0,VLOOKUP(A712,任务数值!A:I,8),MOD(A712,3)=1,VLOOKUP(A712,任务数值!A:S,13))</f>
        <v>通关星球42-2</v>
      </c>
      <c r="C712" s="17">
        <f t="shared" si="25"/>
        <v>711</v>
      </c>
      <c r="D712" s="22" t="str">
        <f t="shared" si="26"/>
        <v>成就类型-通关战斗类型关卡</v>
      </c>
      <c r="E712" s="22">
        <v>1</v>
      </c>
      <c r="F712" s="22" t="str">
        <f>_xlfn.IFS(MOD(A712,3)=2,VLOOKUP(A712,任务数值!A:R,9),MOD(A712,3)=0,999,MOD(A712,3)=1,VLOOKUP(A712,任务数值!A:S,14))</f>
        <v>战斗类型-精英关卡|42|2</v>
      </c>
      <c r="G712" s="22">
        <f>_xlfn.IFS(MOD(A712,3)=2,1,MOD(A712,3)=0,VLOOKUP(A712,任务数值!A:S,7),MOD(A712,3)=1,1)</f>
        <v>1</v>
      </c>
      <c r="H712" s="6" t="s">
        <v>21</v>
      </c>
      <c r="I712" s="3">
        <v>3</v>
      </c>
    </row>
    <row r="713" s="3" customFormat="1" spans="1:9">
      <c r="A713" s="17">
        <v>711</v>
      </c>
      <c r="B713" s="3" t="str">
        <f>_xlfn.IFS(MOD(A713,3)=2,VLOOKUP(A713,任务数值!A:I,5),MOD(A713,3)=0,VLOOKUP(A713,任务数值!A:I,8),MOD(A713,3)=1,VLOOKUP(A713,任务数值!A:S,13))</f>
        <v>职业总等级到达15000</v>
      </c>
      <c r="C713" s="17">
        <f t="shared" si="25"/>
        <v>712</v>
      </c>
      <c r="D713" s="22" t="str">
        <f t="shared" si="26"/>
        <v>成就类型-职业到达等级</v>
      </c>
      <c r="E713" s="22">
        <v>1</v>
      </c>
      <c r="F713" s="22">
        <f>_xlfn.IFS(MOD(A713,3)=2,VLOOKUP(A713,任务数值!A:R,9),MOD(A713,3)=0,999,MOD(A713,3)=1,VLOOKUP(A713,任务数值!A:S,14))</f>
        <v>999</v>
      </c>
      <c r="G713" s="22">
        <f>_xlfn.IFS(MOD(A713,3)=2,1,MOD(A713,3)=0,VLOOKUP(A713,任务数值!A:S,7),MOD(A713,3)=1,1)</f>
        <v>15000</v>
      </c>
      <c r="H713" s="6" t="s">
        <v>21</v>
      </c>
      <c r="I713" s="3">
        <v>3</v>
      </c>
    </row>
    <row r="714" s="3" customFormat="1" spans="1:9">
      <c r="A714" s="17">
        <v>712</v>
      </c>
      <c r="B714" s="3" t="str">
        <f>_xlfn.IFS(MOD(A714,3)=2,VLOOKUP(A714,任务数值!A:I,5),MOD(A714,3)=0,VLOOKUP(A714,任务数值!A:I,8),MOD(A714,3)=1,VLOOKUP(A714,任务数值!A:S,13))</f>
        <v>通关守卫战:暗紫星170</v>
      </c>
      <c r="C714" s="17">
        <f t="shared" si="25"/>
        <v>713</v>
      </c>
      <c r="D714" s="22" t="str">
        <f t="shared" si="26"/>
        <v>成就类型-通关战斗类型关卡</v>
      </c>
      <c r="E714" s="22">
        <v>1</v>
      </c>
      <c r="F714" s="22" t="str">
        <f>_xlfn.IFS(MOD(A714,3)=2,VLOOKUP(A714,任务数值!A:R,9),MOD(A714,3)=0,999,MOD(A714,3)=1,VLOOKUP(A714,任务数值!A:S,14))</f>
        <v>战斗类型-挂机关卡|35|170</v>
      </c>
      <c r="G714" s="22">
        <f>_xlfn.IFS(MOD(A714,3)=2,1,MOD(A714,3)=0,VLOOKUP(A714,任务数值!A:S,7),MOD(A714,3)=1,1)</f>
        <v>1</v>
      </c>
      <c r="H714" s="6" t="s">
        <v>21</v>
      </c>
      <c r="I714" s="3">
        <v>3</v>
      </c>
    </row>
    <row r="715" s="3" customFormat="1" spans="1:9">
      <c r="A715" s="17">
        <v>713</v>
      </c>
      <c r="B715" s="3" t="str">
        <f>_xlfn.IFS(MOD(A715,3)=2,VLOOKUP(A715,任务数值!A:I,5),MOD(A715,3)=0,VLOOKUP(A715,任务数值!A:I,8),MOD(A715,3)=1,VLOOKUP(A715,任务数值!A:S,13))</f>
        <v>通关星球42-2</v>
      </c>
      <c r="C715" s="17">
        <f t="shared" si="25"/>
        <v>714</v>
      </c>
      <c r="D715" s="22" t="str">
        <f t="shared" si="26"/>
        <v>成就类型-通关战斗类型关卡</v>
      </c>
      <c r="E715" s="22">
        <v>1</v>
      </c>
      <c r="F715" s="22" t="str">
        <f>_xlfn.IFS(MOD(A715,3)=2,VLOOKUP(A715,任务数值!A:R,9),MOD(A715,3)=0,999,MOD(A715,3)=1,VLOOKUP(A715,任务数值!A:S,14))</f>
        <v>战斗类型-精英关卡|42|2</v>
      </c>
      <c r="G715" s="22">
        <f>_xlfn.IFS(MOD(A715,3)=2,1,MOD(A715,3)=0,VLOOKUP(A715,任务数值!A:S,7),MOD(A715,3)=1,1)</f>
        <v>1</v>
      </c>
      <c r="H715" s="6" t="s">
        <v>21</v>
      </c>
      <c r="I715" s="3">
        <v>3</v>
      </c>
    </row>
    <row r="716" s="3" customFormat="1" spans="1:9">
      <c r="A716" s="17">
        <v>714</v>
      </c>
      <c r="B716" s="3" t="str">
        <f>_xlfn.IFS(MOD(A716,3)=2,VLOOKUP(A716,任务数值!A:I,5),MOD(A716,3)=0,VLOOKUP(A716,任务数值!A:I,8),MOD(A716,3)=1,VLOOKUP(A716,任务数值!A:S,13))</f>
        <v>职业总等级到达15000</v>
      </c>
      <c r="C716" s="17">
        <f t="shared" si="25"/>
        <v>715</v>
      </c>
      <c r="D716" s="22" t="str">
        <f t="shared" si="26"/>
        <v>成就类型-职业到达等级</v>
      </c>
      <c r="E716" s="22">
        <v>1</v>
      </c>
      <c r="F716" s="22">
        <f>_xlfn.IFS(MOD(A716,3)=2,VLOOKUP(A716,任务数值!A:R,9),MOD(A716,3)=0,999,MOD(A716,3)=1,VLOOKUP(A716,任务数值!A:S,14))</f>
        <v>999</v>
      </c>
      <c r="G716" s="22">
        <f>_xlfn.IFS(MOD(A716,3)=2,1,MOD(A716,3)=0,VLOOKUP(A716,任务数值!A:S,7),MOD(A716,3)=1,1)</f>
        <v>15000</v>
      </c>
      <c r="H716" s="6" t="s">
        <v>21</v>
      </c>
      <c r="I716" s="3">
        <v>3</v>
      </c>
    </row>
    <row r="717" s="3" customFormat="1" spans="1:9">
      <c r="A717" s="17">
        <v>715</v>
      </c>
      <c r="B717" s="3" t="str">
        <f>_xlfn.IFS(MOD(A717,3)=2,VLOOKUP(A717,任务数值!A:I,5),MOD(A717,3)=0,VLOOKUP(A717,任务数值!A:I,8),MOD(A717,3)=1,VLOOKUP(A717,任务数值!A:S,13))</f>
        <v>通关守卫战:暗紫星170</v>
      </c>
      <c r="C717" s="17">
        <f t="shared" si="25"/>
        <v>716</v>
      </c>
      <c r="D717" s="22" t="str">
        <f t="shared" si="26"/>
        <v>成就类型-通关战斗类型关卡</v>
      </c>
      <c r="E717" s="22">
        <v>1</v>
      </c>
      <c r="F717" s="22" t="str">
        <f>_xlfn.IFS(MOD(A717,3)=2,VLOOKUP(A717,任务数值!A:R,9),MOD(A717,3)=0,999,MOD(A717,3)=1,VLOOKUP(A717,任务数值!A:S,14))</f>
        <v>战斗类型-挂机关卡|35|170</v>
      </c>
      <c r="G717" s="22">
        <f>_xlfn.IFS(MOD(A717,3)=2,1,MOD(A717,3)=0,VLOOKUP(A717,任务数值!A:S,7),MOD(A717,3)=1,1)</f>
        <v>1</v>
      </c>
      <c r="H717" s="6" t="s">
        <v>21</v>
      </c>
      <c r="I717" s="3">
        <v>3</v>
      </c>
    </row>
    <row r="718" s="3" customFormat="1" spans="1:9">
      <c r="A718" s="17">
        <v>716</v>
      </c>
      <c r="B718" s="3" t="str">
        <f>_xlfn.IFS(MOD(A718,3)=2,VLOOKUP(A718,任务数值!A:I,5),MOD(A718,3)=0,VLOOKUP(A718,任务数值!A:I,8),MOD(A718,3)=1,VLOOKUP(A718,任务数值!A:S,13))</f>
        <v>通关星球42-2</v>
      </c>
      <c r="C718" s="17">
        <f t="shared" si="25"/>
        <v>717</v>
      </c>
      <c r="D718" s="22" t="str">
        <f t="shared" si="26"/>
        <v>成就类型-通关战斗类型关卡</v>
      </c>
      <c r="E718" s="22">
        <v>1</v>
      </c>
      <c r="F718" s="22" t="str">
        <f>_xlfn.IFS(MOD(A718,3)=2,VLOOKUP(A718,任务数值!A:R,9),MOD(A718,3)=0,999,MOD(A718,3)=1,VLOOKUP(A718,任务数值!A:S,14))</f>
        <v>战斗类型-精英关卡|42|2</v>
      </c>
      <c r="G718" s="22">
        <f>_xlfn.IFS(MOD(A718,3)=2,1,MOD(A718,3)=0,VLOOKUP(A718,任务数值!A:S,7),MOD(A718,3)=1,1)</f>
        <v>1</v>
      </c>
      <c r="H718" s="6" t="s">
        <v>21</v>
      </c>
      <c r="I718" s="3">
        <v>3</v>
      </c>
    </row>
    <row r="719" s="3" customFormat="1" spans="1:9">
      <c r="A719" s="17">
        <v>717</v>
      </c>
      <c r="B719" s="3" t="str">
        <f>_xlfn.IFS(MOD(A719,3)=2,VLOOKUP(A719,任务数值!A:I,5),MOD(A719,3)=0,VLOOKUP(A719,任务数值!A:I,8),MOD(A719,3)=1,VLOOKUP(A719,任务数值!A:S,13))</f>
        <v>职业总等级到达15000</v>
      </c>
      <c r="C719" s="17">
        <f t="shared" si="25"/>
        <v>718</v>
      </c>
      <c r="D719" s="22" t="str">
        <f t="shared" si="26"/>
        <v>成就类型-职业到达等级</v>
      </c>
      <c r="E719" s="22">
        <v>1</v>
      </c>
      <c r="F719" s="22">
        <f>_xlfn.IFS(MOD(A719,3)=2,VLOOKUP(A719,任务数值!A:R,9),MOD(A719,3)=0,999,MOD(A719,3)=1,VLOOKUP(A719,任务数值!A:S,14))</f>
        <v>999</v>
      </c>
      <c r="G719" s="22">
        <f>_xlfn.IFS(MOD(A719,3)=2,1,MOD(A719,3)=0,VLOOKUP(A719,任务数值!A:S,7),MOD(A719,3)=1,1)</f>
        <v>15000</v>
      </c>
      <c r="H719" s="6" t="s">
        <v>21</v>
      </c>
      <c r="I719" s="3">
        <v>3</v>
      </c>
    </row>
    <row r="720" s="3" customFormat="1" spans="1:9">
      <c r="A720" s="17">
        <v>718</v>
      </c>
      <c r="B720" s="3" t="str">
        <f>_xlfn.IFS(MOD(A720,3)=2,VLOOKUP(A720,任务数值!A:I,5),MOD(A720,3)=0,VLOOKUP(A720,任务数值!A:I,8),MOD(A720,3)=1,VLOOKUP(A720,任务数值!A:S,13))</f>
        <v>通关守卫战:暗紫星170</v>
      </c>
      <c r="C720" s="17">
        <f t="shared" si="25"/>
        <v>719</v>
      </c>
      <c r="D720" s="22" t="str">
        <f t="shared" si="26"/>
        <v>成就类型-通关战斗类型关卡</v>
      </c>
      <c r="E720" s="22">
        <v>1</v>
      </c>
      <c r="F720" s="22" t="str">
        <f>_xlfn.IFS(MOD(A720,3)=2,VLOOKUP(A720,任务数值!A:R,9),MOD(A720,3)=0,999,MOD(A720,3)=1,VLOOKUP(A720,任务数值!A:S,14))</f>
        <v>战斗类型-挂机关卡|35|170</v>
      </c>
      <c r="G720" s="22">
        <f>_xlfn.IFS(MOD(A720,3)=2,1,MOD(A720,3)=0,VLOOKUP(A720,任务数值!A:S,7),MOD(A720,3)=1,1)</f>
        <v>1</v>
      </c>
      <c r="H720" s="6" t="s">
        <v>21</v>
      </c>
      <c r="I720" s="3">
        <v>3</v>
      </c>
    </row>
    <row r="721" s="3" customFormat="1" spans="1:9">
      <c r="A721" s="17">
        <v>719</v>
      </c>
      <c r="B721" s="3" t="str">
        <f>_xlfn.IFS(MOD(A721,3)=2,VLOOKUP(A721,任务数值!A:I,5),MOD(A721,3)=0,VLOOKUP(A721,任务数值!A:I,8),MOD(A721,3)=1,VLOOKUP(A721,任务数值!A:S,13))</f>
        <v>通关星球42-2</v>
      </c>
      <c r="C721" s="17">
        <f t="shared" si="25"/>
        <v>720</v>
      </c>
      <c r="D721" s="22" t="str">
        <f t="shared" si="26"/>
        <v>成就类型-通关战斗类型关卡</v>
      </c>
      <c r="E721" s="22">
        <v>1</v>
      </c>
      <c r="F721" s="22" t="str">
        <f>_xlfn.IFS(MOD(A721,3)=2,VLOOKUP(A721,任务数值!A:R,9),MOD(A721,3)=0,999,MOD(A721,3)=1,VLOOKUP(A721,任务数值!A:S,14))</f>
        <v>战斗类型-精英关卡|42|2</v>
      </c>
      <c r="G721" s="22">
        <f>_xlfn.IFS(MOD(A721,3)=2,1,MOD(A721,3)=0,VLOOKUP(A721,任务数值!A:S,7),MOD(A721,3)=1,1)</f>
        <v>1</v>
      </c>
      <c r="H721" s="6" t="s">
        <v>21</v>
      </c>
      <c r="I721" s="3">
        <v>3</v>
      </c>
    </row>
    <row r="722" s="3" customFormat="1" spans="1:9">
      <c r="A722" s="17">
        <v>720</v>
      </c>
      <c r="B722" s="3" t="str">
        <f>_xlfn.IFS(MOD(A722,3)=2,VLOOKUP(A722,任务数值!A:I,5),MOD(A722,3)=0,VLOOKUP(A722,任务数值!A:I,8),MOD(A722,3)=1,VLOOKUP(A722,任务数值!A:S,13))</f>
        <v>职业总等级到达15000</v>
      </c>
      <c r="C722" s="17">
        <f t="shared" si="25"/>
        <v>721</v>
      </c>
      <c r="D722" s="22" t="str">
        <f t="shared" si="26"/>
        <v>成就类型-职业到达等级</v>
      </c>
      <c r="E722" s="22">
        <v>1</v>
      </c>
      <c r="F722" s="22">
        <f>_xlfn.IFS(MOD(A722,3)=2,VLOOKUP(A722,任务数值!A:R,9),MOD(A722,3)=0,999,MOD(A722,3)=1,VLOOKUP(A722,任务数值!A:S,14))</f>
        <v>999</v>
      </c>
      <c r="G722" s="22">
        <f>_xlfn.IFS(MOD(A722,3)=2,1,MOD(A722,3)=0,VLOOKUP(A722,任务数值!A:S,7),MOD(A722,3)=1,1)</f>
        <v>15000</v>
      </c>
      <c r="H722" s="6" t="s">
        <v>21</v>
      </c>
      <c r="I722" s="3">
        <v>3</v>
      </c>
    </row>
    <row r="723" s="3" customFormat="1" spans="1:9">
      <c r="A723" s="17">
        <v>721</v>
      </c>
      <c r="B723" s="3" t="str">
        <f>_xlfn.IFS(MOD(A723,3)=2,VLOOKUP(A723,任务数值!A:I,5),MOD(A723,3)=0,VLOOKUP(A723,任务数值!A:I,8),MOD(A723,3)=1,VLOOKUP(A723,任务数值!A:S,13))</f>
        <v>通关守卫战:暗紫星170</v>
      </c>
      <c r="C723" s="17">
        <f t="shared" si="25"/>
        <v>722</v>
      </c>
      <c r="D723" s="22" t="str">
        <f t="shared" si="26"/>
        <v>成就类型-通关战斗类型关卡</v>
      </c>
      <c r="E723" s="22">
        <v>1</v>
      </c>
      <c r="F723" s="22" t="str">
        <f>_xlfn.IFS(MOD(A723,3)=2,VLOOKUP(A723,任务数值!A:R,9),MOD(A723,3)=0,999,MOD(A723,3)=1,VLOOKUP(A723,任务数值!A:S,14))</f>
        <v>战斗类型-挂机关卡|35|170</v>
      </c>
      <c r="G723" s="22">
        <f>_xlfn.IFS(MOD(A723,3)=2,1,MOD(A723,3)=0,VLOOKUP(A723,任务数值!A:S,7),MOD(A723,3)=1,1)</f>
        <v>1</v>
      </c>
      <c r="H723" s="6" t="s">
        <v>21</v>
      </c>
      <c r="I723" s="3">
        <v>3</v>
      </c>
    </row>
    <row r="724" s="3" customFormat="1" spans="1:9">
      <c r="A724" s="17">
        <v>722</v>
      </c>
      <c r="B724" s="3" t="str">
        <f>_xlfn.IFS(MOD(A724,3)=2,VLOOKUP(A724,任务数值!A:I,5),MOD(A724,3)=0,VLOOKUP(A724,任务数值!A:I,8),MOD(A724,3)=1,VLOOKUP(A724,任务数值!A:S,13))</f>
        <v>通关星球42-2</v>
      </c>
      <c r="C724" s="17">
        <f t="shared" si="25"/>
        <v>723</v>
      </c>
      <c r="D724" s="22" t="str">
        <f t="shared" si="26"/>
        <v>成就类型-通关战斗类型关卡</v>
      </c>
      <c r="E724" s="22">
        <v>1</v>
      </c>
      <c r="F724" s="22" t="str">
        <f>_xlfn.IFS(MOD(A724,3)=2,VLOOKUP(A724,任务数值!A:R,9),MOD(A724,3)=0,999,MOD(A724,3)=1,VLOOKUP(A724,任务数值!A:S,14))</f>
        <v>战斗类型-精英关卡|42|2</v>
      </c>
      <c r="G724" s="22">
        <f>_xlfn.IFS(MOD(A724,3)=2,1,MOD(A724,3)=0,VLOOKUP(A724,任务数值!A:S,7),MOD(A724,3)=1,1)</f>
        <v>1</v>
      </c>
      <c r="H724" s="6" t="s">
        <v>21</v>
      </c>
      <c r="I724" s="3">
        <v>3</v>
      </c>
    </row>
    <row r="725" s="3" customFormat="1" spans="1:9">
      <c r="A725" s="17">
        <v>723</v>
      </c>
      <c r="B725" s="3" t="str">
        <f>_xlfn.IFS(MOD(A725,3)=2,VLOOKUP(A725,任务数值!A:I,5),MOD(A725,3)=0,VLOOKUP(A725,任务数值!A:I,8),MOD(A725,3)=1,VLOOKUP(A725,任务数值!A:S,13))</f>
        <v>职业总等级到达15000</v>
      </c>
      <c r="C725" s="17">
        <f t="shared" si="25"/>
        <v>724</v>
      </c>
      <c r="D725" s="22" t="str">
        <f t="shared" si="26"/>
        <v>成就类型-职业到达等级</v>
      </c>
      <c r="E725" s="22">
        <v>1</v>
      </c>
      <c r="F725" s="22">
        <f>_xlfn.IFS(MOD(A725,3)=2,VLOOKUP(A725,任务数值!A:R,9),MOD(A725,3)=0,999,MOD(A725,3)=1,VLOOKUP(A725,任务数值!A:S,14))</f>
        <v>999</v>
      </c>
      <c r="G725" s="22">
        <f>_xlfn.IFS(MOD(A725,3)=2,1,MOD(A725,3)=0,VLOOKUP(A725,任务数值!A:S,7),MOD(A725,3)=1,1)</f>
        <v>15000</v>
      </c>
      <c r="H725" s="6" t="s">
        <v>21</v>
      </c>
      <c r="I725" s="3">
        <v>3</v>
      </c>
    </row>
    <row r="726" s="3" customFormat="1" spans="1:9">
      <c r="A726" s="17">
        <v>724</v>
      </c>
      <c r="B726" s="3" t="str">
        <f>_xlfn.IFS(MOD(A726,3)=2,VLOOKUP(A726,任务数值!A:I,5),MOD(A726,3)=0,VLOOKUP(A726,任务数值!A:I,8),MOD(A726,3)=1,VLOOKUP(A726,任务数值!A:S,13))</f>
        <v>通关守卫战:暗紫星170</v>
      </c>
      <c r="C726" s="17">
        <f t="shared" si="25"/>
        <v>725</v>
      </c>
      <c r="D726" s="22" t="str">
        <f t="shared" si="26"/>
        <v>成就类型-通关战斗类型关卡</v>
      </c>
      <c r="E726" s="22">
        <v>1</v>
      </c>
      <c r="F726" s="22" t="str">
        <f>_xlfn.IFS(MOD(A726,3)=2,VLOOKUP(A726,任务数值!A:R,9),MOD(A726,3)=0,999,MOD(A726,3)=1,VLOOKUP(A726,任务数值!A:S,14))</f>
        <v>战斗类型-挂机关卡|35|170</v>
      </c>
      <c r="G726" s="22">
        <f>_xlfn.IFS(MOD(A726,3)=2,1,MOD(A726,3)=0,VLOOKUP(A726,任务数值!A:S,7),MOD(A726,3)=1,1)</f>
        <v>1</v>
      </c>
      <c r="H726" s="6" t="s">
        <v>21</v>
      </c>
      <c r="I726" s="3">
        <v>3</v>
      </c>
    </row>
    <row r="727" s="3" customFormat="1" spans="1:9">
      <c r="A727" s="17">
        <v>725</v>
      </c>
      <c r="B727" s="3" t="str">
        <f>_xlfn.IFS(MOD(A727,3)=2,VLOOKUP(A727,任务数值!A:I,5),MOD(A727,3)=0,VLOOKUP(A727,任务数值!A:I,8),MOD(A727,3)=1,VLOOKUP(A727,任务数值!A:S,13))</f>
        <v>通关星球42-2</v>
      </c>
      <c r="C727" s="17">
        <f t="shared" si="25"/>
        <v>726</v>
      </c>
      <c r="D727" s="22" t="str">
        <f t="shared" si="26"/>
        <v>成就类型-通关战斗类型关卡</v>
      </c>
      <c r="E727" s="22">
        <v>1</v>
      </c>
      <c r="F727" s="22" t="str">
        <f>_xlfn.IFS(MOD(A727,3)=2,VLOOKUP(A727,任务数值!A:R,9),MOD(A727,3)=0,999,MOD(A727,3)=1,VLOOKUP(A727,任务数值!A:S,14))</f>
        <v>战斗类型-精英关卡|42|2</v>
      </c>
      <c r="G727" s="22">
        <f>_xlfn.IFS(MOD(A727,3)=2,1,MOD(A727,3)=0,VLOOKUP(A727,任务数值!A:S,7),MOD(A727,3)=1,1)</f>
        <v>1</v>
      </c>
      <c r="H727" s="6" t="s">
        <v>21</v>
      </c>
      <c r="I727" s="3">
        <v>3</v>
      </c>
    </row>
    <row r="728" s="3" customFormat="1" spans="1:9">
      <c r="A728" s="17">
        <v>726</v>
      </c>
      <c r="B728" s="3" t="str">
        <f>_xlfn.IFS(MOD(A728,3)=2,VLOOKUP(A728,任务数值!A:I,5),MOD(A728,3)=0,VLOOKUP(A728,任务数值!A:I,8),MOD(A728,3)=1,VLOOKUP(A728,任务数值!A:S,13))</f>
        <v>职业总等级到达15000</v>
      </c>
      <c r="C728" s="17">
        <f t="shared" si="25"/>
        <v>727</v>
      </c>
      <c r="D728" s="22" t="str">
        <f t="shared" si="26"/>
        <v>成就类型-职业到达等级</v>
      </c>
      <c r="E728" s="22">
        <v>1</v>
      </c>
      <c r="F728" s="22">
        <f>_xlfn.IFS(MOD(A728,3)=2,VLOOKUP(A728,任务数值!A:R,9),MOD(A728,3)=0,999,MOD(A728,3)=1,VLOOKUP(A728,任务数值!A:S,14))</f>
        <v>999</v>
      </c>
      <c r="G728" s="22">
        <f>_xlfn.IFS(MOD(A728,3)=2,1,MOD(A728,3)=0,VLOOKUP(A728,任务数值!A:S,7),MOD(A728,3)=1,1)</f>
        <v>15000</v>
      </c>
      <c r="H728" s="6" t="s">
        <v>21</v>
      </c>
      <c r="I728" s="3">
        <v>3</v>
      </c>
    </row>
    <row r="729" s="3" customFormat="1" spans="1:9">
      <c r="A729" s="17">
        <v>727</v>
      </c>
      <c r="B729" s="3" t="str">
        <f>_xlfn.IFS(MOD(A729,3)=2,VLOOKUP(A729,任务数值!A:I,5),MOD(A729,3)=0,VLOOKUP(A729,任务数值!A:I,8),MOD(A729,3)=1,VLOOKUP(A729,任务数值!A:S,13))</f>
        <v>通关守卫战:暗紫星170</v>
      </c>
      <c r="C729" s="17">
        <f t="shared" si="25"/>
        <v>728</v>
      </c>
      <c r="D729" s="22" t="str">
        <f t="shared" si="26"/>
        <v>成就类型-通关战斗类型关卡</v>
      </c>
      <c r="E729" s="22">
        <v>1</v>
      </c>
      <c r="F729" s="22" t="str">
        <f>_xlfn.IFS(MOD(A729,3)=2,VLOOKUP(A729,任务数值!A:R,9),MOD(A729,3)=0,999,MOD(A729,3)=1,VLOOKUP(A729,任务数值!A:S,14))</f>
        <v>战斗类型-挂机关卡|35|170</v>
      </c>
      <c r="G729" s="22">
        <f>_xlfn.IFS(MOD(A729,3)=2,1,MOD(A729,3)=0,VLOOKUP(A729,任务数值!A:S,7),MOD(A729,3)=1,1)</f>
        <v>1</v>
      </c>
      <c r="H729" s="6" t="s">
        <v>21</v>
      </c>
      <c r="I729" s="3">
        <v>3</v>
      </c>
    </row>
    <row r="730" s="3" customFormat="1" spans="1:9">
      <c r="A730" s="17">
        <v>728</v>
      </c>
      <c r="B730" s="3" t="str">
        <f>_xlfn.IFS(MOD(A730,3)=2,VLOOKUP(A730,任务数值!A:I,5),MOD(A730,3)=0,VLOOKUP(A730,任务数值!A:I,8),MOD(A730,3)=1,VLOOKUP(A730,任务数值!A:S,13))</f>
        <v>通关星球42-2</v>
      </c>
      <c r="C730" s="17">
        <f t="shared" si="25"/>
        <v>729</v>
      </c>
      <c r="D730" s="22" t="str">
        <f t="shared" si="26"/>
        <v>成就类型-通关战斗类型关卡</v>
      </c>
      <c r="E730" s="22">
        <v>1</v>
      </c>
      <c r="F730" s="22" t="str">
        <f>_xlfn.IFS(MOD(A730,3)=2,VLOOKUP(A730,任务数值!A:R,9),MOD(A730,3)=0,999,MOD(A730,3)=1,VLOOKUP(A730,任务数值!A:S,14))</f>
        <v>战斗类型-精英关卡|42|2</v>
      </c>
      <c r="G730" s="22">
        <f>_xlfn.IFS(MOD(A730,3)=2,1,MOD(A730,3)=0,VLOOKUP(A730,任务数值!A:S,7),MOD(A730,3)=1,1)</f>
        <v>1</v>
      </c>
      <c r="H730" s="6" t="s">
        <v>21</v>
      </c>
      <c r="I730" s="3">
        <v>3</v>
      </c>
    </row>
    <row r="731" s="3" customFormat="1" spans="1:9">
      <c r="A731" s="17">
        <v>729</v>
      </c>
      <c r="B731" s="3" t="str">
        <f>_xlfn.IFS(MOD(A731,3)=2,VLOOKUP(A731,任务数值!A:I,5),MOD(A731,3)=0,VLOOKUP(A731,任务数值!A:I,8),MOD(A731,3)=1,VLOOKUP(A731,任务数值!A:S,13))</f>
        <v>职业总等级到达15000</v>
      </c>
      <c r="C731" s="17">
        <f t="shared" si="25"/>
        <v>730</v>
      </c>
      <c r="D731" s="22" t="str">
        <f t="shared" si="26"/>
        <v>成就类型-职业到达等级</v>
      </c>
      <c r="E731" s="22">
        <v>1</v>
      </c>
      <c r="F731" s="22">
        <f>_xlfn.IFS(MOD(A731,3)=2,VLOOKUP(A731,任务数值!A:R,9),MOD(A731,3)=0,999,MOD(A731,3)=1,VLOOKUP(A731,任务数值!A:S,14))</f>
        <v>999</v>
      </c>
      <c r="G731" s="22">
        <f>_xlfn.IFS(MOD(A731,3)=2,1,MOD(A731,3)=0,VLOOKUP(A731,任务数值!A:S,7),MOD(A731,3)=1,1)</f>
        <v>15000</v>
      </c>
      <c r="H731" s="6" t="s">
        <v>21</v>
      </c>
      <c r="I731" s="3">
        <v>3</v>
      </c>
    </row>
    <row r="732" s="3" customFormat="1" spans="1:9">
      <c r="A732" s="17">
        <v>730</v>
      </c>
      <c r="B732" s="3" t="str">
        <f>_xlfn.IFS(MOD(A732,3)=2,VLOOKUP(A732,任务数值!A:I,5),MOD(A732,3)=0,VLOOKUP(A732,任务数值!A:I,8),MOD(A732,3)=1,VLOOKUP(A732,任务数值!A:S,13))</f>
        <v>通关守卫战:暗紫星170</v>
      </c>
      <c r="C732" s="17">
        <f t="shared" si="25"/>
        <v>731</v>
      </c>
      <c r="D732" s="22" t="str">
        <f t="shared" si="26"/>
        <v>成就类型-通关战斗类型关卡</v>
      </c>
      <c r="E732" s="22">
        <v>1</v>
      </c>
      <c r="F732" s="22" t="str">
        <f>_xlfn.IFS(MOD(A732,3)=2,VLOOKUP(A732,任务数值!A:R,9),MOD(A732,3)=0,999,MOD(A732,3)=1,VLOOKUP(A732,任务数值!A:S,14))</f>
        <v>战斗类型-挂机关卡|35|170</v>
      </c>
      <c r="G732" s="22">
        <f>_xlfn.IFS(MOD(A732,3)=2,1,MOD(A732,3)=0,VLOOKUP(A732,任务数值!A:S,7),MOD(A732,3)=1,1)</f>
        <v>1</v>
      </c>
      <c r="H732" s="6" t="s">
        <v>21</v>
      </c>
      <c r="I732" s="3">
        <v>3</v>
      </c>
    </row>
    <row r="733" s="3" customFormat="1" spans="1:9">
      <c r="A733" s="17">
        <v>731</v>
      </c>
      <c r="B733" s="3" t="str">
        <f>_xlfn.IFS(MOD(A733,3)=2,VLOOKUP(A733,任务数值!A:I,5),MOD(A733,3)=0,VLOOKUP(A733,任务数值!A:I,8),MOD(A733,3)=1,VLOOKUP(A733,任务数值!A:S,13))</f>
        <v>通关星球42-2</v>
      </c>
      <c r="C733" s="17">
        <f t="shared" si="25"/>
        <v>732</v>
      </c>
      <c r="D733" s="22" t="str">
        <f t="shared" si="26"/>
        <v>成就类型-通关战斗类型关卡</v>
      </c>
      <c r="E733" s="22">
        <v>1</v>
      </c>
      <c r="F733" s="22" t="str">
        <f>_xlfn.IFS(MOD(A733,3)=2,VLOOKUP(A733,任务数值!A:R,9),MOD(A733,3)=0,999,MOD(A733,3)=1,VLOOKUP(A733,任务数值!A:S,14))</f>
        <v>战斗类型-精英关卡|42|2</v>
      </c>
      <c r="G733" s="22">
        <f>_xlfn.IFS(MOD(A733,3)=2,1,MOD(A733,3)=0,VLOOKUP(A733,任务数值!A:S,7),MOD(A733,3)=1,1)</f>
        <v>1</v>
      </c>
      <c r="H733" s="6" t="s">
        <v>21</v>
      </c>
      <c r="I733" s="3">
        <v>3</v>
      </c>
    </row>
    <row r="734" s="3" customFormat="1" spans="1:9">
      <c r="A734" s="17">
        <v>732</v>
      </c>
      <c r="B734" s="3" t="str">
        <f>_xlfn.IFS(MOD(A734,3)=2,VLOOKUP(A734,任务数值!A:I,5),MOD(A734,3)=0,VLOOKUP(A734,任务数值!A:I,8),MOD(A734,3)=1,VLOOKUP(A734,任务数值!A:S,13))</f>
        <v>职业总等级到达15000</v>
      </c>
      <c r="C734" s="17">
        <f t="shared" si="25"/>
        <v>733</v>
      </c>
      <c r="D734" s="22" t="str">
        <f t="shared" si="26"/>
        <v>成就类型-职业到达等级</v>
      </c>
      <c r="E734" s="22">
        <v>1</v>
      </c>
      <c r="F734" s="22">
        <f>_xlfn.IFS(MOD(A734,3)=2,VLOOKUP(A734,任务数值!A:R,9),MOD(A734,3)=0,999,MOD(A734,3)=1,VLOOKUP(A734,任务数值!A:S,14))</f>
        <v>999</v>
      </c>
      <c r="G734" s="22">
        <f>_xlfn.IFS(MOD(A734,3)=2,1,MOD(A734,3)=0,VLOOKUP(A734,任务数值!A:S,7),MOD(A734,3)=1,1)</f>
        <v>15000</v>
      </c>
      <c r="H734" s="6" t="s">
        <v>21</v>
      </c>
      <c r="I734" s="3">
        <v>3</v>
      </c>
    </row>
    <row r="735" s="3" customFormat="1" spans="1:9">
      <c r="A735" s="17">
        <v>733</v>
      </c>
      <c r="B735" s="3" t="str">
        <f>_xlfn.IFS(MOD(A735,3)=2,VLOOKUP(A735,任务数值!A:I,5),MOD(A735,3)=0,VLOOKUP(A735,任务数值!A:I,8),MOD(A735,3)=1,VLOOKUP(A735,任务数值!A:S,13))</f>
        <v>通关守卫战:暗紫星170</v>
      </c>
      <c r="C735" s="17">
        <f t="shared" si="25"/>
        <v>734</v>
      </c>
      <c r="D735" s="22" t="str">
        <f t="shared" si="26"/>
        <v>成就类型-通关战斗类型关卡</v>
      </c>
      <c r="E735" s="22">
        <v>1</v>
      </c>
      <c r="F735" s="22" t="str">
        <f>_xlfn.IFS(MOD(A735,3)=2,VLOOKUP(A735,任务数值!A:R,9),MOD(A735,3)=0,999,MOD(A735,3)=1,VLOOKUP(A735,任务数值!A:S,14))</f>
        <v>战斗类型-挂机关卡|35|170</v>
      </c>
      <c r="G735" s="22">
        <f>_xlfn.IFS(MOD(A735,3)=2,1,MOD(A735,3)=0,VLOOKUP(A735,任务数值!A:S,7),MOD(A735,3)=1,1)</f>
        <v>1</v>
      </c>
      <c r="H735" s="6" t="s">
        <v>21</v>
      </c>
      <c r="I735" s="3">
        <v>3</v>
      </c>
    </row>
    <row r="736" s="3" customFormat="1" spans="1:9">
      <c r="A736" s="17">
        <v>734</v>
      </c>
      <c r="B736" s="3" t="str">
        <f>_xlfn.IFS(MOD(A736,3)=2,VLOOKUP(A736,任务数值!A:I,5),MOD(A736,3)=0,VLOOKUP(A736,任务数值!A:I,8),MOD(A736,3)=1,VLOOKUP(A736,任务数值!A:S,13))</f>
        <v>通关星球42-2</v>
      </c>
      <c r="C736" s="17">
        <f t="shared" si="25"/>
        <v>735</v>
      </c>
      <c r="D736" s="22" t="str">
        <f t="shared" si="26"/>
        <v>成就类型-通关战斗类型关卡</v>
      </c>
      <c r="E736" s="22">
        <v>1</v>
      </c>
      <c r="F736" s="22" t="str">
        <f>_xlfn.IFS(MOD(A736,3)=2,VLOOKUP(A736,任务数值!A:R,9),MOD(A736,3)=0,999,MOD(A736,3)=1,VLOOKUP(A736,任务数值!A:S,14))</f>
        <v>战斗类型-精英关卡|42|2</v>
      </c>
      <c r="G736" s="22">
        <f>_xlfn.IFS(MOD(A736,3)=2,1,MOD(A736,3)=0,VLOOKUP(A736,任务数值!A:S,7),MOD(A736,3)=1,1)</f>
        <v>1</v>
      </c>
      <c r="H736" s="6" t="s">
        <v>21</v>
      </c>
      <c r="I736" s="3">
        <v>3</v>
      </c>
    </row>
    <row r="737" s="3" customFormat="1" spans="1:9">
      <c r="A737" s="17">
        <v>735</v>
      </c>
      <c r="B737" s="3" t="str">
        <f>_xlfn.IFS(MOD(A737,3)=2,VLOOKUP(A737,任务数值!A:I,5),MOD(A737,3)=0,VLOOKUP(A737,任务数值!A:I,8),MOD(A737,3)=1,VLOOKUP(A737,任务数值!A:S,13))</f>
        <v>职业总等级到达15000</v>
      </c>
      <c r="C737" s="17">
        <f t="shared" si="25"/>
        <v>736</v>
      </c>
      <c r="D737" s="22" t="str">
        <f t="shared" si="26"/>
        <v>成就类型-职业到达等级</v>
      </c>
      <c r="E737" s="22">
        <v>1</v>
      </c>
      <c r="F737" s="22">
        <f>_xlfn.IFS(MOD(A737,3)=2,VLOOKUP(A737,任务数值!A:R,9),MOD(A737,3)=0,999,MOD(A737,3)=1,VLOOKUP(A737,任务数值!A:S,14))</f>
        <v>999</v>
      </c>
      <c r="G737" s="22">
        <f>_xlfn.IFS(MOD(A737,3)=2,1,MOD(A737,3)=0,VLOOKUP(A737,任务数值!A:S,7),MOD(A737,3)=1,1)</f>
        <v>15000</v>
      </c>
      <c r="H737" s="6" t="s">
        <v>21</v>
      </c>
      <c r="I737" s="3">
        <v>3</v>
      </c>
    </row>
    <row r="738" s="3" customFormat="1" spans="1:9">
      <c r="A738" s="17">
        <v>736</v>
      </c>
      <c r="B738" s="3" t="str">
        <f>_xlfn.IFS(MOD(A738,3)=2,VLOOKUP(A738,任务数值!A:I,5),MOD(A738,3)=0,VLOOKUP(A738,任务数值!A:I,8),MOD(A738,3)=1,VLOOKUP(A738,任务数值!A:S,13))</f>
        <v>通关守卫战:暗紫星170</v>
      </c>
      <c r="C738" s="17">
        <f t="shared" si="25"/>
        <v>737</v>
      </c>
      <c r="D738" s="22" t="str">
        <f t="shared" si="26"/>
        <v>成就类型-通关战斗类型关卡</v>
      </c>
      <c r="E738" s="22">
        <v>1</v>
      </c>
      <c r="F738" s="22" t="str">
        <f>_xlfn.IFS(MOD(A738,3)=2,VLOOKUP(A738,任务数值!A:R,9),MOD(A738,3)=0,999,MOD(A738,3)=1,VLOOKUP(A738,任务数值!A:S,14))</f>
        <v>战斗类型-挂机关卡|35|170</v>
      </c>
      <c r="G738" s="22">
        <f>_xlfn.IFS(MOD(A738,3)=2,1,MOD(A738,3)=0,VLOOKUP(A738,任务数值!A:S,7),MOD(A738,3)=1,1)</f>
        <v>1</v>
      </c>
      <c r="H738" s="6" t="s">
        <v>21</v>
      </c>
      <c r="I738" s="3">
        <v>3</v>
      </c>
    </row>
    <row r="739" s="3" customFormat="1" spans="1:9">
      <c r="A739" s="17">
        <v>737</v>
      </c>
      <c r="B739" s="3" t="str">
        <f>_xlfn.IFS(MOD(A739,3)=2,VLOOKUP(A739,任务数值!A:I,5),MOD(A739,3)=0,VLOOKUP(A739,任务数值!A:I,8),MOD(A739,3)=1,VLOOKUP(A739,任务数值!A:S,13))</f>
        <v>通关星球42-2</v>
      </c>
      <c r="C739" s="17">
        <f t="shared" si="25"/>
        <v>738</v>
      </c>
      <c r="D739" s="22" t="str">
        <f t="shared" si="26"/>
        <v>成就类型-通关战斗类型关卡</v>
      </c>
      <c r="E739" s="22">
        <v>1</v>
      </c>
      <c r="F739" s="22" t="str">
        <f>_xlfn.IFS(MOD(A739,3)=2,VLOOKUP(A739,任务数值!A:R,9),MOD(A739,3)=0,999,MOD(A739,3)=1,VLOOKUP(A739,任务数值!A:S,14))</f>
        <v>战斗类型-精英关卡|42|2</v>
      </c>
      <c r="G739" s="22">
        <f>_xlfn.IFS(MOD(A739,3)=2,1,MOD(A739,3)=0,VLOOKUP(A739,任务数值!A:S,7),MOD(A739,3)=1,1)</f>
        <v>1</v>
      </c>
      <c r="H739" s="6" t="s">
        <v>21</v>
      </c>
      <c r="I739" s="3">
        <v>3</v>
      </c>
    </row>
    <row r="740" s="3" customFormat="1" spans="1:9">
      <c r="A740" s="17">
        <v>738</v>
      </c>
      <c r="B740" s="3" t="str">
        <f>_xlfn.IFS(MOD(A740,3)=2,VLOOKUP(A740,任务数值!A:I,5),MOD(A740,3)=0,VLOOKUP(A740,任务数值!A:I,8),MOD(A740,3)=1,VLOOKUP(A740,任务数值!A:S,13))</f>
        <v>职业总等级到达15000</v>
      </c>
      <c r="C740" s="17">
        <f t="shared" si="25"/>
        <v>739</v>
      </c>
      <c r="D740" s="22" t="str">
        <f t="shared" si="26"/>
        <v>成就类型-职业到达等级</v>
      </c>
      <c r="E740" s="22">
        <v>1</v>
      </c>
      <c r="F740" s="22">
        <f>_xlfn.IFS(MOD(A740,3)=2,VLOOKUP(A740,任务数值!A:R,9),MOD(A740,3)=0,999,MOD(A740,3)=1,VLOOKUP(A740,任务数值!A:S,14))</f>
        <v>999</v>
      </c>
      <c r="G740" s="22">
        <f>_xlfn.IFS(MOD(A740,3)=2,1,MOD(A740,3)=0,VLOOKUP(A740,任务数值!A:S,7),MOD(A740,3)=1,1)</f>
        <v>15000</v>
      </c>
      <c r="H740" s="6" t="s">
        <v>21</v>
      </c>
      <c r="I740" s="3">
        <v>3</v>
      </c>
    </row>
    <row r="741" s="3" customFormat="1" spans="1:9">
      <c r="A741" s="17">
        <v>739</v>
      </c>
      <c r="B741" s="3" t="str">
        <f>_xlfn.IFS(MOD(A741,3)=2,VLOOKUP(A741,任务数值!A:I,5),MOD(A741,3)=0,VLOOKUP(A741,任务数值!A:I,8),MOD(A741,3)=1,VLOOKUP(A741,任务数值!A:S,13))</f>
        <v>通关守卫战:暗紫星170</v>
      </c>
      <c r="C741" s="17">
        <f t="shared" si="25"/>
        <v>740</v>
      </c>
      <c r="D741" s="22" t="str">
        <f t="shared" si="26"/>
        <v>成就类型-通关战斗类型关卡</v>
      </c>
      <c r="E741" s="22">
        <v>1</v>
      </c>
      <c r="F741" s="22" t="str">
        <f>_xlfn.IFS(MOD(A741,3)=2,VLOOKUP(A741,任务数值!A:R,9),MOD(A741,3)=0,999,MOD(A741,3)=1,VLOOKUP(A741,任务数值!A:S,14))</f>
        <v>战斗类型-挂机关卡|35|170</v>
      </c>
      <c r="G741" s="22">
        <f>_xlfn.IFS(MOD(A741,3)=2,1,MOD(A741,3)=0,VLOOKUP(A741,任务数值!A:S,7),MOD(A741,3)=1,1)</f>
        <v>1</v>
      </c>
      <c r="H741" s="6" t="s">
        <v>21</v>
      </c>
      <c r="I741" s="3">
        <v>3</v>
      </c>
    </row>
    <row r="742" s="3" customFormat="1" spans="1:9">
      <c r="A742" s="17">
        <v>740</v>
      </c>
      <c r="B742" s="3" t="str">
        <f>_xlfn.IFS(MOD(A742,3)=2,VLOOKUP(A742,任务数值!A:I,5),MOD(A742,3)=0,VLOOKUP(A742,任务数值!A:I,8),MOD(A742,3)=1,VLOOKUP(A742,任务数值!A:S,13))</f>
        <v>通关星球42-2</v>
      </c>
      <c r="C742" s="17">
        <f t="shared" si="25"/>
        <v>741</v>
      </c>
      <c r="D742" s="22" t="str">
        <f t="shared" si="26"/>
        <v>成就类型-通关战斗类型关卡</v>
      </c>
      <c r="E742" s="22">
        <v>1</v>
      </c>
      <c r="F742" s="22" t="str">
        <f>_xlfn.IFS(MOD(A742,3)=2,VLOOKUP(A742,任务数值!A:R,9),MOD(A742,3)=0,999,MOD(A742,3)=1,VLOOKUP(A742,任务数值!A:S,14))</f>
        <v>战斗类型-精英关卡|42|2</v>
      </c>
      <c r="G742" s="22">
        <f>_xlfn.IFS(MOD(A742,3)=2,1,MOD(A742,3)=0,VLOOKUP(A742,任务数值!A:S,7),MOD(A742,3)=1,1)</f>
        <v>1</v>
      </c>
      <c r="H742" s="6" t="s">
        <v>21</v>
      </c>
      <c r="I742" s="3">
        <v>3</v>
      </c>
    </row>
    <row r="743" s="3" customFormat="1" spans="1:9">
      <c r="A743" s="17">
        <v>741</v>
      </c>
      <c r="B743" s="3" t="str">
        <f>_xlfn.IFS(MOD(A743,3)=2,VLOOKUP(A743,任务数值!A:I,5),MOD(A743,3)=0,VLOOKUP(A743,任务数值!A:I,8),MOD(A743,3)=1,VLOOKUP(A743,任务数值!A:S,13))</f>
        <v>职业总等级到达15000</v>
      </c>
      <c r="C743" s="17">
        <f t="shared" si="25"/>
        <v>742</v>
      </c>
      <c r="D743" s="22" t="str">
        <f t="shared" si="26"/>
        <v>成就类型-职业到达等级</v>
      </c>
      <c r="E743" s="22">
        <v>1</v>
      </c>
      <c r="F743" s="22">
        <f>_xlfn.IFS(MOD(A743,3)=2,VLOOKUP(A743,任务数值!A:R,9),MOD(A743,3)=0,999,MOD(A743,3)=1,VLOOKUP(A743,任务数值!A:S,14))</f>
        <v>999</v>
      </c>
      <c r="G743" s="22">
        <f>_xlfn.IFS(MOD(A743,3)=2,1,MOD(A743,3)=0,VLOOKUP(A743,任务数值!A:S,7),MOD(A743,3)=1,1)</f>
        <v>15000</v>
      </c>
      <c r="H743" s="6" t="s">
        <v>21</v>
      </c>
      <c r="I743" s="3">
        <v>3</v>
      </c>
    </row>
    <row r="744" s="3" customFormat="1" spans="1:9">
      <c r="A744" s="17">
        <v>742</v>
      </c>
      <c r="B744" s="3" t="str">
        <f>_xlfn.IFS(MOD(A744,3)=2,VLOOKUP(A744,任务数值!A:I,5),MOD(A744,3)=0,VLOOKUP(A744,任务数值!A:I,8),MOD(A744,3)=1,VLOOKUP(A744,任务数值!A:S,13))</f>
        <v>通关守卫战:暗紫星170</v>
      </c>
      <c r="C744" s="17">
        <f t="shared" si="25"/>
        <v>743</v>
      </c>
      <c r="D744" s="22" t="str">
        <f t="shared" si="26"/>
        <v>成就类型-通关战斗类型关卡</v>
      </c>
      <c r="E744" s="22">
        <v>1</v>
      </c>
      <c r="F744" s="22" t="str">
        <f>_xlfn.IFS(MOD(A744,3)=2,VLOOKUP(A744,任务数值!A:R,9),MOD(A744,3)=0,999,MOD(A744,3)=1,VLOOKUP(A744,任务数值!A:S,14))</f>
        <v>战斗类型-挂机关卡|35|170</v>
      </c>
      <c r="G744" s="22">
        <f>_xlfn.IFS(MOD(A744,3)=2,1,MOD(A744,3)=0,VLOOKUP(A744,任务数值!A:S,7),MOD(A744,3)=1,1)</f>
        <v>1</v>
      </c>
      <c r="H744" s="6" t="s">
        <v>21</v>
      </c>
      <c r="I744" s="3">
        <v>3</v>
      </c>
    </row>
    <row r="745" s="3" customFormat="1" spans="1:9">
      <c r="A745" s="17">
        <v>743</v>
      </c>
      <c r="B745" s="3" t="str">
        <f>_xlfn.IFS(MOD(A745,3)=2,VLOOKUP(A745,任务数值!A:I,5),MOD(A745,3)=0,VLOOKUP(A745,任务数值!A:I,8),MOD(A745,3)=1,VLOOKUP(A745,任务数值!A:S,13))</f>
        <v>通关星球42-2</v>
      </c>
      <c r="C745" s="17">
        <f t="shared" si="25"/>
        <v>744</v>
      </c>
      <c r="D745" s="22" t="str">
        <f t="shared" si="26"/>
        <v>成就类型-通关战斗类型关卡</v>
      </c>
      <c r="E745" s="22">
        <v>1</v>
      </c>
      <c r="F745" s="22" t="str">
        <f>_xlfn.IFS(MOD(A745,3)=2,VLOOKUP(A745,任务数值!A:R,9),MOD(A745,3)=0,999,MOD(A745,3)=1,VLOOKUP(A745,任务数值!A:S,14))</f>
        <v>战斗类型-精英关卡|42|2</v>
      </c>
      <c r="G745" s="22">
        <f>_xlfn.IFS(MOD(A745,3)=2,1,MOD(A745,3)=0,VLOOKUP(A745,任务数值!A:S,7),MOD(A745,3)=1,1)</f>
        <v>1</v>
      </c>
      <c r="H745" s="6" t="s">
        <v>21</v>
      </c>
      <c r="I745" s="3">
        <v>3</v>
      </c>
    </row>
    <row r="746" s="3" customFormat="1" spans="1:9">
      <c r="A746" s="17">
        <v>744</v>
      </c>
      <c r="B746" s="3" t="str">
        <f>_xlfn.IFS(MOD(A746,3)=2,VLOOKUP(A746,任务数值!A:I,5),MOD(A746,3)=0,VLOOKUP(A746,任务数值!A:I,8),MOD(A746,3)=1,VLOOKUP(A746,任务数值!A:S,13))</f>
        <v>职业总等级到达15000</v>
      </c>
      <c r="C746" s="17">
        <f t="shared" si="25"/>
        <v>745</v>
      </c>
      <c r="D746" s="22" t="str">
        <f t="shared" si="26"/>
        <v>成就类型-职业到达等级</v>
      </c>
      <c r="E746" s="22">
        <v>1</v>
      </c>
      <c r="F746" s="22">
        <f>_xlfn.IFS(MOD(A746,3)=2,VLOOKUP(A746,任务数值!A:R,9),MOD(A746,3)=0,999,MOD(A746,3)=1,VLOOKUP(A746,任务数值!A:S,14))</f>
        <v>999</v>
      </c>
      <c r="G746" s="22">
        <f>_xlfn.IFS(MOD(A746,3)=2,1,MOD(A746,3)=0,VLOOKUP(A746,任务数值!A:S,7),MOD(A746,3)=1,1)</f>
        <v>15000</v>
      </c>
      <c r="H746" s="6" t="s">
        <v>21</v>
      </c>
      <c r="I746" s="3">
        <v>3</v>
      </c>
    </row>
    <row r="747" s="3" customFormat="1" spans="1:9">
      <c r="A747" s="17">
        <v>745</v>
      </c>
      <c r="B747" s="3" t="str">
        <f>_xlfn.IFS(MOD(A747,3)=2,VLOOKUP(A747,任务数值!A:I,5),MOD(A747,3)=0,VLOOKUP(A747,任务数值!A:I,8),MOD(A747,3)=1,VLOOKUP(A747,任务数值!A:S,13))</f>
        <v>通关守卫战:暗紫星170</v>
      </c>
      <c r="C747" s="17">
        <f t="shared" si="25"/>
        <v>746</v>
      </c>
      <c r="D747" s="22" t="str">
        <f t="shared" si="26"/>
        <v>成就类型-通关战斗类型关卡</v>
      </c>
      <c r="E747" s="22">
        <v>1</v>
      </c>
      <c r="F747" s="22" t="str">
        <f>_xlfn.IFS(MOD(A747,3)=2,VLOOKUP(A747,任务数值!A:R,9),MOD(A747,3)=0,999,MOD(A747,3)=1,VLOOKUP(A747,任务数值!A:S,14))</f>
        <v>战斗类型-挂机关卡|35|170</v>
      </c>
      <c r="G747" s="22">
        <f>_xlfn.IFS(MOD(A747,3)=2,1,MOD(A747,3)=0,VLOOKUP(A747,任务数值!A:S,7),MOD(A747,3)=1,1)</f>
        <v>1</v>
      </c>
      <c r="H747" s="6" t="s">
        <v>21</v>
      </c>
      <c r="I747" s="3">
        <v>3</v>
      </c>
    </row>
    <row r="748" s="3" customFormat="1" spans="1:9">
      <c r="A748" s="17">
        <v>746</v>
      </c>
      <c r="B748" s="3" t="str">
        <f>_xlfn.IFS(MOD(A748,3)=2,VLOOKUP(A748,任务数值!A:I,5),MOD(A748,3)=0,VLOOKUP(A748,任务数值!A:I,8),MOD(A748,3)=1,VLOOKUP(A748,任务数值!A:S,13))</f>
        <v>通关星球42-2</v>
      </c>
      <c r="C748" s="17">
        <f t="shared" si="25"/>
        <v>747</v>
      </c>
      <c r="D748" s="22" t="str">
        <f t="shared" si="26"/>
        <v>成就类型-通关战斗类型关卡</v>
      </c>
      <c r="E748" s="22">
        <v>1</v>
      </c>
      <c r="F748" s="22" t="str">
        <f>_xlfn.IFS(MOD(A748,3)=2,VLOOKUP(A748,任务数值!A:R,9),MOD(A748,3)=0,999,MOD(A748,3)=1,VLOOKUP(A748,任务数值!A:S,14))</f>
        <v>战斗类型-精英关卡|42|2</v>
      </c>
      <c r="G748" s="22">
        <f>_xlfn.IFS(MOD(A748,3)=2,1,MOD(A748,3)=0,VLOOKUP(A748,任务数值!A:S,7),MOD(A748,3)=1,1)</f>
        <v>1</v>
      </c>
      <c r="H748" s="6" t="s">
        <v>21</v>
      </c>
      <c r="I748" s="3">
        <v>3</v>
      </c>
    </row>
    <row r="749" s="3" customFormat="1" spans="1:9">
      <c r="A749" s="17">
        <v>747</v>
      </c>
      <c r="B749" s="3" t="str">
        <f>_xlfn.IFS(MOD(A749,3)=2,VLOOKUP(A749,任务数值!A:I,5),MOD(A749,3)=0,VLOOKUP(A749,任务数值!A:I,8),MOD(A749,3)=1,VLOOKUP(A749,任务数值!A:S,13))</f>
        <v>职业总等级到达15000</v>
      </c>
      <c r="C749" s="17">
        <f t="shared" si="25"/>
        <v>748</v>
      </c>
      <c r="D749" s="22" t="str">
        <f t="shared" si="26"/>
        <v>成就类型-职业到达等级</v>
      </c>
      <c r="E749" s="22">
        <v>1</v>
      </c>
      <c r="F749" s="22">
        <f>_xlfn.IFS(MOD(A749,3)=2,VLOOKUP(A749,任务数值!A:R,9),MOD(A749,3)=0,999,MOD(A749,3)=1,VLOOKUP(A749,任务数值!A:S,14))</f>
        <v>999</v>
      </c>
      <c r="G749" s="22">
        <f>_xlfn.IFS(MOD(A749,3)=2,1,MOD(A749,3)=0,VLOOKUP(A749,任务数值!A:S,7),MOD(A749,3)=1,1)</f>
        <v>15000</v>
      </c>
      <c r="H749" s="6" t="s">
        <v>21</v>
      </c>
      <c r="I749" s="3">
        <v>3</v>
      </c>
    </row>
    <row r="750" s="3" customFormat="1" spans="1:9">
      <c r="A750" s="17">
        <v>748</v>
      </c>
      <c r="B750" s="3" t="str">
        <f>_xlfn.IFS(MOD(A750,3)=2,VLOOKUP(A750,任务数值!A:I,5),MOD(A750,3)=0,VLOOKUP(A750,任务数值!A:I,8),MOD(A750,3)=1,VLOOKUP(A750,任务数值!A:S,13))</f>
        <v>通关守卫战:暗紫星170</v>
      </c>
      <c r="C750" s="17">
        <f t="shared" si="25"/>
        <v>749</v>
      </c>
      <c r="D750" s="22" t="str">
        <f t="shared" si="26"/>
        <v>成就类型-通关战斗类型关卡</v>
      </c>
      <c r="E750" s="22">
        <v>1</v>
      </c>
      <c r="F750" s="22" t="str">
        <f>_xlfn.IFS(MOD(A750,3)=2,VLOOKUP(A750,任务数值!A:R,9),MOD(A750,3)=0,999,MOD(A750,3)=1,VLOOKUP(A750,任务数值!A:S,14))</f>
        <v>战斗类型-挂机关卡|35|170</v>
      </c>
      <c r="G750" s="22">
        <f>_xlfn.IFS(MOD(A750,3)=2,1,MOD(A750,3)=0,VLOOKUP(A750,任务数值!A:S,7),MOD(A750,3)=1,1)</f>
        <v>1</v>
      </c>
      <c r="H750" s="6" t="s">
        <v>21</v>
      </c>
      <c r="I750" s="3">
        <v>3</v>
      </c>
    </row>
    <row r="751" s="3" customFormat="1" spans="1:9">
      <c r="A751" s="17">
        <v>749</v>
      </c>
      <c r="B751" s="3" t="str">
        <f>_xlfn.IFS(MOD(A751,3)=2,VLOOKUP(A751,任务数值!A:I,5),MOD(A751,3)=0,VLOOKUP(A751,任务数值!A:I,8),MOD(A751,3)=1,VLOOKUP(A751,任务数值!A:S,13))</f>
        <v>通关星球42-2</v>
      </c>
      <c r="C751" s="17">
        <f t="shared" si="25"/>
        <v>750</v>
      </c>
      <c r="D751" s="22" t="str">
        <f t="shared" si="26"/>
        <v>成就类型-通关战斗类型关卡</v>
      </c>
      <c r="E751" s="22">
        <v>1</v>
      </c>
      <c r="F751" s="22" t="str">
        <f>_xlfn.IFS(MOD(A751,3)=2,VLOOKUP(A751,任务数值!A:R,9),MOD(A751,3)=0,999,MOD(A751,3)=1,VLOOKUP(A751,任务数值!A:S,14))</f>
        <v>战斗类型-精英关卡|42|2</v>
      </c>
      <c r="G751" s="22">
        <f>_xlfn.IFS(MOD(A751,3)=2,1,MOD(A751,3)=0,VLOOKUP(A751,任务数值!A:S,7),MOD(A751,3)=1,1)</f>
        <v>1</v>
      </c>
      <c r="H751" s="6" t="s">
        <v>21</v>
      </c>
      <c r="I751" s="3">
        <v>3</v>
      </c>
    </row>
    <row r="752" s="3" customFormat="1" spans="1:9">
      <c r="A752" s="17">
        <v>750</v>
      </c>
      <c r="B752" s="3" t="str">
        <f>_xlfn.IFS(MOD(A752,3)=2,VLOOKUP(A752,任务数值!A:I,5),MOD(A752,3)=0,VLOOKUP(A752,任务数值!A:I,8),MOD(A752,3)=1,VLOOKUP(A752,任务数值!A:S,13))</f>
        <v>职业总等级到达15000</v>
      </c>
      <c r="C752" s="17">
        <f t="shared" si="25"/>
        <v>751</v>
      </c>
      <c r="D752" s="22" t="str">
        <f t="shared" si="26"/>
        <v>成就类型-职业到达等级</v>
      </c>
      <c r="E752" s="22">
        <v>1</v>
      </c>
      <c r="F752" s="22">
        <f>_xlfn.IFS(MOD(A752,3)=2,VLOOKUP(A752,任务数值!A:R,9),MOD(A752,3)=0,999,MOD(A752,3)=1,VLOOKUP(A752,任务数值!A:S,14))</f>
        <v>999</v>
      </c>
      <c r="G752" s="22">
        <f>_xlfn.IFS(MOD(A752,3)=2,1,MOD(A752,3)=0,VLOOKUP(A752,任务数值!A:S,7),MOD(A752,3)=1,1)</f>
        <v>15000</v>
      </c>
      <c r="H752" s="6" t="s">
        <v>21</v>
      </c>
      <c r="I752" s="3">
        <v>3</v>
      </c>
    </row>
    <row r="753" s="3" customFormat="1" spans="1:9">
      <c r="A753" s="17">
        <v>751</v>
      </c>
      <c r="B753" s="3" t="str">
        <f>_xlfn.IFS(MOD(A753,3)=2,VLOOKUP(A753,任务数值!A:I,5),MOD(A753,3)=0,VLOOKUP(A753,任务数值!A:I,8),MOD(A753,3)=1,VLOOKUP(A753,任务数值!A:S,13))</f>
        <v>通关守卫战:暗紫星170</v>
      </c>
      <c r="C753" s="17">
        <f t="shared" si="25"/>
        <v>752</v>
      </c>
      <c r="D753" s="22" t="str">
        <f t="shared" si="26"/>
        <v>成就类型-通关战斗类型关卡</v>
      </c>
      <c r="E753" s="22">
        <v>1</v>
      </c>
      <c r="F753" s="22" t="str">
        <f>_xlfn.IFS(MOD(A753,3)=2,VLOOKUP(A753,任务数值!A:R,9),MOD(A753,3)=0,999,MOD(A753,3)=1,VLOOKUP(A753,任务数值!A:S,14))</f>
        <v>战斗类型-挂机关卡|35|170</v>
      </c>
      <c r="G753" s="22">
        <f>_xlfn.IFS(MOD(A753,3)=2,1,MOD(A753,3)=0,VLOOKUP(A753,任务数值!A:S,7),MOD(A753,3)=1,1)</f>
        <v>1</v>
      </c>
      <c r="H753" s="6" t="s">
        <v>21</v>
      </c>
      <c r="I753" s="3">
        <v>3</v>
      </c>
    </row>
    <row r="754" s="3" customFormat="1" spans="1:9">
      <c r="A754" s="17">
        <v>752</v>
      </c>
      <c r="B754" s="3" t="str">
        <f>_xlfn.IFS(MOD(A754,3)=2,VLOOKUP(A754,任务数值!A:I,5),MOD(A754,3)=0,VLOOKUP(A754,任务数值!A:I,8),MOD(A754,3)=1,VLOOKUP(A754,任务数值!A:S,13))</f>
        <v>通关星球42-2</v>
      </c>
      <c r="C754" s="17">
        <f t="shared" si="25"/>
        <v>753</v>
      </c>
      <c r="D754" s="22" t="str">
        <f t="shared" si="26"/>
        <v>成就类型-通关战斗类型关卡</v>
      </c>
      <c r="E754" s="22">
        <v>1</v>
      </c>
      <c r="F754" s="22" t="str">
        <f>_xlfn.IFS(MOD(A754,3)=2,VLOOKUP(A754,任务数值!A:R,9),MOD(A754,3)=0,999,MOD(A754,3)=1,VLOOKUP(A754,任务数值!A:S,14))</f>
        <v>战斗类型-精英关卡|42|2</v>
      </c>
      <c r="G754" s="22">
        <f>_xlfn.IFS(MOD(A754,3)=2,1,MOD(A754,3)=0,VLOOKUP(A754,任务数值!A:S,7),MOD(A754,3)=1,1)</f>
        <v>1</v>
      </c>
      <c r="H754" s="6" t="s">
        <v>21</v>
      </c>
      <c r="I754" s="3">
        <v>3</v>
      </c>
    </row>
    <row r="755" s="3" customFormat="1" spans="1:9">
      <c r="A755" s="17">
        <v>753</v>
      </c>
      <c r="B755" s="3" t="str">
        <f>_xlfn.IFS(MOD(A755,3)=2,VLOOKUP(A755,任务数值!A:I,5),MOD(A755,3)=0,VLOOKUP(A755,任务数值!A:I,8),MOD(A755,3)=1,VLOOKUP(A755,任务数值!A:S,13))</f>
        <v>职业总等级到达15000</v>
      </c>
      <c r="C755" s="17">
        <f t="shared" si="25"/>
        <v>754</v>
      </c>
      <c r="D755" s="22" t="str">
        <f t="shared" si="26"/>
        <v>成就类型-职业到达等级</v>
      </c>
      <c r="E755" s="22">
        <v>1</v>
      </c>
      <c r="F755" s="22">
        <f>_xlfn.IFS(MOD(A755,3)=2,VLOOKUP(A755,任务数值!A:R,9),MOD(A755,3)=0,999,MOD(A755,3)=1,VLOOKUP(A755,任务数值!A:S,14))</f>
        <v>999</v>
      </c>
      <c r="G755" s="22">
        <f>_xlfn.IFS(MOD(A755,3)=2,1,MOD(A755,3)=0,VLOOKUP(A755,任务数值!A:S,7),MOD(A755,3)=1,1)</f>
        <v>15000</v>
      </c>
      <c r="H755" s="6" t="s">
        <v>21</v>
      </c>
      <c r="I755" s="3">
        <v>3</v>
      </c>
    </row>
    <row r="756" s="3" customFormat="1" spans="1:9">
      <c r="A756" s="17">
        <v>754</v>
      </c>
      <c r="B756" s="3" t="str">
        <f>_xlfn.IFS(MOD(A756,3)=2,VLOOKUP(A756,任务数值!A:I,5),MOD(A756,3)=0,VLOOKUP(A756,任务数值!A:I,8),MOD(A756,3)=1,VLOOKUP(A756,任务数值!A:S,13))</f>
        <v>通关守卫战:暗紫星170</v>
      </c>
      <c r="C756" s="17">
        <f t="shared" si="25"/>
        <v>755</v>
      </c>
      <c r="D756" s="22" t="str">
        <f t="shared" si="26"/>
        <v>成就类型-通关战斗类型关卡</v>
      </c>
      <c r="E756" s="22">
        <v>1</v>
      </c>
      <c r="F756" s="22" t="str">
        <f>_xlfn.IFS(MOD(A756,3)=2,VLOOKUP(A756,任务数值!A:R,9),MOD(A756,3)=0,999,MOD(A756,3)=1,VLOOKUP(A756,任务数值!A:S,14))</f>
        <v>战斗类型-挂机关卡|35|170</v>
      </c>
      <c r="G756" s="22">
        <f>_xlfn.IFS(MOD(A756,3)=2,1,MOD(A756,3)=0,VLOOKUP(A756,任务数值!A:S,7),MOD(A756,3)=1,1)</f>
        <v>1</v>
      </c>
      <c r="H756" s="6" t="s">
        <v>21</v>
      </c>
      <c r="I756" s="3">
        <v>3</v>
      </c>
    </row>
    <row r="757" s="3" customFormat="1" spans="1:9">
      <c r="A757" s="17">
        <v>755</v>
      </c>
      <c r="B757" s="3" t="str">
        <f>_xlfn.IFS(MOD(A757,3)=2,VLOOKUP(A757,任务数值!A:I,5),MOD(A757,3)=0,VLOOKUP(A757,任务数值!A:I,8),MOD(A757,3)=1,VLOOKUP(A757,任务数值!A:S,13))</f>
        <v>通关星球42-2</v>
      </c>
      <c r="C757" s="17">
        <f t="shared" si="25"/>
        <v>756</v>
      </c>
      <c r="D757" s="22" t="str">
        <f t="shared" si="26"/>
        <v>成就类型-通关战斗类型关卡</v>
      </c>
      <c r="E757" s="22">
        <v>1</v>
      </c>
      <c r="F757" s="22" t="str">
        <f>_xlfn.IFS(MOD(A757,3)=2,VLOOKUP(A757,任务数值!A:R,9),MOD(A757,3)=0,999,MOD(A757,3)=1,VLOOKUP(A757,任务数值!A:S,14))</f>
        <v>战斗类型-精英关卡|42|2</v>
      </c>
      <c r="G757" s="22">
        <f>_xlfn.IFS(MOD(A757,3)=2,1,MOD(A757,3)=0,VLOOKUP(A757,任务数值!A:S,7),MOD(A757,3)=1,1)</f>
        <v>1</v>
      </c>
      <c r="H757" s="6" t="s">
        <v>21</v>
      </c>
      <c r="I757" s="3">
        <v>3</v>
      </c>
    </row>
    <row r="758" s="3" customFormat="1" spans="1:9">
      <c r="A758" s="17">
        <v>756</v>
      </c>
      <c r="B758" s="3" t="str">
        <f>_xlfn.IFS(MOD(A758,3)=2,VLOOKUP(A758,任务数值!A:I,5),MOD(A758,3)=0,VLOOKUP(A758,任务数值!A:I,8),MOD(A758,3)=1,VLOOKUP(A758,任务数值!A:S,13))</f>
        <v>职业总等级到达15000</v>
      </c>
      <c r="C758" s="17">
        <f t="shared" si="25"/>
        <v>757</v>
      </c>
      <c r="D758" s="22" t="str">
        <f t="shared" si="26"/>
        <v>成就类型-职业到达等级</v>
      </c>
      <c r="E758" s="22">
        <v>1</v>
      </c>
      <c r="F758" s="22">
        <f>_xlfn.IFS(MOD(A758,3)=2,VLOOKUP(A758,任务数值!A:R,9),MOD(A758,3)=0,999,MOD(A758,3)=1,VLOOKUP(A758,任务数值!A:S,14))</f>
        <v>999</v>
      </c>
      <c r="G758" s="22">
        <f>_xlfn.IFS(MOD(A758,3)=2,1,MOD(A758,3)=0,VLOOKUP(A758,任务数值!A:S,7),MOD(A758,3)=1,1)</f>
        <v>15000</v>
      </c>
      <c r="H758" s="6" t="s">
        <v>21</v>
      </c>
      <c r="I758" s="3">
        <v>3</v>
      </c>
    </row>
    <row r="759" s="3" customFormat="1" spans="1:9">
      <c r="A759" s="17">
        <v>757</v>
      </c>
      <c r="B759" s="3" t="str">
        <f>_xlfn.IFS(MOD(A759,3)=2,VLOOKUP(A759,任务数值!A:I,5),MOD(A759,3)=0,VLOOKUP(A759,任务数值!A:I,8),MOD(A759,3)=1,VLOOKUP(A759,任务数值!A:S,13))</f>
        <v>通关守卫战:暗紫星170</v>
      </c>
      <c r="C759" s="17">
        <f t="shared" si="25"/>
        <v>758</v>
      </c>
      <c r="D759" s="22" t="str">
        <f t="shared" si="26"/>
        <v>成就类型-通关战斗类型关卡</v>
      </c>
      <c r="E759" s="22">
        <v>1</v>
      </c>
      <c r="F759" s="22" t="str">
        <f>_xlfn.IFS(MOD(A759,3)=2,VLOOKUP(A759,任务数值!A:R,9),MOD(A759,3)=0,999,MOD(A759,3)=1,VLOOKUP(A759,任务数值!A:S,14))</f>
        <v>战斗类型-挂机关卡|35|170</v>
      </c>
      <c r="G759" s="22">
        <f>_xlfn.IFS(MOD(A759,3)=2,1,MOD(A759,3)=0,VLOOKUP(A759,任务数值!A:S,7),MOD(A759,3)=1,1)</f>
        <v>1</v>
      </c>
      <c r="H759" s="6" t="s">
        <v>21</v>
      </c>
      <c r="I759" s="3">
        <v>3</v>
      </c>
    </row>
    <row r="760" s="3" customFormat="1" spans="1:9">
      <c r="A760" s="17">
        <v>758</v>
      </c>
      <c r="B760" s="3" t="str">
        <f>_xlfn.IFS(MOD(A760,3)=2,VLOOKUP(A760,任务数值!A:I,5),MOD(A760,3)=0,VLOOKUP(A760,任务数值!A:I,8),MOD(A760,3)=1,VLOOKUP(A760,任务数值!A:S,13))</f>
        <v>通关星球42-2</v>
      </c>
      <c r="C760" s="17">
        <f t="shared" si="25"/>
        <v>759</v>
      </c>
      <c r="D760" s="22" t="str">
        <f t="shared" si="26"/>
        <v>成就类型-通关战斗类型关卡</v>
      </c>
      <c r="E760" s="22">
        <v>1</v>
      </c>
      <c r="F760" s="22" t="str">
        <f>_xlfn.IFS(MOD(A760,3)=2,VLOOKUP(A760,任务数值!A:R,9),MOD(A760,3)=0,999,MOD(A760,3)=1,VLOOKUP(A760,任务数值!A:S,14))</f>
        <v>战斗类型-精英关卡|42|2</v>
      </c>
      <c r="G760" s="22">
        <f>_xlfn.IFS(MOD(A760,3)=2,1,MOD(A760,3)=0,VLOOKUP(A760,任务数值!A:S,7),MOD(A760,3)=1,1)</f>
        <v>1</v>
      </c>
      <c r="H760" s="6" t="s">
        <v>21</v>
      </c>
      <c r="I760" s="3">
        <v>3</v>
      </c>
    </row>
    <row r="761" s="3" customFormat="1" spans="1:9">
      <c r="A761" s="17">
        <v>759</v>
      </c>
      <c r="B761" s="3" t="str">
        <f>_xlfn.IFS(MOD(A761,3)=2,VLOOKUP(A761,任务数值!A:I,5),MOD(A761,3)=0,VLOOKUP(A761,任务数值!A:I,8),MOD(A761,3)=1,VLOOKUP(A761,任务数值!A:S,13))</f>
        <v>职业总等级到达15000</v>
      </c>
      <c r="C761" s="17">
        <f t="shared" si="25"/>
        <v>760</v>
      </c>
      <c r="D761" s="22" t="str">
        <f t="shared" si="26"/>
        <v>成就类型-职业到达等级</v>
      </c>
      <c r="E761" s="22">
        <v>1</v>
      </c>
      <c r="F761" s="22">
        <f>_xlfn.IFS(MOD(A761,3)=2,VLOOKUP(A761,任务数值!A:R,9),MOD(A761,3)=0,999,MOD(A761,3)=1,VLOOKUP(A761,任务数值!A:S,14))</f>
        <v>999</v>
      </c>
      <c r="G761" s="22">
        <f>_xlfn.IFS(MOD(A761,3)=2,1,MOD(A761,3)=0,VLOOKUP(A761,任务数值!A:S,7),MOD(A761,3)=1,1)</f>
        <v>15000</v>
      </c>
      <c r="H761" s="6" t="s">
        <v>21</v>
      </c>
      <c r="I761" s="3">
        <v>3</v>
      </c>
    </row>
    <row r="762" s="3" customFormat="1" spans="1:9">
      <c r="A762" s="17">
        <v>760</v>
      </c>
      <c r="B762" s="3" t="str">
        <f>_xlfn.IFS(MOD(A762,3)=2,VLOOKUP(A762,任务数值!A:I,5),MOD(A762,3)=0,VLOOKUP(A762,任务数值!A:I,8),MOD(A762,3)=1,VLOOKUP(A762,任务数值!A:S,13))</f>
        <v>通关守卫战:暗紫星170</v>
      </c>
      <c r="C762" s="17">
        <f t="shared" si="25"/>
        <v>761</v>
      </c>
      <c r="D762" s="22" t="str">
        <f t="shared" si="26"/>
        <v>成就类型-通关战斗类型关卡</v>
      </c>
      <c r="E762" s="22">
        <v>1</v>
      </c>
      <c r="F762" s="22" t="str">
        <f>_xlfn.IFS(MOD(A762,3)=2,VLOOKUP(A762,任务数值!A:R,9),MOD(A762,3)=0,999,MOD(A762,3)=1,VLOOKUP(A762,任务数值!A:S,14))</f>
        <v>战斗类型-挂机关卡|35|170</v>
      </c>
      <c r="G762" s="22">
        <f>_xlfn.IFS(MOD(A762,3)=2,1,MOD(A762,3)=0,VLOOKUP(A762,任务数值!A:S,7),MOD(A762,3)=1,1)</f>
        <v>1</v>
      </c>
      <c r="H762" s="6" t="s">
        <v>21</v>
      </c>
      <c r="I762" s="3">
        <v>3</v>
      </c>
    </row>
    <row r="763" s="3" customFormat="1" spans="1:9">
      <c r="A763" s="17">
        <v>761</v>
      </c>
      <c r="B763" s="3" t="str">
        <f>_xlfn.IFS(MOD(A763,3)=2,VLOOKUP(A763,任务数值!A:I,5),MOD(A763,3)=0,VLOOKUP(A763,任务数值!A:I,8),MOD(A763,3)=1,VLOOKUP(A763,任务数值!A:S,13))</f>
        <v>通关星球42-2</v>
      </c>
      <c r="C763" s="17">
        <f t="shared" si="25"/>
        <v>762</v>
      </c>
      <c r="D763" s="22" t="str">
        <f t="shared" si="26"/>
        <v>成就类型-通关战斗类型关卡</v>
      </c>
      <c r="E763" s="22">
        <v>1</v>
      </c>
      <c r="F763" s="22" t="str">
        <f>_xlfn.IFS(MOD(A763,3)=2,VLOOKUP(A763,任务数值!A:R,9),MOD(A763,3)=0,999,MOD(A763,3)=1,VLOOKUP(A763,任务数值!A:S,14))</f>
        <v>战斗类型-精英关卡|42|2</v>
      </c>
      <c r="G763" s="22">
        <f>_xlfn.IFS(MOD(A763,3)=2,1,MOD(A763,3)=0,VLOOKUP(A763,任务数值!A:S,7),MOD(A763,3)=1,1)</f>
        <v>1</v>
      </c>
      <c r="H763" s="6" t="s">
        <v>21</v>
      </c>
      <c r="I763" s="3">
        <v>3</v>
      </c>
    </row>
    <row r="764" s="3" customFormat="1" spans="1:9">
      <c r="A764" s="17">
        <v>762</v>
      </c>
      <c r="B764" s="3" t="str">
        <f>_xlfn.IFS(MOD(A764,3)=2,VLOOKUP(A764,任务数值!A:I,5),MOD(A764,3)=0,VLOOKUP(A764,任务数值!A:I,8),MOD(A764,3)=1,VLOOKUP(A764,任务数值!A:S,13))</f>
        <v>职业总等级到达15000</v>
      </c>
      <c r="C764" s="17">
        <f t="shared" si="25"/>
        <v>763</v>
      </c>
      <c r="D764" s="22" t="str">
        <f t="shared" si="26"/>
        <v>成就类型-职业到达等级</v>
      </c>
      <c r="E764" s="22">
        <v>1</v>
      </c>
      <c r="F764" s="22">
        <f>_xlfn.IFS(MOD(A764,3)=2,VLOOKUP(A764,任务数值!A:R,9),MOD(A764,3)=0,999,MOD(A764,3)=1,VLOOKUP(A764,任务数值!A:S,14))</f>
        <v>999</v>
      </c>
      <c r="G764" s="22">
        <f>_xlfn.IFS(MOD(A764,3)=2,1,MOD(A764,3)=0,VLOOKUP(A764,任务数值!A:S,7),MOD(A764,3)=1,1)</f>
        <v>15000</v>
      </c>
      <c r="H764" s="6" t="s">
        <v>21</v>
      </c>
      <c r="I764" s="3">
        <v>3</v>
      </c>
    </row>
    <row r="765" s="3" customFormat="1" spans="1:9">
      <c r="A765" s="17">
        <v>763</v>
      </c>
      <c r="B765" s="3" t="str">
        <f>_xlfn.IFS(MOD(A765,3)=2,VLOOKUP(A765,任务数值!A:I,5),MOD(A765,3)=0,VLOOKUP(A765,任务数值!A:I,8),MOD(A765,3)=1,VLOOKUP(A765,任务数值!A:S,13))</f>
        <v>通关守卫战:暗紫星170</v>
      </c>
      <c r="C765" s="17">
        <f t="shared" si="25"/>
        <v>764</v>
      </c>
      <c r="D765" s="22" t="str">
        <f t="shared" si="26"/>
        <v>成就类型-通关战斗类型关卡</v>
      </c>
      <c r="E765" s="22">
        <v>1</v>
      </c>
      <c r="F765" s="22" t="str">
        <f>_xlfn.IFS(MOD(A765,3)=2,VLOOKUP(A765,任务数值!A:R,9),MOD(A765,3)=0,999,MOD(A765,3)=1,VLOOKUP(A765,任务数值!A:S,14))</f>
        <v>战斗类型-挂机关卡|35|170</v>
      </c>
      <c r="G765" s="22">
        <f>_xlfn.IFS(MOD(A765,3)=2,1,MOD(A765,3)=0,VLOOKUP(A765,任务数值!A:S,7),MOD(A765,3)=1,1)</f>
        <v>1</v>
      </c>
      <c r="H765" s="6" t="s">
        <v>21</v>
      </c>
      <c r="I765" s="3">
        <v>3</v>
      </c>
    </row>
    <row r="766" s="3" customFormat="1" spans="1:9">
      <c r="A766" s="17">
        <v>764</v>
      </c>
      <c r="B766" s="3" t="str">
        <f>_xlfn.IFS(MOD(A766,3)=2,VLOOKUP(A766,任务数值!A:I,5),MOD(A766,3)=0,VLOOKUP(A766,任务数值!A:I,8),MOD(A766,3)=1,VLOOKUP(A766,任务数值!A:S,13))</f>
        <v>通关星球42-2</v>
      </c>
      <c r="C766" s="17">
        <f t="shared" si="25"/>
        <v>765</v>
      </c>
      <c r="D766" s="22" t="str">
        <f t="shared" si="26"/>
        <v>成就类型-通关战斗类型关卡</v>
      </c>
      <c r="E766" s="22">
        <v>1</v>
      </c>
      <c r="F766" s="22" t="str">
        <f>_xlfn.IFS(MOD(A766,3)=2,VLOOKUP(A766,任务数值!A:R,9),MOD(A766,3)=0,999,MOD(A766,3)=1,VLOOKUP(A766,任务数值!A:S,14))</f>
        <v>战斗类型-精英关卡|42|2</v>
      </c>
      <c r="G766" s="22">
        <f>_xlfn.IFS(MOD(A766,3)=2,1,MOD(A766,3)=0,VLOOKUP(A766,任务数值!A:S,7),MOD(A766,3)=1,1)</f>
        <v>1</v>
      </c>
      <c r="H766" s="6" t="s">
        <v>21</v>
      </c>
      <c r="I766" s="3">
        <v>3</v>
      </c>
    </row>
    <row r="767" s="3" customFormat="1" spans="1:9">
      <c r="A767" s="17">
        <v>765</v>
      </c>
      <c r="B767" s="3" t="str">
        <f>_xlfn.IFS(MOD(A767,3)=2,VLOOKUP(A767,任务数值!A:I,5),MOD(A767,3)=0,VLOOKUP(A767,任务数值!A:I,8),MOD(A767,3)=1,VLOOKUP(A767,任务数值!A:S,13))</f>
        <v>职业总等级到达15000</v>
      </c>
      <c r="C767" s="17">
        <f t="shared" si="25"/>
        <v>766</v>
      </c>
      <c r="D767" s="22" t="str">
        <f t="shared" si="26"/>
        <v>成就类型-职业到达等级</v>
      </c>
      <c r="E767" s="22">
        <v>1</v>
      </c>
      <c r="F767" s="22">
        <f>_xlfn.IFS(MOD(A767,3)=2,VLOOKUP(A767,任务数值!A:R,9),MOD(A767,3)=0,999,MOD(A767,3)=1,VLOOKUP(A767,任务数值!A:S,14))</f>
        <v>999</v>
      </c>
      <c r="G767" s="22">
        <f>_xlfn.IFS(MOD(A767,3)=2,1,MOD(A767,3)=0,VLOOKUP(A767,任务数值!A:S,7),MOD(A767,3)=1,1)</f>
        <v>15000</v>
      </c>
      <c r="H767" s="6" t="s">
        <v>21</v>
      </c>
      <c r="I767" s="3">
        <v>3</v>
      </c>
    </row>
    <row r="768" s="3" customFormat="1" spans="1:9">
      <c r="A768" s="17">
        <v>766</v>
      </c>
      <c r="B768" s="3" t="str">
        <f>_xlfn.IFS(MOD(A768,3)=2,VLOOKUP(A768,任务数值!A:I,5),MOD(A768,3)=0,VLOOKUP(A768,任务数值!A:I,8),MOD(A768,3)=1,VLOOKUP(A768,任务数值!A:S,13))</f>
        <v>通关守卫战:暗紫星170</v>
      </c>
      <c r="C768" s="17">
        <f t="shared" si="25"/>
        <v>767</v>
      </c>
      <c r="D768" s="22" t="str">
        <f t="shared" si="26"/>
        <v>成就类型-通关战斗类型关卡</v>
      </c>
      <c r="E768" s="22">
        <v>1</v>
      </c>
      <c r="F768" s="22" t="str">
        <f>_xlfn.IFS(MOD(A768,3)=2,VLOOKUP(A768,任务数值!A:R,9),MOD(A768,3)=0,999,MOD(A768,3)=1,VLOOKUP(A768,任务数值!A:S,14))</f>
        <v>战斗类型-挂机关卡|35|170</v>
      </c>
      <c r="G768" s="22">
        <f>_xlfn.IFS(MOD(A768,3)=2,1,MOD(A768,3)=0,VLOOKUP(A768,任务数值!A:S,7),MOD(A768,3)=1,1)</f>
        <v>1</v>
      </c>
      <c r="H768" s="6" t="s">
        <v>21</v>
      </c>
      <c r="I768" s="3">
        <v>3</v>
      </c>
    </row>
    <row r="769" s="3" customFormat="1" spans="1:9">
      <c r="A769" s="17">
        <v>767</v>
      </c>
      <c r="B769" s="3" t="str">
        <f>_xlfn.IFS(MOD(A769,3)=2,VLOOKUP(A769,任务数值!A:I,5),MOD(A769,3)=0,VLOOKUP(A769,任务数值!A:I,8),MOD(A769,3)=1,VLOOKUP(A769,任务数值!A:S,13))</f>
        <v>通关星球42-2</v>
      </c>
      <c r="C769" s="17">
        <f t="shared" si="25"/>
        <v>768</v>
      </c>
      <c r="D769" s="22" t="str">
        <f t="shared" si="26"/>
        <v>成就类型-通关战斗类型关卡</v>
      </c>
      <c r="E769" s="22">
        <v>1</v>
      </c>
      <c r="F769" s="22" t="str">
        <f>_xlfn.IFS(MOD(A769,3)=2,VLOOKUP(A769,任务数值!A:R,9),MOD(A769,3)=0,999,MOD(A769,3)=1,VLOOKUP(A769,任务数值!A:S,14))</f>
        <v>战斗类型-精英关卡|42|2</v>
      </c>
      <c r="G769" s="22">
        <f>_xlfn.IFS(MOD(A769,3)=2,1,MOD(A769,3)=0,VLOOKUP(A769,任务数值!A:S,7),MOD(A769,3)=1,1)</f>
        <v>1</v>
      </c>
      <c r="H769" s="6" t="s">
        <v>21</v>
      </c>
      <c r="I769" s="3">
        <v>3</v>
      </c>
    </row>
    <row r="770" s="3" customFormat="1" spans="1:9">
      <c r="A770" s="17">
        <v>768</v>
      </c>
      <c r="B770" s="3" t="str">
        <f>_xlfn.IFS(MOD(A770,3)=2,VLOOKUP(A770,任务数值!A:I,5),MOD(A770,3)=0,VLOOKUP(A770,任务数值!A:I,8),MOD(A770,3)=1,VLOOKUP(A770,任务数值!A:S,13))</f>
        <v>职业总等级到达15000</v>
      </c>
      <c r="C770" s="17">
        <f t="shared" ref="C770:C833" si="27">A770+1</f>
        <v>769</v>
      </c>
      <c r="D770" s="22" t="str">
        <f t="shared" ref="D770:D833" si="28">_xlfn.IFS(MOD(A770,3)=2,"成就类型-通关战斗类型关卡",MOD(A770,3)=0,"成就类型-职业到达等级",MOD(A770,3)=1,"成就类型-通关战斗类型关卡")</f>
        <v>成就类型-职业到达等级</v>
      </c>
      <c r="E770" s="22">
        <v>1</v>
      </c>
      <c r="F770" s="22">
        <f>_xlfn.IFS(MOD(A770,3)=2,VLOOKUP(A770,任务数值!A:R,9),MOD(A770,3)=0,999,MOD(A770,3)=1,VLOOKUP(A770,任务数值!A:S,14))</f>
        <v>999</v>
      </c>
      <c r="G770" s="22">
        <f>_xlfn.IFS(MOD(A770,3)=2,1,MOD(A770,3)=0,VLOOKUP(A770,任务数值!A:S,7),MOD(A770,3)=1,1)</f>
        <v>15000</v>
      </c>
      <c r="H770" s="6" t="s">
        <v>21</v>
      </c>
      <c r="I770" s="3">
        <v>3</v>
      </c>
    </row>
    <row r="771" s="3" customFormat="1" spans="1:9">
      <c r="A771" s="17">
        <v>769</v>
      </c>
      <c r="B771" s="3" t="str">
        <f>_xlfn.IFS(MOD(A771,3)=2,VLOOKUP(A771,任务数值!A:I,5),MOD(A771,3)=0,VLOOKUP(A771,任务数值!A:I,8),MOD(A771,3)=1,VLOOKUP(A771,任务数值!A:S,13))</f>
        <v>通关守卫战:暗紫星170</v>
      </c>
      <c r="C771" s="17">
        <f t="shared" si="27"/>
        <v>770</v>
      </c>
      <c r="D771" s="22" t="str">
        <f t="shared" si="28"/>
        <v>成就类型-通关战斗类型关卡</v>
      </c>
      <c r="E771" s="22">
        <v>1</v>
      </c>
      <c r="F771" s="22" t="str">
        <f>_xlfn.IFS(MOD(A771,3)=2,VLOOKUP(A771,任务数值!A:R,9),MOD(A771,3)=0,999,MOD(A771,3)=1,VLOOKUP(A771,任务数值!A:S,14))</f>
        <v>战斗类型-挂机关卡|35|170</v>
      </c>
      <c r="G771" s="22">
        <f>_xlfn.IFS(MOD(A771,3)=2,1,MOD(A771,3)=0,VLOOKUP(A771,任务数值!A:S,7),MOD(A771,3)=1,1)</f>
        <v>1</v>
      </c>
      <c r="H771" s="6" t="s">
        <v>21</v>
      </c>
      <c r="I771" s="3">
        <v>3</v>
      </c>
    </row>
    <row r="772" s="3" customFormat="1" spans="1:9">
      <c r="A772" s="17">
        <v>770</v>
      </c>
      <c r="B772" s="3" t="str">
        <f>_xlfn.IFS(MOD(A772,3)=2,VLOOKUP(A772,任务数值!A:I,5),MOD(A772,3)=0,VLOOKUP(A772,任务数值!A:I,8),MOD(A772,3)=1,VLOOKUP(A772,任务数值!A:S,13))</f>
        <v>通关星球42-2</v>
      </c>
      <c r="C772" s="17">
        <f t="shared" si="27"/>
        <v>771</v>
      </c>
      <c r="D772" s="22" t="str">
        <f t="shared" si="28"/>
        <v>成就类型-通关战斗类型关卡</v>
      </c>
      <c r="E772" s="22">
        <v>1</v>
      </c>
      <c r="F772" s="22" t="str">
        <f>_xlfn.IFS(MOD(A772,3)=2,VLOOKUP(A772,任务数值!A:R,9),MOD(A772,3)=0,999,MOD(A772,3)=1,VLOOKUP(A772,任务数值!A:S,14))</f>
        <v>战斗类型-精英关卡|42|2</v>
      </c>
      <c r="G772" s="22">
        <f>_xlfn.IFS(MOD(A772,3)=2,1,MOD(A772,3)=0,VLOOKUP(A772,任务数值!A:S,7),MOD(A772,3)=1,1)</f>
        <v>1</v>
      </c>
      <c r="H772" s="6" t="s">
        <v>21</v>
      </c>
      <c r="I772" s="3">
        <v>3</v>
      </c>
    </row>
    <row r="773" s="3" customFormat="1" spans="1:9">
      <c r="A773" s="17">
        <v>771</v>
      </c>
      <c r="B773" s="3" t="str">
        <f>_xlfn.IFS(MOD(A773,3)=2,VLOOKUP(A773,任务数值!A:I,5),MOD(A773,3)=0,VLOOKUP(A773,任务数值!A:I,8),MOD(A773,3)=1,VLOOKUP(A773,任务数值!A:S,13))</f>
        <v>职业总等级到达15000</v>
      </c>
      <c r="C773" s="17">
        <f t="shared" si="27"/>
        <v>772</v>
      </c>
      <c r="D773" s="22" t="str">
        <f t="shared" si="28"/>
        <v>成就类型-职业到达等级</v>
      </c>
      <c r="E773" s="22">
        <v>1</v>
      </c>
      <c r="F773" s="22">
        <f>_xlfn.IFS(MOD(A773,3)=2,VLOOKUP(A773,任务数值!A:R,9),MOD(A773,3)=0,999,MOD(A773,3)=1,VLOOKUP(A773,任务数值!A:S,14))</f>
        <v>999</v>
      </c>
      <c r="G773" s="22">
        <f>_xlfn.IFS(MOD(A773,3)=2,1,MOD(A773,3)=0,VLOOKUP(A773,任务数值!A:S,7),MOD(A773,3)=1,1)</f>
        <v>15000</v>
      </c>
      <c r="H773" s="6" t="s">
        <v>21</v>
      </c>
      <c r="I773" s="3">
        <v>3</v>
      </c>
    </row>
    <row r="774" s="3" customFormat="1" spans="1:9">
      <c r="A774" s="17">
        <v>772</v>
      </c>
      <c r="B774" s="3" t="str">
        <f>_xlfn.IFS(MOD(A774,3)=2,VLOOKUP(A774,任务数值!A:I,5),MOD(A774,3)=0,VLOOKUP(A774,任务数值!A:I,8),MOD(A774,3)=1,VLOOKUP(A774,任务数值!A:S,13))</f>
        <v>通关守卫战:暗紫星170</v>
      </c>
      <c r="C774" s="17">
        <f t="shared" si="27"/>
        <v>773</v>
      </c>
      <c r="D774" s="22" t="str">
        <f t="shared" si="28"/>
        <v>成就类型-通关战斗类型关卡</v>
      </c>
      <c r="E774" s="22">
        <v>1</v>
      </c>
      <c r="F774" s="22" t="str">
        <f>_xlfn.IFS(MOD(A774,3)=2,VLOOKUP(A774,任务数值!A:R,9),MOD(A774,3)=0,999,MOD(A774,3)=1,VLOOKUP(A774,任务数值!A:S,14))</f>
        <v>战斗类型-挂机关卡|35|170</v>
      </c>
      <c r="G774" s="22">
        <f>_xlfn.IFS(MOD(A774,3)=2,1,MOD(A774,3)=0,VLOOKUP(A774,任务数值!A:S,7),MOD(A774,3)=1,1)</f>
        <v>1</v>
      </c>
      <c r="H774" s="6" t="s">
        <v>21</v>
      </c>
      <c r="I774" s="3">
        <v>3</v>
      </c>
    </row>
    <row r="775" s="3" customFormat="1" spans="1:9">
      <c r="A775" s="17">
        <v>773</v>
      </c>
      <c r="B775" s="3" t="str">
        <f>_xlfn.IFS(MOD(A775,3)=2,VLOOKUP(A775,任务数值!A:I,5),MOD(A775,3)=0,VLOOKUP(A775,任务数值!A:I,8),MOD(A775,3)=1,VLOOKUP(A775,任务数值!A:S,13))</f>
        <v>通关星球42-2</v>
      </c>
      <c r="C775" s="17">
        <f t="shared" si="27"/>
        <v>774</v>
      </c>
      <c r="D775" s="22" t="str">
        <f t="shared" si="28"/>
        <v>成就类型-通关战斗类型关卡</v>
      </c>
      <c r="E775" s="22">
        <v>1</v>
      </c>
      <c r="F775" s="22" t="str">
        <f>_xlfn.IFS(MOD(A775,3)=2,VLOOKUP(A775,任务数值!A:R,9),MOD(A775,3)=0,999,MOD(A775,3)=1,VLOOKUP(A775,任务数值!A:S,14))</f>
        <v>战斗类型-精英关卡|42|2</v>
      </c>
      <c r="G775" s="22">
        <f>_xlfn.IFS(MOD(A775,3)=2,1,MOD(A775,3)=0,VLOOKUP(A775,任务数值!A:S,7),MOD(A775,3)=1,1)</f>
        <v>1</v>
      </c>
      <c r="H775" s="6" t="s">
        <v>21</v>
      </c>
      <c r="I775" s="3">
        <v>3</v>
      </c>
    </row>
    <row r="776" s="3" customFormat="1" spans="1:9">
      <c r="A776" s="17">
        <v>774</v>
      </c>
      <c r="B776" s="3" t="str">
        <f>_xlfn.IFS(MOD(A776,3)=2,VLOOKUP(A776,任务数值!A:I,5),MOD(A776,3)=0,VLOOKUP(A776,任务数值!A:I,8),MOD(A776,3)=1,VLOOKUP(A776,任务数值!A:S,13))</f>
        <v>职业总等级到达15000</v>
      </c>
      <c r="C776" s="17">
        <f t="shared" si="27"/>
        <v>775</v>
      </c>
      <c r="D776" s="22" t="str">
        <f t="shared" si="28"/>
        <v>成就类型-职业到达等级</v>
      </c>
      <c r="E776" s="22">
        <v>1</v>
      </c>
      <c r="F776" s="22">
        <f>_xlfn.IFS(MOD(A776,3)=2,VLOOKUP(A776,任务数值!A:R,9),MOD(A776,3)=0,999,MOD(A776,3)=1,VLOOKUP(A776,任务数值!A:S,14))</f>
        <v>999</v>
      </c>
      <c r="G776" s="22">
        <f>_xlfn.IFS(MOD(A776,3)=2,1,MOD(A776,3)=0,VLOOKUP(A776,任务数值!A:S,7),MOD(A776,3)=1,1)</f>
        <v>15000</v>
      </c>
      <c r="H776" s="6" t="s">
        <v>21</v>
      </c>
      <c r="I776" s="3">
        <v>3</v>
      </c>
    </row>
    <row r="777" s="3" customFormat="1" spans="1:9">
      <c r="A777" s="17">
        <v>775</v>
      </c>
      <c r="B777" s="3" t="str">
        <f>_xlfn.IFS(MOD(A777,3)=2,VLOOKUP(A777,任务数值!A:I,5),MOD(A777,3)=0,VLOOKUP(A777,任务数值!A:I,8),MOD(A777,3)=1,VLOOKUP(A777,任务数值!A:S,13))</f>
        <v>通关守卫战:暗紫星170</v>
      </c>
      <c r="C777" s="17">
        <f t="shared" si="27"/>
        <v>776</v>
      </c>
      <c r="D777" s="22" t="str">
        <f t="shared" si="28"/>
        <v>成就类型-通关战斗类型关卡</v>
      </c>
      <c r="E777" s="22">
        <v>1</v>
      </c>
      <c r="F777" s="22" t="str">
        <f>_xlfn.IFS(MOD(A777,3)=2,VLOOKUP(A777,任务数值!A:R,9),MOD(A777,3)=0,999,MOD(A777,3)=1,VLOOKUP(A777,任务数值!A:S,14))</f>
        <v>战斗类型-挂机关卡|35|170</v>
      </c>
      <c r="G777" s="22">
        <f>_xlfn.IFS(MOD(A777,3)=2,1,MOD(A777,3)=0,VLOOKUP(A777,任务数值!A:S,7),MOD(A777,3)=1,1)</f>
        <v>1</v>
      </c>
      <c r="H777" s="6" t="s">
        <v>21</v>
      </c>
      <c r="I777" s="3">
        <v>3</v>
      </c>
    </row>
    <row r="778" s="3" customFormat="1" spans="1:9">
      <c r="A778" s="17">
        <v>776</v>
      </c>
      <c r="B778" s="3" t="str">
        <f>_xlfn.IFS(MOD(A778,3)=2,VLOOKUP(A778,任务数值!A:I,5),MOD(A778,3)=0,VLOOKUP(A778,任务数值!A:I,8),MOD(A778,3)=1,VLOOKUP(A778,任务数值!A:S,13))</f>
        <v>通关星球42-2</v>
      </c>
      <c r="C778" s="17">
        <f t="shared" si="27"/>
        <v>777</v>
      </c>
      <c r="D778" s="22" t="str">
        <f t="shared" si="28"/>
        <v>成就类型-通关战斗类型关卡</v>
      </c>
      <c r="E778" s="22">
        <v>1</v>
      </c>
      <c r="F778" s="22" t="str">
        <f>_xlfn.IFS(MOD(A778,3)=2,VLOOKUP(A778,任务数值!A:R,9),MOD(A778,3)=0,999,MOD(A778,3)=1,VLOOKUP(A778,任务数值!A:S,14))</f>
        <v>战斗类型-精英关卡|42|2</v>
      </c>
      <c r="G778" s="22">
        <f>_xlfn.IFS(MOD(A778,3)=2,1,MOD(A778,3)=0,VLOOKUP(A778,任务数值!A:S,7),MOD(A778,3)=1,1)</f>
        <v>1</v>
      </c>
      <c r="H778" s="6" t="s">
        <v>21</v>
      </c>
      <c r="I778" s="3">
        <v>3</v>
      </c>
    </row>
    <row r="779" s="3" customFormat="1" spans="1:9">
      <c r="A779" s="17">
        <v>777</v>
      </c>
      <c r="B779" s="3" t="str">
        <f>_xlfn.IFS(MOD(A779,3)=2,VLOOKUP(A779,任务数值!A:I,5),MOD(A779,3)=0,VLOOKUP(A779,任务数值!A:I,8),MOD(A779,3)=1,VLOOKUP(A779,任务数值!A:S,13))</f>
        <v>职业总等级到达15000</v>
      </c>
      <c r="C779" s="17">
        <f t="shared" si="27"/>
        <v>778</v>
      </c>
      <c r="D779" s="22" t="str">
        <f t="shared" si="28"/>
        <v>成就类型-职业到达等级</v>
      </c>
      <c r="E779" s="22">
        <v>1</v>
      </c>
      <c r="F779" s="22">
        <f>_xlfn.IFS(MOD(A779,3)=2,VLOOKUP(A779,任务数值!A:R,9),MOD(A779,3)=0,999,MOD(A779,3)=1,VLOOKUP(A779,任务数值!A:S,14))</f>
        <v>999</v>
      </c>
      <c r="G779" s="22">
        <f>_xlfn.IFS(MOD(A779,3)=2,1,MOD(A779,3)=0,VLOOKUP(A779,任务数值!A:S,7),MOD(A779,3)=1,1)</f>
        <v>15000</v>
      </c>
      <c r="H779" s="6" t="s">
        <v>21</v>
      </c>
      <c r="I779" s="3">
        <v>3</v>
      </c>
    </row>
    <row r="780" s="3" customFormat="1" spans="1:9">
      <c r="A780" s="17">
        <v>778</v>
      </c>
      <c r="B780" s="3" t="str">
        <f>_xlfn.IFS(MOD(A780,3)=2,VLOOKUP(A780,任务数值!A:I,5),MOD(A780,3)=0,VLOOKUP(A780,任务数值!A:I,8),MOD(A780,3)=1,VLOOKUP(A780,任务数值!A:S,13))</f>
        <v>通关守卫战:暗紫星170</v>
      </c>
      <c r="C780" s="17">
        <f t="shared" si="27"/>
        <v>779</v>
      </c>
      <c r="D780" s="22" t="str">
        <f t="shared" si="28"/>
        <v>成就类型-通关战斗类型关卡</v>
      </c>
      <c r="E780" s="22">
        <v>1</v>
      </c>
      <c r="F780" s="22" t="str">
        <f>_xlfn.IFS(MOD(A780,3)=2,VLOOKUP(A780,任务数值!A:R,9),MOD(A780,3)=0,999,MOD(A780,3)=1,VLOOKUP(A780,任务数值!A:S,14))</f>
        <v>战斗类型-挂机关卡|35|170</v>
      </c>
      <c r="G780" s="22">
        <f>_xlfn.IFS(MOD(A780,3)=2,1,MOD(A780,3)=0,VLOOKUP(A780,任务数值!A:S,7),MOD(A780,3)=1,1)</f>
        <v>1</v>
      </c>
      <c r="H780" s="6" t="s">
        <v>21</v>
      </c>
      <c r="I780" s="3">
        <v>3</v>
      </c>
    </row>
    <row r="781" s="3" customFormat="1" spans="1:9">
      <c r="A781" s="17">
        <v>779</v>
      </c>
      <c r="B781" s="3" t="str">
        <f>_xlfn.IFS(MOD(A781,3)=2,VLOOKUP(A781,任务数值!A:I,5),MOD(A781,3)=0,VLOOKUP(A781,任务数值!A:I,8),MOD(A781,3)=1,VLOOKUP(A781,任务数值!A:S,13))</f>
        <v>通关星球42-2</v>
      </c>
      <c r="C781" s="17">
        <f t="shared" si="27"/>
        <v>780</v>
      </c>
      <c r="D781" s="22" t="str">
        <f t="shared" si="28"/>
        <v>成就类型-通关战斗类型关卡</v>
      </c>
      <c r="E781" s="22">
        <v>1</v>
      </c>
      <c r="F781" s="22" t="str">
        <f>_xlfn.IFS(MOD(A781,3)=2,VLOOKUP(A781,任务数值!A:R,9),MOD(A781,3)=0,999,MOD(A781,3)=1,VLOOKUP(A781,任务数值!A:S,14))</f>
        <v>战斗类型-精英关卡|42|2</v>
      </c>
      <c r="G781" s="22">
        <f>_xlfn.IFS(MOD(A781,3)=2,1,MOD(A781,3)=0,VLOOKUP(A781,任务数值!A:S,7),MOD(A781,3)=1,1)</f>
        <v>1</v>
      </c>
      <c r="H781" s="6" t="s">
        <v>21</v>
      </c>
      <c r="I781" s="3">
        <v>3</v>
      </c>
    </row>
    <row r="782" s="3" customFormat="1" spans="1:9">
      <c r="A782" s="17">
        <v>780</v>
      </c>
      <c r="B782" s="3" t="str">
        <f>_xlfn.IFS(MOD(A782,3)=2,VLOOKUP(A782,任务数值!A:I,5),MOD(A782,3)=0,VLOOKUP(A782,任务数值!A:I,8),MOD(A782,3)=1,VLOOKUP(A782,任务数值!A:S,13))</f>
        <v>职业总等级到达15000</v>
      </c>
      <c r="C782" s="17">
        <f t="shared" si="27"/>
        <v>781</v>
      </c>
      <c r="D782" s="22" t="str">
        <f t="shared" si="28"/>
        <v>成就类型-职业到达等级</v>
      </c>
      <c r="E782" s="22">
        <v>1</v>
      </c>
      <c r="F782" s="22">
        <f>_xlfn.IFS(MOD(A782,3)=2,VLOOKUP(A782,任务数值!A:R,9),MOD(A782,3)=0,999,MOD(A782,3)=1,VLOOKUP(A782,任务数值!A:S,14))</f>
        <v>999</v>
      </c>
      <c r="G782" s="22">
        <f>_xlfn.IFS(MOD(A782,3)=2,1,MOD(A782,3)=0,VLOOKUP(A782,任务数值!A:S,7),MOD(A782,3)=1,1)</f>
        <v>15000</v>
      </c>
      <c r="H782" s="6" t="s">
        <v>21</v>
      </c>
      <c r="I782" s="3">
        <v>3</v>
      </c>
    </row>
    <row r="783" s="3" customFormat="1" spans="1:9">
      <c r="A783" s="17">
        <v>781</v>
      </c>
      <c r="B783" s="3" t="str">
        <f>_xlfn.IFS(MOD(A783,3)=2,VLOOKUP(A783,任务数值!A:I,5),MOD(A783,3)=0,VLOOKUP(A783,任务数值!A:I,8),MOD(A783,3)=1,VLOOKUP(A783,任务数值!A:S,13))</f>
        <v>通关守卫战:暗紫星170</v>
      </c>
      <c r="C783" s="17">
        <f t="shared" si="27"/>
        <v>782</v>
      </c>
      <c r="D783" s="22" t="str">
        <f t="shared" si="28"/>
        <v>成就类型-通关战斗类型关卡</v>
      </c>
      <c r="E783" s="22">
        <v>1</v>
      </c>
      <c r="F783" s="22" t="str">
        <f>_xlfn.IFS(MOD(A783,3)=2,VLOOKUP(A783,任务数值!A:R,9),MOD(A783,3)=0,999,MOD(A783,3)=1,VLOOKUP(A783,任务数值!A:S,14))</f>
        <v>战斗类型-挂机关卡|35|170</v>
      </c>
      <c r="G783" s="22">
        <f>_xlfn.IFS(MOD(A783,3)=2,1,MOD(A783,3)=0,VLOOKUP(A783,任务数值!A:S,7),MOD(A783,3)=1,1)</f>
        <v>1</v>
      </c>
      <c r="H783" s="6" t="s">
        <v>21</v>
      </c>
      <c r="I783" s="3">
        <v>3</v>
      </c>
    </row>
    <row r="784" s="3" customFormat="1" spans="1:9">
      <c r="A784" s="17">
        <v>782</v>
      </c>
      <c r="B784" s="3" t="str">
        <f>_xlfn.IFS(MOD(A784,3)=2,VLOOKUP(A784,任务数值!A:I,5),MOD(A784,3)=0,VLOOKUP(A784,任务数值!A:I,8),MOD(A784,3)=1,VLOOKUP(A784,任务数值!A:S,13))</f>
        <v>通关星球42-2</v>
      </c>
      <c r="C784" s="17">
        <f t="shared" si="27"/>
        <v>783</v>
      </c>
      <c r="D784" s="22" t="str">
        <f t="shared" si="28"/>
        <v>成就类型-通关战斗类型关卡</v>
      </c>
      <c r="E784" s="22">
        <v>1</v>
      </c>
      <c r="F784" s="22" t="str">
        <f>_xlfn.IFS(MOD(A784,3)=2,VLOOKUP(A784,任务数值!A:R,9),MOD(A784,3)=0,999,MOD(A784,3)=1,VLOOKUP(A784,任务数值!A:S,14))</f>
        <v>战斗类型-精英关卡|42|2</v>
      </c>
      <c r="G784" s="22">
        <f>_xlfn.IFS(MOD(A784,3)=2,1,MOD(A784,3)=0,VLOOKUP(A784,任务数值!A:S,7),MOD(A784,3)=1,1)</f>
        <v>1</v>
      </c>
      <c r="H784" s="6" t="s">
        <v>21</v>
      </c>
      <c r="I784" s="3">
        <v>3</v>
      </c>
    </row>
    <row r="785" s="3" customFormat="1" spans="1:9">
      <c r="A785" s="17">
        <v>783</v>
      </c>
      <c r="B785" s="3" t="str">
        <f>_xlfn.IFS(MOD(A785,3)=2,VLOOKUP(A785,任务数值!A:I,5),MOD(A785,3)=0,VLOOKUP(A785,任务数值!A:I,8),MOD(A785,3)=1,VLOOKUP(A785,任务数值!A:S,13))</f>
        <v>职业总等级到达15000</v>
      </c>
      <c r="C785" s="17">
        <f t="shared" si="27"/>
        <v>784</v>
      </c>
      <c r="D785" s="22" t="str">
        <f t="shared" si="28"/>
        <v>成就类型-职业到达等级</v>
      </c>
      <c r="E785" s="22">
        <v>1</v>
      </c>
      <c r="F785" s="22">
        <f>_xlfn.IFS(MOD(A785,3)=2,VLOOKUP(A785,任务数值!A:R,9),MOD(A785,3)=0,999,MOD(A785,3)=1,VLOOKUP(A785,任务数值!A:S,14))</f>
        <v>999</v>
      </c>
      <c r="G785" s="22">
        <f>_xlfn.IFS(MOD(A785,3)=2,1,MOD(A785,3)=0,VLOOKUP(A785,任务数值!A:S,7),MOD(A785,3)=1,1)</f>
        <v>15000</v>
      </c>
      <c r="H785" s="6" t="s">
        <v>21</v>
      </c>
      <c r="I785" s="3">
        <v>3</v>
      </c>
    </row>
    <row r="786" s="3" customFormat="1" spans="1:9">
      <c r="A786" s="17">
        <v>784</v>
      </c>
      <c r="B786" s="3" t="str">
        <f>_xlfn.IFS(MOD(A786,3)=2,VLOOKUP(A786,任务数值!A:I,5),MOD(A786,3)=0,VLOOKUP(A786,任务数值!A:I,8),MOD(A786,3)=1,VLOOKUP(A786,任务数值!A:S,13))</f>
        <v>通关守卫战:暗紫星170</v>
      </c>
      <c r="C786" s="17">
        <f t="shared" si="27"/>
        <v>785</v>
      </c>
      <c r="D786" s="22" t="str">
        <f t="shared" si="28"/>
        <v>成就类型-通关战斗类型关卡</v>
      </c>
      <c r="E786" s="22">
        <v>1</v>
      </c>
      <c r="F786" s="22" t="str">
        <f>_xlfn.IFS(MOD(A786,3)=2,VLOOKUP(A786,任务数值!A:R,9),MOD(A786,3)=0,999,MOD(A786,3)=1,VLOOKUP(A786,任务数值!A:S,14))</f>
        <v>战斗类型-挂机关卡|35|170</v>
      </c>
      <c r="G786" s="22">
        <f>_xlfn.IFS(MOD(A786,3)=2,1,MOD(A786,3)=0,VLOOKUP(A786,任务数值!A:S,7),MOD(A786,3)=1,1)</f>
        <v>1</v>
      </c>
      <c r="H786" s="6" t="s">
        <v>21</v>
      </c>
      <c r="I786" s="3">
        <v>3</v>
      </c>
    </row>
    <row r="787" s="3" customFormat="1" spans="1:9">
      <c r="A787" s="17">
        <v>785</v>
      </c>
      <c r="B787" s="3" t="str">
        <f>_xlfn.IFS(MOD(A787,3)=2,VLOOKUP(A787,任务数值!A:I,5),MOD(A787,3)=0,VLOOKUP(A787,任务数值!A:I,8),MOD(A787,3)=1,VLOOKUP(A787,任务数值!A:S,13))</f>
        <v>通关星球42-2</v>
      </c>
      <c r="C787" s="17">
        <f t="shared" si="27"/>
        <v>786</v>
      </c>
      <c r="D787" s="22" t="str">
        <f t="shared" si="28"/>
        <v>成就类型-通关战斗类型关卡</v>
      </c>
      <c r="E787" s="22">
        <v>1</v>
      </c>
      <c r="F787" s="22" t="str">
        <f>_xlfn.IFS(MOD(A787,3)=2,VLOOKUP(A787,任务数值!A:R,9),MOD(A787,3)=0,999,MOD(A787,3)=1,VLOOKUP(A787,任务数值!A:S,14))</f>
        <v>战斗类型-精英关卡|42|2</v>
      </c>
      <c r="G787" s="22">
        <f>_xlfn.IFS(MOD(A787,3)=2,1,MOD(A787,3)=0,VLOOKUP(A787,任务数值!A:S,7),MOD(A787,3)=1,1)</f>
        <v>1</v>
      </c>
      <c r="H787" s="6" t="s">
        <v>21</v>
      </c>
      <c r="I787" s="3">
        <v>3</v>
      </c>
    </row>
    <row r="788" s="3" customFormat="1" spans="1:9">
      <c r="A788" s="17">
        <v>786</v>
      </c>
      <c r="B788" s="3" t="str">
        <f>_xlfn.IFS(MOD(A788,3)=2,VLOOKUP(A788,任务数值!A:I,5),MOD(A788,3)=0,VLOOKUP(A788,任务数值!A:I,8),MOD(A788,3)=1,VLOOKUP(A788,任务数值!A:S,13))</f>
        <v>职业总等级到达15000</v>
      </c>
      <c r="C788" s="17">
        <f t="shared" si="27"/>
        <v>787</v>
      </c>
      <c r="D788" s="22" t="str">
        <f t="shared" si="28"/>
        <v>成就类型-职业到达等级</v>
      </c>
      <c r="E788" s="22">
        <v>1</v>
      </c>
      <c r="F788" s="22">
        <f>_xlfn.IFS(MOD(A788,3)=2,VLOOKUP(A788,任务数值!A:R,9),MOD(A788,3)=0,999,MOD(A788,3)=1,VLOOKUP(A788,任务数值!A:S,14))</f>
        <v>999</v>
      </c>
      <c r="G788" s="22">
        <f>_xlfn.IFS(MOD(A788,3)=2,1,MOD(A788,3)=0,VLOOKUP(A788,任务数值!A:S,7),MOD(A788,3)=1,1)</f>
        <v>15000</v>
      </c>
      <c r="H788" s="6" t="s">
        <v>21</v>
      </c>
      <c r="I788" s="3">
        <v>3</v>
      </c>
    </row>
    <row r="789" s="3" customFormat="1" spans="1:9">
      <c r="A789" s="17">
        <v>787</v>
      </c>
      <c r="B789" s="3" t="str">
        <f>_xlfn.IFS(MOD(A789,3)=2,VLOOKUP(A789,任务数值!A:I,5),MOD(A789,3)=0,VLOOKUP(A789,任务数值!A:I,8),MOD(A789,3)=1,VLOOKUP(A789,任务数值!A:S,13))</f>
        <v>通关守卫战:暗紫星170</v>
      </c>
      <c r="C789" s="17">
        <f t="shared" si="27"/>
        <v>788</v>
      </c>
      <c r="D789" s="22" t="str">
        <f t="shared" si="28"/>
        <v>成就类型-通关战斗类型关卡</v>
      </c>
      <c r="E789" s="22">
        <v>1</v>
      </c>
      <c r="F789" s="22" t="str">
        <f>_xlfn.IFS(MOD(A789,3)=2,VLOOKUP(A789,任务数值!A:R,9),MOD(A789,3)=0,999,MOD(A789,3)=1,VLOOKUP(A789,任务数值!A:S,14))</f>
        <v>战斗类型-挂机关卡|35|170</v>
      </c>
      <c r="G789" s="22">
        <f>_xlfn.IFS(MOD(A789,3)=2,1,MOD(A789,3)=0,VLOOKUP(A789,任务数值!A:S,7),MOD(A789,3)=1,1)</f>
        <v>1</v>
      </c>
      <c r="H789" s="6" t="s">
        <v>21</v>
      </c>
      <c r="I789" s="3">
        <v>3</v>
      </c>
    </row>
    <row r="790" s="3" customFormat="1" spans="1:9">
      <c r="A790" s="17">
        <v>788</v>
      </c>
      <c r="B790" s="3" t="str">
        <f>_xlfn.IFS(MOD(A790,3)=2,VLOOKUP(A790,任务数值!A:I,5),MOD(A790,3)=0,VLOOKUP(A790,任务数值!A:I,8),MOD(A790,3)=1,VLOOKUP(A790,任务数值!A:S,13))</f>
        <v>通关星球42-2</v>
      </c>
      <c r="C790" s="17">
        <f t="shared" si="27"/>
        <v>789</v>
      </c>
      <c r="D790" s="22" t="str">
        <f t="shared" si="28"/>
        <v>成就类型-通关战斗类型关卡</v>
      </c>
      <c r="E790" s="22">
        <v>1</v>
      </c>
      <c r="F790" s="22" t="str">
        <f>_xlfn.IFS(MOD(A790,3)=2,VLOOKUP(A790,任务数值!A:R,9),MOD(A790,3)=0,999,MOD(A790,3)=1,VLOOKUP(A790,任务数值!A:S,14))</f>
        <v>战斗类型-精英关卡|42|2</v>
      </c>
      <c r="G790" s="22">
        <f>_xlfn.IFS(MOD(A790,3)=2,1,MOD(A790,3)=0,VLOOKUP(A790,任务数值!A:S,7),MOD(A790,3)=1,1)</f>
        <v>1</v>
      </c>
      <c r="H790" s="6" t="s">
        <v>21</v>
      </c>
      <c r="I790" s="3">
        <v>3</v>
      </c>
    </row>
    <row r="791" s="3" customFormat="1" spans="1:9">
      <c r="A791" s="17">
        <v>789</v>
      </c>
      <c r="B791" s="3" t="str">
        <f>_xlfn.IFS(MOD(A791,3)=2,VLOOKUP(A791,任务数值!A:I,5),MOD(A791,3)=0,VLOOKUP(A791,任务数值!A:I,8),MOD(A791,3)=1,VLOOKUP(A791,任务数值!A:S,13))</f>
        <v>职业总等级到达15000</v>
      </c>
      <c r="C791" s="17">
        <f t="shared" si="27"/>
        <v>790</v>
      </c>
      <c r="D791" s="22" t="str">
        <f t="shared" si="28"/>
        <v>成就类型-职业到达等级</v>
      </c>
      <c r="E791" s="22">
        <v>1</v>
      </c>
      <c r="F791" s="22">
        <f>_xlfn.IFS(MOD(A791,3)=2,VLOOKUP(A791,任务数值!A:R,9),MOD(A791,3)=0,999,MOD(A791,3)=1,VLOOKUP(A791,任务数值!A:S,14))</f>
        <v>999</v>
      </c>
      <c r="G791" s="22">
        <f>_xlfn.IFS(MOD(A791,3)=2,1,MOD(A791,3)=0,VLOOKUP(A791,任务数值!A:S,7),MOD(A791,3)=1,1)</f>
        <v>15000</v>
      </c>
      <c r="H791" s="6" t="s">
        <v>21</v>
      </c>
      <c r="I791" s="3">
        <v>3</v>
      </c>
    </row>
    <row r="792" s="3" customFormat="1" spans="1:9">
      <c r="A792" s="17">
        <v>790</v>
      </c>
      <c r="B792" s="3" t="str">
        <f>_xlfn.IFS(MOD(A792,3)=2,VLOOKUP(A792,任务数值!A:I,5),MOD(A792,3)=0,VLOOKUP(A792,任务数值!A:I,8),MOD(A792,3)=1,VLOOKUP(A792,任务数值!A:S,13))</f>
        <v>通关守卫战:暗紫星170</v>
      </c>
      <c r="C792" s="17">
        <f t="shared" si="27"/>
        <v>791</v>
      </c>
      <c r="D792" s="22" t="str">
        <f t="shared" si="28"/>
        <v>成就类型-通关战斗类型关卡</v>
      </c>
      <c r="E792" s="22">
        <v>1</v>
      </c>
      <c r="F792" s="22" t="str">
        <f>_xlfn.IFS(MOD(A792,3)=2,VLOOKUP(A792,任务数值!A:R,9),MOD(A792,3)=0,999,MOD(A792,3)=1,VLOOKUP(A792,任务数值!A:S,14))</f>
        <v>战斗类型-挂机关卡|35|170</v>
      </c>
      <c r="G792" s="22">
        <f>_xlfn.IFS(MOD(A792,3)=2,1,MOD(A792,3)=0,VLOOKUP(A792,任务数值!A:S,7),MOD(A792,3)=1,1)</f>
        <v>1</v>
      </c>
      <c r="H792" s="6" t="s">
        <v>21</v>
      </c>
      <c r="I792" s="3">
        <v>3</v>
      </c>
    </row>
    <row r="793" s="3" customFormat="1" spans="1:9">
      <c r="A793" s="17">
        <v>791</v>
      </c>
      <c r="B793" s="3" t="str">
        <f>_xlfn.IFS(MOD(A793,3)=2,VLOOKUP(A793,任务数值!A:I,5),MOD(A793,3)=0,VLOOKUP(A793,任务数值!A:I,8),MOD(A793,3)=1,VLOOKUP(A793,任务数值!A:S,13))</f>
        <v>通关星球42-2</v>
      </c>
      <c r="C793" s="17">
        <f t="shared" si="27"/>
        <v>792</v>
      </c>
      <c r="D793" s="22" t="str">
        <f t="shared" si="28"/>
        <v>成就类型-通关战斗类型关卡</v>
      </c>
      <c r="E793" s="22">
        <v>1</v>
      </c>
      <c r="F793" s="22" t="str">
        <f>_xlfn.IFS(MOD(A793,3)=2,VLOOKUP(A793,任务数值!A:R,9),MOD(A793,3)=0,999,MOD(A793,3)=1,VLOOKUP(A793,任务数值!A:S,14))</f>
        <v>战斗类型-精英关卡|42|2</v>
      </c>
      <c r="G793" s="22">
        <f>_xlfn.IFS(MOD(A793,3)=2,1,MOD(A793,3)=0,VLOOKUP(A793,任务数值!A:S,7),MOD(A793,3)=1,1)</f>
        <v>1</v>
      </c>
      <c r="H793" s="6" t="s">
        <v>21</v>
      </c>
      <c r="I793" s="3">
        <v>3</v>
      </c>
    </row>
    <row r="794" s="3" customFormat="1" spans="1:9">
      <c r="A794" s="17">
        <v>792</v>
      </c>
      <c r="B794" s="3" t="str">
        <f>_xlfn.IFS(MOD(A794,3)=2,VLOOKUP(A794,任务数值!A:I,5),MOD(A794,3)=0,VLOOKUP(A794,任务数值!A:I,8),MOD(A794,3)=1,VLOOKUP(A794,任务数值!A:S,13))</f>
        <v>职业总等级到达15000</v>
      </c>
      <c r="C794" s="17">
        <f t="shared" si="27"/>
        <v>793</v>
      </c>
      <c r="D794" s="22" t="str">
        <f t="shared" si="28"/>
        <v>成就类型-职业到达等级</v>
      </c>
      <c r="E794" s="22">
        <v>1</v>
      </c>
      <c r="F794" s="22">
        <f>_xlfn.IFS(MOD(A794,3)=2,VLOOKUP(A794,任务数值!A:R,9),MOD(A794,3)=0,999,MOD(A794,3)=1,VLOOKUP(A794,任务数值!A:S,14))</f>
        <v>999</v>
      </c>
      <c r="G794" s="22">
        <f>_xlfn.IFS(MOD(A794,3)=2,1,MOD(A794,3)=0,VLOOKUP(A794,任务数值!A:S,7),MOD(A794,3)=1,1)</f>
        <v>15000</v>
      </c>
      <c r="H794" s="6" t="s">
        <v>21</v>
      </c>
      <c r="I794" s="3">
        <v>3</v>
      </c>
    </row>
    <row r="795" s="3" customFormat="1" spans="1:9">
      <c r="A795" s="17">
        <v>793</v>
      </c>
      <c r="B795" s="3" t="str">
        <f>_xlfn.IFS(MOD(A795,3)=2,VLOOKUP(A795,任务数值!A:I,5),MOD(A795,3)=0,VLOOKUP(A795,任务数值!A:I,8),MOD(A795,3)=1,VLOOKUP(A795,任务数值!A:S,13))</f>
        <v>通关守卫战:暗紫星170</v>
      </c>
      <c r="C795" s="17">
        <f t="shared" si="27"/>
        <v>794</v>
      </c>
      <c r="D795" s="22" t="str">
        <f t="shared" si="28"/>
        <v>成就类型-通关战斗类型关卡</v>
      </c>
      <c r="E795" s="22">
        <v>1</v>
      </c>
      <c r="F795" s="22" t="str">
        <f>_xlfn.IFS(MOD(A795,3)=2,VLOOKUP(A795,任务数值!A:R,9),MOD(A795,3)=0,999,MOD(A795,3)=1,VLOOKUP(A795,任务数值!A:S,14))</f>
        <v>战斗类型-挂机关卡|35|170</v>
      </c>
      <c r="G795" s="22">
        <f>_xlfn.IFS(MOD(A795,3)=2,1,MOD(A795,3)=0,VLOOKUP(A795,任务数值!A:S,7),MOD(A795,3)=1,1)</f>
        <v>1</v>
      </c>
      <c r="H795" s="6" t="s">
        <v>21</v>
      </c>
      <c r="I795" s="3">
        <v>3</v>
      </c>
    </row>
    <row r="796" s="3" customFormat="1" spans="1:9">
      <c r="A796" s="17">
        <v>794</v>
      </c>
      <c r="B796" s="3" t="str">
        <f>_xlfn.IFS(MOD(A796,3)=2,VLOOKUP(A796,任务数值!A:I,5),MOD(A796,3)=0,VLOOKUP(A796,任务数值!A:I,8),MOD(A796,3)=1,VLOOKUP(A796,任务数值!A:S,13))</f>
        <v>通关星球42-2</v>
      </c>
      <c r="C796" s="17">
        <f t="shared" si="27"/>
        <v>795</v>
      </c>
      <c r="D796" s="22" t="str">
        <f t="shared" si="28"/>
        <v>成就类型-通关战斗类型关卡</v>
      </c>
      <c r="E796" s="22">
        <v>1</v>
      </c>
      <c r="F796" s="22" t="str">
        <f>_xlfn.IFS(MOD(A796,3)=2,VLOOKUP(A796,任务数值!A:R,9),MOD(A796,3)=0,999,MOD(A796,3)=1,VLOOKUP(A796,任务数值!A:S,14))</f>
        <v>战斗类型-精英关卡|42|2</v>
      </c>
      <c r="G796" s="22">
        <f>_xlfn.IFS(MOD(A796,3)=2,1,MOD(A796,3)=0,VLOOKUP(A796,任务数值!A:S,7),MOD(A796,3)=1,1)</f>
        <v>1</v>
      </c>
      <c r="H796" s="6" t="s">
        <v>21</v>
      </c>
      <c r="I796" s="3">
        <v>3</v>
      </c>
    </row>
    <row r="797" s="3" customFormat="1" spans="1:9">
      <c r="A797" s="17">
        <v>795</v>
      </c>
      <c r="B797" s="3" t="str">
        <f>_xlfn.IFS(MOD(A797,3)=2,VLOOKUP(A797,任务数值!A:I,5),MOD(A797,3)=0,VLOOKUP(A797,任务数值!A:I,8),MOD(A797,3)=1,VLOOKUP(A797,任务数值!A:S,13))</f>
        <v>职业总等级到达15000</v>
      </c>
      <c r="C797" s="17">
        <f t="shared" si="27"/>
        <v>796</v>
      </c>
      <c r="D797" s="22" t="str">
        <f t="shared" si="28"/>
        <v>成就类型-职业到达等级</v>
      </c>
      <c r="E797" s="22">
        <v>1</v>
      </c>
      <c r="F797" s="22">
        <f>_xlfn.IFS(MOD(A797,3)=2,VLOOKUP(A797,任务数值!A:R,9),MOD(A797,3)=0,999,MOD(A797,3)=1,VLOOKUP(A797,任务数值!A:S,14))</f>
        <v>999</v>
      </c>
      <c r="G797" s="22">
        <f>_xlfn.IFS(MOD(A797,3)=2,1,MOD(A797,3)=0,VLOOKUP(A797,任务数值!A:S,7),MOD(A797,3)=1,1)</f>
        <v>15000</v>
      </c>
      <c r="H797" s="6" t="s">
        <v>21</v>
      </c>
      <c r="I797" s="3">
        <v>3</v>
      </c>
    </row>
    <row r="798" s="3" customFormat="1" spans="1:9">
      <c r="A798" s="17">
        <v>796</v>
      </c>
      <c r="B798" s="3" t="str">
        <f>_xlfn.IFS(MOD(A798,3)=2,VLOOKUP(A798,任务数值!A:I,5),MOD(A798,3)=0,VLOOKUP(A798,任务数值!A:I,8),MOD(A798,3)=1,VLOOKUP(A798,任务数值!A:S,13))</f>
        <v>通关守卫战:暗紫星170</v>
      </c>
      <c r="C798" s="17">
        <f t="shared" si="27"/>
        <v>797</v>
      </c>
      <c r="D798" s="22" t="str">
        <f t="shared" si="28"/>
        <v>成就类型-通关战斗类型关卡</v>
      </c>
      <c r="E798" s="22">
        <v>1</v>
      </c>
      <c r="F798" s="22" t="str">
        <f>_xlfn.IFS(MOD(A798,3)=2,VLOOKUP(A798,任务数值!A:R,9),MOD(A798,3)=0,999,MOD(A798,3)=1,VLOOKUP(A798,任务数值!A:S,14))</f>
        <v>战斗类型-挂机关卡|35|170</v>
      </c>
      <c r="G798" s="22">
        <f>_xlfn.IFS(MOD(A798,3)=2,1,MOD(A798,3)=0,VLOOKUP(A798,任务数值!A:S,7),MOD(A798,3)=1,1)</f>
        <v>1</v>
      </c>
      <c r="H798" s="6" t="s">
        <v>21</v>
      </c>
      <c r="I798" s="3">
        <v>3</v>
      </c>
    </row>
    <row r="799" s="3" customFormat="1" spans="1:9">
      <c r="A799" s="17">
        <v>797</v>
      </c>
      <c r="B799" s="3" t="str">
        <f>_xlfn.IFS(MOD(A799,3)=2,VLOOKUP(A799,任务数值!A:I,5),MOD(A799,3)=0,VLOOKUP(A799,任务数值!A:I,8),MOD(A799,3)=1,VLOOKUP(A799,任务数值!A:S,13))</f>
        <v>通关星球42-2</v>
      </c>
      <c r="C799" s="17">
        <f t="shared" si="27"/>
        <v>798</v>
      </c>
      <c r="D799" s="22" t="str">
        <f t="shared" si="28"/>
        <v>成就类型-通关战斗类型关卡</v>
      </c>
      <c r="E799" s="22">
        <v>1</v>
      </c>
      <c r="F799" s="22" t="str">
        <f>_xlfn.IFS(MOD(A799,3)=2,VLOOKUP(A799,任务数值!A:R,9),MOD(A799,3)=0,999,MOD(A799,3)=1,VLOOKUP(A799,任务数值!A:S,14))</f>
        <v>战斗类型-精英关卡|42|2</v>
      </c>
      <c r="G799" s="22">
        <f>_xlfn.IFS(MOD(A799,3)=2,1,MOD(A799,3)=0,VLOOKUP(A799,任务数值!A:S,7),MOD(A799,3)=1,1)</f>
        <v>1</v>
      </c>
      <c r="H799" s="6" t="s">
        <v>21</v>
      </c>
      <c r="I799" s="3">
        <v>3</v>
      </c>
    </row>
    <row r="800" s="3" customFormat="1" spans="1:9">
      <c r="A800" s="17">
        <v>798</v>
      </c>
      <c r="B800" s="3" t="str">
        <f>_xlfn.IFS(MOD(A800,3)=2,VLOOKUP(A800,任务数值!A:I,5),MOD(A800,3)=0,VLOOKUP(A800,任务数值!A:I,8),MOD(A800,3)=1,VLOOKUP(A800,任务数值!A:S,13))</f>
        <v>职业总等级到达15000</v>
      </c>
      <c r="C800" s="17">
        <f t="shared" si="27"/>
        <v>799</v>
      </c>
      <c r="D800" s="22" t="str">
        <f t="shared" si="28"/>
        <v>成就类型-职业到达等级</v>
      </c>
      <c r="E800" s="22">
        <v>1</v>
      </c>
      <c r="F800" s="22">
        <f>_xlfn.IFS(MOD(A800,3)=2,VLOOKUP(A800,任务数值!A:R,9),MOD(A800,3)=0,999,MOD(A800,3)=1,VLOOKUP(A800,任务数值!A:S,14))</f>
        <v>999</v>
      </c>
      <c r="G800" s="22">
        <f>_xlfn.IFS(MOD(A800,3)=2,1,MOD(A800,3)=0,VLOOKUP(A800,任务数值!A:S,7),MOD(A800,3)=1,1)</f>
        <v>15000</v>
      </c>
      <c r="H800" s="6" t="s">
        <v>21</v>
      </c>
      <c r="I800" s="3">
        <v>3</v>
      </c>
    </row>
    <row r="801" s="3" customFormat="1" spans="1:9">
      <c r="A801" s="17">
        <v>799</v>
      </c>
      <c r="B801" s="3" t="str">
        <f>_xlfn.IFS(MOD(A801,3)=2,VLOOKUP(A801,任务数值!A:I,5),MOD(A801,3)=0,VLOOKUP(A801,任务数值!A:I,8),MOD(A801,3)=1,VLOOKUP(A801,任务数值!A:S,13))</f>
        <v>通关守卫战:暗紫星170</v>
      </c>
      <c r="C801" s="17">
        <f t="shared" si="27"/>
        <v>800</v>
      </c>
      <c r="D801" s="22" t="str">
        <f t="shared" si="28"/>
        <v>成就类型-通关战斗类型关卡</v>
      </c>
      <c r="E801" s="22">
        <v>1</v>
      </c>
      <c r="F801" s="22" t="str">
        <f>_xlfn.IFS(MOD(A801,3)=2,VLOOKUP(A801,任务数值!A:R,9),MOD(A801,3)=0,999,MOD(A801,3)=1,VLOOKUP(A801,任务数值!A:S,14))</f>
        <v>战斗类型-挂机关卡|35|170</v>
      </c>
      <c r="G801" s="22">
        <f>_xlfn.IFS(MOD(A801,3)=2,1,MOD(A801,3)=0,VLOOKUP(A801,任务数值!A:S,7),MOD(A801,3)=1,1)</f>
        <v>1</v>
      </c>
      <c r="H801" s="6" t="s">
        <v>21</v>
      </c>
      <c r="I801" s="3">
        <v>3</v>
      </c>
    </row>
    <row r="802" s="3" customFormat="1" spans="1:9">
      <c r="A802" s="17">
        <v>800</v>
      </c>
      <c r="B802" s="3" t="str">
        <f>_xlfn.IFS(MOD(A802,3)=2,VLOOKUP(A802,任务数值!A:I,5),MOD(A802,3)=0,VLOOKUP(A802,任务数值!A:I,8),MOD(A802,3)=1,VLOOKUP(A802,任务数值!A:S,13))</f>
        <v>通关星球42-2</v>
      </c>
      <c r="C802" s="17">
        <f t="shared" si="27"/>
        <v>801</v>
      </c>
      <c r="D802" s="22" t="str">
        <f t="shared" si="28"/>
        <v>成就类型-通关战斗类型关卡</v>
      </c>
      <c r="E802" s="22">
        <v>1</v>
      </c>
      <c r="F802" s="22" t="str">
        <f>_xlfn.IFS(MOD(A802,3)=2,VLOOKUP(A802,任务数值!A:R,9),MOD(A802,3)=0,999,MOD(A802,3)=1,VLOOKUP(A802,任务数值!A:S,14))</f>
        <v>战斗类型-精英关卡|42|2</v>
      </c>
      <c r="G802" s="22">
        <f>_xlfn.IFS(MOD(A802,3)=2,1,MOD(A802,3)=0,VLOOKUP(A802,任务数值!A:S,7),MOD(A802,3)=1,1)</f>
        <v>1</v>
      </c>
      <c r="H802" s="6" t="s">
        <v>21</v>
      </c>
      <c r="I802" s="3">
        <v>3</v>
      </c>
    </row>
    <row r="803" s="3" customFormat="1" spans="1:9">
      <c r="A803" s="17">
        <v>801</v>
      </c>
      <c r="B803" s="3" t="str">
        <f>_xlfn.IFS(MOD(A803,3)=2,VLOOKUP(A803,任务数值!A:I,5),MOD(A803,3)=0,VLOOKUP(A803,任务数值!A:I,8),MOD(A803,3)=1,VLOOKUP(A803,任务数值!A:S,13))</f>
        <v>职业总等级到达15000</v>
      </c>
      <c r="C803" s="17">
        <f t="shared" si="27"/>
        <v>802</v>
      </c>
      <c r="D803" s="22" t="str">
        <f t="shared" si="28"/>
        <v>成就类型-职业到达等级</v>
      </c>
      <c r="E803" s="22">
        <v>1</v>
      </c>
      <c r="F803" s="22">
        <f>_xlfn.IFS(MOD(A803,3)=2,VLOOKUP(A803,任务数值!A:R,9),MOD(A803,3)=0,999,MOD(A803,3)=1,VLOOKUP(A803,任务数值!A:S,14))</f>
        <v>999</v>
      </c>
      <c r="G803" s="22">
        <f>_xlfn.IFS(MOD(A803,3)=2,1,MOD(A803,3)=0,VLOOKUP(A803,任务数值!A:S,7),MOD(A803,3)=1,1)</f>
        <v>15000</v>
      </c>
      <c r="H803" s="6" t="s">
        <v>21</v>
      </c>
      <c r="I803" s="3">
        <v>3</v>
      </c>
    </row>
    <row r="804" s="3" customFormat="1" spans="1:9">
      <c r="A804" s="17">
        <v>802</v>
      </c>
      <c r="B804" s="3" t="str">
        <f>_xlfn.IFS(MOD(A804,3)=2,VLOOKUP(A804,任务数值!A:I,5),MOD(A804,3)=0,VLOOKUP(A804,任务数值!A:I,8),MOD(A804,3)=1,VLOOKUP(A804,任务数值!A:S,13))</f>
        <v>通关守卫战:暗紫星170</v>
      </c>
      <c r="C804" s="17">
        <f t="shared" si="27"/>
        <v>803</v>
      </c>
      <c r="D804" s="22" t="str">
        <f t="shared" si="28"/>
        <v>成就类型-通关战斗类型关卡</v>
      </c>
      <c r="E804" s="22">
        <v>1</v>
      </c>
      <c r="F804" s="22" t="str">
        <f>_xlfn.IFS(MOD(A804,3)=2,VLOOKUP(A804,任务数值!A:R,9),MOD(A804,3)=0,999,MOD(A804,3)=1,VLOOKUP(A804,任务数值!A:S,14))</f>
        <v>战斗类型-挂机关卡|35|170</v>
      </c>
      <c r="G804" s="22">
        <f>_xlfn.IFS(MOD(A804,3)=2,1,MOD(A804,3)=0,VLOOKUP(A804,任务数值!A:S,7),MOD(A804,3)=1,1)</f>
        <v>1</v>
      </c>
      <c r="H804" s="6" t="s">
        <v>21</v>
      </c>
      <c r="I804" s="3">
        <v>3</v>
      </c>
    </row>
    <row r="805" s="3" customFormat="1" spans="1:9">
      <c r="A805" s="17">
        <v>803</v>
      </c>
      <c r="B805" s="3" t="str">
        <f>_xlfn.IFS(MOD(A805,3)=2,VLOOKUP(A805,任务数值!A:I,5),MOD(A805,3)=0,VLOOKUP(A805,任务数值!A:I,8),MOD(A805,3)=1,VLOOKUP(A805,任务数值!A:S,13))</f>
        <v>通关星球42-2</v>
      </c>
      <c r="C805" s="17">
        <f t="shared" si="27"/>
        <v>804</v>
      </c>
      <c r="D805" s="22" t="str">
        <f t="shared" si="28"/>
        <v>成就类型-通关战斗类型关卡</v>
      </c>
      <c r="E805" s="22">
        <v>1</v>
      </c>
      <c r="F805" s="22" t="str">
        <f>_xlfn.IFS(MOD(A805,3)=2,VLOOKUP(A805,任务数值!A:R,9),MOD(A805,3)=0,999,MOD(A805,3)=1,VLOOKUP(A805,任务数值!A:S,14))</f>
        <v>战斗类型-精英关卡|42|2</v>
      </c>
      <c r="G805" s="22">
        <f>_xlfn.IFS(MOD(A805,3)=2,1,MOD(A805,3)=0,VLOOKUP(A805,任务数值!A:S,7),MOD(A805,3)=1,1)</f>
        <v>1</v>
      </c>
      <c r="H805" s="6" t="s">
        <v>21</v>
      </c>
      <c r="I805" s="3">
        <v>3</v>
      </c>
    </row>
    <row r="806" s="3" customFormat="1" spans="1:9">
      <c r="A806" s="17">
        <v>804</v>
      </c>
      <c r="B806" s="3" t="str">
        <f>_xlfn.IFS(MOD(A806,3)=2,VLOOKUP(A806,任务数值!A:I,5),MOD(A806,3)=0,VLOOKUP(A806,任务数值!A:I,8),MOD(A806,3)=1,VLOOKUP(A806,任务数值!A:S,13))</f>
        <v>职业总等级到达15000</v>
      </c>
      <c r="C806" s="17">
        <f t="shared" si="27"/>
        <v>805</v>
      </c>
      <c r="D806" s="22" t="str">
        <f t="shared" si="28"/>
        <v>成就类型-职业到达等级</v>
      </c>
      <c r="E806" s="22">
        <v>1</v>
      </c>
      <c r="F806" s="22">
        <f>_xlfn.IFS(MOD(A806,3)=2,VLOOKUP(A806,任务数值!A:R,9),MOD(A806,3)=0,999,MOD(A806,3)=1,VLOOKUP(A806,任务数值!A:S,14))</f>
        <v>999</v>
      </c>
      <c r="G806" s="22">
        <f>_xlfn.IFS(MOD(A806,3)=2,1,MOD(A806,3)=0,VLOOKUP(A806,任务数值!A:S,7),MOD(A806,3)=1,1)</f>
        <v>15000</v>
      </c>
      <c r="H806" s="6" t="s">
        <v>21</v>
      </c>
      <c r="I806" s="3">
        <v>3</v>
      </c>
    </row>
    <row r="807" s="3" customFormat="1" spans="1:9">
      <c r="A807" s="17">
        <v>805</v>
      </c>
      <c r="B807" s="3" t="str">
        <f>_xlfn.IFS(MOD(A807,3)=2,VLOOKUP(A807,任务数值!A:I,5),MOD(A807,3)=0,VLOOKUP(A807,任务数值!A:I,8),MOD(A807,3)=1,VLOOKUP(A807,任务数值!A:S,13))</f>
        <v>通关守卫战:暗紫星170</v>
      </c>
      <c r="C807" s="17">
        <f t="shared" si="27"/>
        <v>806</v>
      </c>
      <c r="D807" s="22" t="str">
        <f t="shared" si="28"/>
        <v>成就类型-通关战斗类型关卡</v>
      </c>
      <c r="E807" s="22">
        <v>1</v>
      </c>
      <c r="F807" s="22" t="str">
        <f>_xlfn.IFS(MOD(A807,3)=2,VLOOKUP(A807,任务数值!A:R,9),MOD(A807,3)=0,999,MOD(A807,3)=1,VLOOKUP(A807,任务数值!A:S,14))</f>
        <v>战斗类型-挂机关卡|35|170</v>
      </c>
      <c r="G807" s="22">
        <f>_xlfn.IFS(MOD(A807,3)=2,1,MOD(A807,3)=0,VLOOKUP(A807,任务数值!A:S,7),MOD(A807,3)=1,1)</f>
        <v>1</v>
      </c>
      <c r="H807" s="6" t="s">
        <v>21</v>
      </c>
      <c r="I807" s="3">
        <v>3</v>
      </c>
    </row>
    <row r="808" s="3" customFormat="1" spans="1:9">
      <c r="A808" s="17">
        <v>806</v>
      </c>
      <c r="B808" s="3" t="str">
        <f>_xlfn.IFS(MOD(A808,3)=2,VLOOKUP(A808,任务数值!A:I,5),MOD(A808,3)=0,VLOOKUP(A808,任务数值!A:I,8),MOD(A808,3)=1,VLOOKUP(A808,任务数值!A:S,13))</f>
        <v>通关星球42-2</v>
      </c>
      <c r="C808" s="17">
        <f t="shared" si="27"/>
        <v>807</v>
      </c>
      <c r="D808" s="22" t="str">
        <f t="shared" si="28"/>
        <v>成就类型-通关战斗类型关卡</v>
      </c>
      <c r="E808" s="22">
        <v>1</v>
      </c>
      <c r="F808" s="22" t="str">
        <f>_xlfn.IFS(MOD(A808,3)=2,VLOOKUP(A808,任务数值!A:R,9),MOD(A808,3)=0,999,MOD(A808,3)=1,VLOOKUP(A808,任务数值!A:S,14))</f>
        <v>战斗类型-精英关卡|42|2</v>
      </c>
      <c r="G808" s="22">
        <f>_xlfn.IFS(MOD(A808,3)=2,1,MOD(A808,3)=0,VLOOKUP(A808,任务数值!A:S,7),MOD(A808,3)=1,1)</f>
        <v>1</v>
      </c>
      <c r="H808" s="6" t="s">
        <v>21</v>
      </c>
      <c r="I808" s="3">
        <v>3</v>
      </c>
    </row>
    <row r="809" s="3" customFormat="1" spans="1:9">
      <c r="A809" s="17">
        <v>807</v>
      </c>
      <c r="B809" s="3" t="str">
        <f>_xlfn.IFS(MOD(A809,3)=2,VLOOKUP(A809,任务数值!A:I,5),MOD(A809,3)=0,VLOOKUP(A809,任务数值!A:I,8),MOD(A809,3)=1,VLOOKUP(A809,任务数值!A:S,13))</f>
        <v>职业总等级到达15000</v>
      </c>
      <c r="C809" s="17">
        <f t="shared" si="27"/>
        <v>808</v>
      </c>
      <c r="D809" s="22" t="str">
        <f t="shared" si="28"/>
        <v>成就类型-职业到达等级</v>
      </c>
      <c r="E809" s="22">
        <v>1</v>
      </c>
      <c r="F809" s="22">
        <f>_xlfn.IFS(MOD(A809,3)=2,VLOOKUP(A809,任务数值!A:R,9),MOD(A809,3)=0,999,MOD(A809,3)=1,VLOOKUP(A809,任务数值!A:S,14))</f>
        <v>999</v>
      </c>
      <c r="G809" s="22">
        <f>_xlfn.IFS(MOD(A809,3)=2,1,MOD(A809,3)=0,VLOOKUP(A809,任务数值!A:S,7),MOD(A809,3)=1,1)</f>
        <v>15000</v>
      </c>
      <c r="H809" s="6" t="s">
        <v>21</v>
      </c>
      <c r="I809" s="3">
        <v>3</v>
      </c>
    </row>
    <row r="810" s="3" customFormat="1" spans="1:9">
      <c r="A810" s="17">
        <v>808</v>
      </c>
      <c r="B810" s="3" t="str">
        <f>_xlfn.IFS(MOD(A810,3)=2,VLOOKUP(A810,任务数值!A:I,5),MOD(A810,3)=0,VLOOKUP(A810,任务数值!A:I,8),MOD(A810,3)=1,VLOOKUP(A810,任务数值!A:S,13))</f>
        <v>通关守卫战:暗紫星170</v>
      </c>
      <c r="C810" s="17">
        <f t="shared" si="27"/>
        <v>809</v>
      </c>
      <c r="D810" s="22" t="str">
        <f t="shared" si="28"/>
        <v>成就类型-通关战斗类型关卡</v>
      </c>
      <c r="E810" s="22">
        <v>1</v>
      </c>
      <c r="F810" s="22" t="str">
        <f>_xlfn.IFS(MOD(A810,3)=2,VLOOKUP(A810,任务数值!A:R,9),MOD(A810,3)=0,999,MOD(A810,3)=1,VLOOKUP(A810,任务数值!A:S,14))</f>
        <v>战斗类型-挂机关卡|35|170</v>
      </c>
      <c r="G810" s="22">
        <f>_xlfn.IFS(MOD(A810,3)=2,1,MOD(A810,3)=0,VLOOKUP(A810,任务数值!A:S,7),MOD(A810,3)=1,1)</f>
        <v>1</v>
      </c>
      <c r="H810" s="6" t="s">
        <v>21</v>
      </c>
      <c r="I810" s="3">
        <v>3</v>
      </c>
    </row>
    <row r="811" s="3" customFormat="1" spans="1:9">
      <c r="A811" s="17">
        <v>809</v>
      </c>
      <c r="B811" s="3" t="str">
        <f>_xlfn.IFS(MOD(A811,3)=2,VLOOKUP(A811,任务数值!A:I,5),MOD(A811,3)=0,VLOOKUP(A811,任务数值!A:I,8),MOD(A811,3)=1,VLOOKUP(A811,任务数值!A:S,13))</f>
        <v>通关星球42-2</v>
      </c>
      <c r="C811" s="17">
        <f t="shared" si="27"/>
        <v>810</v>
      </c>
      <c r="D811" s="22" t="str">
        <f t="shared" si="28"/>
        <v>成就类型-通关战斗类型关卡</v>
      </c>
      <c r="E811" s="22">
        <v>1</v>
      </c>
      <c r="F811" s="22" t="str">
        <f>_xlfn.IFS(MOD(A811,3)=2,VLOOKUP(A811,任务数值!A:R,9),MOD(A811,3)=0,999,MOD(A811,3)=1,VLOOKUP(A811,任务数值!A:S,14))</f>
        <v>战斗类型-精英关卡|42|2</v>
      </c>
      <c r="G811" s="22">
        <f>_xlfn.IFS(MOD(A811,3)=2,1,MOD(A811,3)=0,VLOOKUP(A811,任务数值!A:S,7),MOD(A811,3)=1,1)</f>
        <v>1</v>
      </c>
      <c r="H811" s="6" t="s">
        <v>21</v>
      </c>
      <c r="I811" s="3">
        <v>3</v>
      </c>
    </row>
    <row r="812" s="3" customFormat="1" spans="1:9">
      <c r="A812" s="17">
        <v>810</v>
      </c>
      <c r="B812" s="3" t="str">
        <f>_xlfn.IFS(MOD(A812,3)=2,VLOOKUP(A812,任务数值!A:I,5),MOD(A812,3)=0,VLOOKUP(A812,任务数值!A:I,8),MOD(A812,3)=1,VLOOKUP(A812,任务数值!A:S,13))</f>
        <v>职业总等级到达15000</v>
      </c>
      <c r="C812" s="17">
        <f t="shared" si="27"/>
        <v>811</v>
      </c>
      <c r="D812" s="22" t="str">
        <f t="shared" si="28"/>
        <v>成就类型-职业到达等级</v>
      </c>
      <c r="E812" s="22">
        <v>1</v>
      </c>
      <c r="F812" s="22">
        <f>_xlfn.IFS(MOD(A812,3)=2,VLOOKUP(A812,任务数值!A:R,9),MOD(A812,3)=0,999,MOD(A812,3)=1,VLOOKUP(A812,任务数值!A:S,14))</f>
        <v>999</v>
      </c>
      <c r="G812" s="22">
        <f>_xlfn.IFS(MOD(A812,3)=2,1,MOD(A812,3)=0,VLOOKUP(A812,任务数值!A:S,7),MOD(A812,3)=1,1)</f>
        <v>15000</v>
      </c>
      <c r="H812" s="6" t="s">
        <v>21</v>
      </c>
      <c r="I812" s="3">
        <v>3</v>
      </c>
    </row>
    <row r="813" s="3" customFormat="1" spans="1:9">
      <c r="A813" s="17">
        <v>811</v>
      </c>
      <c r="B813" s="3" t="str">
        <f>_xlfn.IFS(MOD(A813,3)=2,VLOOKUP(A813,任务数值!A:I,5),MOD(A813,3)=0,VLOOKUP(A813,任务数值!A:I,8),MOD(A813,3)=1,VLOOKUP(A813,任务数值!A:S,13))</f>
        <v>通关守卫战:暗紫星170</v>
      </c>
      <c r="C813" s="17">
        <f t="shared" si="27"/>
        <v>812</v>
      </c>
      <c r="D813" s="22" t="str">
        <f t="shared" si="28"/>
        <v>成就类型-通关战斗类型关卡</v>
      </c>
      <c r="E813" s="22">
        <v>1</v>
      </c>
      <c r="F813" s="22" t="str">
        <f>_xlfn.IFS(MOD(A813,3)=2,VLOOKUP(A813,任务数值!A:R,9),MOD(A813,3)=0,999,MOD(A813,3)=1,VLOOKUP(A813,任务数值!A:S,14))</f>
        <v>战斗类型-挂机关卡|35|170</v>
      </c>
      <c r="G813" s="22">
        <f>_xlfn.IFS(MOD(A813,3)=2,1,MOD(A813,3)=0,VLOOKUP(A813,任务数值!A:S,7),MOD(A813,3)=1,1)</f>
        <v>1</v>
      </c>
      <c r="H813" s="6" t="s">
        <v>21</v>
      </c>
      <c r="I813" s="3">
        <v>3</v>
      </c>
    </row>
    <row r="814" s="3" customFormat="1" spans="1:9">
      <c r="A814" s="17">
        <v>812</v>
      </c>
      <c r="B814" s="3" t="str">
        <f>_xlfn.IFS(MOD(A814,3)=2,VLOOKUP(A814,任务数值!A:I,5),MOD(A814,3)=0,VLOOKUP(A814,任务数值!A:I,8),MOD(A814,3)=1,VLOOKUP(A814,任务数值!A:S,13))</f>
        <v>通关星球42-2</v>
      </c>
      <c r="C814" s="17">
        <f t="shared" si="27"/>
        <v>813</v>
      </c>
      <c r="D814" s="22" t="str">
        <f t="shared" si="28"/>
        <v>成就类型-通关战斗类型关卡</v>
      </c>
      <c r="E814" s="22">
        <v>1</v>
      </c>
      <c r="F814" s="22" t="str">
        <f>_xlfn.IFS(MOD(A814,3)=2,VLOOKUP(A814,任务数值!A:R,9),MOD(A814,3)=0,999,MOD(A814,3)=1,VLOOKUP(A814,任务数值!A:S,14))</f>
        <v>战斗类型-精英关卡|42|2</v>
      </c>
      <c r="G814" s="22">
        <f>_xlfn.IFS(MOD(A814,3)=2,1,MOD(A814,3)=0,VLOOKUP(A814,任务数值!A:S,7),MOD(A814,3)=1,1)</f>
        <v>1</v>
      </c>
      <c r="H814" s="6" t="s">
        <v>21</v>
      </c>
      <c r="I814" s="3">
        <v>3</v>
      </c>
    </row>
    <row r="815" s="3" customFormat="1" spans="1:9">
      <c r="A815" s="17">
        <v>813</v>
      </c>
      <c r="B815" s="3" t="str">
        <f>_xlfn.IFS(MOD(A815,3)=2,VLOOKUP(A815,任务数值!A:I,5),MOD(A815,3)=0,VLOOKUP(A815,任务数值!A:I,8),MOD(A815,3)=1,VLOOKUP(A815,任务数值!A:S,13))</f>
        <v>职业总等级到达15000</v>
      </c>
      <c r="C815" s="17">
        <f t="shared" si="27"/>
        <v>814</v>
      </c>
      <c r="D815" s="22" t="str">
        <f t="shared" si="28"/>
        <v>成就类型-职业到达等级</v>
      </c>
      <c r="E815" s="22">
        <v>1</v>
      </c>
      <c r="F815" s="22">
        <f>_xlfn.IFS(MOD(A815,3)=2,VLOOKUP(A815,任务数值!A:R,9),MOD(A815,3)=0,999,MOD(A815,3)=1,VLOOKUP(A815,任务数值!A:S,14))</f>
        <v>999</v>
      </c>
      <c r="G815" s="22">
        <f>_xlfn.IFS(MOD(A815,3)=2,1,MOD(A815,3)=0,VLOOKUP(A815,任务数值!A:S,7),MOD(A815,3)=1,1)</f>
        <v>15000</v>
      </c>
      <c r="H815" s="6" t="s">
        <v>21</v>
      </c>
      <c r="I815" s="3">
        <v>3</v>
      </c>
    </row>
    <row r="816" s="3" customFormat="1" spans="1:9">
      <c r="A816" s="17">
        <v>814</v>
      </c>
      <c r="B816" s="3" t="str">
        <f>_xlfn.IFS(MOD(A816,3)=2,VLOOKUP(A816,任务数值!A:I,5),MOD(A816,3)=0,VLOOKUP(A816,任务数值!A:I,8),MOD(A816,3)=1,VLOOKUP(A816,任务数值!A:S,13))</f>
        <v>通关守卫战:暗紫星170</v>
      </c>
      <c r="C816" s="17">
        <f t="shared" si="27"/>
        <v>815</v>
      </c>
      <c r="D816" s="22" t="str">
        <f t="shared" si="28"/>
        <v>成就类型-通关战斗类型关卡</v>
      </c>
      <c r="E816" s="22">
        <v>1</v>
      </c>
      <c r="F816" s="22" t="str">
        <f>_xlfn.IFS(MOD(A816,3)=2,VLOOKUP(A816,任务数值!A:R,9),MOD(A816,3)=0,999,MOD(A816,3)=1,VLOOKUP(A816,任务数值!A:S,14))</f>
        <v>战斗类型-挂机关卡|35|170</v>
      </c>
      <c r="G816" s="22">
        <f>_xlfn.IFS(MOD(A816,3)=2,1,MOD(A816,3)=0,VLOOKUP(A816,任务数值!A:S,7),MOD(A816,3)=1,1)</f>
        <v>1</v>
      </c>
      <c r="H816" s="6" t="s">
        <v>21</v>
      </c>
      <c r="I816" s="3">
        <v>3</v>
      </c>
    </row>
    <row r="817" s="3" customFormat="1" spans="1:9">
      <c r="A817" s="17">
        <v>815</v>
      </c>
      <c r="B817" s="3" t="str">
        <f>_xlfn.IFS(MOD(A817,3)=2,VLOOKUP(A817,任务数值!A:I,5),MOD(A817,3)=0,VLOOKUP(A817,任务数值!A:I,8),MOD(A817,3)=1,VLOOKUP(A817,任务数值!A:S,13))</f>
        <v>通关星球42-2</v>
      </c>
      <c r="C817" s="17">
        <f t="shared" si="27"/>
        <v>816</v>
      </c>
      <c r="D817" s="22" t="str">
        <f t="shared" si="28"/>
        <v>成就类型-通关战斗类型关卡</v>
      </c>
      <c r="E817" s="22">
        <v>1</v>
      </c>
      <c r="F817" s="22" t="str">
        <f>_xlfn.IFS(MOD(A817,3)=2,VLOOKUP(A817,任务数值!A:R,9),MOD(A817,3)=0,999,MOD(A817,3)=1,VLOOKUP(A817,任务数值!A:S,14))</f>
        <v>战斗类型-精英关卡|42|2</v>
      </c>
      <c r="G817" s="22">
        <f>_xlfn.IFS(MOD(A817,3)=2,1,MOD(A817,3)=0,VLOOKUP(A817,任务数值!A:S,7),MOD(A817,3)=1,1)</f>
        <v>1</v>
      </c>
      <c r="H817" s="6" t="s">
        <v>21</v>
      </c>
      <c r="I817" s="3">
        <v>3</v>
      </c>
    </row>
    <row r="818" s="3" customFormat="1" spans="1:9">
      <c r="A818" s="17">
        <v>816</v>
      </c>
      <c r="B818" s="3" t="str">
        <f>_xlfn.IFS(MOD(A818,3)=2,VLOOKUP(A818,任务数值!A:I,5),MOD(A818,3)=0,VLOOKUP(A818,任务数值!A:I,8),MOD(A818,3)=1,VLOOKUP(A818,任务数值!A:S,13))</f>
        <v>职业总等级到达15000</v>
      </c>
      <c r="C818" s="17">
        <f t="shared" si="27"/>
        <v>817</v>
      </c>
      <c r="D818" s="22" t="str">
        <f t="shared" si="28"/>
        <v>成就类型-职业到达等级</v>
      </c>
      <c r="E818" s="22">
        <v>1</v>
      </c>
      <c r="F818" s="22">
        <f>_xlfn.IFS(MOD(A818,3)=2,VLOOKUP(A818,任务数值!A:R,9),MOD(A818,3)=0,999,MOD(A818,3)=1,VLOOKUP(A818,任务数值!A:S,14))</f>
        <v>999</v>
      </c>
      <c r="G818" s="22">
        <f>_xlfn.IFS(MOD(A818,3)=2,1,MOD(A818,3)=0,VLOOKUP(A818,任务数值!A:S,7),MOD(A818,3)=1,1)</f>
        <v>15000</v>
      </c>
      <c r="H818" s="6" t="s">
        <v>21</v>
      </c>
      <c r="I818" s="3">
        <v>3</v>
      </c>
    </row>
    <row r="819" s="3" customFormat="1" spans="1:9">
      <c r="A819" s="17">
        <v>817</v>
      </c>
      <c r="B819" s="3" t="str">
        <f>_xlfn.IFS(MOD(A819,3)=2,VLOOKUP(A819,任务数值!A:I,5),MOD(A819,3)=0,VLOOKUP(A819,任务数值!A:I,8),MOD(A819,3)=1,VLOOKUP(A819,任务数值!A:S,13))</f>
        <v>通关守卫战:暗紫星170</v>
      </c>
      <c r="C819" s="17">
        <f t="shared" si="27"/>
        <v>818</v>
      </c>
      <c r="D819" s="22" t="str">
        <f t="shared" si="28"/>
        <v>成就类型-通关战斗类型关卡</v>
      </c>
      <c r="E819" s="22">
        <v>1</v>
      </c>
      <c r="F819" s="22" t="str">
        <f>_xlfn.IFS(MOD(A819,3)=2,VLOOKUP(A819,任务数值!A:R,9),MOD(A819,3)=0,999,MOD(A819,3)=1,VLOOKUP(A819,任务数值!A:S,14))</f>
        <v>战斗类型-挂机关卡|35|170</v>
      </c>
      <c r="G819" s="22">
        <f>_xlfn.IFS(MOD(A819,3)=2,1,MOD(A819,3)=0,VLOOKUP(A819,任务数值!A:S,7),MOD(A819,3)=1,1)</f>
        <v>1</v>
      </c>
      <c r="H819" s="6" t="s">
        <v>21</v>
      </c>
      <c r="I819" s="3">
        <v>3</v>
      </c>
    </row>
    <row r="820" s="3" customFormat="1" spans="1:9">
      <c r="A820" s="17">
        <v>818</v>
      </c>
      <c r="B820" s="3" t="str">
        <f>_xlfn.IFS(MOD(A820,3)=2,VLOOKUP(A820,任务数值!A:I,5),MOD(A820,3)=0,VLOOKUP(A820,任务数值!A:I,8),MOD(A820,3)=1,VLOOKUP(A820,任务数值!A:S,13))</f>
        <v>通关星球42-2</v>
      </c>
      <c r="C820" s="17">
        <f t="shared" si="27"/>
        <v>819</v>
      </c>
      <c r="D820" s="22" t="str">
        <f t="shared" si="28"/>
        <v>成就类型-通关战斗类型关卡</v>
      </c>
      <c r="E820" s="22">
        <v>1</v>
      </c>
      <c r="F820" s="22" t="str">
        <f>_xlfn.IFS(MOD(A820,3)=2,VLOOKUP(A820,任务数值!A:R,9),MOD(A820,3)=0,999,MOD(A820,3)=1,VLOOKUP(A820,任务数值!A:S,14))</f>
        <v>战斗类型-精英关卡|42|2</v>
      </c>
      <c r="G820" s="22">
        <f>_xlfn.IFS(MOD(A820,3)=2,1,MOD(A820,3)=0,VLOOKUP(A820,任务数值!A:S,7),MOD(A820,3)=1,1)</f>
        <v>1</v>
      </c>
      <c r="H820" s="6" t="s">
        <v>21</v>
      </c>
      <c r="I820" s="3">
        <v>3</v>
      </c>
    </row>
    <row r="821" s="3" customFormat="1" spans="1:9">
      <c r="A821" s="17">
        <v>819</v>
      </c>
      <c r="B821" s="3" t="str">
        <f>_xlfn.IFS(MOD(A821,3)=2,VLOOKUP(A821,任务数值!A:I,5),MOD(A821,3)=0,VLOOKUP(A821,任务数值!A:I,8),MOD(A821,3)=1,VLOOKUP(A821,任务数值!A:S,13))</f>
        <v>职业总等级到达15000</v>
      </c>
      <c r="C821" s="17">
        <f t="shared" si="27"/>
        <v>820</v>
      </c>
      <c r="D821" s="22" t="str">
        <f t="shared" si="28"/>
        <v>成就类型-职业到达等级</v>
      </c>
      <c r="E821" s="22">
        <v>1</v>
      </c>
      <c r="F821" s="22">
        <f>_xlfn.IFS(MOD(A821,3)=2,VLOOKUP(A821,任务数值!A:R,9),MOD(A821,3)=0,999,MOD(A821,3)=1,VLOOKUP(A821,任务数值!A:S,14))</f>
        <v>999</v>
      </c>
      <c r="G821" s="22">
        <f>_xlfn.IFS(MOD(A821,3)=2,1,MOD(A821,3)=0,VLOOKUP(A821,任务数值!A:S,7),MOD(A821,3)=1,1)</f>
        <v>15000</v>
      </c>
      <c r="H821" s="6" t="s">
        <v>21</v>
      </c>
      <c r="I821" s="3">
        <v>3</v>
      </c>
    </row>
    <row r="822" s="3" customFormat="1" spans="1:9">
      <c r="A822" s="17">
        <v>820</v>
      </c>
      <c r="B822" s="3" t="str">
        <f>_xlfn.IFS(MOD(A822,3)=2,VLOOKUP(A822,任务数值!A:I,5),MOD(A822,3)=0,VLOOKUP(A822,任务数值!A:I,8),MOD(A822,3)=1,VLOOKUP(A822,任务数值!A:S,13))</f>
        <v>通关守卫战:暗紫星170</v>
      </c>
      <c r="C822" s="17">
        <f t="shared" si="27"/>
        <v>821</v>
      </c>
      <c r="D822" s="22" t="str">
        <f t="shared" si="28"/>
        <v>成就类型-通关战斗类型关卡</v>
      </c>
      <c r="E822" s="22">
        <v>1</v>
      </c>
      <c r="F822" s="22" t="str">
        <f>_xlfn.IFS(MOD(A822,3)=2,VLOOKUP(A822,任务数值!A:R,9),MOD(A822,3)=0,999,MOD(A822,3)=1,VLOOKUP(A822,任务数值!A:S,14))</f>
        <v>战斗类型-挂机关卡|35|170</v>
      </c>
      <c r="G822" s="22">
        <f>_xlfn.IFS(MOD(A822,3)=2,1,MOD(A822,3)=0,VLOOKUP(A822,任务数值!A:S,7),MOD(A822,3)=1,1)</f>
        <v>1</v>
      </c>
      <c r="H822" s="6" t="s">
        <v>21</v>
      </c>
      <c r="I822" s="3">
        <v>3</v>
      </c>
    </row>
    <row r="823" s="3" customFormat="1" spans="1:9">
      <c r="A823" s="17">
        <v>821</v>
      </c>
      <c r="B823" s="3" t="str">
        <f>_xlfn.IFS(MOD(A823,3)=2,VLOOKUP(A823,任务数值!A:I,5),MOD(A823,3)=0,VLOOKUP(A823,任务数值!A:I,8),MOD(A823,3)=1,VLOOKUP(A823,任务数值!A:S,13))</f>
        <v>通关星球42-2</v>
      </c>
      <c r="C823" s="17">
        <f t="shared" si="27"/>
        <v>822</v>
      </c>
      <c r="D823" s="22" t="str">
        <f t="shared" si="28"/>
        <v>成就类型-通关战斗类型关卡</v>
      </c>
      <c r="E823" s="22">
        <v>1</v>
      </c>
      <c r="F823" s="22" t="str">
        <f>_xlfn.IFS(MOD(A823,3)=2,VLOOKUP(A823,任务数值!A:R,9),MOD(A823,3)=0,999,MOD(A823,3)=1,VLOOKUP(A823,任务数值!A:S,14))</f>
        <v>战斗类型-精英关卡|42|2</v>
      </c>
      <c r="G823" s="22">
        <f>_xlfn.IFS(MOD(A823,3)=2,1,MOD(A823,3)=0,VLOOKUP(A823,任务数值!A:S,7),MOD(A823,3)=1,1)</f>
        <v>1</v>
      </c>
      <c r="H823" s="6" t="s">
        <v>21</v>
      </c>
      <c r="I823" s="3">
        <v>3</v>
      </c>
    </row>
    <row r="824" s="3" customFormat="1" spans="1:9">
      <c r="A824" s="17">
        <v>822</v>
      </c>
      <c r="B824" s="3" t="str">
        <f>_xlfn.IFS(MOD(A824,3)=2,VLOOKUP(A824,任务数值!A:I,5),MOD(A824,3)=0,VLOOKUP(A824,任务数值!A:I,8),MOD(A824,3)=1,VLOOKUP(A824,任务数值!A:S,13))</f>
        <v>职业总等级到达15000</v>
      </c>
      <c r="C824" s="17">
        <f t="shared" si="27"/>
        <v>823</v>
      </c>
      <c r="D824" s="22" t="str">
        <f t="shared" si="28"/>
        <v>成就类型-职业到达等级</v>
      </c>
      <c r="E824" s="22">
        <v>1</v>
      </c>
      <c r="F824" s="22">
        <f>_xlfn.IFS(MOD(A824,3)=2,VLOOKUP(A824,任务数值!A:R,9),MOD(A824,3)=0,999,MOD(A824,3)=1,VLOOKUP(A824,任务数值!A:S,14))</f>
        <v>999</v>
      </c>
      <c r="G824" s="22">
        <f>_xlfn.IFS(MOD(A824,3)=2,1,MOD(A824,3)=0,VLOOKUP(A824,任务数值!A:S,7),MOD(A824,3)=1,1)</f>
        <v>15000</v>
      </c>
      <c r="H824" s="6" t="s">
        <v>21</v>
      </c>
      <c r="I824" s="3">
        <v>3</v>
      </c>
    </row>
    <row r="825" s="3" customFormat="1" spans="1:9">
      <c r="A825" s="17">
        <v>823</v>
      </c>
      <c r="B825" s="3" t="str">
        <f>_xlfn.IFS(MOD(A825,3)=2,VLOOKUP(A825,任务数值!A:I,5),MOD(A825,3)=0,VLOOKUP(A825,任务数值!A:I,8),MOD(A825,3)=1,VLOOKUP(A825,任务数值!A:S,13))</f>
        <v>通关守卫战:暗紫星170</v>
      </c>
      <c r="C825" s="17">
        <f t="shared" si="27"/>
        <v>824</v>
      </c>
      <c r="D825" s="22" t="str">
        <f t="shared" si="28"/>
        <v>成就类型-通关战斗类型关卡</v>
      </c>
      <c r="E825" s="22">
        <v>1</v>
      </c>
      <c r="F825" s="22" t="str">
        <f>_xlfn.IFS(MOD(A825,3)=2,VLOOKUP(A825,任务数值!A:R,9),MOD(A825,3)=0,999,MOD(A825,3)=1,VLOOKUP(A825,任务数值!A:S,14))</f>
        <v>战斗类型-挂机关卡|35|170</v>
      </c>
      <c r="G825" s="22">
        <f>_xlfn.IFS(MOD(A825,3)=2,1,MOD(A825,3)=0,VLOOKUP(A825,任务数值!A:S,7),MOD(A825,3)=1,1)</f>
        <v>1</v>
      </c>
      <c r="H825" s="6" t="s">
        <v>21</v>
      </c>
      <c r="I825" s="3">
        <v>3</v>
      </c>
    </row>
    <row r="826" s="3" customFormat="1" spans="1:9">
      <c r="A826" s="17">
        <v>824</v>
      </c>
      <c r="B826" s="3" t="str">
        <f>_xlfn.IFS(MOD(A826,3)=2,VLOOKUP(A826,任务数值!A:I,5),MOD(A826,3)=0,VLOOKUP(A826,任务数值!A:I,8),MOD(A826,3)=1,VLOOKUP(A826,任务数值!A:S,13))</f>
        <v>通关星球42-2</v>
      </c>
      <c r="C826" s="17">
        <f t="shared" si="27"/>
        <v>825</v>
      </c>
      <c r="D826" s="22" t="str">
        <f t="shared" si="28"/>
        <v>成就类型-通关战斗类型关卡</v>
      </c>
      <c r="E826" s="22">
        <v>1</v>
      </c>
      <c r="F826" s="22" t="str">
        <f>_xlfn.IFS(MOD(A826,3)=2,VLOOKUP(A826,任务数值!A:R,9),MOD(A826,3)=0,999,MOD(A826,3)=1,VLOOKUP(A826,任务数值!A:S,14))</f>
        <v>战斗类型-精英关卡|42|2</v>
      </c>
      <c r="G826" s="22">
        <f>_xlfn.IFS(MOD(A826,3)=2,1,MOD(A826,3)=0,VLOOKUP(A826,任务数值!A:S,7),MOD(A826,3)=1,1)</f>
        <v>1</v>
      </c>
      <c r="H826" s="6" t="s">
        <v>21</v>
      </c>
      <c r="I826" s="3">
        <v>3</v>
      </c>
    </row>
    <row r="827" s="3" customFormat="1" spans="1:9">
      <c r="A827" s="17">
        <v>825</v>
      </c>
      <c r="B827" s="3" t="str">
        <f>_xlfn.IFS(MOD(A827,3)=2,VLOOKUP(A827,任务数值!A:I,5),MOD(A827,3)=0,VLOOKUP(A827,任务数值!A:I,8),MOD(A827,3)=1,VLOOKUP(A827,任务数值!A:S,13))</f>
        <v>职业总等级到达15000</v>
      </c>
      <c r="C827" s="17">
        <f t="shared" si="27"/>
        <v>826</v>
      </c>
      <c r="D827" s="22" t="str">
        <f t="shared" si="28"/>
        <v>成就类型-职业到达等级</v>
      </c>
      <c r="E827" s="22">
        <v>1</v>
      </c>
      <c r="F827" s="22">
        <f>_xlfn.IFS(MOD(A827,3)=2,VLOOKUP(A827,任务数值!A:R,9),MOD(A827,3)=0,999,MOD(A827,3)=1,VLOOKUP(A827,任务数值!A:S,14))</f>
        <v>999</v>
      </c>
      <c r="G827" s="22">
        <f>_xlfn.IFS(MOD(A827,3)=2,1,MOD(A827,3)=0,VLOOKUP(A827,任务数值!A:S,7),MOD(A827,3)=1,1)</f>
        <v>15000</v>
      </c>
      <c r="H827" s="6" t="s">
        <v>21</v>
      </c>
      <c r="I827" s="3">
        <v>3</v>
      </c>
    </row>
    <row r="828" s="3" customFormat="1" spans="1:9">
      <c r="A828" s="17">
        <v>826</v>
      </c>
      <c r="B828" s="3" t="str">
        <f>_xlfn.IFS(MOD(A828,3)=2,VLOOKUP(A828,任务数值!A:I,5),MOD(A828,3)=0,VLOOKUP(A828,任务数值!A:I,8),MOD(A828,3)=1,VLOOKUP(A828,任务数值!A:S,13))</f>
        <v>通关守卫战:暗紫星170</v>
      </c>
      <c r="C828" s="17">
        <f t="shared" si="27"/>
        <v>827</v>
      </c>
      <c r="D828" s="22" t="str">
        <f t="shared" si="28"/>
        <v>成就类型-通关战斗类型关卡</v>
      </c>
      <c r="E828" s="22">
        <v>1</v>
      </c>
      <c r="F828" s="22" t="str">
        <f>_xlfn.IFS(MOD(A828,3)=2,VLOOKUP(A828,任务数值!A:R,9),MOD(A828,3)=0,999,MOD(A828,3)=1,VLOOKUP(A828,任务数值!A:S,14))</f>
        <v>战斗类型-挂机关卡|35|170</v>
      </c>
      <c r="G828" s="22">
        <f>_xlfn.IFS(MOD(A828,3)=2,1,MOD(A828,3)=0,VLOOKUP(A828,任务数值!A:S,7),MOD(A828,3)=1,1)</f>
        <v>1</v>
      </c>
      <c r="H828" s="6" t="s">
        <v>21</v>
      </c>
      <c r="I828" s="3">
        <v>3</v>
      </c>
    </row>
    <row r="829" s="3" customFormat="1" spans="1:9">
      <c r="A829" s="17">
        <v>827</v>
      </c>
      <c r="B829" s="3" t="str">
        <f>_xlfn.IFS(MOD(A829,3)=2,VLOOKUP(A829,任务数值!A:I,5),MOD(A829,3)=0,VLOOKUP(A829,任务数值!A:I,8),MOD(A829,3)=1,VLOOKUP(A829,任务数值!A:S,13))</f>
        <v>通关星球42-2</v>
      </c>
      <c r="C829" s="17">
        <f t="shared" si="27"/>
        <v>828</v>
      </c>
      <c r="D829" s="22" t="str">
        <f t="shared" si="28"/>
        <v>成就类型-通关战斗类型关卡</v>
      </c>
      <c r="E829" s="22">
        <v>1</v>
      </c>
      <c r="F829" s="22" t="str">
        <f>_xlfn.IFS(MOD(A829,3)=2,VLOOKUP(A829,任务数值!A:R,9),MOD(A829,3)=0,999,MOD(A829,3)=1,VLOOKUP(A829,任务数值!A:S,14))</f>
        <v>战斗类型-精英关卡|42|2</v>
      </c>
      <c r="G829" s="22">
        <f>_xlfn.IFS(MOD(A829,3)=2,1,MOD(A829,3)=0,VLOOKUP(A829,任务数值!A:S,7),MOD(A829,3)=1,1)</f>
        <v>1</v>
      </c>
      <c r="H829" s="6" t="s">
        <v>21</v>
      </c>
      <c r="I829" s="3">
        <v>3</v>
      </c>
    </row>
    <row r="830" s="3" customFormat="1" spans="1:9">
      <c r="A830" s="17">
        <v>828</v>
      </c>
      <c r="B830" s="3" t="str">
        <f>_xlfn.IFS(MOD(A830,3)=2,VLOOKUP(A830,任务数值!A:I,5),MOD(A830,3)=0,VLOOKUP(A830,任务数值!A:I,8),MOD(A830,3)=1,VLOOKUP(A830,任务数值!A:S,13))</f>
        <v>职业总等级到达15000</v>
      </c>
      <c r="C830" s="17">
        <f t="shared" si="27"/>
        <v>829</v>
      </c>
      <c r="D830" s="22" t="str">
        <f t="shared" si="28"/>
        <v>成就类型-职业到达等级</v>
      </c>
      <c r="E830" s="22">
        <v>1</v>
      </c>
      <c r="F830" s="22">
        <f>_xlfn.IFS(MOD(A830,3)=2,VLOOKUP(A830,任务数值!A:R,9),MOD(A830,3)=0,999,MOD(A830,3)=1,VLOOKUP(A830,任务数值!A:S,14))</f>
        <v>999</v>
      </c>
      <c r="G830" s="22">
        <f>_xlfn.IFS(MOD(A830,3)=2,1,MOD(A830,3)=0,VLOOKUP(A830,任务数值!A:S,7),MOD(A830,3)=1,1)</f>
        <v>15000</v>
      </c>
      <c r="H830" s="6" t="s">
        <v>21</v>
      </c>
      <c r="I830" s="3">
        <v>3</v>
      </c>
    </row>
    <row r="831" s="3" customFormat="1" spans="1:9">
      <c r="A831" s="17">
        <v>829</v>
      </c>
      <c r="B831" s="3" t="str">
        <f>_xlfn.IFS(MOD(A831,3)=2,VLOOKUP(A831,任务数值!A:I,5),MOD(A831,3)=0,VLOOKUP(A831,任务数值!A:I,8),MOD(A831,3)=1,VLOOKUP(A831,任务数值!A:S,13))</f>
        <v>通关守卫战:暗紫星170</v>
      </c>
      <c r="C831" s="17">
        <f t="shared" si="27"/>
        <v>830</v>
      </c>
      <c r="D831" s="22" t="str">
        <f t="shared" si="28"/>
        <v>成就类型-通关战斗类型关卡</v>
      </c>
      <c r="E831" s="22">
        <v>1</v>
      </c>
      <c r="F831" s="22" t="str">
        <f>_xlfn.IFS(MOD(A831,3)=2,VLOOKUP(A831,任务数值!A:R,9),MOD(A831,3)=0,999,MOD(A831,3)=1,VLOOKUP(A831,任务数值!A:S,14))</f>
        <v>战斗类型-挂机关卡|35|170</v>
      </c>
      <c r="G831" s="22">
        <f>_xlfn.IFS(MOD(A831,3)=2,1,MOD(A831,3)=0,VLOOKUP(A831,任务数值!A:S,7),MOD(A831,3)=1,1)</f>
        <v>1</v>
      </c>
      <c r="H831" s="6" t="s">
        <v>21</v>
      </c>
      <c r="I831" s="3">
        <v>3</v>
      </c>
    </row>
    <row r="832" s="3" customFormat="1" spans="1:9">
      <c r="A832" s="17">
        <v>830</v>
      </c>
      <c r="B832" s="3" t="str">
        <f>_xlfn.IFS(MOD(A832,3)=2,VLOOKUP(A832,任务数值!A:I,5),MOD(A832,3)=0,VLOOKUP(A832,任务数值!A:I,8),MOD(A832,3)=1,VLOOKUP(A832,任务数值!A:S,13))</f>
        <v>通关星球42-2</v>
      </c>
      <c r="C832" s="17">
        <f t="shared" si="27"/>
        <v>831</v>
      </c>
      <c r="D832" s="22" t="str">
        <f t="shared" si="28"/>
        <v>成就类型-通关战斗类型关卡</v>
      </c>
      <c r="E832" s="22">
        <v>1</v>
      </c>
      <c r="F832" s="22" t="str">
        <f>_xlfn.IFS(MOD(A832,3)=2,VLOOKUP(A832,任务数值!A:R,9),MOD(A832,3)=0,999,MOD(A832,3)=1,VLOOKUP(A832,任务数值!A:S,14))</f>
        <v>战斗类型-精英关卡|42|2</v>
      </c>
      <c r="G832" s="22">
        <f>_xlfn.IFS(MOD(A832,3)=2,1,MOD(A832,3)=0,VLOOKUP(A832,任务数值!A:S,7),MOD(A832,3)=1,1)</f>
        <v>1</v>
      </c>
      <c r="H832" s="6" t="s">
        <v>21</v>
      </c>
      <c r="I832" s="3">
        <v>3</v>
      </c>
    </row>
    <row r="833" s="3" customFormat="1" spans="1:9">
      <c r="A833" s="17">
        <v>831</v>
      </c>
      <c r="B833" s="3" t="str">
        <f>_xlfn.IFS(MOD(A833,3)=2,VLOOKUP(A833,任务数值!A:I,5),MOD(A833,3)=0,VLOOKUP(A833,任务数值!A:I,8),MOD(A833,3)=1,VLOOKUP(A833,任务数值!A:S,13))</f>
        <v>职业总等级到达15000</v>
      </c>
      <c r="C833" s="17">
        <f t="shared" si="27"/>
        <v>832</v>
      </c>
      <c r="D833" s="22" t="str">
        <f t="shared" si="28"/>
        <v>成就类型-职业到达等级</v>
      </c>
      <c r="E833" s="22">
        <v>1</v>
      </c>
      <c r="F833" s="22">
        <f>_xlfn.IFS(MOD(A833,3)=2,VLOOKUP(A833,任务数值!A:R,9),MOD(A833,3)=0,999,MOD(A833,3)=1,VLOOKUP(A833,任务数值!A:S,14))</f>
        <v>999</v>
      </c>
      <c r="G833" s="22">
        <f>_xlfn.IFS(MOD(A833,3)=2,1,MOD(A833,3)=0,VLOOKUP(A833,任务数值!A:S,7),MOD(A833,3)=1,1)</f>
        <v>15000</v>
      </c>
      <c r="H833" s="6" t="s">
        <v>21</v>
      </c>
      <c r="I833" s="3">
        <v>3</v>
      </c>
    </row>
    <row r="834" s="3" customFormat="1" spans="1:9">
      <c r="A834" s="17">
        <v>832</v>
      </c>
      <c r="B834" s="3" t="str">
        <f>_xlfn.IFS(MOD(A834,3)=2,VLOOKUP(A834,任务数值!A:I,5),MOD(A834,3)=0,VLOOKUP(A834,任务数值!A:I,8),MOD(A834,3)=1,VLOOKUP(A834,任务数值!A:S,13))</f>
        <v>通关守卫战:暗紫星170</v>
      </c>
      <c r="C834" s="17">
        <f t="shared" ref="C834:C897" si="29">A834+1</f>
        <v>833</v>
      </c>
      <c r="D834" s="22" t="str">
        <f t="shared" ref="D834:D897" si="30">_xlfn.IFS(MOD(A834,3)=2,"成就类型-通关战斗类型关卡",MOD(A834,3)=0,"成就类型-职业到达等级",MOD(A834,3)=1,"成就类型-通关战斗类型关卡")</f>
        <v>成就类型-通关战斗类型关卡</v>
      </c>
      <c r="E834" s="22">
        <v>1</v>
      </c>
      <c r="F834" s="22" t="str">
        <f>_xlfn.IFS(MOD(A834,3)=2,VLOOKUP(A834,任务数值!A:R,9),MOD(A834,3)=0,999,MOD(A834,3)=1,VLOOKUP(A834,任务数值!A:S,14))</f>
        <v>战斗类型-挂机关卡|35|170</v>
      </c>
      <c r="G834" s="22">
        <f>_xlfn.IFS(MOD(A834,3)=2,1,MOD(A834,3)=0,VLOOKUP(A834,任务数值!A:S,7),MOD(A834,3)=1,1)</f>
        <v>1</v>
      </c>
      <c r="H834" s="6" t="s">
        <v>21</v>
      </c>
      <c r="I834" s="3">
        <v>3</v>
      </c>
    </row>
    <row r="835" s="3" customFormat="1" spans="1:9">
      <c r="A835" s="17">
        <v>833</v>
      </c>
      <c r="B835" s="3" t="str">
        <f>_xlfn.IFS(MOD(A835,3)=2,VLOOKUP(A835,任务数值!A:I,5),MOD(A835,3)=0,VLOOKUP(A835,任务数值!A:I,8),MOD(A835,3)=1,VLOOKUP(A835,任务数值!A:S,13))</f>
        <v>通关星球42-2</v>
      </c>
      <c r="C835" s="17">
        <f t="shared" si="29"/>
        <v>834</v>
      </c>
      <c r="D835" s="22" t="str">
        <f t="shared" si="30"/>
        <v>成就类型-通关战斗类型关卡</v>
      </c>
      <c r="E835" s="22">
        <v>1</v>
      </c>
      <c r="F835" s="22" t="str">
        <f>_xlfn.IFS(MOD(A835,3)=2,VLOOKUP(A835,任务数值!A:R,9),MOD(A835,3)=0,999,MOD(A835,3)=1,VLOOKUP(A835,任务数值!A:S,14))</f>
        <v>战斗类型-精英关卡|42|2</v>
      </c>
      <c r="G835" s="22">
        <f>_xlfn.IFS(MOD(A835,3)=2,1,MOD(A835,3)=0,VLOOKUP(A835,任务数值!A:S,7),MOD(A835,3)=1,1)</f>
        <v>1</v>
      </c>
      <c r="H835" s="6" t="s">
        <v>21</v>
      </c>
      <c r="I835" s="3">
        <v>3</v>
      </c>
    </row>
    <row r="836" s="3" customFormat="1" spans="1:9">
      <c r="A836" s="17">
        <v>834</v>
      </c>
      <c r="B836" s="3" t="str">
        <f>_xlfn.IFS(MOD(A836,3)=2,VLOOKUP(A836,任务数值!A:I,5),MOD(A836,3)=0,VLOOKUP(A836,任务数值!A:I,8),MOD(A836,3)=1,VLOOKUP(A836,任务数值!A:S,13))</f>
        <v>职业总等级到达15000</v>
      </c>
      <c r="C836" s="17">
        <f t="shared" si="29"/>
        <v>835</v>
      </c>
      <c r="D836" s="22" t="str">
        <f t="shared" si="30"/>
        <v>成就类型-职业到达等级</v>
      </c>
      <c r="E836" s="22">
        <v>1</v>
      </c>
      <c r="F836" s="22">
        <f>_xlfn.IFS(MOD(A836,3)=2,VLOOKUP(A836,任务数值!A:R,9),MOD(A836,3)=0,999,MOD(A836,3)=1,VLOOKUP(A836,任务数值!A:S,14))</f>
        <v>999</v>
      </c>
      <c r="G836" s="22">
        <f>_xlfn.IFS(MOD(A836,3)=2,1,MOD(A836,3)=0,VLOOKUP(A836,任务数值!A:S,7),MOD(A836,3)=1,1)</f>
        <v>15000</v>
      </c>
      <c r="H836" s="6" t="s">
        <v>21</v>
      </c>
      <c r="I836" s="3">
        <v>3</v>
      </c>
    </row>
    <row r="837" s="3" customFormat="1" spans="1:9">
      <c r="A837" s="17">
        <v>835</v>
      </c>
      <c r="B837" s="3" t="str">
        <f>_xlfn.IFS(MOD(A837,3)=2,VLOOKUP(A837,任务数值!A:I,5),MOD(A837,3)=0,VLOOKUP(A837,任务数值!A:I,8),MOD(A837,3)=1,VLOOKUP(A837,任务数值!A:S,13))</f>
        <v>通关守卫战:暗紫星170</v>
      </c>
      <c r="C837" s="17">
        <f t="shared" si="29"/>
        <v>836</v>
      </c>
      <c r="D837" s="22" t="str">
        <f t="shared" si="30"/>
        <v>成就类型-通关战斗类型关卡</v>
      </c>
      <c r="E837" s="22">
        <v>1</v>
      </c>
      <c r="F837" s="22" t="str">
        <f>_xlfn.IFS(MOD(A837,3)=2,VLOOKUP(A837,任务数值!A:R,9),MOD(A837,3)=0,999,MOD(A837,3)=1,VLOOKUP(A837,任务数值!A:S,14))</f>
        <v>战斗类型-挂机关卡|35|170</v>
      </c>
      <c r="G837" s="22">
        <f>_xlfn.IFS(MOD(A837,3)=2,1,MOD(A837,3)=0,VLOOKUP(A837,任务数值!A:S,7),MOD(A837,3)=1,1)</f>
        <v>1</v>
      </c>
      <c r="H837" s="6" t="s">
        <v>21</v>
      </c>
      <c r="I837" s="3">
        <v>3</v>
      </c>
    </row>
    <row r="838" s="3" customFormat="1" spans="1:9">
      <c r="A838" s="17">
        <v>836</v>
      </c>
      <c r="B838" s="3" t="str">
        <f>_xlfn.IFS(MOD(A838,3)=2,VLOOKUP(A838,任务数值!A:I,5),MOD(A838,3)=0,VLOOKUP(A838,任务数值!A:I,8),MOD(A838,3)=1,VLOOKUP(A838,任务数值!A:S,13))</f>
        <v>通关星球42-2</v>
      </c>
      <c r="C838" s="17">
        <f t="shared" si="29"/>
        <v>837</v>
      </c>
      <c r="D838" s="22" t="str">
        <f t="shared" si="30"/>
        <v>成就类型-通关战斗类型关卡</v>
      </c>
      <c r="E838" s="22">
        <v>1</v>
      </c>
      <c r="F838" s="22" t="str">
        <f>_xlfn.IFS(MOD(A838,3)=2,VLOOKUP(A838,任务数值!A:R,9),MOD(A838,3)=0,999,MOD(A838,3)=1,VLOOKUP(A838,任务数值!A:S,14))</f>
        <v>战斗类型-精英关卡|42|2</v>
      </c>
      <c r="G838" s="22">
        <f>_xlfn.IFS(MOD(A838,3)=2,1,MOD(A838,3)=0,VLOOKUP(A838,任务数值!A:S,7),MOD(A838,3)=1,1)</f>
        <v>1</v>
      </c>
      <c r="H838" s="6" t="s">
        <v>21</v>
      </c>
      <c r="I838" s="3">
        <v>3</v>
      </c>
    </row>
    <row r="839" s="3" customFormat="1" spans="1:9">
      <c r="A839" s="17">
        <v>837</v>
      </c>
      <c r="B839" s="3" t="str">
        <f>_xlfn.IFS(MOD(A839,3)=2,VLOOKUP(A839,任务数值!A:I,5),MOD(A839,3)=0,VLOOKUP(A839,任务数值!A:I,8),MOD(A839,3)=1,VLOOKUP(A839,任务数值!A:S,13))</f>
        <v>职业总等级到达15000</v>
      </c>
      <c r="C839" s="17">
        <f t="shared" si="29"/>
        <v>838</v>
      </c>
      <c r="D839" s="22" t="str">
        <f t="shared" si="30"/>
        <v>成就类型-职业到达等级</v>
      </c>
      <c r="E839" s="22">
        <v>1</v>
      </c>
      <c r="F839" s="22">
        <f>_xlfn.IFS(MOD(A839,3)=2,VLOOKUP(A839,任务数值!A:R,9),MOD(A839,3)=0,999,MOD(A839,3)=1,VLOOKUP(A839,任务数值!A:S,14))</f>
        <v>999</v>
      </c>
      <c r="G839" s="22">
        <f>_xlfn.IFS(MOD(A839,3)=2,1,MOD(A839,3)=0,VLOOKUP(A839,任务数值!A:S,7),MOD(A839,3)=1,1)</f>
        <v>15000</v>
      </c>
      <c r="H839" s="6" t="s">
        <v>21</v>
      </c>
      <c r="I839" s="3">
        <v>3</v>
      </c>
    </row>
    <row r="840" s="3" customFormat="1" spans="1:9">
      <c r="A840" s="17">
        <v>838</v>
      </c>
      <c r="B840" s="3" t="str">
        <f>_xlfn.IFS(MOD(A840,3)=2,VLOOKUP(A840,任务数值!A:I,5),MOD(A840,3)=0,VLOOKUP(A840,任务数值!A:I,8),MOD(A840,3)=1,VLOOKUP(A840,任务数值!A:S,13))</f>
        <v>通关守卫战:暗紫星170</v>
      </c>
      <c r="C840" s="17">
        <f t="shared" si="29"/>
        <v>839</v>
      </c>
      <c r="D840" s="22" t="str">
        <f t="shared" si="30"/>
        <v>成就类型-通关战斗类型关卡</v>
      </c>
      <c r="E840" s="22">
        <v>1</v>
      </c>
      <c r="F840" s="22" t="str">
        <f>_xlfn.IFS(MOD(A840,3)=2,VLOOKUP(A840,任务数值!A:R,9),MOD(A840,3)=0,999,MOD(A840,3)=1,VLOOKUP(A840,任务数值!A:S,14))</f>
        <v>战斗类型-挂机关卡|35|170</v>
      </c>
      <c r="G840" s="22">
        <f>_xlfn.IFS(MOD(A840,3)=2,1,MOD(A840,3)=0,VLOOKUP(A840,任务数值!A:S,7),MOD(A840,3)=1,1)</f>
        <v>1</v>
      </c>
      <c r="H840" s="6" t="s">
        <v>21</v>
      </c>
      <c r="I840" s="3">
        <v>3</v>
      </c>
    </row>
    <row r="841" s="3" customFormat="1" spans="1:9">
      <c r="A841" s="17">
        <v>839</v>
      </c>
      <c r="B841" s="3" t="str">
        <f>_xlfn.IFS(MOD(A841,3)=2,VLOOKUP(A841,任务数值!A:I,5),MOD(A841,3)=0,VLOOKUP(A841,任务数值!A:I,8),MOD(A841,3)=1,VLOOKUP(A841,任务数值!A:S,13))</f>
        <v>通关星球42-2</v>
      </c>
      <c r="C841" s="17">
        <f t="shared" si="29"/>
        <v>840</v>
      </c>
      <c r="D841" s="22" t="str">
        <f t="shared" si="30"/>
        <v>成就类型-通关战斗类型关卡</v>
      </c>
      <c r="E841" s="22">
        <v>1</v>
      </c>
      <c r="F841" s="22" t="str">
        <f>_xlfn.IFS(MOD(A841,3)=2,VLOOKUP(A841,任务数值!A:R,9),MOD(A841,3)=0,999,MOD(A841,3)=1,VLOOKUP(A841,任务数值!A:S,14))</f>
        <v>战斗类型-精英关卡|42|2</v>
      </c>
      <c r="G841" s="22">
        <f>_xlfn.IFS(MOD(A841,3)=2,1,MOD(A841,3)=0,VLOOKUP(A841,任务数值!A:S,7),MOD(A841,3)=1,1)</f>
        <v>1</v>
      </c>
      <c r="H841" s="6" t="s">
        <v>21</v>
      </c>
      <c r="I841" s="3">
        <v>3</v>
      </c>
    </row>
    <row r="842" s="3" customFormat="1" spans="1:9">
      <c r="A842" s="17">
        <v>840</v>
      </c>
      <c r="B842" s="3" t="str">
        <f>_xlfn.IFS(MOD(A842,3)=2,VLOOKUP(A842,任务数值!A:I,5),MOD(A842,3)=0,VLOOKUP(A842,任务数值!A:I,8),MOD(A842,3)=1,VLOOKUP(A842,任务数值!A:S,13))</f>
        <v>职业总等级到达15000</v>
      </c>
      <c r="C842" s="17">
        <f t="shared" si="29"/>
        <v>841</v>
      </c>
      <c r="D842" s="22" t="str">
        <f t="shared" si="30"/>
        <v>成就类型-职业到达等级</v>
      </c>
      <c r="E842" s="22">
        <v>1</v>
      </c>
      <c r="F842" s="22">
        <f>_xlfn.IFS(MOD(A842,3)=2,VLOOKUP(A842,任务数值!A:R,9),MOD(A842,3)=0,999,MOD(A842,3)=1,VLOOKUP(A842,任务数值!A:S,14))</f>
        <v>999</v>
      </c>
      <c r="G842" s="22">
        <f>_xlfn.IFS(MOD(A842,3)=2,1,MOD(A842,3)=0,VLOOKUP(A842,任务数值!A:S,7),MOD(A842,3)=1,1)</f>
        <v>15000</v>
      </c>
      <c r="H842" s="6" t="s">
        <v>21</v>
      </c>
      <c r="I842" s="3">
        <v>3</v>
      </c>
    </row>
    <row r="843" s="3" customFormat="1" spans="1:9">
      <c r="A843" s="17">
        <v>841</v>
      </c>
      <c r="B843" s="3" t="str">
        <f>_xlfn.IFS(MOD(A843,3)=2,VLOOKUP(A843,任务数值!A:I,5),MOD(A843,3)=0,VLOOKUP(A843,任务数值!A:I,8),MOD(A843,3)=1,VLOOKUP(A843,任务数值!A:S,13))</f>
        <v>通关守卫战:暗紫星170</v>
      </c>
      <c r="C843" s="17">
        <f t="shared" si="29"/>
        <v>842</v>
      </c>
      <c r="D843" s="22" t="str">
        <f t="shared" si="30"/>
        <v>成就类型-通关战斗类型关卡</v>
      </c>
      <c r="E843" s="22">
        <v>1</v>
      </c>
      <c r="F843" s="22" t="str">
        <f>_xlfn.IFS(MOD(A843,3)=2,VLOOKUP(A843,任务数值!A:R,9),MOD(A843,3)=0,999,MOD(A843,3)=1,VLOOKUP(A843,任务数值!A:S,14))</f>
        <v>战斗类型-挂机关卡|35|170</v>
      </c>
      <c r="G843" s="22">
        <f>_xlfn.IFS(MOD(A843,3)=2,1,MOD(A843,3)=0,VLOOKUP(A843,任务数值!A:S,7),MOD(A843,3)=1,1)</f>
        <v>1</v>
      </c>
      <c r="H843" s="6" t="s">
        <v>21</v>
      </c>
      <c r="I843" s="3">
        <v>3</v>
      </c>
    </row>
    <row r="844" s="3" customFormat="1" spans="1:9">
      <c r="A844" s="17">
        <v>842</v>
      </c>
      <c r="B844" s="3" t="str">
        <f>_xlfn.IFS(MOD(A844,3)=2,VLOOKUP(A844,任务数值!A:I,5),MOD(A844,3)=0,VLOOKUP(A844,任务数值!A:I,8),MOD(A844,3)=1,VLOOKUP(A844,任务数值!A:S,13))</f>
        <v>通关星球42-2</v>
      </c>
      <c r="C844" s="17">
        <f t="shared" si="29"/>
        <v>843</v>
      </c>
      <c r="D844" s="22" t="str">
        <f t="shared" si="30"/>
        <v>成就类型-通关战斗类型关卡</v>
      </c>
      <c r="E844" s="22">
        <v>1</v>
      </c>
      <c r="F844" s="22" t="str">
        <f>_xlfn.IFS(MOD(A844,3)=2,VLOOKUP(A844,任务数值!A:R,9),MOD(A844,3)=0,999,MOD(A844,3)=1,VLOOKUP(A844,任务数值!A:S,14))</f>
        <v>战斗类型-精英关卡|42|2</v>
      </c>
      <c r="G844" s="22">
        <f>_xlfn.IFS(MOD(A844,3)=2,1,MOD(A844,3)=0,VLOOKUP(A844,任务数值!A:S,7),MOD(A844,3)=1,1)</f>
        <v>1</v>
      </c>
      <c r="H844" s="6" t="s">
        <v>21</v>
      </c>
      <c r="I844" s="3">
        <v>3</v>
      </c>
    </row>
    <row r="845" s="3" customFormat="1" spans="1:9">
      <c r="A845" s="17">
        <v>843</v>
      </c>
      <c r="B845" s="3" t="str">
        <f>_xlfn.IFS(MOD(A845,3)=2,VLOOKUP(A845,任务数值!A:I,5),MOD(A845,3)=0,VLOOKUP(A845,任务数值!A:I,8),MOD(A845,3)=1,VLOOKUP(A845,任务数值!A:S,13))</f>
        <v>职业总等级到达15000</v>
      </c>
      <c r="C845" s="17">
        <f t="shared" si="29"/>
        <v>844</v>
      </c>
      <c r="D845" s="22" t="str">
        <f t="shared" si="30"/>
        <v>成就类型-职业到达等级</v>
      </c>
      <c r="E845" s="22">
        <v>1</v>
      </c>
      <c r="F845" s="22">
        <f>_xlfn.IFS(MOD(A845,3)=2,VLOOKUP(A845,任务数值!A:R,9),MOD(A845,3)=0,999,MOD(A845,3)=1,VLOOKUP(A845,任务数值!A:S,14))</f>
        <v>999</v>
      </c>
      <c r="G845" s="22">
        <f>_xlfn.IFS(MOD(A845,3)=2,1,MOD(A845,3)=0,VLOOKUP(A845,任务数值!A:S,7),MOD(A845,3)=1,1)</f>
        <v>15000</v>
      </c>
      <c r="H845" s="6" t="s">
        <v>21</v>
      </c>
      <c r="I845" s="3">
        <v>3</v>
      </c>
    </row>
    <row r="846" s="3" customFormat="1" spans="1:9">
      <c r="A846" s="17">
        <v>844</v>
      </c>
      <c r="B846" s="3" t="str">
        <f>_xlfn.IFS(MOD(A846,3)=2,VLOOKUP(A846,任务数值!A:I,5),MOD(A846,3)=0,VLOOKUP(A846,任务数值!A:I,8),MOD(A846,3)=1,VLOOKUP(A846,任务数值!A:S,13))</f>
        <v>通关守卫战:暗紫星170</v>
      </c>
      <c r="C846" s="17">
        <f t="shared" si="29"/>
        <v>845</v>
      </c>
      <c r="D846" s="22" t="str">
        <f t="shared" si="30"/>
        <v>成就类型-通关战斗类型关卡</v>
      </c>
      <c r="E846" s="22">
        <v>1</v>
      </c>
      <c r="F846" s="22" t="str">
        <f>_xlfn.IFS(MOD(A846,3)=2,VLOOKUP(A846,任务数值!A:R,9),MOD(A846,3)=0,999,MOD(A846,3)=1,VLOOKUP(A846,任务数值!A:S,14))</f>
        <v>战斗类型-挂机关卡|35|170</v>
      </c>
      <c r="G846" s="22">
        <f>_xlfn.IFS(MOD(A846,3)=2,1,MOD(A846,3)=0,VLOOKUP(A846,任务数值!A:S,7),MOD(A846,3)=1,1)</f>
        <v>1</v>
      </c>
      <c r="H846" s="6" t="s">
        <v>21</v>
      </c>
      <c r="I846" s="3">
        <v>3</v>
      </c>
    </row>
    <row r="847" s="3" customFormat="1" spans="1:9">
      <c r="A847" s="17">
        <v>845</v>
      </c>
      <c r="B847" s="3" t="str">
        <f>_xlfn.IFS(MOD(A847,3)=2,VLOOKUP(A847,任务数值!A:I,5),MOD(A847,3)=0,VLOOKUP(A847,任务数值!A:I,8),MOD(A847,3)=1,VLOOKUP(A847,任务数值!A:S,13))</f>
        <v>通关星球42-2</v>
      </c>
      <c r="C847" s="17">
        <f t="shared" si="29"/>
        <v>846</v>
      </c>
      <c r="D847" s="22" t="str">
        <f t="shared" si="30"/>
        <v>成就类型-通关战斗类型关卡</v>
      </c>
      <c r="E847" s="22">
        <v>1</v>
      </c>
      <c r="F847" s="22" t="str">
        <f>_xlfn.IFS(MOD(A847,3)=2,VLOOKUP(A847,任务数值!A:R,9),MOD(A847,3)=0,999,MOD(A847,3)=1,VLOOKUP(A847,任务数值!A:S,14))</f>
        <v>战斗类型-精英关卡|42|2</v>
      </c>
      <c r="G847" s="22">
        <f>_xlfn.IFS(MOD(A847,3)=2,1,MOD(A847,3)=0,VLOOKUP(A847,任务数值!A:S,7),MOD(A847,3)=1,1)</f>
        <v>1</v>
      </c>
      <c r="H847" s="6" t="s">
        <v>21</v>
      </c>
      <c r="I847" s="3">
        <v>3</v>
      </c>
    </row>
    <row r="848" s="3" customFormat="1" spans="1:9">
      <c r="A848" s="17">
        <v>846</v>
      </c>
      <c r="B848" s="3" t="str">
        <f>_xlfn.IFS(MOD(A848,3)=2,VLOOKUP(A848,任务数值!A:I,5),MOD(A848,3)=0,VLOOKUP(A848,任务数值!A:I,8),MOD(A848,3)=1,VLOOKUP(A848,任务数值!A:S,13))</f>
        <v>职业总等级到达15000</v>
      </c>
      <c r="C848" s="17">
        <f t="shared" si="29"/>
        <v>847</v>
      </c>
      <c r="D848" s="22" t="str">
        <f t="shared" si="30"/>
        <v>成就类型-职业到达等级</v>
      </c>
      <c r="E848" s="22">
        <v>1</v>
      </c>
      <c r="F848" s="22">
        <f>_xlfn.IFS(MOD(A848,3)=2,VLOOKUP(A848,任务数值!A:R,9),MOD(A848,3)=0,999,MOD(A848,3)=1,VLOOKUP(A848,任务数值!A:S,14))</f>
        <v>999</v>
      </c>
      <c r="G848" s="22">
        <f>_xlfn.IFS(MOD(A848,3)=2,1,MOD(A848,3)=0,VLOOKUP(A848,任务数值!A:S,7),MOD(A848,3)=1,1)</f>
        <v>15000</v>
      </c>
      <c r="H848" s="6" t="s">
        <v>21</v>
      </c>
      <c r="I848" s="3">
        <v>3</v>
      </c>
    </row>
    <row r="849" s="3" customFormat="1" spans="1:9">
      <c r="A849" s="17">
        <v>847</v>
      </c>
      <c r="B849" s="3" t="str">
        <f>_xlfn.IFS(MOD(A849,3)=2,VLOOKUP(A849,任务数值!A:I,5),MOD(A849,3)=0,VLOOKUP(A849,任务数值!A:I,8),MOD(A849,3)=1,VLOOKUP(A849,任务数值!A:S,13))</f>
        <v>通关守卫战:暗紫星170</v>
      </c>
      <c r="C849" s="17">
        <f t="shared" si="29"/>
        <v>848</v>
      </c>
      <c r="D849" s="22" t="str">
        <f t="shared" si="30"/>
        <v>成就类型-通关战斗类型关卡</v>
      </c>
      <c r="E849" s="22">
        <v>1</v>
      </c>
      <c r="F849" s="22" t="str">
        <f>_xlfn.IFS(MOD(A849,3)=2,VLOOKUP(A849,任务数值!A:R,9),MOD(A849,3)=0,999,MOD(A849,3)=1,VLOOKUP(A849,任务数值!A:S,14))</f>
        <v>战斗类型-挂机关卡|35|170</v>
      </c>
      <c r="G849" s="22">
        <f>_xlfn.IFS(MOD(A849,3)=2,1,MOD(A849,3)=0,VLOOKUP(A849,任务数值!A:S,7),MOD(A849,3)=1,1)</f>
        <v>1</v>
      </c>
      <c r="H849" s="6" t="s">
        <v>21</v>
      </c>
      <c r="I849" s="3">
        <v>3</v>
      </c>
    </row>
    <row r="850" s="3" customFormat="1" spans="1:9">
      <c r="A850" s="17">
        <v>848</v>
      </c>
      <c r="B850" s="3" t="str">
        <f>_xlfn.IFS(MOD(A850,3)=2,VLOOKUP(A850,任务数值!A:I,5),MOD(A850,3)=0,VLOOKUP(A850,任务数值!A:I,8),MOD(A850,3)=1,VLOOKUP(A850,任务数值!A:S,13))</f>
        <v>通关星球42-2</v>
      </c>
      <c r="C850" s="17">
        <f t="shared" si="29"/>
        <v>849</v>
      </c>
      <c r="D850" s="22" t="str">
        <f t="shared" si="30"/>
        <v>成就类型-通关战斗类型关卡</v>
      </c>
      <c r="E850" s="22">
        <v>1</v>
      </c>
      <c r="F850" s="22" t="str">
        <f>_xlfn.IFS(MOD(A850,3)=2,VLOOKUP(A850,任务数值!A:R,9),MOD(A850,3)=0,999,MOD(A850,3)=1,VLOOKUP(A850,任务数值!A:S,14))</f>
        <v>战斗类型-精英关卡|42|2</v>
      </c>
      <c r="G850" s="22">
        <f>_xlfn.IFS(MOD(A850,3)=2,1,MOD(A850,3)=0,VLOOKUP(A850,任务数值!A:S,7),MOD(A850,3)=1,1)</f>
        <v>1</v>
      </c>
      <c r="H850" s="6" t="s">
        <v>21</v>
      </c>
      <c r="I850" s="3">
        <v>3</v>
      </c>
    </row>
    <row r="851" s="3" customFormat="1" spans="1:9">
      <c r="A851" s="17">
        <v>849</v>
      </c>
      <c r="B851" s="3" t="str">
        <f>_xlfn.IFS(MOD(A851,3)=2,VLOOKUP(A851,任务数值!A:I,5),MOD(A851,3)=0,VLOOKUP(A851,任务数值!A:I,8),MOD(A851,3)=1,VLOOKUP(A851,任务数值!A:S,13))</f>
        <v>职业总等级到达15000</v>
      </c>
      <c r="C851" s="17">
        <f t="shared" si="29"/>
        <v>850</v>
      </c>
      <c r="D851" s="22" t="str">
        <f t="shared" si="30"/>
        <v>成就类型-职业到达等级</v>
      </c>
      <c r="E851" s="22">
        <v>1</v>
      </c>
      <c r="F851" s="22">
        <f>_xlfn.IFS(MOD(A851,3)=2,VLOOKUP(A851,任务数值!A:R,9),MOD(A851,3)=0,999,MOD(A851,3)=1,VLOOKUP(A851,任务数值!A:S,14))</f>
        <v>999</v>
      </c>
      <c r="G851" s="22">
        <f>_xlfn.IFS(MOD(A851,3)=2,1,MOD(A851,3)=0,VLOOKUP(A851,任务数值!A:S,7),MOD(A851,3)=1,1)</f>
        <v>15000</v>
      </c>
      <c r="H851" s="6" t="s">
        <v>21</v>
      </c>
      <c r="I851" s="3">
        <v>3</v>
      </c>
    </row>
    <row r="852" s="3" customFormat="1" spans="1:9">
      <c r="A852" s="17">
        <v>850</v>
      </c>
      <c r="B852" s="3" t="str">
        <f>_xlfn.IFS(MOD(A852,3)=2,VLOOKUP(A852,任务数值!A:I,5),MOD(A852,3)=0,VLOOKUP(A852,任务数值!A:I,8),MOD(A852,3)=1,VLOOKUP(A852,任务数值!A:S,13))</f>
        <v>通关守卫战:暗紫星170</v>
      </c>
      <c r="C852" s="17">
        <f t="shared" si="29"/>
        <v>851</v>
      </c>
      <c r="D852" s="22" t="str">
        <f t="shared" si="30"/>
        <v>成就类型-通关战斗类型关卡</v>
      </c>
      <c r="E852" s="22">
        <v>1</v>
      </c>
      <c r="F852" s="22" t="str">
        <f>_xlfn.IFS(MOD(A852,3)=2,VLOOKUP(A852,任务数值!A:R,9),MOD(A852,3)=0,999,MOD(A852,3)=1,VLOOKUP(A852,任务数值!A:S,14))</f>
        <v>战斗类型-挂机关卡|35|170</v>
      </c>
      <c r="G852" s="22">
        <f>_xlfn.IFS(MOD(A852,3)=2,1,MOD(A852,3)=0,VLOOKUP(A852,任务数值!A:S,7),MOD(A852,3)=1,1)</f>
        <v>1</v>
      </c>
      <c r="H852" s="6" t="s">
        <v>21</v>
      </c>
      <c r="I852" s="3">
        <v>3</v>
      </c>
    </row>
    <row r="853" s="3" customFormat="1" spans="1:9">
      <c r="A853" s="17">
        <v>851</v>
      </c>
      <c r="B853" s="3" t="str">
        <f>_xlfn.IFS(MOD(A853,3)=2,VLOOKUP(A853,任务数值!A:I,5),MOD(A853,3)=0,VLOOKUP(A853,任务数值!A:I,8),MOD(A853,3)=1,VLOOKUP(A853,任务数值!A:S,13))</f>
        <v>通关星球42-2</v>
      </c>
      <c r="C853" s="17">
        <f t="shared" si="29"/>
        <v>852</v>
      </c>
      <c r="D853" s="22" t="str">
        <f t="shared" si="30"/>
        <v>成就类型-通关战斗类型关卡</v>
      </c>
      <c r="E853" s="22">
        <v>1</v>
      </c>
      <c r="F853" s="22" t="str">
        <f>_xlfn.IFS(MOD(A853,3)=2,VLOOKUP(A853,任务数值!A:R,9),MOD(A853,3)=0,999,MOD(A853,3)=1,VLOOKUP(A853,任务数值!A:S,14))</f>
        <v>战斗类型-精英关卡|42|2</v>
      </c>
      <c r="G853" s="22">
        <f>_xlfn.IFS(MOD(A853,3)=2,1,MOD(A853,3)=0,VLOOKUP(A853,任务数值!A:S,7),MOD(A853,3)=1,1)</f>
        <v>1</v>
      </c>
      <c r="H853" s="6" t="s">
        <v>21</v>
      </c>
      <c r="I853" s="3">
        <v>3</v>
      </c>
    </row>
    <row r="854" s="3" customFormat="1" spans="1:9">
      <c r="A854" s="17">
        <v>852</v>
      </c>
      <c r="B854" s="3" t="str">
        <f>_xlfn.IFS(MOD(A854,3)=2,VLOOKUP(A854,任务数值!A:I,5),MOD(A854,3)=0,VLOOKUP(A854,任务数值!A:I,8),MOD(A854,3)=1,VLOOKUP(A854,任务数值!A:S,13))</f>
        <v>职业总等级到达15000</v>
      </c>
      <c r="C854" s="17">
        <f t="shared" si="29"/>
        <v>853</v>
      </c>
      <c r="D854" s="22" t="str">
        <f t="shared" si="30"/>
        <v>成就类型-职业到达等级</v>
      </c>
      <c r="E854" s="22">
        <v>1</v>
      </c>
      <c r="F854" s="22">
        <f>_xlfn.IFS(MOD(A854,3)=2,VLOOKUP(A854,任务数值!A:R,9),MOD(A854,3)=0,999,MOD(A854,3)=1,VLOOKUP(A854,任务数值!A:S,14))</f>
        <v>999</v>
      </c>
      <c r="G854" s="22">
        <f>_xlfn.IFS(MOD(A854,3)=2,1,MOD(A854,3)=0,VLOOKUP(A854,任务数值!A:S,7),MOD(A854,3)=1,1)</f>
        <v>15000</v>
      </c>
      <c r="H854" s="6" t="s">
        <v>21</v>
      </c>
      <c r="I854" s="3">
        <v>3</v>
      </c>
    </row>
    <row r="855" s="3" customFormat="1" spans="1:9">
      <c r="A855" s="17">
        <v>853</v>
      </c>
      <c r="B855" s="3" t="str">
        <f>_xlfn.IFS(MOD(A855,3)=2,VLOOKUP(A855,任务数值!A:I,5),MOD(A855,3)=0,VLOOKUP(A855,任务数值!A:I,8),MOD(A855,3)=1,VLOOKUP(A855,任务数值!A:S,13))</f>
        <v>通关守卫战:暗紫星170</v>
      </c>
      <c r="C855" s="17">
        <f t="shared" si="29"/>
        <v>854</v>
      </c>
      <c r="D855" s="22" t="str">
        <f t="shared" si="30"/>
        <v>成就类型-通关战斗类型关卡</v>
      </c>
      <c r="E855" s="22">
        <v>1</v>
      </c>
      <c r="F855" s="22" t="str">
        <f>_xlfn.IFS(MOD(A855,3)=2,VLOOKUP(A855,任务数值!A:R,9),MOD(A855,3)=0,999,MOD(A855,3)=1,VLOOKUP(A855,任务数值!A:S,14))</f>
        <v>战斗类型-挂机关卡|35|170</v>
      </c>
      <c r="G855" s="22">
        <f>_xlfn.IFS(MOD(A855,3)=2,1,MOD(A855,3)=0,VLOOKUP(A855,任务数值!A:S,7),MOD(A855,3)=1,1)</f>
        <v>1</v>
      </c>
      <c r="H855" s="6" t="s">
        <v>21</v>
      </c>
      <c r="I855" s="3">
        <v>3</v>
      </c>
    </row>
    <row r="856" s="3" customFormat="1" spans="1:9">
      <c r="A856" s="17">
        <v>854</v>
      </c>
      <c r="B856" s="3" t="str">
        <f>_xlfn.IFS(MOD(A856,3)=2,VLOOKUP(A856,任务数值!A:I,5),MOD(A856,3)=0,VLOOKUP(A856,任务数值!A:I,8),MOD(A856,3)=1,VLOOKUP(A856,任务数值!A:S,13))</f>
        <v>通关星球42-2</v>
      </c>
      <c r="C856" s="17">
        <f t="shared" si="29"/>
        <v>855</v>
      </c>
      <c r="D856" s="22" t="str">
        <f t="shared" si="30"/>
        <v>成就类型-通关战斗类型关卡</v>
      </c>
      <c r="E856" s="22">
        <v>1</v>
      </c>
      <c r="F856" s="22" t="str">
        <f>_xlfn.IFS(MOD(A856,3)=2,VLOOKUP(A856,任务数值!A:R,9),MOD(A856,3)=0,999,MOD(A856,3)=1,VLOOKUP(A856,任务数值!A:S,14))</f>
        <v>战斗类型-精英关卡|42|2</v>
      </c>
      <c r="G856" s="22">
        <f>_xlfn.IFS(MOD(A856,3)=2,1,MOD(A856,3)=0,VLOOKUP(A856,任务数值!A:S,7),MOD(A856,3)=1,1)</f>
        <v>1</v>
      </c>
      <c r="H856" s="6" t="s">
        <v>21</v>
      </c>
      <c r="I856" s="3">
        <v>3</v>
      </c>
    </row>
    <row r="857" s="3" customFormat="1" spans="1:9">
      <c r="A857" s="17">
        <v>855</v>
      </c>
      <c r="B857" s="3" t="str">
        <f>_xlfn.IFS(MOD(A857,3)=2,VLOOKUP(A857,任务数值!A:I,5),MOD(A857,3)=0,VLOOKUP(A857,任务数值!A:I,8),MOD(A857,3)=1,VLOOKUP(A857,任务数值!A:S,13))</f>
        <v>职业总等级到达15000</v>
      </c>
      <c r="C857" s="17">
        <f t="shared" si="29"/>
        <v>856</v>
      </c>
      <c r="D857" s="22" t="str">
        <f t="shared" si="30"/>
        <v>成就类型-职业到达等级</v>
      </c>
      <c r="E857" s="22">
        <v>1</v>
      </c>
      <c r="F857" s="22">
        <f>_xlfn.IFS(MOD(A857,3)=2,VLOOKUP(A857,任务数值!A:R,9),MOD(A857,3)=0,999,MOD(A857,3)=1,VLOOKUP(A857,任务数值!A:S,14))</f>
        <v>999</v>
      </c>
      <c r="G857" s="22">
        <f>_xlfn.IFS(MOD(A857,3)=2,1,MOD(A857,3)=0,VLOOKUP(A857,任务数值!A:S,7),MOD(A857,3)=1,1)</f>
        <v>15000</v>
      </c>
      <c r="H857" s="6" t="s">
        <v>21</v>
      </c>
      <c r="I857" s="3">
        <v>3</v>
      </c>
    </row>
    <row r="858" s="3" customFormat="1" spans="1:9">
      <c r="A858" s="17">
        <v>856</v>
      </c>
      <c r="B858" s="3" t="str">
        <f>_xlfn.IFS(MOD(A858,3)=2,VLOOKUP(A858,任务数值!A:I,5),MOD(A858,3)=0,VLOOKUP(A858,任务数值!A:I,8),MOD(A858,3)=1,VLOOKUP(A858,任务数值!A:S,13))</f>
        <v>通关守卫战:暗紫星170</v>
      </c>
      <c r="C858" s="17">
        <f t="shared" si="29"/>
        <v>857</v>
      </c>
      <c r="D858" s="22" t="str">
        <f t="shared" si="30"/>
        <v>成就类型-通关战斗类型关卡</v>
      </c>
      <c r="E858" s="22">
        <v>1</v>
      </c>
      <c r="F858" s="22" t="str">
        <f>_xlfn.IFS(MOD(A858,3)=2,VLOOKUP(A858,任务数值!A:R,9),MOD(A858,3)=0,999,MOD(A858,3)=1,VLOOKUP(A858,任务数值!A:S,14))</f>
        <v>战斗类型-挂机关卡|35|170</v>
      </c>
      <c r="G858" s="22">
        <f>_xlfn.IFS(MOD(A858,3)=2,1,MOD(A858,3)=0,VLOOKUP(A858,任务数值!A:S,7),MOD(A858,3)=1,1)</f>
        <v>1</v>
      </c>
      <c r="H858" s="6" t="s">
        <v>21</v>
      </c>
      <c r="I858" s="3">
        <v>3</v>
      </c>
    </row>
    <row r="859" s="3" customFormat="1" spans="1:9">
      <c r="A859" s="17">
        <v>857</v>
      </c>
      <c r="B859" s="3" t="str">
        <f>_xlfn.IFS(MOD(A859,3)=2,VLOOKUP(A859,任务数值!A:I,5),MOD(A859,3)=0,VLOOKUP(A859,任务数值!A:I,8),MOD(A859,3)=1,VLOOKUP(A859,任务数值!A:S,13))</f>
        <v>通关星球42-2</v>
      </c>
      <c r="C859" s="17">
        <f t="shared" si="29"/>
        <v>858</v>
      </c>
      <c r="D859" s="22" t="str">
        <f t="shared" si="30"/>
        <v>成就类型-通关战斗类型关卡</v>
      </c>
      <c r="E859" s="22">
        <v>1</v>
      </c>
      <c r="F859" s="22" t="str">
        <f>_xlfn.IFS(MOD(A859,3)=2,VLOOKUP(A859,任务数值!A:R,9),MOD(A859,3)=0,999,MOD(A859,3)=1,VLOOKUP(A859,任务数值!A:S,14))</f>
        <v>战斗类型-精英关卡|42|2</v>
      </c>
      <c r="G859" s="22">
        <f>_xlfn.IFS(MOD(A859,3)=2,1,MOD(A859,3)=0,VLOOKUP(A859,任务数值!A:S,7),MOD(A859,3)=1,1)</f>
        <v>1</v>
      </c>
      <c r="H859" s="6" t="s">
        <v>21</v>
      </c>
      <c r="I859" s="3">
        <v>3</v>
      </c>
    </row>
    <row r="860" s="3" customFormat="1" spans="1:9">
      <c r="A860" s="17">
        <v>858</v>
      </c>
      <c r="B860" s="3" t="str">
        <f>_xlfn.IFS(MOD(A860,3)=2,VLOOKUP(A860,任务数值!A:I,5),MOD(A860,3)=0,VLOOKUP(A860,任务数值!A:I,8),MOD(A860,3)=1,VLOOKUP(A860,任务数值!A:S,13))</f>
        <v>职业总等级到达15000</v>
      </c>
      <c r="C860" s="17">
        <f t="shared" si="29"/>
        <v>859</v>
      </c>
      <c r="D860" s="22" t="str">
        <f t="shared" si="30"/>
        <v>成就类型-职业到达等级</v>
      </c>
      <c r="E860" s="22">
        <v>1</v>
      </c>
      <c r="F860" s="22">
        <f>_xlfn.IFS(MOD(A860,3)=2,VLOOKUP(A860,任务数值!A:R,9),MOD(A860,3)=0,999,MOD(A860,3)=1,VLOOKUP(A860,任务数值!A:S,14))</f>
        <v>999</v>
      </c>
      <c r="G860" s="22">
        <f>_xlfn.IFS(MOD(A860,3)=2,1,MOD(A860,3)=0,VLOOKUP(A860,任务数值!A:S,7),MOD(A860,3)=1,1)</f>
        <v>15000</v>
      </c>
      <c r="H860" s="6" t="s">
        <v>21</v>
      </c>
      <c r="I860" s="3">
        <v>3</v>
      </c>
    </row>
    <row r="861" s="3" customFormat="1" spans="1:9">
      <c r="A861" s="17">
        <v>859</v>
      </c>
      <c r="B861" s="3" t="str">
        <f>_xlfn.IFS(MOD(A861,3)=2,VLOOKUP(A861,任务数值!A:I,5),MOD(A861,3)=0,VLOOKUP(A861,任务数值!A:I,8),MOD(A861,3)=1,VLOOKUP(A861,任务数值!A:S,13))</f>
        <v>通关守卫战:暗紫星170</v>
      </c>
      <c r="C861" s="17">
        <f t="shared" si="29"/>
        <v>860</v>
      </c>
      <c r="D861" s="22" t="str">
        <f t="shared" si="30"/>
        <v>成就类型-通关战斗类型关卡</v>
      </c>
      <c r="E861" s="22">
        <v>1</v>
      </c>
      <c r="F861" s="22" t="str">
        <f>_xlfn.IFS(MOD(A861,3)=2,VLOOKUP(A861,任务数值!A:R,9),MOD(A861,3)=0,999,MOD(A861,3)=1,VLOOKUP(A861,任务数值!A:S,14))</f>
        <v>战斗类型-挂机关卡|35|170</v>
      </c>
      <c r="G861" s="22">
        <f>_xlfn.IFS(MOD(A861,3)=2,1,MOD(A861,3)=0,VLOOKUP(A861,任务数值!A:S,7),MOD(A861,3)=1,1)</f>
        <v>1</v>
      </c>
      <c r="H861" s="6" t="s">
        <v>21</v>
      </c>
      <c r="I861" s="3">
        <v>3</v>
      </c>
    </row>
    <row r="862" s="3" customFormat="1" spans="1:9">
      <c r="A862" s="17">
        <v>860</v>
      </c>
      <c r="B862" s="3" t="str">
        <f>_xlfn.IFS(MOD(A862,3)=2,VLOOKUP(A862,任务数值!A:I,5),MOD(A862,3)=0,VLOOKUP(A862,任务数值!A:I,8),MOD(A862,3)=1,VLOOKUP(A862,任务数值!A:S,13))</f>
        <v>通关星球42-2</v>
      </c>
      <c r="C862" s="17">
        <f t="shared" si="29"/>
        <v>861</v>
      </c>
      <c r="D862" s="22" t="str">
        <f t="shared" si="30"/>
        <v>成就类型-通关战斗类型关卡</v>
      </c>
      <c r="E862" s="22">
        <v>1</v>
      </c>
      <c r="F862" s="22" t="str">
        <f>_xlfn.IFS(MOD(A862,3)=2,VLOOKUP(A862,任务数值!A:R,9),MOD(A862,3)=0,999,MOD(A862,3)=1,VLOOKUP(A862,任务数值!A:S,14))</f>
        <v>战斗类型-精英关卡|42|2</v>
      </c>
      <c r="G862" s="22">
        <f>_xlfn.IFS(MOD(A862,3)=2,1,MOD(A862,3)=0,VLOOKUP(A862,任务数值!A:S,7),MOD(A862,3)=1,1)</f>
        <v>1</v>
      </c>
      <c r="H862" s="6" t="s">
        <v>21</v>
      </c>
      <c r="I862" s="3">
        <v>3</v>
      </c>
    </row>
    <row r="863" s="3" customFormat="1" spans="1:9">
      <c r="A863" s="17">
        <v>861</v>
      </c>
      <c r="B863" s="3" t="str">
        <f>_xlfn.IFS(MOD(A863,3)=2,VLOOKUP(A863,任务数值!A:I,5),MOD(A863,3)=0,VLOOKUP(A863,任务数值!A:I,8),MOD(A863,3)=1,VLOOKUP(A863,任务数值!A:S,13))</f>
        <v>职业总等级到达15000</v>
      </c>
      <c r="C863" s="17">
        <f t="shared" si="29"/>
        <v>862</v>
      </c>
      <c r="D863" s="22" t="str">
        <f t="shared" si="30"/>
        <v>成就类型-职业到达等级</v>
      </c>
      <c r="E863" s="22">
        <v>1</v>
      </c>
      <c r="F863" s="22">
        <f>_xlfn.IFS(MOD(A863,3)=2,VLOOKUP(A863,任务数值!A:R,9),MOD(A863,3)=0,999,MOD(A863,3)=1,VLOOKUP(A863,任务数值!A:S,14))</f>
        <v>999</v>
      </c>
      <c r="G863" s="22">
        <f>_xlfn.IFS(MOD(A863,3)=2,1,MOD(A863,3)=0,VLOOKUP(A863,任务数值!A:S,7),MOD(A863,3)=1,1)</f>
        <v>15000</v>
      </c>
      <c r="H863" s="6" t="s">
        <v>21</v>
      </c>
      <c r="I863" s="3">
        <v>3</v>
      </c>
    </row>
    <row r="864" s="3" customFormat="1" spans="1:9">
      <c r="A864" s="17">
        <v>862</v>
      </c>
      <c r="B864" s="3" t="str">
        <f>_xlfn.IFS(MOD(A864,3)=2,VLOOKUP(A864,任务数值!A:I,5),MOD(A864,3)=0,VLOOKUP(A864,任务数值!A:I,8),MOD(A864,3)=1,VLOOKUP(A864,任务数值!A:S,13))</f>
        <v>通关守卫战:暗紫星170</v>
      </c>
      <c r="C864" s="17">
        <f t="shared" si="29"/>
        <v>863</v>
      </c>
      <c r="D864" s="22" t="str">
        <f t="shared" si="30"/>
        <v>成就类型-通关战斗类型关卡</v>
      </c>
      <c r="E864" s="22">
        <v>1</v>
      </c>
      <c r="F864" s="22" t="str">
        <f>_xlfn.IFS(MOD(A864,3)=2,VLOOKUP(A864,任务数值!A:R,9),MOD(A864,3)=0,999,MOD(A864,3)=1,VLOOKUP(A864,任务数值!A:S,14))</f>
        <v>战斗类型-挂机关卡|35|170</v>
      </c>
      <c r="G864" s="22">
        <f>_xlfn.IFS(MOD(A864,3)=2,1,MOD(A864,3)=0,VLOOKUP(A864,任务数值!A:S,7),MOD(A864,3)=1,1)</f>
        <v>1</v>
      </c>
      <c r="H864" s="6" t="s">
        <v>21</v>
      </c>
      <c r="I864" s="3">
        <v>3</v>
      </c>
    </row>
    <row r="865" s="3" customFormat="1" spans="1:9">
      <c r="A865" s="17">
        <v>863</v>
      </c>
      <c r="B865" s="3" t="str">
        <f>_xlfn.IFS(MOD(A865,3)=2,VLOOKUP(A865,任务数值!A:I,5),MOD(A865,3)=0,VLOOKUP(A865,任务数值!A:I,8),MOD(A865,3)=1,VLOOKUP(A865,任务数值!A:S,13))</f>
        <v>通关星球42-2</v>
      </c>
      <c r="C865" s="17">
        <f t="shared" si="29"/>
        <v>864</v>
      </c>
      <c r="D865" s="22" t="str">
        <f t="shared" si="30"/>
        <v>成就类型-通关战斗类型关卡</v>
      </c>
      <c r="E865" s="22">
        <v>1</v>
      </c>
      <c r="F865" s="22" t="str">
        <f>_xlfn.IFS(MOD(A865,3)=2,VLOOKUP(A865,任务数值!A:R,9),MOD(A865,3)=0,999,MOD(A865,3)=1,VLOOKUP(A865,任务数值!A:S,14))</f>
        <v>战斗类型-精英关卡|42|2</v>
      </c>
      <c r="G865" s="22">
        <f>_xlfn.IFS(MOD(A865,3)=2,1,MOD(A865,3)=0,VLOOKUP(A865,任务数值!A:S,7),MOD(A865,3)=1,1)</f>
        <v>1</v>
      </c>
      <c r="H865" s="6" t="s">
        <v>21</v>
      </c>
      <c r="I865" s="3">
        <v>3</v>
      </c>
    </row>
    <row r="866" s="3" customFormat="1" spans="1:9">
      <c r="A866" s="17">
        <v>864</v>
      </c>
      <c r="B866" s="3" t="str">
        <f>_xlfn.IFS(MOD(A866,3)=2,VLOOKUP(A866,任务数值!A:I,5),MOD(A866,3)=0,VLOOKUP(A866,任务数值!A:I,8),MOD(A866,3)=1,VLOOKUP(A866,任务数值!A:S,13))</f>
        <v>职业总等级到达15000</v>
      </c>
      <c r="C866" s="17">
        <f t="shared" si="29"/>
        <v>865</v>
      </c>
      <c r="D866" s="22" t="str">
        <f t="shared" si="30"/>
        <v>成就类型-职业到达等级</v>
      </c>
      <c r="E866" s="22">
        <v>1</v>
      </c>
      <c r="F866" s="22">
        <f>_xlfn.IFS(MOD(A866,3)=2,VLOOKUP(A866,任务数值!A:R,9),MOD(A866,3)=0,999,MOD(A866,3)=1,VLOOKUP(A866,任务数值!A:S,14))</f>
        <v>999</v>
      </c>
      <c r="G866" s="22">
        <f>_xlfn.IFS(MOD(A866,3)=2,1,MOD(A866,3)=0,VLOOKUP(A866,任务数值!A:S,7),MOD(A866,3)=1,1)</f>
        <v>15000</v>
      </c>
      <c r="H866" s="6" t="s">
        <v>21</v>
      </c>
      <c r="I866" s="3">
        <v>3</v>
      </c>
    </row>
    <row r="867" s="3" customFormat="1" spans="1:9">
      <c r="A867" s="17">
        <v>865</v>
      </c>
      <c r="B867" s="3" t="str">
        <f>_xlfn.IFS(MOD(A867,3)=2,VLOOKUP(A867,任务数值!A:I,5),MOD(A867,3)=0,VLOOKUP(A867,任务数值!A:I,8),MOD(A867,3)=1,VLOOKUP(A867,任务数值!A:S,13))</f>
        <v>通关守卫战:暗紫星170</v>
      </c>
      <c r="C867" s="17">
        <f t="shared" si="29"/>
        <v>866</v>
      </c>
      <c r="D867" s="22" t="str">
        <f t="shared" si="30"/>
        <v>成就类型-通关战斗类型关卡</v>
      </c>
      <c r="E867" s="22">
        <v>1</v>
      </c>
      <c r="F867" s="22" t="str">
        <f>_xlfn.IFS(MOD(A867,3)=2,VLOOKUP(A867,任务数值!A:R,9),MOD(A867,3)=0,999,MOD(A867,3)=1,VLOOKUP(A867,任务数值!A:S,14))</f>
        <v>战斗类型-挂机关卡|35|170</v>
      </c>
      <c r="G867" s="22">
        <f>_xlfn.IFS(MOD(A867,3)=2,1,MOD(A867,3)=0,VLOOKUP(A867,任务数值!A:S,7),MOD(A867,3)=1,1)</f>
        <v>1</v>
      </c>
      <c r="H867" s="6" t="s">
        <v>21</v>
      </c>
      <c r="I867" s="3">
        <v>3</v>
      </c>
    </row>
    <row r="868" s="3" customFormat="1" spans="1:9">
      <c r="A868" s="17">
        <v>866</v>
      </c>
      <c r="B868" s="3" t="str">
        <f>_xlfn.IFS(MOD(A868,3)=2,VLOOKUP(A868,任务数值!A:I,5),MOD(A868,3)=0,VLOOKUP(A868,任务数值!A:I,8),MOD(A868,3)=1,VLOOKUP(A868,任务数值!A:S,13))</f>
        <v>通关星球42-2</v>
      </c>
      <c r="C868" s="17">
        <f t="shared" si="29"/>
        <v>867</v>
      </c>
      <c r="D868" s="22" t="str">
        <f t="shared" si="30"/>
        <v>成就类型-通关战斗类型关卡</v>
      </c>
      <c r="E868" s="22">
        <v>1</v>
      </c>
      <c r="F868" s="22" t="str">
        <f>_xlfn.IFS(MOD(A868,3)=2,VLOOKUP(A868,任务数值!A:R,9),MOD(A868,3)=0,999,MOD(A868,3)=1,VLOOKUP(A868,任务数值!A:S,14))</f>
        <v>战斗类型-精英关卡|42|2</v>
      </c>
      <c r="G868" s="22">
        <f>_xlfn.IFS(MOD(A868,3)=2,1,MOD(A868,3)=0,VLOOKUP(A868,任务数值!A:S,7),MOD(A868,3)=1,1)</f>
        <v>1</v>
      </c>
      <c r="H868" s="6" t="s">
        <v>21</v>
      </c>
      <c r="I868" s="3">
        <v>3</v>
      </c>
    </row>
    <row r="869" s="3" customFormat="1" spans="1:9">
      <c r="A869" s="17">
        <v>867</v>
      </c>
      <c r="B869" s="3" t="str">
        <f>_xlfn.IFS(MOD(A869,3)=2,VLOOKUP(A869,任务数值!A:I,5),MOD(A869,3)=0,VLOOKUP(A869,任务数值!A:I,8),MOD(A869,3)=1,VLOOKUP(A869,任务数值!A:S,13))</f>
        <v>职业总等级到达15000</v>
      </c>
      <c r="C869" s="17">
        <f t="shared" si="29"/>
        <v>868</v>
      </c>
      <c r="D869" s="22" t="str">
        <f t="shared" si="30"/>
        <v>成就类型-职业到达等级</v>
      </c>
      <c r="E869" s="22">
        <v>1</v>
      </c>
      <c r="F869" s="22">
        <f>_xlfn.IFS(MOD(A869,3)=2,VLOOKUP(A869,任务数值!A:R,9),MOD(A869,3)=0,999,MOD(A869,3)=1,VLOOKUP(A869,任务数值!A:S,14))</f>
        <v>999</v>
      </c>
      <c r="G869" s="22">
        <f>_xlfn.IFS(MOD(A869,3)=2,1,MOD(A869,3)=0,VLOOKUP(A869,任务数值!A:S,7),MOD(A869,3)=1,1)</f>
        <v>15000</v>
      </c>
      <c r="H869" s="6" t="s">
        <v>21</v>
      </c>
      <c r="I869" s="3">
        <v>3</v>
      </c>
    </row>
    <row r="870" s="3" customFormat="1" spans="1:9">
      <c r="A870" s="17">
        <v>868</v>
      </c>
      <c r="B870" s="3" t="str">
        <f>_xlfn.IFS(MOD(A870,3)=2,VLOOKUP(A870,任务数值!A:I,5),MOD(A870,3)=0,VLOOKUP(A870,任务数值!A:I,8),MOD(A870,3)=1,VLOOKUP(A870,任务数值!A:S,13))</f>
        <v>通关守卫战:暗紫星170</v>
      </c>
      <c r="C870" s="17">
        <f t="shared" si="29"/>
        <v>869</v>
      </c>
      <c r="D870" s="22" t="str">
        <f t="shared" si="30"/>
        <v>成就类型-通关战斗类型关卡</v>
      </c>
      <c r="E870" s="22">
        <v>1</v>
      </c>
      <c r="F870" s="22" t="str">
        <f>_xlfn.IFS(MOD(A870,3)=2,VLOOKUP(A870,任务数值!A:R,9),MOD(A870,3)=0,999,MOD(A870,3)=1,VLOOKUP(A870,任务数值!A:S,14))</f>
        <v>战斗类型-挂机关卡|35|170</v>
      </c>
      <c r="G870" s="22">
        <f>_xlfn.IFS(MOD(A870,3)=2,1,MOD(A870,3)=0,VLOOKUP(A870,任务数值!A:S,7),MOD(A870,3)=1,1)</f>
        <v>1</v>
      </c>
      <c r="H870" s="6" t="s">
        <v>21</v>
      </c>
      <c r="I870" s="3">
        <v>3</v>
      </c>
    </row>
    <row r="871" s="3" customFormat="1" spans="1:9">
      <c r="A871" s="17">
        <v>869</v>
      </c>
      <c r="B871" s="3" t="str">
        <f>_xlfn.IFS(MOD(A871,3)=2,VLOOKUP(A871,任务数值!A:I,5),MOD(A871,3)=0,VLOOKUP(A871,任务数值!A:I,8),MOD(A871,3)=1,VLOOKUP(A871,任务数值!A:S,13))</f>
        <v>通关星球42-2</v>
      </c>
      <c r="C871" s="17">
        <f t="shared" si="29"/>
        <v>870</v>
      </c>
      <c r="D871" s="22" t="str">
        <f t="shared" si="30"/>
        <v>成就类型-通关战斗类型关卡</v>
      </c>
      <c r="E871" s="22">
        <v>1</v>
      </c>
      <c r="F871" s="22" t="str">
        <f>_xlfn.IFS(MOD(A871,3)=2,VLOOKUP(A871,任务数值!A:R,9),MOD(A871,3)=0,999,MOD(A871,3)=1,VLOOKUP(A871,任务数值!A:S,14))</f>
        <v>战斗类型-精英关卡|42|2</v>
      </c>
      <c r="G871" s="22">
        <f>_xlfn.IFS(MOD(A871,3)=2,1,MOD(A871,3)=0,VLOOKUP(A871,任务数值!A:S,7),MOD(A871,3)=1,1)</f>
        <v>1</v>
      </c>
      <c r="H871" s="6" t="s">
        <v>21</v>
      </c>
      <c r="I871" s="3">
        <v>3</v>
      </c>
    </row>
    <row r="872" s="3" customFormat="1" spans="1:9">
      <c r="A872" s="17">
        <v>870</v>
      </c>
      <c r="B872" s="3" t="str">
        <f>_xlfn.IFS(MOD(A872,3)=2,VLOOKUP(A872,任务数值!A:I,5),MOD(A872,3)=0,VLOOKUP(A872,任务数值!A:I,8),MOD(A872,3)=1,VLOOKUP(A872,任务数值!A:S,13))</f>
        <v>职业总等级到达15000</v>
      </c>
      <c r="C872" s="17">
        <f t="shared" si="29"/>
        <v>871</v>
      </c>
      <c r="D872" s="22" t="str">
        <f t="shared" si="30"/>
        <v>成就类型-职业到达等级</v>
      </c>
      <c r="E872" s="22">
        <v>1</v>
      </c>
      <c r="F872" s="22">
        <f>_xlfn.IFS(MOD(A872,3)=2,VLOOKUP(A872,任务数值!A:R,9),MOD(A872,3)=0,999,MOD(A872,3)=1,VLOOKUP(A872,任务数值!A:S,14))</f>
        <v>999</v>
      </c>
      <c r="G872" s="22">
        <f>_xlfn.IFS(MOD(A872,3)=2,1,MOD(A872,3)=0,VLOOKUP(A872,任务数值!A:S,7),MOD(A872,3)=1,1)</f>
        <v>15000</v>
      </c>
      <c r="H872" s="6" t="s">
        <v>21</v>
      </c>
      <c r="I872" s="3">
        <v>3</v>
      </c>
    </row>
    <row r="873" s="3" customFormat="1" spans="1:9">
      <c r="A873" s="17">
        <v>871</v>
      </c>
      <c r="B873" s="3" t="str">
        <f>_xlfn.IFS(MOD(A873,3)=2,VLOOKUP(A873,任务数值!A:I,5),MOD(A873,3)=0,VLOOKUP(A873,任务数值!A:I,8),MOD(A873,3)=1,VLOOKUP(A873,任务数值!A:S,13))</f>
        <v>通关守卫战:暗紫星170</v>
      </c>
      <c r="C873" s="17">
        <f t="shared" si="29"/>
        <v>872</v>
      </c>
      <c r="D873" s="22" t="str">
        <f t="shared" si="30"/>
        <v>成就类型-通关战斗类型关卡</v>
      </c>
      <c r="E873" s="22">
        <v>1</v>
      </c>
      <c r="F873" s="22" t="str">
        <f>_xlfn.IFS(MOD(A873,3)=2,VLOOKUP(A873,任务数值!A:R,9),MOD(A873,3)=0,999,MOD(A873,3)=1,VLOOKUP(A873,任务数值!A:S,14))</f>
        <v>战斗类型-挂机关卡|35|170</v>
      </c>
      <c r="G873" s="22">
        <f>_xlfn.IFS(MOD(A873,3)=2,1,MOD(A873,3)=0,VLOOKUP(A873,任务数值!A:S,7),MOD(A873,3)=1,1)</f>
        <v>1</v>
      </c>
      <c r="H873" s="6" t="s">
        <v>21</v>
      </c>
      <c r="I873" s="3">
        <v>3</v>
      </c>
    </row>
    <row r="874" s="3" customFormat="1" spans="1:9">
      <c r="A874" s="17">
        <v>872</v>
      </c>
      <c r="B874" s="3" t="str">
        <f>_xlfn.IFS(MOD(A874,3)=2,VLOOKUP(A874,任务数值!A:I,5),MOD(A874,3)=0,VLOOKUP(A874,任务数值!A:I,8),MOD(A874,3)=1,VLOOKUP(A874,任务数值!A:S,13))</f>
        <v>通关星球42-2</v>
      </c>
      <c r="C874" s="17">
        <f t="shared" si="29"/>
        <v>873</v>
      </c>
      <c r="D874" s="22" t="str">
        <f t="shared" si="30"/>
        <v>成就类型-通关战斗类型关卡</v>
      </c>
      <c r="E874" s="22">
        <v>1</v>
      </c>
      <c r="F874" s="22" t="str">
        <f>_xlfn.IFS(MOD(A874,3)=2,VLOOKUP(A874,任务数值!A:R,9),MOD(A874,3)=0,999,MOD(A874,3)=1,VLOOKUP(A874,任务数值!A:S,14))</f>
        <v>战斗类型-精英关卡|42|2</v>
      </c>
      <c r="G874" s="22">
        <f>_xlfn.IFS(MOD(A874,3)=2,1,MOD(A874,3)=0,VLOOKUP(A874,任务数值!A:S,7),MOD(A874,3)=1,1)</f>
        <v>1</v>
      </c>
      <c r="H874" s="6" t="s">
        <v>21</v>
      </c>
      <c r="I874" s="3">
        <v>3</v>
      </c>
    </row>
    <row r="875" s="3" customFormat="1" spans="1:9">
      <c r="A875" s="17">
        <v>873</v>
      </c>
      <c r="B875" s="3" t="str">
        <f>_xlfn.IFS(MOD(A875,3)=2,VLOOKUP(A875,任务数值!A:I,5),MOD(A875,3)=0,VLOOKUP(A875,任务数值!A:I,8),MOD(A875,3)=1,VLOOKUP(A875,任务数值!A:S,13))</f>
        <v>职业总等级到达15000</v>
      </c>
      <c r="C875" s="17">
        <f t="shared" si="29"/>
        <v>874</v>
      </c>
      <c r="D875" s="22" t="str">
        <f t="shared" si="30"/>
        <v>成就类型-职业到达等级</v>
      </c>
      <c r="E875" s="22">
        <v>1</v>
      </c>
      <c r="F875" s="22">
        <f>_xlfn.IFS(MOD(A875,3)=2,VLOOKUP(A875,任务数值!A:R,9),MOD(A875,3)=0,999,MOD(A875,3)=1,VLOOKUP(A875,任务数值!A:S,14))</f>
        <v>999</v>
      </c>
      <c r="G875" s="22">
        <f>_xlfn.IFS(MOD(A875,3)=2,1,MOD(A875,3)=0,VLOOKUP(A875,任务数值!A:S,7),MOD(A875,3)=1,1)</f>
        <v>15000</v>
      </c>
      <c r="H875" s="6" t="s">
        <v>21</v>
      </c>
      <c r="I875" s="3">
        <v>3</v>
      </c>
    </row>
    <row r="876" s="3" customFormat="1" spans="1:9">
      <c r="A876" s="17">
        <v>874</v>
      </c>
      <c r="B876" s="3" t="str">
        <f>_xlfn.IFS(MOD(A876,3)=2,VLOOKUP(A876,任务数值!A:I,5),MOD(A876,3)=0,VLOOKUP(A876,任务数值!A:I,8),MOD(A876,3)=1,VLOOKUP(A876,任务数值!A:S,13))</f>
        <v>通关守卫战:暗紫星170</v>
      </c>
      <c r="C876" s="17">
        <f t="shared" si="29"/>
        <v>875</v>
      </c>
      <c r="D876" s="22" t="str">
        <f t="shared" si="30"/>
        <v>成就类型-通关战斗类型关卡</v>
      </c>
      <c r="E876" s="22">
        <v>1</v>
      </c>
      <c r="F876" s="22" t="str">
        <f>_xlfn.IFS(MOD(A876,3)=2,VLOOKUP(A876,任务数值!A:R,9),MOD(A876,3)=0,999,MOD(A876,3)=1,VLOOKUP(A876,任务数值!A:S,14))</f>
        <v>战斗类型-挂机关卡|35|170</v>
      </c>
      <c r="G876" s="22">
        <f>_xlfn.IFS(MOD(A876,3)=2,1,MOD(A876,3)=0,VLOOKUP(A876,任务数值!A:S,7),MOD(A876,3)=1,1)</f>
        <v>1</v>
      </c>
      <c r="H876" s="6" t="s">
        <v>21</v>
      </c>
      <c r="I876" s="3">
        <v>3</v>
      </c>
    </row>
    <row r="877" s="3" customFormat="1" spans="1:9">
      <c r="A877" s="17">
        <v>875</v>
      </c>
      <c r="B877" s="3" t="str">
        <f>_xlfn.IFS(MOD(A877,3)=2,VLOOKUP(A877,任务数值!A:I,5),MOD(A877,3)=0,VLOOKUP(A877,任务数值!A:I,8),MOD(A877,3)=1,VLOOKUP(A877,任务数值!A:S,13))</f>
        <v>通关星球42-2</v>
      </c>
      <c r="C877" s="17">
        <f t="shared" si="29"/>
        <v>876</v>
      </c>
      <c r="D877" s="22" t="str">
        <f t="shared" si="30"/>
        <v>成就类型-通关战斗类型关卡</v>
      </c>
      <c r="E877" s="22">
        <v>1</v>
      </c>
      <c r="F877" s="22" t="str">
        <f>_xlfn.IFS(MOD(A877,3)=2,VLOOKUP(A877,任务数值!A:R,9),MOD(A877,3)=0,999,MOD(A877,3)=1,VLOOKUP(A877,任务数值!A:S,14))</f>
        <v>战斗类型-精英关卡|42|2</v>
      </c>
      <c r="G877" s="22">
        <f>_xlfn.IFS(MOD(A877,3)=2,1,MOD(A877,3)=0,VLOOKUP(A877,任务数值!A:S,7),MOD(A877,3)=1,1)</f>
        <v>1</v>
      </c>
      <c r="H877" s="6" t="s">
        <v>21</v>
      </c>
      <c r="I877" s="3">
        <v>3</v>
      </c>
    </row>
    <row r="878" s="3" customFormat="1" spans="1:9">
      <c r="A878" s="17">
        <v>876</v>
      </c>
      <c r="B878" s="3" t="str">
        <f>_xlfn.IFS(MOD(A878,3)=2,VLOOKUP(A878,任务数值!A:I,5),MOD(A878,3)=0,VLOOKUP(A878,任务数值!A:I,8),MOD(A878,3)=1,VLOOKUP(A878,任务数值!A:S,13))</f>
        <v>职业总等级到达15000</v>
      </c>
      <c r="C878" s="17">
        <f t="shared" si="29"/>
        <v>877</v>
      </c>
      <c r="D878" s="22" t="str">
        <f t="shared" si="30"/>
        <v>成就类型-职业到达等级</v>
      </c>
      <c r="E878" s="22">
        <v>1</v>
      </c>
      <c r="F878" s="22">
        <f>_xlfn.IFS(MOD(A878,3)=2,VLOOKUP(A878,任务数值!A:R,9),MOD(A878,3)=0,999,MOD(A878,3)=1,VLOOKUP(A878,任务数值!A:S,14))</f>
        <v>999</v>
      </c>
      <c r="G878" s="22">
        <f>_xlfn.IFS(MOD(A878,3)=2,1,MOD(A878,3)=0,VLOOKUP(A878,任务数值!A:S,7),MOD(A878,3)=1,1)</f>
        <v>15000</v>
      </c>
      <c r="H878" s="6" t="s">
        <v>21</v>
      </c>
      <c r="I878" s="3">
        <v>3</v>
      </c>
    </row>
    <row r="879" s="3" customFormat="1" spans="1:9">
      <c r="A879" s="17">
        <v>877</v>
      </c>
      <c r="B879" s="3" t="str">
        <f>_xlfn.IFS(MOD(A879,3)=2,VLOOKUP(A879,任务数值!A:I,5),MOD(A879,3)=0,VLOOKUP(A879,任务数值!A:I,8),MOD(A879,3)=1,VLOOKUP(A879,任务数值!A:S,13))</f>
        <v>通关守卫战:暗紫星170</v>
      </c>
      <c r="C879" s="17">
        <f t="shared" si="29"/>
        <v>878</v>
      </c>
      <c r="D879" s="22" t="str">
        <f t="shared" si="30"/>
        <v>成就类型-通关战斗类型关卡</v>
      </c>
      <c r="E879" s="22">
        <v>1</v>
      </c>
      <c r="F879" s="22" t="str">
        <f>_xlfn.IFS(MOD(A879,3)=2,VLOOKUP(A879,任务数值!A:R,9),MOD(A879,3)=0,999,MOD(A879,3)=1,VLOOKUP(A879,任务数值!A:S,14))</f>
        <v>战斗类型-挂机关卡|35|170</v>
      </c>
      <c r="G879" s="22">
        <f>_xlfn.IFS(MOD(A879,3)=2,1,MOD(A879,3)=0,VLOOKUP(A879,任务数值!A:S,7),MOD(A879,3)=1,1)</f>
        <v>1</v>
      </c>
      <c r="H879" s="6" t="s">
        <v>21</v>
      </c>
      <c r="I879" s="3">
        <v>3</v>
      </c>
    </row>
    <row r="880" s="3" customFormat="1" spans="1:9">
      <c r="A880" s="17">
        <v>878</v>
      </c>
      <c r="B880" s="3" t="str">
        <f>_xlfn.IFS(MOD(A880,3)=2,VLOOKUP(A880,任务数值!A:I,5),MOD(A880,3)=0,VLOOKUP(A880,任务数值!A:I,8),MOD(A880,3)=1,VLOOKUP(A880,任务数值!A:S,13))</f>
        <v>通关星球42-2</v>
      </c>
      <c r="C880" s="17">
        <f t="shared" si="29"/>
        <v>879</v>
      </c>
      <c r="D880" s="22" t="str">
        <f t="shared" si="30"/>
        <v>成就类型-通关战斗类型关卡</v>
      </c>
      <c r="E880" s="22">
        <v>1</v>
      </c>
      <c r="F880" s="22" t="str">
        <f>_xlfn.IFS(MOD(A880,3)=2,VLOOKUP(A880,任务数值!A:R,9),MOD(A880,3)=0,999,MOD(A880,3)=1,VLOOKUP(A880,任务数值!A:S,14))</f>
        <v>战斗类型-精英关卡|42|2</v>
      </c>
      <c r="G880" s="22">
        <f>_xlfn.IFS(MOD(A880,3)=2,1,MOD(A880,3)=0,VLOOKUP(A880,任务数值!A:S,7),MOD(A880,3)=1,1)</f>
        <v>1</v>
      </c>
      <c r="H880" s="6" t="s">
        <v>21</v>
      </c>
      <c r="I880" s="3">
        <v>3</v>
      </c>
    </row>
    <row r="881" s="3" customFormat="1" spans="1:9">
      <c r="A881" s="17">
        <v>879</v>
      </c>
      <c r="B881" s="3" t="str">
        <f>_xlfn.IFS(MOD(A881,3)=2,VLOOKUP(A881,任务数值!A:I,5),MOD(A881,3)=0,VLOOKUP(A881,任务数值!A:I,8),MOD(A881,3)=1,VLOOKUP(A881,任务数值!A:S,13))</f>
        <v>职业总等级到达15000</v>
      </c>
      <c r="C881" s="17">
        <f t="shared" si="29"/>
        <v>880</v>
      </c>
      <c r="D881" s="22" t="str">
        <f t="shared" si="30"/>
        <v>成就类型-职业到达等级</v>
      </c>
      <c r="E881" s="22">
        <v>1</v>
      </c>
      <c r="F881" s="22">
        <f>_xlfn.IFS(MOD(A881,3)=2,VLOOKUP(A881,任务数值!A:R,9),MOD(A881,3)=0,999,MOD(A881,3)=1,VLOOKUP(A881,任务数值!A:S,14))</f>
        <v>999</v>
      </c>
      <c r="G881" s="22">
        <f>_xlfn.IFS(MOD(A881,3)=2,1,MOD(A881,3)=0,VLOOKUP(A881,任务数值!A:S,7),MOD(A881,3)=1,1)</f>
        <v>15000</v>
      </c>
      <c r="H881" s="6" t="s">
        <v>21</v>
      </c>
      <c r="I881" s="3">
        <v>3</v>
      </c>
    </row>
    <row r="882" s="3" customFormat="1" spans="1:9">
      <c r="A882" s="17">
        <v>880</v>
      </c>
      <c r="B882" s="3" t="str">
        <f>_xlfn.IFS(MOD(A882,3)=2,VLOOKUP(A882,任务数值!A:I,5),MOD(A882,3)=0,VLOOKUP(A882,任务数值!A:I,8),MOD(A882,3)=1,VLOOKUP(A882,任务数值!A:S,13))</f>
        <v>通关守卫战:暗紫星170</v>
      </c>
      <c r="C882" s="17">
        <f t="shared" si="29"/>
        <v>881</v>
      </c>
      <c r="D882" s="22" t="str">
        <f t="shared" si="30"/>
        <v>成就类型-通关战斗类型关卡</v>
      </c>
      <c r="E882" s="22">
        <v>1</v>
      </c>
      <c r="F882" s="22" t="str">
        <f>_xlfn.IFS(MOD(A882,3)=2,VLOOKUP(A882,任务数值!A:R,9),MOD(A882,3)=0,999,MOD(A882,3)=1,VLOOKUP(A882,任务数值!A:S,14))</f>
        <v>战斗类型-挂机关卡|35|170</v>
      </c>
      <c r="G882" s="22">
        <f>_xlfn.IFS(MOD(A882,3)=2,1,MOD(A882,3)=0,VLOOKUP(A882,任务数值!A:S,7),MOD(A882,3)=1,1)</f>
        <v>1</v>
      </c>
      <c r="H882" s="6" t="s">
        <v>21</v>
      </c>
      <c r="I882" s="3">
        <v>3</v>
      </c>
    </row>
    <row r="883" s="3" customFormat="1" spans="1:9">
      <c r="A883" s="17">
        <v>881</v>
      </c>
      <c r="B883" s="3" t="str">
        <f>_xlfn.IFS(MOD(A883,3)=2,VLOOKUP(A883,任务数值!A:I,5),MOD(A883,3)=0,VLOOKUP(A883,任务数值!A:I,8),MOD(A883,3)=1,VLOOKUP(A883,任务数值!A:S,13))</f>
        <v>通关星球42-2</v>
      </c>
      <c r="C883" s="17">
        <f t="shared" si="29"/>
        <v>882</v>
      </c>
      <c r="D883" s="22" t="str">
        <f t="shared" si="30"/>
        <v>成就类型-通关战斗类型关卡</v>
      </c>
      <c r="E883" s="22">
        <v>1</v>
      </c>
      <c r="F883" s="22" t="str">
        <f>_xlfn.IFS(MOD(A883,3)=2,VLOOKUP(A883,任务数值!A:R,9),MOD(A883,3)=0,999,MOD(A883,3)=1,VLOOKUP(A883,任务数值!A:S,14))</f>
        <v>战斗类型-精英关卡|42|2</v>
      </c>
      <c r="G883" s="22">
        <f>_xlfn.IFS(MOD(A883,3)=2,1,MOD(A883,3)=0,VLOOKUP(A883,任务数值!A:S,7),MOD(A883,3)=1,1)</f>
        <v>1</v>
      </c>
      <c r="H883" s="6" t="s">
        <v>21</v>
      </c>
      <c r="I883" s="3">
        <v>3</v>
      </c>
    </row>
    <row r="884" s="3" customFormat="1" spans="1:9">
      <c r="A884" s="17">
        <v>882</v>
      </c>
      <c r="B884" s="3" t="str">
        <f>_xlfn.IFS(MOD(A884,3)=2,VLOOKUP(A884,任务数值!A:I,5),MOD(A884,3)=0,VLOOKUP(A884,任务数值!A:I,8),MOD(A884,3)=1,VLOOKUP(A884,任务数值!A:S,13))</f>
        <v>职业总等级到达15000</v>
      </c>
      <c r="C884" s="17">
        <f t="shared" si="29"/>
        <v>883</v>
      </c>
      <c r="D884" s="22" t="str">
        <f t="shared" si="30"/>
        <v>成就类型-职业到达等级</v>
      </c>
      <c r="E884" s="22">
        <v>1</v>
      </c>
      <c r="F884" s="22">
        <f>_xlfn.IFS(MOD(A884,3)=2,VLOOKUP(A884,任务数值!A:R,9),MOD(A884,3)=0,999,MOD(A884,3)=1,VLOOKUP(A884,任务数值!A:S,14))</f>
        <v>999</v>
      </c>
      <c r="G884" s="22">
        <f>_xlfn.IFS(MOD(A884,3)=2,1,MOD(A884,3)=0,VLOOKUP(A884,任务数值!A:S,7),MOD(A884,3)=1,1)</f>
        <v>15000</v>
      </c>
      <c r="H884" s="6" t="s">
        <v>21</v>
      </c>
      <c r="I884" s="3">
        <v>3</v>
      </c>
    </row>
    <row r="885" s="3" customFormat="1" spans="1:9">
      <c r="A885" s="17">
        <v>883</v>
      </c>
      <c r="B885" s="3" t="str">
        <f>_xlfn.IFS(MOD(A885,3)=2,VLOOKUP(A885,任务数值!A:I,5),MOD(A885,3)=0,VLOOKUP(A885,任务数值!A:I,8),MOD(A885,3)=1,VLOOKUP(A885,任务数值!A:S,13))</f>
        <v>通关守卫战:暗紫星170</v>
      </c>
      <c r="C885" s="17">
        <f t="shared" si="29"/>
        <v>884</v>
      </c>
      <c r="D885" s="22" t="str">
        <f t="shared" si="30"/>
        <v>成就类型-通关战斗类型关卡</v>
      </c>
      <c r="E885" s="22">
        <v>1</v>
      </c>
      <c r="F885" s="22" t="str">
        <f>_xlfn.IFS(MOD(A885,3)=2,VLOOKUP(A885,任务数值!A:R,9),MOD(A885,3)=0,999,MOD(A885,3)=1,VLOOKUP(A885,任务数值!A:S,14))</f>
        <v>战斗类型-挂机关卡|35|170</v>
      </c>
      <c r="G885" s="22">
        <f>_xlfn.IFS(MOD(A885,3)=2,1,MOD(A885,3)=0,VLOOKUP(A885,任务数值!A:S,7),MOD(A885,3)=1,1)</f>
        <v>1</v>
      </c>
      <c r="H885" s="6" t="s">
        <v>21</v>
      </c>
      <c r="I885" s="3">
        <v>3</v>
      </c>
    </row>
    <row r="886" s="3" customFormat="1" spans="1:9">
      <c r="A886" s="17">
        <v>884</v>
      </c>
      <c r="B886" s="3" t="str">
        <f>_xlfn.IFS(MOD(A886,3)=2,VLOOKUP(A886,任务数值!A:I,5),MOD(A886,3)=0,VLOOKUP(A886,任务数值!A:I,8),MOD(A886,3)=1,VLOOKUP(A886,任务数值!A:S,13))</f>
        <v>通关星球42-2</v>
      </c>
      <c r="C886" s="17">
        <f t="shared" si="29"/>
        <v>885</v>
      </c>
      <c r="D886" s="22" t="str">
        <f t="shared" si="30"/>
        <v>成就类型-通关战斗类型关卡</v>
      </c>
      <c r="E886" s="22">
        <v>1</v>
      </c>
      <c r="F886" s="22" t="str">
        <f>_xlfn.IFS(MOD(A886,3)=2,VLOOKUP(A886,任务数值!A:R,9),MOD(A886,3)=0,999,MOD(A886,3)=1,VLOOKUP(A886,任务数值!A:S,14))</f>
        <v>战斗类型-精英关卡|42|2</v>
      </c>
      <c r="G886" s="22">
        <f>_xlfn.IFS(MOD(A886,3)=2,1,MOD(A886,3)=0,VLOOKUP(A886,任务数值!A:S,7),MOD(A886,3)=1,1)</f>
        <v>1</v>
      </c>
      <c r="H886" s="6" t="s">
        <v>21</v>
      </c>
      <c r="I886" s="3">
        <v>3</v>
      </c>
    </row>
    <row r="887" s="3" customFormat="1" spans="1:9">
      <c r="A887" s="17">
        <v>885</v>
      </c>
      <c r="B887" s="3" t="str">
        <f>_xlfn.IFS(MOD(A887,3)=2,VLOOKUP(A887,任务数值!A:I,5),MOD(A887,3)=0,VLOOKUP(A887,任务数值!A:I,8),MOD(A887,3)=1,VLOOKUP(A887,任务数值!A:S,13))</f>
        <v>职业总等级到达15000</v>
      </c>
      <c r="C887" s="17">
        <f t="shared" si="29"/>
        <v>886</v>
      </c>
      <c r="D887" s="22" t="str">
        <f t="shared" si="30"/>
        <v>成就类型-职业到达等级</v>
      </c>
      <c r="E887" s="22">
        <v>1</v>
      </c>
      <c r="F887" s="22">
        <f>_xlfn.IFS(MOD(A887,3)=2,VLOOKUP(A887,任务数值!A:R,9),MOD(A887,3)=0,999,MOD(A887,3)=1,VLOOKUP(A887,任务数值!A:S,14))</f>
        <v>999</v>
      </c>
      <c r="G887" s="22">
        <f>_xlfn.IFS(MOD(A887,3)=2,1,MOD(A887,3)=0,VLOOKUP(A887,任务数值!A:S,7),MOD(A887,3)=1,1)</f>
        <v>15000</v>
      </c>
      <c r="H887" s="6" t="s">
        <v>21</v>
      </c>
      <c r="I887" s="3">
        <v>3</v>
      </c>
    </row>
    <row r="888" s="3" customFormat="1" spans="1:9">
      <c r="A888" s="17">
        <v>886</v>
      </c>
      <c r="B888" s="3" t="str">
        <f>_xlfn.IFS(MOD(A888,3)=2,VLOOKUP(A888,任务数值!A:I,5),MOD(A888,3)=0,VLOOKUP(A888,任务数值!A:I,8),MOD(A888,3)=1,VLOOKUP(A888,任务数值!A:S,13))</f>
        <v>通关守卫战:暗紫星170</v>
      </c>
      <c r="C888" s="17">
        <f t="shared" si="29"/>
        <v>887</v>
      </c>
      <c r="D888" s="22" t="str">
        <f t="shared" si="30"/>
        <v>成就类型-通关战斗类型关卡</v>
      </c>
      <c r="E888" s="22">
        <v>1</v>
      </c>
      <c r="F888" s="22" t="str">
        <f>_xlfn.IFS(MOD(A888,3)=2,VLOOKUP(A888,任务数值!A:R,9),MOD(A888,3)=0,999,MOD(A888,3)=1,VLOOKUP(A888,任务数值!A:S,14))</f>
        <v>战斗类型-挂机关卡|35|170</v>
      </c>
      <c r="G888" s="22">
        <f>_xlfn.IFS(MOD(A888,3)=2,1,MOD(A888,3)=0,VLOOKUP(A888,任务数值!A:S,7),MOD(A888,3)=1,1)</f>
        <v>1</v>
      </c>
      <c r="H888" s="6" t="s">
        <v>21</v>
      </c>
      <c r="I888" s="3">
        <v>3</v>
      </c>
    </row>
    <row r="889" s="3" customFormat="1" spans="1:9">
      <c r="A889" s="17">
        <v>887</v>
      </c>
      <c r="B889" s="3" t="str">
        <f>_xlfn.IFS(MOD(A889,3)=2,VLOOKUP(A889,任务数值!A:I,5),MOD(A889,3)=0,VLOOKUP(A889,任务数值!A:I,8),MOD(A889,3)=1,VLOOKUP(A889,任务数值!A:S,13))</f>
        <v>通关星球42-2</v>
      </c>
      <c r="C889" s="17">
        <f t="shared" si="29"/>
        <v>888</v>
      </c>
      <c r="D889" s="22" t="str">
        <f t="shared" si="30"/>
        <v>成就类型-通关战斗类型关卡</v>
      </c>
      <c r="E889" s="22">
        <v>1</v>
      </c>
      <c r="F889" s="22" t="str">
        <f>_xlfn.IFS(MOD(A889,3)=2,VLOOKUP(A889,任务数值!A:R,9),MOD(A889,3)=0,999,MOD(A889,3)=1,VLOOKUP(A889,任务数值!A:S,14))</f>
        <v>战斗类型-精英关卡|42|2</v>
      </c>
      <c r="G889" s="22">
        <f>_xlfn.IFS(MOD(A889,3)=2,1,MOD(A889,3)=0,VLOOKUP(A889,任务数值!A:S,7),MOD(A889,3)=1,1)</f>
        <v>1</v>
      </c>
      <c r="H889" s="6" t="s">
        <v>21</v>
      </c>
      <c r="I889" s="3">
        <v>3</v>
      </c>
    </row>
    <row r="890" s="3" customFormat="1" spans="1:9">
      <c r="A890" s="17">
        <v>888</v>
      </c>
      <c r="B890" s="3" t="str">
        <f>_xlfn.IFS(MOD(A890,3)=2,VLOOKUP(A890,任务数值!A:I,5),MOD(A890,3)=0,VLOOKUP(A890,任务数值!A:I,8),MOD(A890,3)=1,VLOOKUP(A890,任务数值!A:S,13))</f>
        <v>职业总等级到达15000</v>
      </c>
      <c r="C890" s="17">
        <f t="shared" si="29"/>
        <v>889</v>
      </c>
      <c r="D890" s="22" t="str">
        <f t="shared" si="30"/>
        <v>成就类型-职业到达等级</v>
      </c>
      <c r="E890" s="22">
        <v>1</v>
      </c>
      <c r="F890" s="22">
        <f>_xlfn.IFS(MOD(A890,3)=2,VLOOKUP(A890,任务数值!A:R,9),MOD(A890,3)=0,999,MOD(A890,3)=1,VLOOKUP(A890,任务数值!A:S,14))</f>
        <v>999</v>
      </c>
      <c r="G890" s="22">
        <f>_xlfn.IFS(MOD(A890,3)=2,1,MOD(A890,3)=0,VLOOKUP(A890,任务数值!A:S,7),MOD(A890,3)=1,1)</f>
        <v>15000</v>
      </c>
      <c r="H890" s="6" t="s">
        <v>21</v>
      </c>
      <c r="I890" s="3">
        <v>3</v>
      </c>
    </row>
    <row r="891" s="3" customFormat="1" spans="1:9">
      <c r="A891" s="17">
        <v>889</v>
      </c>
      <c r="B891" s="3" t="str">
        <f>_xlfn.IFS(MOD(A891,3)=2,VLOOKUP(A891,任务数值!A:I,5),MOD(A891,3)=0,VLOOKUP(A891,任务数值!A:I,8),MOD(A891,3)=1,VLOOKUP(A891,任务数值!A:S,13))</f>
        <v>通关守卫战:暗紫星170</v>
      </c>
      <c r="C891" s="17">
        <f t="shared" si="29"/>
        <v>890</v>
      </c>
      <c r="D891" s="22" t="str">
        <f t="shared" si="30"/>
        <v>成就类型-通关战斗类型关卡</v>
      </c>
      <c r="E891" s="22">
        <v>1</v>
      </c>
      <c r="F891" s="22" t="str">
        <f>_xlfn.IFS(MOD(A891,3)=2,VLOOKUP(A891,任务数值!A:R,9),MOD(A891,3)=0,999,MOD(A891,3)=1,VLOOKUP(A891,任务数值!A:S,14))</f>
        <v>战斗类型-挂机关卡|35|170</v>
      </c>
      <c r="G891" s="22">
        <f>_xlfn.IFS(MOD(A891,3)=2,1,MOD(A891,3)=0,VLOOKUP(A891,任务数值!A:S,7),MOD(A891,3)=1,1)</f>
        <v>1</v>
      </c>
      <c r="H891" s="6" t="s">
        <v>21</v>
      </c>
      <c r="I891" s="3">
        <v>3</v>
      </c>
    </row>
    <row r="892" s="3" customFormat="1" spans="1:9">
      <c r="A892" s="17">
        <v>890</v>
      </c>
      <c r="B892" s="3" t="str">
        <f>_xlfn.IFS(MOD(A892,3)=2,VLOOKUP(A892,任务数值!A:I,5),MOD(A892,3)=0,VLOOKUP(A892,任务数值!A:I,8),MOD(A892,3)=1,VLOOKUP(A892,任务数值!A:S,13))</f>
        <v>通关星球42-2</v>
      </c>
      <c r="C892" s="17">
        <f t="shared" si="29"/>
        <v>891</v>
      </c>
      <c r="D892" s="22" t="str">
        <f t="shared" si="30"/>
        <v>成就类型-通关战斗类型关卡</v>
      </c>
      <c r="E892" s="22">
        <v>1</v>
      </c>
      <c r="F892" s="22" t="str">
        <f>_xlfn.IFS(MOD(A892,3)=2,VLOOKUP(A892,任务数值!A:R,9),MOD(A892,3)=0,999,MOD(A892,3)=1,VLOOKUP(A892,任务数值!A:S,14))</f>
        <v>战斗类型-精英关卡|42|2</v>
      </c>
      <c r="G892" s="22">
        <f>_xlfn.IFS(MOD(A892,3)=2,1,MOD(A892,3)=0,VLOOKUP(A892,任务数值!A:S,7),MOD(A892,3)=1,1)</f>
        <v>1</v>
      </c>
      <c r="H892" s="6" t="s">
        <v>21</v>
      </c>
      <c r="I892" s="3">
        <v>3</v>
      </c>
    </row>
    <row r="893" s="3" customFormat="1" spans="1:9">
      <c r="A893" s="17">
        <v>891</v>
      </c>
      <c r="B893" s="3" t="str">
        <f>_xlfn.IFS(MOD(A893,3)=2,VLOOKUP(A893,任务数值!A:I,5),MOD(A893,3)=0,VLOOKUP(A893,任务数值!A:I,8),MOD(A893,3)=1,VLOOKUP(A893,任务数值!A:S,13))</f>
        <v>职业总等级到达15000</v>
      </c>
      <c r="C893" s="17">
        <f t="shared" si="29"/>
        <v>892</v>
      </c>
      <c r="D893" s="22" t="str">
        <f t="shared" si="30"/>
        <v>成就类型-职业到达等级</v>
      </c>
      <c r="E893" s="22">
        <v>1</v>
      </c>
      <c r="F893" s="22">
        <f>_xlfn.IFS(MOD(A893,3)=2,VLOOKUP(A893,任务数值!A:R,9),MOD(A893,3)=0,999,MOD(A893,3)=1,VLOOKUP(A893,任务数值!A:S,14))</f>
        <v>999</v>
      </c>
      <c r="G893" s="22">
        <f>_xlfn.IFS(MOD(A893,3)=2,1,MOD(A893,3)=0,VLOOKUP(A893,任务数值!A:S,7),MOD(A893,3)=1,1)</f>
        <v>15000</v>
      </c>
      <c r="H893" s="6" t="s">
        <v>21</v>
      </c>
      <c r="I893" s="3">
        <v>3</v>
      </c>
    </row>
    <row r="894" s="3" customFormat="1" spans="1:9">
      <c r="A894" s="17">
        <v>892</v>
      </c>
      <c r="B894" s="3" t="str">
        <f>_xlfn.IFS(MOD(A894,3)=2,VLOOKUP(A894,任务数值!A:I,5),MOD(A894,3)=0,VLOOKUP(A894,任务数值!A:I,8),MOD(A894,3)=1,VLOOKUP(A894,任务数值!A:S,13))</f>
        <v>通关守卫战:暗紫星170</v>
      </c>
      <c r="C894" s="17">
        <f t="shared" si="29"/>
        <v>893</v>
      </c>
      <c r="D894" s="22" t="str">
        <f t="shared" si="30"/>
        <v>成就类型-通关战斗类型关卡</v>
      </c>
      <c r="E894" s="22">
        <v>1</v>
      </c>
      <c r="F894" s="22" t="str">
        <f>_xlfn.IFS(MOD(A894,3)=2,VLOOKUP(A894,任务数值!A:R,9),MOD(A894,3)=0,999,MOD(A894,3)=1,VLOOKUP(A894,任务数值!A:S,14))</f>
        <v>战斗类型-挂机关卡|35|170</v>
      </c>
      <c r="G894" s="22">
        <f>_xlfn.IFS(MOD(A894,3)=2,1,MOD(A894,3)=0,VLOOKUP(A894,任务数值!A:S,7),MOD(A894,3)=1,1)</f>
        <v>1</v>
      </c>
      <c r="H894" s="6" t="s">
        <v>21</v>
      </c>
      <c r="I894" s="3">
        <v>3</v>
      </c>
    </row>
    <row r="895" s="3" customFormat="1" spans="1:9">
      <c r="A895" s="17">
        <v>893</v>
      </c>
      <c r="B895" s="3" t="str">
        <f>_xlfn.IFS(MOD(A895,3)=2,VLOOKUP(A895,任务数值!A:I,5),MOD(A895,3)=0,VLOOKUP(A895,任务数值!A:I,8),MOD(A895,3)=1,VLOOKUP(A895,任务数值!A:S,13))</f>
        <v>通关星球42-2</v>
      </c>
      <c r="C895" s="17">
        <f t="shared" si="29"/>
        <v>894</v>
      </c>
      <c r="D895" s="22" t="str">
        <f t="shared" si="30"/>
        <v>成就类型-通关战斗类型关卡</v>
      </c>
      <c r="E895" s="22">
        <v>1</v>
      </c>
      <c r="F895" s="22" t="str">
        <f>_xlfn.IFS(MOD(A895,3)=2,VLOOKUP(A895,任务数值!A:R,9),MOD(A895,3)=0,999,MOD(A895,3)=1,VLOOKUP(A895,任务数值!A:S,14))</f>
        <v>战斗类型-精英关卡|42|2</v>
      </c>
      <c r="G895" s="22">
        <f>_xlfn.IFS(MOD(A895,3)=2,1,MOD(A895,3)=0,VLOOKUP(A895,任务数值!A:S,7),MOD(A895,3)=1,1)</f>
        <v>1</v>
      </c>
      <c r="H895" s="6" t="s">
        <v>21</v>
      </c>
      <c r="I895" s="3">
        <v>3</v>
      </c>
    </row>
    <row r="896" s="3" customFormat="1" spans="1:9">
      <c r="A896" s="17">
        <v>894</v>
      </c>
      <c r="B896" s="3" t="str">
        <f>_xlfn.IFS(MOD(A896,3)=2,VLOOKUP(A896,任务数值!A:I,5),MOD(A896,3)=0,VLOOKUP(A896,任务数值!A:I,8),MOD(A896,3)=1,VLOOKUP(A896,任务数值!A:S,13))</f>
        <v>职业总等级到达15000</v>
      </c>
      <c r="C896" s="17">
        <f t="shared" si="29"/>
        <v>895</v>
      </c>
      <c r="D896" s="22" t="str">
        <f t="shared" si="30"/>
        <v>成就类型-职业到达等级</v>
      </c>
      <c r="E896" s="22">
        <v>1</v>
      </c>
      <c r="F896" s="22">
        <f>_xlfn.IFS(MOD(A896,3)=2,VLOOKUP(A896,任务数值!A:R,9),MOD(A896,3)=0,999,MOD(A896,3)=1,VLOOKUP(A896,任务数值!A:S,14))</f>
        <v>999</v>
      </c>
      <c r="G896" s="22">
        <f>_xlfn.IFS(MOD(A896,3)=2,1,MOD(A896,3)=0,VLOOKUP(A896,任务数值!A:S,7),MOD(A896,3)=1,1)</f>
        <v>15000</v>
      </c>
      <c r="H896" s="6" t="s">
        <v>21</v>
      </c>
      <c r="I896" s="3">
        <v>3</v>
      </c>
    </row>
    <row r="897" s="3" customFormat="1" spans="1:9">
      <c r="A897" s="17">
        <v>895</v>
      </c>
      <c r="B897" s="3" t="str">
        <f>_xlfn.IFS(MOD(A897,3)=2,VLOOKUP(A897,任务数值!A:I,5),MOD(A897,3)=0,VLOOKUP(A897,任务数值!A:I,8),MOD(A897,3)=1,VLOOKUP(A897,任务数值!A:S,13))</f>
        <v>通关守卫战:暗紫星170</v>
      </c>
      <c r="C897" s="17">
        <f t="shared" si="29"/>
        <v>896</v>
      </c>
      <c r="D897" s="22" t="str">
        <f t="shared" si="30"/>
        <v>成就类型-通关战斗类型关卡</v>
      </c>
      <c r="E897" s="22">
        <v>1</v>
      </c>
      <c r="F897" s="22" t="str">
        <f>_xlfn.IFS(MOD(A897,3)=2,VLOOKUP(A897,任务数值!A:R,9),MOD(A897,3)=0,999,MOD(A897,3)=1,VLOOKUP(A897,任务数值!A:S,14))</f>
        <v>战斗类型-挂机关卡|35|170</v>
      </c>
      <c r="G897" s="22">
        <f>_xlfn.IFS(MOD(A897,3)=2,1,MOD(A897,3)=0,VLOOKUP(A897,任务数值!A:S,7),MOD(A897,3)=1,1)</f>
        <v>1</v>
      </c>
      <c r="H897" s="6" t="s">
        <v>21</v>
      </c>
      <c r="I897" s="3">
        <v>3</v>
      </c>
    </row>
    <row r="898" s="3" customFormat="1" spans="1:9">
      <c r="A898" s="17">
        <v>896</v>
      </c>
      <c r="B898" s="3" t="str">
        <f>_xlfn.IFS(MOD(A898,3)=2,VLOOKUP(A898,任务数值!A:I,5),MOD(A898,3)=0,VLOOKUP(A898,任务数值!A:I,8),MOD(A898,3)=1,VLOOKUP(A898,任务数值!A:S,13))</f>
        <v>通关星球42-2</v>
      </c>
      <c r="C898" s="17">
        <f t="shared" ref="C898:C961" si="31">A898+1</f>
        <v>897</v>
      </c>
      <c r="D898" s="22" t="str">
        <f t="shared" ref="D898:D961" si="32">_xlfn.IFS(MOD(A898,3)=2,"成就类型-通关战斗类型关卡",MOD(A898,3)=0,"成就类型-职业到达等级",MOD(A898,3)=1,"成就类型-通关战斗类型关卡")</f>
        <v>成就类型-通关战斗类型关卡</v>
      </c>
      <c r="E898" s="22">
        <v>1</v>
      </c>
      <c r="F898" s="22" t="str">
        <f>_xlfn.IFS(MOD(A898,3)=2,VLOOKUP(A898,任务数值!A:R,9),MOD(A898,3)=0,999,MOD(A898,3)=1,VLOOKUP(A898,任务数值!A:S,14))</f>
        <v>战斗类型-精英关卡|42|2</v>
      </c>
      <c r="G898" s="22">
        <f>_xlfn.IFS(MOD(A898,3)=2,1,MOD(A898,3)=0,VLOOKUP(A898,任务数值!A:S,7),MOD(A898,3)=1,1)</f>
        <v>1</v>
      </c>
      <c r="H898" s="6" t="s">
        <v>21</v>
      </c>
      <c r="I898" s="3">
        <v>3</v>
      </c>
    </row>
    <row r="899" s="3" customFormat="1" spans="1:9">
      <c r="A899" s="17">
        <v>897</v>
      </c>
      <c r="B899" s="3" t="str">
        <f>_xlfn.IFS(MOD(A899,3)=2,VLOOKUP(A899,任务数值!A:I,5),MOD(A899,3)=0,VLOOKUP(A899,任务数值!A:I,8),MOD(A899,3)=1,VLOOKUP(A899,任务数值!A:S,13))</f>
        <v>职业总等级到达15000</v>
      </c>
      <c r="C899" s="17">
        <f t="shared" si="31"/>
        <v>898</v>
      </c>
      <c r="D899" s="22" t="str">
        <f t="shared" si="32"/>
        <v>成就类型-职业到达等级</v>
      </c>
      <c r="E899" s="22">
        <v>1</v>
      </c>
      <c r="F899" s="22">
        <f>_xlfn.IFS(MOD(A899,3)=2,VLOOKUP(A899,任务数值!A:R,9),MOD(A899,3)=0,999,MOD(A899,3)=1,VLOOKUP(A899,任务数值!A:S,14))</f>
        <v>999</v>
      </c>
      <c r="G899" s="22">
        <f>_xlfn.IFS(MOD(A899,3)=2,1,MOD(A899,3)=0,VLOOKUP(A899,任务数值!A:S,7),MOD(A899,3)=1,1)</f>
        <v>15000</v>
      </c>
      <c r="H899" s="6" t="s">
        <v>21</v>
      </c>
      <c r="I899" s="3">
        <v>3</v>
      </c>
    </row>
    <row r="900" s="3" customFormat="1" spans="1:9">
      <c r="A900" s="17">
        <v>898</v>
      </c>
      <c r="B900" s="3" t="str">
        <f>_xlfn.IFS(MOD(A900,3)=2,VLOOKUP(A900,任务数值!A:I,5),MOD(A900,3)=0,VLOOKUP(A900,任务数值!A:I,8),MOD(A900,3)=1,VLOOKUP(A900,任务数值!A:S,13))</f>
        <v>通关守卫战:暗紫星170</v>
      </c>
      <c r="C900" s="17">
        <f t="shared" si="31"/>
        <v>899</v>
      </c>
      <c r="D900" s="22" t="str">
        <f t="shared" si="32"/>
        <v>成就类型-通关战斗类型关卡</v>
      </c>
      <c r="E900" s="22">
        <v>1</v>
      </c>
      <c r="F900" s="22" t="str">
        <f>_xlfn.IFS(MOD(A900,3)=2,VLOOKUP(A900,任务数值!A:R,9),MOD(A900,3)=0,999,MOD(A900,3)=1,VLOOKUP(A900,任务数值!A:S,14))</f>
        <v>战斗类型-挂机关卡|35|170</v>
      </c>
      <c r="G900" s="22">
        <f>_xlfn.IFS(MOD(A900,3)=2,1,MOD(A900,3)=0,VLOOKUP(A900,任务数值!A:S,7),MOD(A900,3)=1,1)</f>
        <v>1</v>
      </c>
      <c r="H900" s="6" t="s">
        <v>21</v>
      </c>
      <c r="I900" s="3">
        <v>3</v>
      </c>
    </row>
    <row r="901" s="3" customFormat="1" spans="1:9">
      <c r="A901" s="17">
        <v>899</v>
      </c>
      <c r="B901" s="3" t="str">
        <f>_xlfn.IFS(MOD(A901,3)=2,VLOOKUP(A901,任务数值!A:I,5),MOD(A901,3)=0,VLOOKUP(A901,任务数值!A:I,8),MOD(A901,3)=1,VLOOKUP(A901,任务数值!A:S,13))</f>
        <v>通关星球42-2</v>
      </c>
      <c r="C901" s="17">
        <f t="shared" si="31"/>
        <v>900</v>
      </c>
      <c r="D901" s="22" t="str">
        <f t="shared" si="32"/>
        <v>成就类型-通关战斗类型关卡</v>
      </c>
      <c r="E901" s="22">
        <v>1</v>
      </c>
      <c r="F901" s="22" t="str">
        <f>_xlfn.IFS(MOD(A901,3)=2,VLOOKUP(A901,任务数值!A:R,9),MOD(A901,3)=0,999,MOD(A901,3)=1,VLOOKUP(A901,任务数值!A:S,14))</f>
        <v>战斗类型-精英关卡|42|2</v>
      </c>
      <c r="G901" s="22">
        <f>_xlfn.IFS(MOD(A901,3)=2,1,MOD(A901,3)=0,VLOOKUP(A901,任务数值!A:S,7),MOD(A901,3)=1,1)</f>
        <v>1</v>
      </c>
      <c r="H901" s="6" t="s">
        <v>21</v>
      </c>
      <c r="I901" s="3">
        <v>3</v>
      </c>
    </row>
    <row r="902" s="3" customFormat="1" spans="1:9">
      <c r="A902" s="17">
        <v>900</v>
      </c>
      <c r="B902" s="3" t="str">
        <f>_xlfn.IFS(MOD(A902,3)=2,VLOOKUP(A902,任务数值!A:I,5),MOD(A902,3)=0,VLOOKUP(A902,任务数值!A:I,8),MOD(A902,3)=1,VLOOKUP(A902,任务数值!A:S,13))</f>
        <v>职业总等级到达15000</v>
      </c>
      <c r="C902" s="17">
        <f t="shared" si="31"/>
        <v>901</v>
      </c>
      <c r="D902" s="22" t="str">
        <f t="shared" si="32"/>
        <v>成就类型-职业到达等级</v>
      </c>
      <c r="E902" s="22">
        <v>1</v>
      </c>
      <c r="F902" s="22">
        <f>_xlfn.IFS(MOD(A902,3)=2,VLOOKUP(A902,任务数值!A:R,9),MOD(A902,3)=0,999,MOD(A902,3)=1,VLOOKUP(A902,任务数值!A:S,14))</f>
        <v>999</v>
      </c>
      <c r="G902" s="22">
        <f>_xlfn.IFS(MOD(A902,3)=2,1,MOD(A902,3)=0,VLOOKUP(A902,任务数值!A:S,7),MOD(A902,3)=1,1)</f>
        <v>15000</v>
      </c>
      <c r="H902" s="6" t="s">
        <v>21</v>
      </c>
      <c r="I902" s="3">
        <v>3</v>
      </c>
    </row>
    <row r="903" s="3" customFormat="1" spans="1:9">
      <c r="A903" s="17">
        <v>901</v>
      </c>
      <c r="B903" s="3" t="str">
        <f>_xlfn.IFS(MOD(A903,3)=2,VLOOKUP(A903,任务数值!A:I,5),MOD(A903,3)=0,VLOOKUP(A903,任务数值!A:I,8),MOD(A903,3)=1,VLOOKUP(A903,任务数值!A:S,13))</f>
        <v>通关守卫战:暗紫星170</v>
      </c>
      <c r="C903" s="17">
        <f t="shared" si="31"/>
        <v>902</v>
      </c>
      <c r="D903" s="22" t="str">
        <f t="shared" si="32"/>
        <v>成就类型-通关战斗类型关卡</v>
      </c>
      <c r="E903" s="22">
        <v>1</v>
      </c>
      <c r="F903" s="22" t="str">
        <f>_xlfn.IFS(MOD(A903,3)=2,VLOOKUP(A903,任务数值!A:R,9),MOD(A903,3)=0,999,MOD(A903,3)=1,VLOOKUP(A903,任务数值!A:S,14))</f>
        <v>战斗类型-挂机关卡|35|170</v>
      </c>
      <c r="G903" s="22">
        <f>_xlfn.IFS(MOD(A903,3)=2,1,MOD(A903,3)=0,VLOOKUP(A903,任务数值!A:S,7),MOD(A903,3)=1,1)</f>
        <v>1</v>
      </c>
      <c r="H903" s="6" t="s">
        <v>21</v>
      </c>
      <c r="I903" s="3">
        <v>3</v>
      </c>
    </row>
    <row r="904" s="3" customFormat="1" spans="1:9">
      <c r="A904" s="17">
        <v>902</v>
      </c>
      <c r="B904" s="3" t="str">
        <f>_xlfn.IFS(MOD(A904,3)=2,VLOOKUP(A904,任务数值!A:I,5),MOD(A904,3)=0,VLOOKUP(A904,任务数值!A:I,8),MOD(A904,3)=1,VLOOKUP(A904,任务数值!A:S,13))</f>
        <v>通关星球42-2</v>
      </c>
      <c r="C904" s="17">
        <f t="shared" si="31"/>
        <v>903</v>
      </c>
      <c r="D904" s="22" t="str">
        <f t="shared" si="32"/>
        <v>成就类型-通关战斗类型关卡</v>
      </c>
      <c r="E904" s="22">
        <v>1</v>
      </c>
      <c r="F904" s="22" t="str">
        <f>_xlfn.IFS(MOD(A904,3)=2,VLOOKUP(A904,任务数值!A:R,9),MOD(A904,3)=0,999,MOD(A904,3)=1,VLOOKUP(A904,任务数值!A:S,14))</f>
        <v>战斗类型-精英关卡|42|2</v>
      </c>
      <c r="G904" s="22">
        <f>_xlfn.IFS(MOD(A904,3)=2,1,MOD(A904,3)=0,VLOOKUP(A904,任务数值!A:S,7),MOD(A904,3)=1,1)</f>
        <v>1</v>
      </c>
      <c r="H904" s="6" t="s">
        <v>21</v>
      </c>
      <c r="I904" s="3">
        <v>3</v>
      </c>
    </row>
    <row r="905" s="3" customFormat="1" spans="1:9">
      <c r="A905" s="17">
        <v>903</v>
      </c>
      <c r="B905" s="3" t="str">
        <f>_xlfn.IFS(MOD(A905,3)=2,VLOOKUP(A905,任务数值!A:I,5),MOD(A905,3)=0,VLOOKUP(A905,任务数值!A:I,8),MOD(A905,3)=1,VLOOKUP(A905,任务数值!A:S,13))</f>
        <v>职业总等级到达15000</v>
      </c>
      <c r="C905" s="17">
        <f t="shared" si="31"/>
        <v>904</v>
      </c>
      <c r="D905" s="22" t="str">
        <f t="shared" si="32"/>
        <v>成就类型-职业到达等级</v>
      </c>
      <c r="E905" s="22">
        <v>1</v>
      </c>
      <c r="F905" s="22">
        <f>_xlfn.IFS(MOD(A905,3)=2,VLOOKUP(A905,任务数值!A:R,9),MOD(A905,3)=0,999,MOD(A905,3)=1,VLOOKUP(A905,任务数值!A:S,14))</f>
        <v>999</v>
      </c>
      <c r="G905" s="22">
        <f>_xlfn.IFS(MOD(A905,3)=2,1,MOD(A905,3)=0,VLOOKUP(A905,任务数值!A:S,7),MOD(A905,3)=1,1)</f>
        <v>15000</v>
      </c>
      <c r="H905" s="6" t="s">
        <v>21</v>
      </c>
      <c r="I905" s="3">
        <v>3</v>
      </c>
    </row>
    <row r="906" s="3" customFormat="1" spans="1:9">
      <c r="A906" s="17">
        <v>904</v>
      </c>
      <c r="B906" s="3" t="str">
        <f>_xlfn.IFS(MOD(A906,3)=2,VLOOKUP(A906,任务数值!A:I,5),MOD(A906,3)=0,VLOOKUP(A906,任务数值!A:I,8),MOD(A906,3)=1,VLOOKUP(A906,任务数值!A:S,13))</f>
        <v>通关守卫战:暗紫星170</v>
      </c>
      <c r="C906" s="17">
        <f t="shared" si="31"/>
        <v>905</v>
      </c>
      <c r="D906" s="22" t="str">
        <f t="shared" si="32"/>
        <v>成就类型-通关战斗类型关卡</v>
      </c>
      <c r="E906" s="22">
        <v>1</v>
      </c>
      <c r="F906" s="22" t="str">
        <f>_xlfn.IFS(MOD(A906,3)=2,VLOOKUP(A906,任务数值!A:R,9),MOD(A906,3)=0,999,MOD(A906,3)=1,VLOOKUP(A906,任务数值!A:S,14))</f>
        <v>战斗类型-挂机关卡|35|170</v>
      </c>
      <c r="G906" s="22">
        <f>_xlfn.IFS(MOD(A906,3)=2,1,MOD(A906,3)=0,VLOOKUP(A906,任务数值!A:S,7),MOD(A906,3)=1,1)</f>
        <v>1</v>
      </c>
      <c r="H906" s="6" t="s">
        <v>21</v>
      </c>
      <c r="I906" s="3">
        <v>3</v>
      </c>
    </row>
    <row r="907" s="3" customFormat="1" spans="1:9">
      <c r="A907" s="17">
        <v>905</v>
      </c>
      <c r="B907" s="3" t="str">
        <f>_xlfn.IFS(MOD(A907,3)=2,VLOOKUP(A907,任务数值!A:I,5),MOD(A907,3)=0,VLOOKUP(A907,任务数值!A:I,8),MOD(A907,3)=1,VLOOKUP(A907,任务数值!A:S,13))</f>
        <v>通关星球42-2</v>
      </c>
      <c r="C907" s="17">
        <f t="shared" si="31"/>
        <v>906</v>
      </c>
      <c r="D907" s="22" t="str">
        <f t="shared" si="32"/>
        <v>成就类型-通关战斗类型关卡</v>
      </c>
      <c r="E907" s="22">
        <v>1</v>
      </c>
      <c r="F907" s="22" t="str">
        <f>_xlfn.IFS(MOD(A907,3)=2,VLOOKUP(A907,任务数值!A:R,9),MOD(A907,3)=0,999,MOD(A907,3)=1,VLOOKUP(A907,任务数值!A:S,14))</f>
        <v>战斗类型-精英关卡|42|2</v>
      </c>
      <c r="G907" s="22">
        <f>_xlfn.IFS(MOD(A907,3)=2,1,MOD(A907,3)=0,VLOOKUP(A907,任务数值!A:S,7),MOD(A907,3)=1,1)</f>
        <v>1</v>
      </c>
      <c r="H907" s="6" t="s">
        <v>21</v>
      </c>
      <c r="I907" s="3">
        <v>3</v>
      </c>
    </row>
    <row r="908" s="3" customFormat="1" spans="1:9">
      <c r="A908" s="17">
        <v>906</v>
      </c>
      <c r="B908" s="3" t="str">
        <f>_xlfn.IFS(MOD(A908,3)=2,VLOOKUP(A908,任务数值!A:I,5),MOD(A908,3)=0,VLOOKUP(A908,任务数值!A:I,8),MOD(A908,3)=1,VLOOKUP(A908,任务数值!A:S,13))</f>
        <v>职业总等级到达15000</v>
      </c>
      <c r="C908" s="17">
        <f t="shared" si="31"/>
        <v>907</v>
      </c>
      <c r="D908" s="22" t="str">
        <f t="shared" si="32"/>
        <v>成就类型-职业到达等级</v>
      </c>
      <c r="E908" s="22">
        <v>1</v>
      </c>
      <c r="F908" s="22">
        <f>_xlfn.IFS(MOD(A908,3)=2,VLOOKUP(A908,任务数值!A:R,9),MOD(A908,3)=0,999,MOD(A908,3)=1,VLOOKUP(A908,任务数值!A:S,14))</f>
        <v>999</v>
      </c>
      <c r="G908" s="22">
        <f>_xlfn.IFS(MOD(A908,3)=2,1,MOD(A908,3)=0,VLOOKUP(A908,任务数值!A:S,7),MOD(A908,3)=1,1)</f>
        <v>15000</v>
      </c>
      <c r="H908" s="6" t="s">
        <v>21</v>
      </c>
      <c r="I908" s="3">
        <v>3</v>
      </c>
    </row>
    <row r="909" s="3" customFormat="1" spans="1:9">
      <c r="A909" s="17">
        <v>907</v>
      </c>
      <c r="B909" s="3" t="str">
        <f>_xlfn.IFS(MOD(A909,3)=2,VLOOKUP(A909,任务数值!A:I,5),MOD(A909,3)=0,VLOOKUP(A909,任务数值!A:I,8),MOD(A909,3)=1,VLOOKUP(A909,任务数值!A:S,13))</f>
        <v>通关守卫战:暗紫星170</v>
      </c>
      <c r="C909" s="17">
        <f t="shared" si="31"/>
        <v>908</v>
      </c>
      <c r="D909" s="22" t="str">
        <f t="shared" si="32"/>
        <v>成就类型-通关战斗类型关卡</v>
      </c>
      <c r="E909" s="22">
        <v>1</v>
      </c>
      <c r="F909" s="22" t="str">
        <f>_xlfn.IFS(MOD(A909,3)=2,VLOOKUP(A909,任务数值!A:R,9),MOD(A909,3)=0,999,MOD(A909,3)=1,VLOOKUP(A909,任务数值!A:S,14))</f>
        <v>战斗类型-挂机关卡|35|170</v>
      </c>
      <c r="G909" s="22">
        <f>_xlfn.IFS(MOD(A909,3)=2,1,MOD(A909,3)=0,VLOOKUP(A909,任务数值!A:S,7),MOD(A909,3)=1,1)</f>
        <v>1</v>
      </c>
      <c r="H909" s="6" t="s">
        <v>21</v>
      </c>
      <c r="I909" s="3">
        <v>3</v>
      </c>
    </row>
    <row r="910" s="3" customFormat="1" spans="1:9">
      <c r="A910" s="17">
        <v>908</v>
      </c>
      <c r="B910" s="3" t="str">
        <f>_xlfn.IFS(MOD(A910,3)=2,VLOOKUP(A910,任务数值!A:I,5),MOD(A910,3)=0,VLOOKUP(A910,任务数值!A:I,8),MOD(A910,3)=1,VLOOKUP(A910,任务数值!A:S,13))</f>
        <v>通关星球42-2</v>
      </c>
      <c r="C910" s="17">
        <f t="shared" si="31"/>
        <v>909</v>
      </c>
      <c r="D910" s="22" t="str">
        <f t="shared" si="32"/>
        <v>成就类型-通关战斗类型关卡</v>
      </c>
      <c r="E910" s="22">
        <v>1</v>
      </c>
      <c r="F910" s="22" t="str">
        <f>_xlfn.IFS(MOD(A910,3)=2,VLOOKUP(A910,任务数值!A:R,9),MOD(A910,3)=0,999,MOD(A910,3)=1,VLOOKUP(A910,任务数值!A:S,14))</f>
        <v>战斗类型-精英关卡|42|2</v>
      </c>
      <c r="G910" s="22">
        <f>_xlfn.IFS(MOD(A910,3)=2,1,MOD(A910,3)=0,VLOOKUP(A910,任务数值!A:S,7),MOD(A910,3)=1,1)</f>
        <v>1</v>
      </c>
      <c r="H910" s="6" t="s">
        <v>21</v>
      </c>
      <c r="I910" s="3">
        <v>3</v>
      </c>
    </row>
    <row r="911" s="3" customFormat="1" spans="1:9">
      <c r="A911" s="17">
        <v>909</v>
      </c>
      <c r="B911" s="3" t="str">
        <f>_xlfn.IFS(MOD(A911,3)=2,VLOOKUP(A911,任务数值!A:I,5),MOD(A911,3)=0,VLOOKUP(A911,任务数值!A:I,8),MOD(A911,3)=1,VLOOKUP(A911,任务数值!A:S,13))</f>
        <v>职业总等级到达15000</v>
      </c>
      <c r="C911" s="17">
        <f t="shared" si="31"/>
        <v>910</v>
      </c>
      <c r="D911" s="22" t="str">
        <f t="shared" si="32"/>
        <v>成就类型-职业到达等级</v>
      </c>
      <c r="E911" s="22">
        <v>1</v>
      </c>
      <c r="F911" s="22">
        <f>_xlfn.IFS(MOD(A911,3)=2,VLOOKUP(A911,任务数值!A:R,9),MOD(A911,3)=0,999,MOD(A911,3)=1,VLOOKUP(A911,任务数值!A:S,14))</f>
        <v>999</v>
      </c>
      <c r="G911" s="22">
        <f>_xlfn.IFS(MOD(A911,3)=2,1,MOD(A911,3)=0,VLOOKUP(A911,任务数值!A:S,7),MOD(A911,3)=1,1)</f>
        <v>15000</v>
      </c>
      <c r="H911" s="6" t="s">
        <v>21</v>
      </c>
      <c r="I911" s="3">
        <v>3</v>
      </c>
    </row>
    <row r="912" s="3" customFormat="1" spans="1:9">
      <c r="A912" s="17">
        <v>910</v>
      </c>
      <c r="B912" s="3" t="str">
        <f>_xlfn.IFS(MOD(A912,3)=2,VLOOKUP(A912,任务数值!A:I,5),MOD(A912,3)=0,VLOOKUP(A912,任务数值!A:I,8),MOD(A912,3)=1,VLOOKUP(A912,任务数值!A:S,13))</f>
        <v>通关守卫战:暗紫星170</v>
      </c>
      <c r="C912" s="17">
        <f t="shared" si="31"/>
        <v>911</v>
      </c>
      <c r="D912" s="22" t="str">
        <f t="shared" si="32"/>
        <v>成就类型-通关战斗类型关卡</v>
      </c>
      <c r="E912" s="22">
        <v>1</v>
      </c>
      <c r="F912" s="22" t="str">
        <f>_xlfn.IFS(MOD(A912,3)=2,VLOOKUP(A912,任务数值!A:R,9),MOD(A912,3)=0,999,MOD(A912,3)=1,VLOOKUP(A912,任务数值!A:S,14))</f>
        <v>战斗类型-挂机关卡|35|170</v>
      </c>
      <c r="G912" s="22">
        <f>_xlfn.IFS(MOD(A912,3)=2,1,MOD(A912,3)=0,VLOOKUP(A912,任务数值!A:S,7),MOD(A912,3)=1,1)</f>
        <v>1</v>
      </c>
      <c r="H912" s="6" t="s">
        <v>21</v>
      </c>
      <c r="I912" s="3">
        <v>3</v>
      </c>
    </row>
    <row r="913" s="3" customFormat="1" spans="1:9">
      <c r="A913" s="17">
        <v>911</v>
      </c>
      <c r="B913" s="3" t="str">
        <f>_xlfn.IFS(MOD(A913,3)=2,VLOOKUP(A913,任务数值!A:I,5),MOD(A913,3)=0,VLOOKUP(A913,任务数值!A:I,8),MOD(A913,3)=1,VLOOKUP(A913,任务数值!A:S,13))</f>
        <v>通关星球42-2</v>
      </c>
      <c r="C913" s="17">
        <f t="shared" si="31"/>
        <v>912</v>
      </c>
      <c r="D913" s="22" t="str">
        <f t="shared" si="32"/>
        <v>成就类型-通关战斗类型关卡</v>
      </c>
      <c r="E913" s="22">
        <v>1</v>
      </c>
      <c r="F913" s="22" t="str">
        <f>_xlfn.IFS(MOD(A913,3)=2,VLOOKUP(A913,任务数值!A:R,9),MOD(A913,3)=0,999,MOD(A913,3)=1,VLOOKUP(A913,任务数值!A:S,14))</f>
        <v>战斗类型-精英关卡|42|2</v>
      </c>
      <c r="G913" s="22">
        <f>_xlfn.IFS(MOD(A913,3)=2,1,MOD(A913,3)=0,VLOOKUP(A913,任务数值!A:S,7),MOD(A913,3)=1,1)</f>
        <v>1</v>
      </c>
      <c r="H913" s="6" t="s">
        <v>21</v>
      </c>
      <c r="I913" s="3">
        <v>3</v>
      </c>
    </row>
    <row r="914" s="3" customFormat="1" spans="1:9">
      <c r="A914" s="17">
        <v>912</v>
      </c>
      <c r="B914" s="3" t="str">
        <f>_xlfn.IFS(MOD(A914,3)=2,VLOOKUP(A914,任务数值!A:I,5),MOD(A914,3)=0,VLOOKUP(A914,任务数值!A:I,8),MOD(A914,3)=1,VLOOKUP(A914,任务数值!A:S,13))</f>
        <v>职业总等级到达15000</v>
      </c>
      <c r="C914" s="17">
        <f t="shared" si="31"/>
        <v>913</v>
      </c>
      <c r="D914" s="22" t="str">
        <f t="shared" si="32"/>
        <v>成就类型-职业到达等级</v>
      </c>
      <c r="E914" s="22">
        <v>1</v>
      </c>
      <c r="F914" s="22">
        <f>_xlfn.IFS(MOD(A914,3)=2,VLOOKUP(A914,任务数值!A:R,9),MOD(A914,3)=0,999,MOD(A914,3)=1,VLOOKUP(A914,任务数值!A:S,14))</f>
        <v>999</v>
      </c>
      <c r="G914" s="22">
        <f>_xlfn.IFS(MOD(A914,3)=2,1,MOD(A914,3)=0,VLOOKUP(A914,任务数值!A:S,7),MOD(A914,3)=1,1)</f>
        <v>15000</v>
      </c>
      <c r="H914" s="6" t="s">
        <v>21</v>
      </c>
      <c r="I914" s="3">
        <v>3</v>
      </c>
    </row>
    <row r="915" s="3" customFormat="1" spans="1:9">
      <c r="A915" s="17">
        <v>913</v>
      </c>
      <c r="B915" s="3" t="str">
        <f>_xlfn.IFS(MOD(A915,3)=2,VLOOKUP(A915,任务数值!A:I,5),MOD(A915,3)=0,VLOOKUP(A915,任务数值!A:I,8),MOD(A915,3)=1,VLOOKUP(A915,任务数值!A:S,13))</f>
        <v>通关守卫战:暗紫星170</v>
      </c>
      <c r="C915" s="17">
        <f t="shared" si="31"/>
        <v>914</v>
      </c>
      <c r="D915" s="22" t="str">
        <f t="shared" si="32"/>
        <v>成就类型-通关战斗类型关卡</v>
      </c>
      <c r="E915" s="22">
        <v>1</v>
      </c>
      <c r="F915" s="22" t="str">
        <f>_xlfn.IFS(MOD(A915,3)=2,VLOOKUP(A915,任务数值!A:R,9),MOD(A915,3)=0,999,MOD(A915,3)=1,VLOOKUP(A915,任务数值!A:S,14))</f>
        <v>战斗类型-挂机关卡|35|170</v>
      </c>
      <c r="G915" s="22">
        <f>_xlfn.IFS(MOD(A915,3)=2,1,MOD(A915,3)=0,VLOOKUP(A915,任务数值!A:S,7),MOD(A915,3)=1,1)</f>
        <v>1</v>
      </c>
      <c r="H915" s="6" t="s">
        <v>21</v>
      </c>
      <c r="I915" s="3">
        <v>3</v>
      </c>
    </row>
    <row r="916" s="3" customFormat="1" spans="1:9">
      <c r="A916" s="17">
        <v>914</v>
      </c>
      <c r="B916" s="3" t="str">
        <f>_xlfn.IFS(MOD(A916,3)=2,VLOOKUP(A916,任务数值!A:I,5),MOD(A916,3)=0,VLOOKUP(A916,任务数值!A:I,8),MOD(A916,3)=1,VLOOKUP(A916,任务数值!A:S,13))</f>
        <v>通关星球42-2</v>
      </c>
      <c r="C916" s="17">
        <f t="shared" si="31"/>
        <v>915</v>
      </c>
      <c r="D916" s="22" t="str">
        <f t="shared" si="32"/>
        <v>成就类型-通关战斗类型关卡</v>
      </c>
      <c r="E916" s="22">
        <v>1</v>
      </c>
      <c r="F916" s="22" t="str">
        <f>_xlfn.IFS(MOD(A916,3)=2,VLOOKUP(A916,任务数值!A:R,9),MOD(A916,3)=0,999,MOD(A916,3)=1,VLOOKUP(A916,任务数值!A:S,14))</f>
        <v>战斗类型-精英关卡|42|2</v>
      </c>
      <c r="G916" s="22">
        <f>_xlfn.IFS(MOD(A916,3)=2,1,MOD(A916,3)=0,VLOOKUP(A916,任务数值!A:S,7),MOD(A916,3)=1,1)</f>
        <v>1</v>
      </c>
      <c r="H916" s="6" t="s">
        <v>21</v>
      </c>
      <c r="I916" s="3">
        <v>3</v>
      </c>
    </row>
    <row r="917" s="3" customFormat="1" spans="1:9">
      <c r="A917" s="17">
        <v>915</v>
      </c>
      <c r="B917" s="3" t="str">
        <f>_xlfn.IFS(MOD(A917,3)=2,VLOOKUP(A917,任务数值!A:I,5),MOD(A917,3)=0,VLOOKUP(A917,任务数值!A:I,8),MOD(A917,3)=1,VLOOKUP(A917,任务数值!A:S,13))</f>
        <v>职业总等级到达15000</v>
      </c>
      <c r="C917" s="17">
        <f t="shared" si="31"/>
        <v>916</v>
      </c>
      <c r="D917" s="22" t="str">
        <f t="shared" si="32"/>
        <v>成就类型-职业到达等级</v>
      </c>
      <c r="E917" s="22">
        <v>1</v>
      </c>
      <c r="F917" s="22">
        <f>_xlfn.IFS(MOD(A917,3)=2,VLOOKUP(A917,任务数值!A:R,9),MOD(A917,3)=0,999,MOD(A917,3)=1,VLOOKUP(A917,任务数值!A:S,14))</f>
        <v>999</v>
      </c>
      <c r="G917" s="22">
        <f>_xlfn.IFS(MOD(A917,3)=2,1,MOD(A917,3)=0,VLOOKUP(A917,任务数值!A:S,7),MOD(A917,3)=1,1)</f>
        <v>15000</v>
      </c>
      <c r="H917" s="6" t="s">
        <v>21</v>
      </c>
      <c r="I917" s="3">
        <v>3</v>
      </c>
    </row>
    <row r="918" s="3" customFormat="1" spans="1:9">
      <c r="A918" s="17">
        <v>916</v>
      </c>
      <c r="B918" s="3" t="str">
        <f>_xlfn.IFS(MOD(A918,3)=2,VLOOKUP(A918,任务数值!A:I,5),MOD(A918,3)=0,VLOOKUP(A918,任务数值!A:I,8),MOD(A918,3)=1,VLOOKUP(A918,任务数值!A:S,13))</f>
        <v>通关守卫战:暗紫星170</v>
      </c>
      <c r="C918" s="17">
        <f t="shared" si="31"/>
        <v>917</v>
      </c>
      <c r="D918" s="22" t="str">
        <f t="shared" si="32"/>
        <v>成就类型-通关战斗类型关卡</v>
      </c>
      <c r="E918" s="22">
        <v>1</v>
      </c>
      <c r="F918" s="22" t="str">
        <f>_xlfn.IFS(MOD(A918,3)=2,VLOOKUP(A918,任务数值!A:R,9),MOD(A918,3)=0,999,MOD(A918,3)=1,VLOOKUP(A918,任务数值!A:S,14))</f>
        <v>战斗类型-挂机关卡|35|170</v>
      </c>
      <c r="G918" s="22">
        <f>_xlfn.IFS(MOD(A918,3)=2,1,MOD(A918,3)=0,VLOOKUP(A918,任务数值!A:S,7),MOD(A918,3)=1,1)</f>
        <v>1</v>
      </c>
      <c r="H918" s="6" t="s">
        <v>21</v>
      </c>
      <c r="I918" s="3">
        <v>3</v>
      </c>
    </row>
    <row r="919" s="3" customFormat="1" spans="1:9">
      <c r="A919" s="17">
        <v>917</v>
      </c>
      <c r="B919" s="3" t="str">
        <f>_xlfn.IFS(MOD(A919,3)=2,VLOOKUP(A919,任务数值!A:I,5),MOD(A919,3)=0,VLOOKUP(A919,任务数值!A:I,8),MOD(A919,3)=1,VLOOKUP(A919,任务数值!A:S,13))</f>
        <v>通关星球42-2</v>
      </c>
      <c r="C919" s="17">
        <f t="shared" si="31"/>
        <v>918</v>
      </c>
      <c r="D919" s="22" t="str">
        <f t="shared" si="32"/>
        <v>成就类型-通关战斗类型关卡</v>
      </c>
      <c r="E919" s="22">
        <v>1</v>
      </c>
      <c r="F919" s="22" t="str">
        <f>_xlfn.IFS(MOD(A919,3)=2,VLOOKUP(A919,任务数值!A:R,9),MOD(A919,3)=0,999,MOD(A919,3)=1,VLOOKUP(A919,任务数值!A:S,14))</f>
        <v>战斗类型-精英关卡|42|2</v>
      </c>
      <c r="G919" s="22">
        <f>_xlfn.IFS(MOD(A919,3)=2,1,MOD(A919,3)=0,VLOOKUP(A919,任务数值!A:S,7),MOD(A919,3)=1,1)</f>
        <v>1</v>
      </c>
      <c r="H919" s="6" t="s">
        <v>21</v>
      </c>
      <c r="I919" s="3">
        <v>3</v>
      </c>
    </row>
    <row r="920" s="3" customFormat="1" spans="1:9">
      <c r="A920" s="17">
        <v>918</v>
      </c>
      <c r="B920" s="3" t="str">
        <f>_xlfn.IFS(MOD(A920,3)=2,VLOOKUP(A920,任务数值!A:I,5),MOD(A920,3)=0,VLOOKUP(A920,任务数值!A:I,8),MOD(A920,3)=1,VLOOKUP(A920,任务数值!A:S,13))</f>
        <v>职业总等级到达15000</v>
      </c>
      <c r="C920" s="17">
        <f t="shared" si="31"/>
        <v>919</v>
      </c>
      <c r="D920" s="22" t="str">
        <f t="shared" si="32"/>
        <v>成就类型-职业到达等级</v>
      </c>
      <c r="E920" s="22">
        <v>1</v>
      </c>
      <c r="F920" s="22">
        <f>_xlfn.IFS(MOD(A920,3)=2,VLOOKUP(A920,任务数值!A:R,9),MOD(A920,3)=0,999,MOD(A920,3)=1,VLOOKUP(A920,任务数值!A:S,14))</f>
        <v>999</v>
      </c>
      <c r="G920" s="22">
        <f>_xlfn.IFS(MOD(A920,3)=2,1,MOD(A920,3)=0,VLOOKUP(A920,任务数值!A:S,7),MOD(A920,3)=1,1)</f>
        <v>15000</v>
      </c>
      <c r="H920" s="6" t="s">
        <v>21</v>
      </c>
      <c r="I920" s="3">
        <v>3</v>
      </c>
    </row>
    <row r="921" s="3" customFormat="1" spans="1:9">
      <c r="A921" s="17">
        <v>919</v>
      </c>
      <c r="B921" s="3" t="str">
        <f>_xlfn.IFS(MOD(A921,3)=2,VLOOKUP(A921,任务数值!A:I,5),MOD(A921,3)=0,VLOOKUP(A921,任务数值!A:I,8),MOD(A921,3)=1,VLOOKUP(A921,任务数值!A:S,13))</f>
        <v>通关守卫战:暗紫星170</v>
      </c>
      <c r="C921" s="17">
        <f t="shared" si="31"/>
        <v>920</v>
      </c>
      <c r="D921" s="22" t="str">
        <f t="shared" si="32"/>
        <v>成就类型-通关战斗类型关卡</v>
      </c>
      <c r="E921" s="22">
        <v>1</v>
      </c>
      <c r="F921" s="22" t="str">
        <f>_xlfn.IFS(MOD(A921,3)=2,VLOOKUP(A921,任务数值!A:R,9),MOD(A921,3)=0,999,MOD(A921,3)=1,VLOOKUP(A921,任务数值!A:S,14))</f>
        <v>战斗类型-挂机关卡|35|170</v>
      </c>
      <c r="G921" s="22">
        <f>_xlfn.IFS(MOD(A921,3)=2,1,MOD(A921,3)=0,VLOOKUP(A921,任务数值!A:S,7),MOD(A921,3)=1,1)</f>
        <v>1</v>
      </c>
      <c r="H921" s="6" t="s">
        <v>21</v>
      </c>
      <c r="I921" s="3">
        <v>3</v>
      </c>
    </row>
    <row r="922" s="3" customFormat="1" spans="1:9">
      <c r="A922" s="17">
        <v>920</v>
      </c>
      <c r="B922" s="3" t="str">
        <f>_xlfn.IFS(MOD(A922,3)=2,VLOOKUP(A922,任务数值!A:I,5),MOD(A922,3)=0,VLOOKUP(A922,任务数值!A:I,8),MOD(A922,3)=1,VLOOKUP(A922,任务数值!A:S,13))</f>
        <v>通关星球42-2</v>
      </c>
      <c r="C922" s="17">
        <f t="shared" si="31"/>
        <v>921</v>
      </c>
      <c r="D922" s="22" t="str">
        <f t="shared" si="32"/>
        <v>成就类型-通关战斗类型关卡</v>
      </c>
      <c r="E922" s="22">
        <v>1</v>
      </c>
      <c r="F922" s="22" t="str">
        <f>_xlfn.IFS(MOD(A922,3)=2,VLOOKUP(A922,任务数值!A:R,9),MOD(A922,3)=0,999,MOD(A922,3)=1,VLOOKUP(A922,任务数值!A:S,14))</f>
        <v>战斗类型-精英关卡|42|2</v>
      </c>
      <c r="G922" s="22">
        <f>_xlfn.IFS(MOD(A922,3)=2,1,MOD(A922,3)=0,VLOOKUP(A922,任务数值!A:S,7),MOD(A922,3)=1,1)</f>
        <v>1</v>
      </c>
      <c r="H922" s="6" t="s">
        <v>21</v>
      </c>
      <c r="I922" s="3">
        <v>3</v>
      </c>
    </row>
    <row r="923" s="3" customFormat="1" spans="1:9">
      <c r="A923" s="17">
        <v>921</v>
      </c>
      <c r="B923" s="3" t="str">
        <f>_xlfn.IFS(MOD(A923,3)=2,VLOOKUP(A923,任务数值!A:I,5),MOD(A923,3)=0,VLOOKUP(A923,任务数值!A:I,8),MOD(A923,3)=1,VLOOKUP(A923,任务数值!A:S,13))</f>
        <v>职业总等级到达15000</v>
      </c>
      <c r="C923" s="17">
        <f t="shared" si="31"/>
        <v>922</v>
      </c>
      <c r="D923" s="22" t="str">
        <f t="shared" si="32"/>
        <v>成就类型-职业到达等级</v>
      </c>
      <c r="E923" s="22">
        <v>1</v>
      </c>
      <c r="F923" s="22">
        <f>_xlfn.IFS(MOD(A923,3)=2,VLOOKUP(A923,任务数值!A:R,9),MOD(A923,3)=0,999,MOD(A923,3)=1,VLOOKUP(A923,任务数值!A:S,14))</f>
        <v>999</v>
      </c>
      <c r="G923" s="22">
        <f>_xlfn.IFS(MOD(A923,3)=2,1,MOD(A923,3)=0,VLOOKUP(A923,任务数值!A:S,7),MOD(A923,3)=1,1)</f>
        <v>15000</v>
      </c>
      <c r="H923" s="6" t="s">
        <v>21</v>
      </c>
      <c r="I923" s="3">
        <v>3</v>
      </c>
    </row>
    <row r="924" s="3" customFormat="1" spans="1:9">
      <c r="A924" s="17">
        <v>922</v>
      </c>
      <c r="B924" s="3" t="str">
        <f>_xlfn.IFS(MOD(A924,3)=2,VLOOKUP(A924,任务数值!A:I,5),MOD(A924,3)=0,VLOOKUP(A924,任务数值!A:I,8),MOD(A924,3)=1,VLOOKUP(A924,任务数值!A:S,13))</f>
        <v>通关守卫战:暗紫星170</v>
      </c>
      <c r="C924" s="17">
        <f t="shared" si="31"/>
        <v>923</v>
      </c>
      <c r="D924" s="22" t="str">
        <f t="shared" si="32"/>
        <v>成就类型-通关战斗类型关卡</v>
      </c>
      <c r="E924" s="22">
        <v>1</v>
      </c>
      <c r="F924" s="22" t="str">
        <f>_xlfn.IFS(MOD(A924,3)=2,VLOOKUP(A924,任务数值!A:R,9),MOD(A924,3)=0,999,MOD(A924,3)=1,VLOOKUP(A924,任务数值!A:S,14))</f>
        <v>战斗类型-挂机关卡|35|170</v>
      </c>
      <c r="G924" s="22">
        <f>_xlfn.IFS(MOD(A924,3)=2,1,MOD(A924,3)=0,VLOOKUP(A924,任务数值!A:S,7),MOD(A924,3)=1,1)</f>
        <v>1</v>
      </c>
      <c r="H924" s="6" t="s">
        <v>21</v>
      </c>
      <c r="I924" s="3">
        <v>3</v>
      </c>
    </row>
    <row r="925" s="3" customFormat="1" spans="1:9">
      <c r="A925" s="17">
        <v>923</v>
      </c>
      <c r="B925" s="3" t="str">
        <f>_xlfn.IFS(MOD(A925,3)=2,VLOOKUP(A925,任务数值!A:I,5),MOD(A925,3)=0,VLOOKUP(A925,任务数值!A:I,8),MOD(A925,3)=1,VLOOKUP(A925,任务数值!A:S,13))</f>
        <v>通关星球42-2</v>
      </c>
      <c r="C925" s="17">
        <f t="shared" si="31"/>
        <v>924</v>
      </c>
      <c r="D925" s="22" t="str">
        <f t="shared" si="32"/>
        <v>成就类型-通关战斗类型关卡</v>
      </c>
      <c r="E925" s="22">
        <v>1</v>
      </c>
      <c r="F925" s="22" t="str">
        <f>_xlfn.IFS(MOD(A925,3)=2,VLOOKUP(A925,任务数值!A:R,9),MOD(A925,3)=0,999,MOD(A925,3)=1,VLOOKUP(A925,任务数值!A:S,14))</f>
        <v>战斗类型-精英关卡|42|2</v>
      </c>
      <c r="G925" s="22">
        <f>_xlfn.IFS(MOD(A925,3)=2,1,MOD(A925,3)=0,VLOOKUP(A925,任务数值!A:S,7),MOD(A925,3)=1,1)</f>
        <v>1</v>
      </c>
      <c r="H925" s="6" t="s">
        <v>21</v>
      </c>
      <c r="I925" s="3">
        <v>3</v>
      </c>
    </row>
    <row r="926" s="3" customFormat="1" spans="1:9">
      <c r="A926" s="17">
        <v>924</v>
      </c>
      <c r="B926" s="3" t="str">
        <f>_xlfn.IFS(MOD(A926,3)=2,VLOOKUP(A926,任务数值!A:I,5),MOD(A926,3)=0,VLOOKUP(A926,任务数值!A:I,8),MOD(A926,3)=1,VLOOKUP(A926,任务数值!A:S,13))</f>
        <v>职业总等级到达15000</v>
      </c>
      <c r="C926" s="17">
        <f t="shared" si="31"/>
        <v>925</v>
      </c>
      <c r="D926" s="22" t="str">
        <f t="shared" si="32"/>
        <v>成就类型-职业到达等级</v>
      </c>
      <c r="E926" s="22">
        <v>1</v>
      </c>
      <c r="F926" s="22">
        <f>_xlfn.IFS(MOD(A926,3)=2,VLOOKUP(A926,任务数值!A:R,9),MOD(A926,3)=0,999,MOD(A926,3)=1,VLOOKUP(A926,任务数值!A:S,14))</f>
        <v>999</v>
      </c>
      <c r="G926" s="22">
        <f>_xlfn.IFS(MOD(A926,3)=2,1,MOD(A926,3)=0,VLOOKUP(A926,任务数值!A:S,7),MOD(A926,3)=1,1)</f>
        <v>15000</v>
      </c>
      <c r="H926" s="6" t="s">
        <v>21</v>
      </c>
      <c r="I926" s="3">
        <v>3</v>
      </c>
    </row>
    <row r="927" s="3" customFormat="1" spans="1:9">
      <c r="A927" s="17">
        <v>925</v>
      </c>
      <c r="B927" s="3" t="str">
        <f>_xlfn.IFS(MOD(A927,3)=2,VLOOKUP(A927,任务数值!A:I,5),MOD(A927,3)=0,VLOOKUP(A927,任务数值!A:I,8),MOD(A927,3)=1,VLOOKUP(A927,任务数值!A:S,13))</f>
        <v>通关守卫战:暗紫星170</v>
      </c>
      <c r="C927" s="17">
        <f t="shared" si="31"/>
        <v>926</v>
      </c>
      <c r="D927" s="22" t="str">
        <f t="shared" si="32"/>
        <v>成就类型-通关战斗类型关卡</v>
      </c>
      <c r="E927" s="22">
        <v>1</v>
      </c>
      <c r="F927" s="22" t="str">
        <f>_xlfn.IFS(MOD(A927,3)=2,VLOOKUP(A927,任务数值!A:R,9),MOD(A927,3)=0,999,MOD(A927,3)=1,VLOOKUP(A927,任务数值!A:S,14))</f>
        <v>战斗类型-挂机关卡|35|170</v>
      </c>
      <c r="G927" s="22">
        <f>_xlfn.IFS(MOD(A927,3)=2,1,MOD(A927,3)=0,VLOOKUP(A927,任务数值!A:S,7),MOD(A927,3)=1,1)</f>
        <v>1</v>
      </c>
      <c r="H927" s="6" t="s">
        <v>21</v>
      </c>
      <c r="I927" s="3">
        <v>3</v>
      </c>
    </row>
    <row r="928" s="3" customFormat="1" spans="1:9">
      <c r="A928" s="17">
        <v>926</v>
      </c>
      <c r="B928" s="3" t="str">
        <f>_xlfn.IFS(MOD(A928,3)=2,VLOOKUP(A928,任务数值!A:I,5),MOD(A928,3)=0,VLOOKUP(A928,任务数值!A:I,8),MOD(A928,3)=1,VLOOKUP(A928,任务数值!A:S,13))</f>
        <v>通关星球42-2</v>
      </c>
      <c r="C928" s="17">
        <f t="shared" si="31"/>
        <v>927</v>
      </c>
      <c r="D928" s="22" t="str">
        <f t="shared" si="32"/>
        <v>成就类型-通关战斗类型关卡</v>
      </c>
      <c r="E928" s="22">
        <v>1</v>
      </c>
      <c r="F928" s="22" t="str">
        <f>_xlfn.IFS(MOD(A928,3)=2,VLOOKUP(A928,任务数值!A:R,9),MOD(A928,3)=0,999,MOD(A928,3)=1,VLOOKUP(A928,任务数值!A:S,14))</f>
        <v>战斗类型-精英关卡|42|2</v>
      </c>
      <c r="G928" s="22">
        <f>_xlfn.IFS(MOD(A928,3)=2,1,MOD(A928,3)=0,VLOOKUP(A928,任务数值!A:S,7),MOD(A928,3)=1,1)</f>
        <v>1</v>
      </c>
      <c r="H928" s="6" t="s">
        <v>21</v>
      </c>
      <c r="I928" s="3">
        <v>3</v>
      </c>
    </row>
    <row r="929" s="3" customFormat="1" spans="1:9">
      <c r="A929" s="17">
        <v>927</v>
      </c>
      <c r="B929" s="3" t="str">
        <f>_xlfn.IFS(MOD(A929,3)=2,VLOOKUP(A929,任务数值!A:I,5),MOD(A929,3)=0,VLOOKUP(A929,任务数值!A:I,8),MOD(A929,3)=1,VLOOKUP(A929,任务数值!A:S,13))</f>
        <v>职业总等级到达15000</v>
      </c>
      <c r="C929" s="17">
        <f t="shared" si="31"/>
        <v>928</v>
      </c>
      <c r="D929" s="22" t="str">
        <f t="shared" si="32"/>
        <v>成就类型-职业到达等级</v>
      </c>
      <c r="E929" s="22">
        <v>1</v>
      </c>
      <c r="F929" s="22">
        <f>_xlfn.IFS(MOD(A929,3)=2,VLOOKUP(A929,任务数值!A:R,9),MOD(A929,3)=0,999,MOD(A929,3)=1,VLOOKUP(A929,任务数值!A:S,14))</f>
        <v>999</v>
      </c>
      <c r="G929" s="22">
        <f>_xlfn.IFS(MOD(A929,3)=2,1,MOD(A929,3)=0,VLOOKUP(A929,任务数值!A:S,7),MOD(A929,3)=1,1)</f>
        <v>15000</v>
      </c>
      <c r="H929" s="6" t="s">
        <v>21</v>
      </c>
      <c r="I929" s="3">
        <v>3</v>
      </c>
    </row>
    <row r="930" s="3" customFormat="1" spans="1:9">
      <c r="A930" s="17">
        <v>928</v>
      </c>
      <c r="B930" s="3" t="str">
        <f>_xlfn.IFS(MOD(A930,3)=2,VLOOKUP(A930,任务数值!A:I,5),MOD(A930,3)=0,VLOOKUP(A930,任务数值!A:I,8),MOD(A930,3)=1,VLOOKUP(A930,任务数值!A:S,13))</f>
        <v>通关守卫战:暗紫星170</v>
      </c>
      <c r="C930" s="17">
        <f t="shared" si="31"/>
        <v>929</v>
      </c>
      <c r="D930" s="22" t="str">
        <f t="shared" si="32"/>
        <v>成就类型-通关战斗类型关卡</v>
      </c>
      <c r="E930" s="22">
        <v>1</v>
      </c>
      <c r="F930" s="22" t="str">
        <f>_xlfn.IFS(MOD(A930,3)=2,VLOOKUP(A930,任务数值!A:R,9),MOD(A930,3)=0,999,MOD(A930,3)=1,VLOOKUP(A930,任务数值!A:S,14))</f>
        <v>战斗类型-挂机关卡|35|170</v>
      </c>
      <c r="G930" s="22">
        <f>_xlfn.IFS(MOD(A930,3)=2,1,MOD(A930,3)=0,VLOOKUP(A930,任务数值!A:S,7),MOD(A930,3)=1,1)</f>
        <v>1</v>
      </c>
      <c r="H930" s="6" t="s">
        <v>21</v>
      </c>
      <c r="I930" s="3">
        <v>3</v>
      </c>
    </row>
    <row r="931" s="3" customFormat="1" spans="1:9">
      <c r="A931" s="17">
        <v>929</v>
      </c>
      <c r="B931" s="3" t="str">
        <f>_xlfn.IFS(MOD(A931,3)=2,VLOOKUP(A931,任务数值!A:I,5),MOD(A931,3)=0,VLOOKUP(A931,任务数值!A:I,8),MOD(A931,3)=1,VLOOKUP(A931,任务数值!A:S,13))</f>
        <v>通关星球42-2</v>
      </c>
      <c r="C931" s="17">
        <f t="shared" si="31"/>
        <v>930</v>
      </c>
      <c r="D931" s="22" t="str">
        <f t="shared" si="32"/>
        <v>成就类型-通关战斗类型关卡</v>
      </c>
      <c r="E931" s="22">
        <v>1</v>
      </c>
      <c r="F931" s="22" t="str">
        <f>_xlfn.IFS(MOD(A931,3)=2,VLOOKUP(A931,任务数值!A:R,9),MOD(A931,3)=0,999,MOD(A931,3)=1,VLOOKUP(A931,任务数值!A:S,14))</f>
        <v>战斗类型-精英关卡|42|2</v>
      </c>
      <c r="G931" s="22">
        <f>_xlfn.IFS(MOD(A931,3)=2,1,MOD(A931,3)=0,VLOOKUP(A931,任务数值!A:S,7),MOD(A931,3)=1,1)</f>
        <v>1</v>
      </c>
      <c r="H931" s="6" t="s">
        <v>21</v>
      </c>
      <c r="I931" s="3">
        <v>3</v>
      </c>
    </row>
    <row r="932" s="3" customFormat="1" spans="1:9">
      <c r="A932" s="17">
        <v>930</v>
      </c>
      <c r="B932" s="3" t="str">
        <f>_xlfn.IFS(MOD(A932,3)=2,VLOOKUP(A932,任务数值!A:I,5),MOD(A932,3)=0,VLOOKUP(A932,任务数值!A:I,8),MOD(A932,3)=1,VLOOKUP(A932,任务数值!A:S,13))</f>
        <v>职业总等级到达15000</v>
      </c>
      <c r="C932" s="17">
        <f t="shared" si="31"/>
        <v>931</v>
      </c>
      <c r="D932" s="22" t="str">
        <f t="shared" si="32"/>
        <v>成就类型-职业到达等级</v>
      </c>
      <c r="E932" s="22">
        <v>1</v>
      </c>
      <c r="F932" s="22">
        <f>_xlfn.IFS(MOD(A932,3)=2,VLOOKUP(A932,任务数值!A:R,9),MOD(A932,3)=0,999,MOD(A932,3)=1,VLOOKUP(A932,任务数值!A:S,14))</f>
        <v>999</v>
      </c>
      <c r="G932" s="22">
        <f>_xlfn.IFS(MOD(A932,3)=2,1,MOD(A932,3)=0,VLOOKUP(A932,任务数值!A:S,7),MOD(A932,3)=1,1)</f>
        <v>15000</v>
      </c>
      <c r="H932" s="6" t="s">
        <v>21</v>
      </c>
      <c r="I932" s="3">
        <v>3</v>
      </c>
    </row>
    <row r="933" s="3" customFormat="1" spans="1:9">
      <c r="A933" s="17">
        <v>931</v>
      </c>
      <c r="B933" s="3" t="str">
        <f>_xlfn.IFS(MOD(A933,3)=2,VLOOKUP(A933,任务数值!A:I,5),MOD(A933,3)=0,VLOOKUP(A933,任务数值!A:I,8),MOD(A933,3)=1,VLOOKUP(A933,任务数值!A:S,13))</f>
        <v>通关守卫战:暗紫星170</v>
      </c>
      <c r="C933" s="17">
        <f t="shared" si="31"/>
        <v>932</v>
      </c>
      <c r="D933" s="22" t="str">
        <f t="shared" si="32"/>
        <v>成就类型-通关战斗类型关卡</v>
      </c>
      <c r="E933" s="22">
        <v>1</v>
      </c>
      <c r="F933" s="22" t="str">
        <f>_xlfn.IFS(MOD(A933,3)=2,VLOOKUP(A933,任务数值!A:R,9),MOD(A933,3)=0,999,MOD(A933,3)=1,VLOOKUP(A933,任务数值!A:S,14))</f>
        <v>战斗类型-挂机关卡|35|170</v>
      </c>
      <c r="G933" s="22">
        <f>_xlfn.IFS(MOD(A933,3)=2,1,MOD(A933,3)=0,VLOOKUP(A933,任务数值!A:S,7),MOD(A933,3)=1,1)</f>
        <v>1</v>
      </c>
      <c r="H933" s="6" t="s">
        <v>21</v>
      </c>
      <c r="I933" s="3">
        <v>3</v>
      </c>
    </row>
    <row r="934" s="3" customFormat="1" spans="1:9">
      <c r="A934" s="17">
        <v>932</v>
      </c>
      <c r="B934" s="3" t="str">
        <f>_xlfn.IFS(MOD(A934,3)=2,VLOOKUP(A934,任务数值!A:I,5),MOD(A934,3)=0,VLOOKUP(A934,任务数值!A:I,8),MOD(A934,3)=1,VLOOKUP(A934,任务数值!A:S,13))</f>
        <v>通关星球42-2</v>
      </c>
      <c r="C934" s="17">
        <f t="shared" si="31"/>
        <v>933</v>
      </c>
      <c r="D934" s="22" t="str">
        <f t="shared" si="32"/>
        <v>成就类型-通关战斗类型关卡</v>
      </c>
      <c r="E934" s="22">
        <v>1</v>
      </c>
      <c r="F934" s="22" t="str">
        <f>_xlfn.IFS(MOD(A934,3)=2,VLOOKUP(A934,任务数值!A:R,9),MOD(A934,3)=0,999,MOD(A934,3)=1,VLOOKUP(A934,任务数值!A:S,14))</f>
        <v>战斗类型-精英关卡|42|2</v>
      </c>
      <c r="G934" s="22">
        <f>_xlfn.IFS(MOD(A934,3)=2,1,MOD(A934,3)=0,VLOOKUP(A934,任务数值!A:S,7),MOD(A934,3)=1,1)</f>
        <v>1</v>
      </c>
      <c r="H934" s="6" t="s">
        <v>21</v>
      </c>
      <c r="I934" s="3">
        <v>3</v>
      </c>
    </row>
    <row r="935" s="3" customFormat="1" spans="1:9">
      <c r="A935" s="17">
        <v>933</v>
      </c>
      <c r="B935" s="3" t="str">
        <f>_xlfn.IFS(MOD(A935,3)=2,VLOOKUP(A935,任务数值!A:I,5),MOD(A935,3)=0,VLOOKUP(A935,任务数值!A:I,8),MOD(A935,3)=1,VLOOKUP(A935,任务数值!A:S,13))</f>
        <v>职业总等级到达15000</v>
      </c>
      <c r="C935" s="17">
        <f t="shared" si="31"/>
        <v>934</v>
      </c>
      <c r="D935" s="22" t="str">
        <f t="shared" si="32"/>
        <v>成就类型-职业到达等级</v>
      </c>
      <c r="E935" s="22">
        <v>1</v>
      </c>
      <c r="F935" s="22">
        <f>_xlfn.IFS(MOD(A935,3)=2,VLOOKUP(A935,任务数值!A:R,9),MOD(A935,3)=0,999,MOD(A935,3)=1,VLOOKUP(A935,任务数值!A:S,14))</f>
        <v>999</v>
      </c>
      <c r="G935" s="22">
        <f>_xlfn.IFS(MOD(A935,3)=2,1,MOD(A935,3)=0,VLOOKUP(A935,任务数值!A:S,7),MOD(A935,3)=1,1)</f>
        <v>15000</v>
      </c>
      <c r="H935" s="6" t="s">
        <v>21</v>
      </c>
      <c r="I935" s="3">
        <v>3</v>
      </c>
    </row>
    <row r="936" s="3" customFormat="1" spans="1:9">
      <c r="A936" s="17">
        <v>934</v>
      </c>
      <c r="B936" s="3" t="str">
        <f>_xlfn.IFS(MOD(A936,3)=2,VLOOKUP(A936,任务数值!A:I,5),MOD(A936,3)=0,VLOOKUP(A936,任务数值!A:I,8),MOD(A936,3)=1,VLOOKUP(A936,任务数值!A:S,13))</f>
        <v>通关守卫战:暗紫星170</v>
      </c>
      <c r="C936" s="17">
        <f t="shared" si="31"/>
        <v>935</v>
      </c>
      <c r="D936" s="22" t="str">
        <f t="shared" si="32"/>
        <v>成就类型-通关战斗类型关卡</v>
      </c>
      <c r="E936" s="22">
        <v>1</v>
      </c>
      <c r="F936" s="22" t="str">
        <f>_xlfn.IFS(MOD(A936,3)=2,VLOOKUP(A936,任务数值!A:R,9),MOD(A936,3)=0,999,MOD(A936,3)=1,VLOOKUP(A936,任务数值!A:S,14))</f>
        <v>战斗类型-挂机关卡|35|170</v>
      </c>
      <c r="G936" s="22">
        <f>_xlfn.IFS(MOD(A936,3)=2,1,MOD(A936,3)=0,VLOOKUP(A936,任务数值!A:S,7),MOD(A936,3)=1,1)</f>
        <v>1</v>
      </c>
      <c r="H936" s="6" t="s">
        <v>21</v>
      </c>
      <c r="I936" s="3">
        <v>3</v>
      </c>
    </row>
    <row r="937" s="3" customFormat="1" spans="1:9">
      <c r="A937" s="17">
        <v>935</v>
      </c>
      <c r="B937" s="3" t="str">
        <f>_xlfn.IFS(MOD(A937,3)=2,VLOOKUP(A937,任务数值!A:I,5),MOD(A937,3)=0,VLOOKUP(A937,任务数值!A:I,8),MOD(A937,3)=1,VLOOKUP(A937,任务数值!A:S,13))</f>
        <v>通关星球42-2</v>
      </c>
      <c r="C937" s="17">
        <f t="shared" si="31"/>
        <v>936</v>
      </c>
      <c r="D937" s="22" t="str">
        <f t="shared" si="32"/>
        <v>成就类型-通关战斗类型关卡</v>
      </c>
      <c r="E937" s="22">
        <v>1</v>
      </c>
      <c r="F937" s="22" t="str">
        <f>_xlfn.IFS(MOD(A937,3)=2,VLOOKUP(A937,任务数值!A:R,9),MOD(A937,3)=0,999,MOD(A937,3)=1,VLOOKUP(A937,任务数值!A:S,14))</f>
        <v>战斗类型-精英关卡|42|2</v>
      </c>
      <c r="G937" s="22">
        <f>_xlfn.IFS(MOD(A937,3)=2,1,MOD(A937,3)=0,VLOOKUP(A937,任务数值!A:S,7),MOD(A937,3)=1,1)</f>
        <v>1</v>
      </c>
      <c r="H937" s="6" t="s">
        <v>21</v>
      </c>
      <c r="I937" s="3">
        <v>3</v>
      </c>
    </row>
    <row r="938" s="3" customFormat="1" spans="1:9">
      <c r="A938" s="17">
        <v>936</v>
      </c>
      <c r="B938" s="3" t="str">
        <f>_xlfn.IFS(MOD(A938,3)=2,VLOOKUP(A938,任务数值!A:I,5),MOD(A938,3)=0,VLOOKUP(A938,任务数值!A:I,8),MOD(A938,3)=1,VLOOKUP(A938,任务数值!A:S,13))</f>
        <v>职业总等级到达15000</v>
      </c>
      <c r="C938" s="17">
        <f t="shared" si="31"/>
        <v>937</v>
      </c>
      <c r="D938" s="22" t="str">
        <f t="shared" si="32"/>
        <v>成就类型-职业到达等级</v>
      </c>
      <c r="E938" s="22">
        <v>1</v>
      </c>
      <c r="F938" s="22">
        <f>_xlfn.IFS(MOD(A938,3)=2,VLOOKUP(A938,任务数值!A:R,9),MOD(A938,3)=0,999,MOD(A938,3)=1,VLOOKUP(A938,任务数值!A:S,14))</f>
        <v>999</v>
      </c>
      <c r="G938" s="22">
        <f>_xlfn.IFS(MOD(A938,3)=2,1,MOD(A938,3)=0,VLOOKUP(A938,任务数值!A:S,7),MOD(A938,3)=1,1)</f>
        <v>15000</v>
      </c>
      <c r="H938" s="6" t="s">
        <v>21</v>
      </c>
      <c r="I938" s="3">
        <v>3</v>
      </c>
    </row>
    <row r="939" s="3" customFormat="1" spans="1:9">
      <c r="A939" s="17">
        <v>937</v>
      </c>
      <c r="B939" s="3" t="str">
        <f>_xlfn.IFS(MOD(A939,3)=2,VLOOKUP(A939,任务数值!A:I,5),MOD(A939,3)=0,VLOOKUP(A939,任务数值!A:I,8),MOD(A939,3)=1,VLOOKUP(A939,任务数值!A:S,13))</f>
        <v>通关守卫战:暗紫星170</v>
      </c>
      <c r="C939" s="17">
        <f t="shared" si="31"/>
        <v>938</v>
      </c>
      <c r="D939" s="22" t="str">
        <f t="shared" si="32"/>
        <v>成就类型-通关战斗类型关卡</v>
      </c>
      <c r="E939" s="22">
        <v>1</v>
      </c>
      <c r="F939" s="22" t="str">
        <f>_xlfn.IFS(MOD(A939,3)=2,VLOOKUP(A939,任务数值!A:R,9),MOD(A939,3)=0,999,MOD(A939,3)=1,VLOOKUP(A939,任务数值!A:S,14))</f>
        <v>战斗类型-挂机关卡|35|170</v>
      </c>
      <c r="G939" s="22">
        <f>_xlfn.IFS(MOD(A939,3)=2,1,MOD(A939,3)=0,VLOOKUP(A939,任务数值!A:S,7),MOD(A939,3)=1,1)</f>
        <v>1</v>
      </c>
      <c r="H939" s="6" t="s">
        <v>21</v>
      </c>
      <c r="I939" s="3">
        <v>3</v>
      </c>
    </row>
    <row r="940" s="3" customFormat="1" spans="1:9">
      <c r="A940" s="17">
        <v>938</v>
      </c>
      <c r="B940" s="3" t="str">
        <f>_xlfn.IFS(MOD(A940,3)=2,VLOOKUP(A940,任务数值!A:I,5),MOD(A940,3)=0,VLOOKUP(A940,任务数值!A:I,8),MOD(A940,3)=1,VLOOKUP(A940,任务数值!A:S,13))</f>
        <v>通关星球42-2</v>
      </c>
      <c r="C940" s="17">
        <f t="shared" si="31"/>
        <v>939</v>
      </c>
      <c r="D940" s="22" t="str">
        <f t="shared" si="32"/>
        <v>成就类型-通关战斗类型关卡</v>
      </c>
      <c r="E940" s="22">
        <v>1</v>
      </c>
      <c r="F940" s="22" t="str">
        <f>_xlfn.IFS(MOD(A940,3)=2,VLOOKUP(A940,任务数值!A:R,9),MOD(A940,3)=0,999,MOD(A940,3)=1,VLOOKUP(A940,任务数值!A:S,14))</f>
        <v>战斗类型-精英关卡|42|2</v>
      </c>
      <c r="G940" s="22">
        <f>_xlfn.IFS(MOD(A940,3)=2,1,MOD(A940,3)=0,VLOOKUP(A940,任务数值!A:S,7),MOD(A940,3)=1,1)</f>
        <v>1</v>
      </c>
      <c r="H940" s="6" t="s">
        <v>21</v>
      </c>
      <c r="I940" s="3">
        <v>3</v>
      </c>
    </row>
    <row r="941" s="3" customFormat="1" spans="1:9">
      <c r="A941" s="17">
        <v>939</v>
      </c>
      <c r="B941" s="3" t="str">
        <f>_xlfn.IFS(MOD(A941,3)=2,VLOOKUP(A941,任务数值!A:I,5),MOD(A941,3)=0,VLOOKUP(A941,任务数值!A:I,8),MOD(A941,3)=1,VLOOKUP(A941,任务数值!A:S,13))</f>
        <v>职业总等级到达15000</v>
      </c>
      <c r="C941" s="17">
        <f t="shared" si="31"/>
        <v>940</v>
      </c>
      <c r="D941" s="22" t="str">
        <f t="shared" si="32"/>
        <v>成就类型-职业到达等级</v>
      </c>
      <c r="E941" s="22">
        <v>1</v>
      </c>
      <c r="F941" s="22">
        <f>_xlfn.IFS(MOD(A941,3)=2,VLOOKUP(A941,任务数值!A:R,9),MOD(A941,3)=0,999,MOD(A941,3)=1,VLOOKUP(A941,任务数值!A:S,14))</f>
        <v>999</v>
      </c>
      <c r="G941" s="22">
        <f>_xlfn.IFS(MOD(A941,3)=2,1,MOD(A941,3)=0,VLOOKUP(A941,任务数值!A:S,7),MOD(A941,3)=1,1)</f>
        <v>15000</v>
      </c>
      <c r="H941" s="6" t="s">
        <v>21</v>
      </c>
      <c r="I941" s="3">
        <v>3</v>
      </c>
    </row>
    <row r="942" s="3" customFormat="1" spans="1:9">
      <c r="A942" s="17">
        <v>940</v>
      </c>
      <c r="B942" s="3" t="str">
        <f>_xlfn.IFS(MOD(A942,3)=2,VLOOKUP(A942,任务数值!A:I,5),MOD(A942,3)=0,VLOOKUP(A942,任务数值!A:I,8),MOD(A942,3)=1,VLOOKUP(A942,任务数值!A:S,13))</f>
        <v>通关守卫战:暗紫星170</v>
      </c>
      <c r="C942" s="17">
        <f t="shared" si="31"/>
        <v>941</v>
      </c>
      <c r="D942" s="22" t="str">
        <f t="shared" si="32"/>
        <v>成就类型-通关战斗类型关卡</v>
      </c>
      <c r="E942" s="22">
        <v>1</v>
      </c>
      <c r="F942" s="22" t="str">
        <f>_xlfn.IFS(MOD(A942,3)=2,VLOOKUP(A942,任务数值!A:R,9),MOD(A942,3)=0,999,MOD(A942,3)=1,VLOOKUP(A942,任务数值!A:S,14))</f>
        <v>战斗类型-挂机关卡|35|170</v>
      </c>
      <c r="G942" s="22">
        <f>_xlfn.IFS(MOD(A942,3)=2,1,MOD(A942,3)=0,VLOOKUP(A942,任务数值!A:S,7),MOD(A942,3)=1,1)</f>
        <v>1</v>
      </c>
      <c r="H942" s="6" t="s">
        <v>21</v>
      </c>
      <c r="I942" s="3">
        <v>3</v>
      </c>
    </row>
    <row r="943" s="3" customFormat="1" spans="1:9">
      <c r="A943" s="17">
        <v>941</v>
      </c>
      <c r="B943" s="3" t="str">
        <f>_xlfn.IFS(MOD(A943,3)=2,VLOOKUP(A943,任务数值!A:I,5),MOD(A943,3)=0,VLOOKUP(A943,任务数值!A:I,8),MOD(A943,3)=1,VLOOKUP(A943,任务数值!A:S,13))</f>
        <v>通关星球42-2</v>
      </c>
      <c r="C943" s="17">
        <f t="shared" si="31"/>
        <v>942</v>
      </c>
      <c r="D943" s="22" t="str">
        <f t="shared" si="32"/>
        <v>成就类型-通关战斗类型关卡</v>
      </c>
      <c r="E943" s="22">
        <v>1</v>
      </c>
      <c r="F943" s="22" t="str">
        <f>_xlfn.IFS(MOD(A943,3)=2,VLOOKUP(A943,任务数值!A:R,9),MOD(A943,3)=0,999,MOD(A943,3)=1,VLOOKUP(A943,任务数值!A:S,14))</f>
        <v>战斗类型-精英关卡|42|2</v>
      </c>
      <c r="G943" s="22">
        <f>_xlfn.IFS(MOD(A943,3)=2,1,MOD(A943,3)=0,VLOOKUP(A943,任务数值!A:S,7),MOD(A943,3)=1,1)</f>
        <v>1</v>
      </c>
      <c r="H943" s="6" t="s">
        <v>21</v>
      </c>
      <c r="I943" s="3">
        <v>3</v>
      </c>
    </row>
    <row r="944" s="3" customFormat="1" spans="1:9">
      <c r="A944" s="17">
        <v>942</v>
      </c>
      <c r="B944" s="3" t="str">
        <f>_xlfn.IFS(MOD(A944,3)=2,VLOOKUP(A944,任务数值!A:I,5),MOD(A944,3)=0,VLOOKUP(A944,任务数值!A:I,8),MOD(A944,3)=1,VLOOKUP(A944,任务数值!A:S,13))</f>
        <v>职业总等级到达15000</v>
      </c>
      <c r="C944" s="17">
        <f t="shared" si="31"/>
        <v>943</v>
      </c>
      <c r="D944" s="22" t="str">
        <f t="shared" si="32"/>
        <v>成就类型-职业到达等级</v>
      </c>
      <c r="E944" s="22">
        <v>1</v>
      </c>
      <c r="F944" s="22">
        <f>_xlfn.IFS(MOD(A944,3)=2,VLOOKUP(A944,任务数值!A:R,9),MOD(A944,3)=0,999,MOD(A944,3)=1,VLOOKUP(A944,任务数值!A:S,14))</f>
        <v>999</v>
      </c>
      <c r="G944" s="22">
        <f>_xlfn.IFS(MOD(A944,3)=2,1,MOD(A944,3)=0,VLOOKUP(A944,任务数值!A:S,7),MOD(A944,3)=1,1)</f>
        <v>15000</v>
      </c>
      <c r="H944" s="6" t="s">
        <v>21</v>
      </c>
      <c r="I944" s="3">
        <v>3</v>
      </c>
    </row>
    <row r="945" s="3" customFormat="1" spans="1:9">
      <c r="A945" s="17">
        <v>943</v>
      </c>
      <c r="B945" s="3" t="str">
        <f>_xlfn.IFS(MOD(A945,3)=2,VLOOKUP(A945,任务数值!A:I,5),MOD(A945,3)=0,VLOOKUP(A945,任务数值!A:I,8),MOD(A945,3)=1,VLOOKUP(A945,任务数值!A:S,13))</f>
        <v>通关守卫战:暗紫星170</v>
      </c>
      <c r="C945" s="17">
        <f t="shared" si="31"/>
        <v>944</v>
      </c>
      <c r="D945" s="22" t="str">
        <f t="shared" si="32"/>
        <v>成就类型-通关战斗类型关卡</v>
      </c>
      <c r="E945" s="22">
        <v>1</v>
      </c>
      <c r="F945" s="22" t="str">
        <f>_xlfn.IFS(MOD(A945,3)=2,VLOOKUP(A945,任务数值!A:R,9),MOD(A945,3)=0,999,MOD(A945,3)=1,VLOOKUP(A945,任务数值!A:S,14))</f>
        <v>战斗类型-挂机关卡|35|170</v>
      </c>
      <c r="G945" s="22">
        <f>_xlfn.IFS(MOD(A945,3)=2,1,MOD(A945,3)=0,VLOOKUP(A945,任务数值!A:S,7),MOD(A945,3)=1,1)</f>
        <v>1</v>
      </c>
      <c r="H945" s="6" t="s">
        <v>21</v>
      </c>
      <c r="I945" s="3">
        <v>3</v>
      </c>
    </row>
    <row r="946" s="3" customFormat="1" spans="1:9">
      <c r="A946" s="17">
        <v>944</v>
      </c>
      <c r="B946" s="3" t="str">
        <f>_xlfn.IFS(MOD(A946,3)=2,VLOOKUP(A946,任务数值!A:I,5),MOD(A946,3)=0,VLOOKUP(A946,任务数值!A:I,8),MOD(A946,3)=1,VLOOKUP(A946,任务数值!A:S,13))</f>
        <v>通关星球42-2</v>
      </c>
      <c r="C946" s="17">
        <f t="shared" si="31"/>
        <v>945</v>
      </c>
      <c r="D946" s="22" t="str">
        <f t="shared" si="32"/>
        <v>成就类型-通关战斗类型关卡</v>
      </c>
      <c r="E946" s="22">
        <v>1</v>
      </c>
      <c r="F946" s="22" t="str">
        <f>_xlfn.IFS(MOD(A946,3)=2,VLOOKUP(A946,任务数值!A:R,9),MOD(A946,3)=0,999,MOD(A946,3)=1,VLOOKUP(A946,任务数值!A:S,14))</f>
        <v>战斗类型-精英关卡|42|2</v>
      </c>
      <c r="G946" s="22">
        <f>_xlfn.IFS(MOD(A946,3)=2,1,MOD(A946,3)=0,VLOOKUP(A946,任务数值!A:S,7),MOD(A946,3)=1,1)</f>
        <v>1</v>
      </c>
      <c r="H946" s="6" t="s">
        <v>21</v>
      </c>
      <c r="I946" s="3">
        <v>3</v>
      </c>
    </row>
    <row r="947" s="3" customFormat="1" spans="1:9">
      <c r="A947" s="17">
        <v>945</v>
      </c>
      <c r="B947" s="3" t="str">
        <f>_xlfn.IFS(MOD(A947,3)=2,VLOOKUP(A947,任务数值!A:I,5),MOD(A947,3)=0,VLOOKUP(A947,任务数值!A:I,8),MOD(A947,3)=1,VLOOKUP(A947,任务数值!A:S,13))</f>
        <v>职业总等级到达15000</v>
      </c>
      <c r="C947" s="17">
        <f t="shared" si="31"/>
        <v>946</v>
      </c>
      <c r="D947" s="22" t="str">
        <f t="shared" si="32"/>
        <v>成就类型-职业到达等级</v>
      </c>
      <c r="E947" s="22">
        <v>1</v>
      </c>
      <c r="F947" s="22">
        <f>_xlfn.IFS(MOD(A947,3)=2,VLOOKUP(A947,任务数值!A:R,9),MOD(A947,3)=0,999,MOD(A947,3)=1,VLOOKUP(A947,任务数值!A:S,14))</f>
        <v>999</v>
      </c>
      <c r="G947" s="22">
        <f>_xlfn.IFS(MOD(A947,3)=2,1,MOD(A947,3)=0,VLOOKUP(A947,任务数值!A:S,7),MOD(A947,3)=1,1)</f>
        <v>15000</v>
      </c>
      <c r="H947" s="6" t="s">
        <v>21</v>
      </c>
      <c r="I947" s="3">
        <v>3</v>
      </c>
    </row>
    <row r="948" s="3" customFormat="1" spans="1:9">
      <c r="A948" s="17">
        <v>946</v>
      </c>
      <c r="B948" s="3" t="str">
        <f>_xlfn.IFS(MOD(A948,3)=2,VLOOKUP(A948,任务数值!A:I,5),MOD(A948,3)=0,VLOOKUP(A948,任务数值!A:I,8),MOD(A948,3)=1,VLOOKUP(A948,任务数值!A:S,13))</f>
        <v>通关守卫战:暗紫星170</v>
      </c>
      <c r="C948" s="17">
        <f t="shared" si="31"/>
        <v>947</v>
      </c>
      <c r="D948" s="22" t="str">
        <f t="shared" si="32"/>
        <v>成就类型-通关战斗类型关卡</v>
      </c>
      <c r="E948" s="22">
        <v>1</v>
      </c>
      <c r="F948" s="22" t="str">
        <f>_xlfn.IFS(MOD(A948,3)=2,VLOOKUP(A948,任务数值!A:R,9),MOD(A948,3)=0,999,MOD(A948,3)=1,VLOOKUP(A948,任务数值!A:S,14))</f>
        <v>战斗类型-挂机关卡|35|170</v>
      </c>
      <c r="G948" s="22">
        <f>_xlfn.IFS(MOD(A948,3)=2,1,MOD(A948,3)=0,VLOOKUP(A948,任务数值!A:S,7),MOD(A948,3)=1,1)</f>
        <v>1</v>
      </c>
      <c r="H948" s="6" t="s">
        <v>21</v>
      </c>
      <c r="I948" s="3">
        <v>3</v>
      </c>
    </row>
    <row r="949" s="3" customFormat="1" spans="1:9">
      <c r="A949" s="17">
        <v>947</v>
      </c>
      <c r="B949" s="3" t="str">
        <f>_xlfn.IFS(MOD(A949,3)=2,VLOOKUP(A949,任务数值!A:I,5),MOD(A949,3)=0,VLOOKUP(A949,任务数值!A:I,8),MOD(A949,3)=1,VLOOKUP(A949,任务数值!A:S,13))</f>
        <v>通关星球42-2</v>
      </c>
      <c r="C949" s="17">
        <f t="shared" si="31"/>
        <v>948</v>
      </c>
      <c r="D949" s="22" t="str">
        <f t="shared" si="32"/>
        <v>成就类型-通关战斗类型关卡</v>
      </c>
      <c r="E949" s="22">
        <v>1</v>
      </c>
      <c r="F949" s="22" t="str">
        <f>_xlfn.IFS(MOD(A949,3)=2,VLOOKUP(A949,任务数值!A:R,9),MOD(A949,3)=0,999,MOD(A949,3)=1,VLOOKUP(A949,任务数值!A:S,14))</f>
        <v>战斗类型-精英关卡|42|2</v>
      </c>
      <c r="G949" s="22">
        <f>_xlfn.IFS(MOD(A949,3)=2,1,MOD(A949,3)=0,VLOOKUP(A949,任务数值!A:S,7),MOD(A949,3)=1,1)</f>
        <v>1</v>
      </c>
      <c r="H949" s="6" t="s">
        <v>21</v>
      </c>
      <c r="I949" s="3">
        <v>3</v>
      </c>
    </row>
    <row r="950" s="3" customFormat="1" spans="1:9">
      <c r="A950" s="17">
        <v>948</v>
      </c>
      <c r="B950" s="3" t="str">
        <f>_xlfn.IFS(MOD(A950,3)=2,VLOOKUP(A950,任务数值!A:I,5),MOD(A950,3)=0,VLOOKUP(A950,任务数值!A:I,8),MOD(A950,3)=1,VLOOKUP(A950,任务数值!A:S,13))</f>
        <v>职业总等级到达15000</v>
      </c>
      <c r="C950" s="17">
        <f t="shared" si="31"/>
        <v>949</v>
      </c>
      <c r="D950" s="22" t="str">
        <f t="shared" si="32"/>
        <v>成就类型-职业到达等级</v>
      </c>
      <c r="E950" s="22">
        <v>1</v>
      </c>
      <c r="F950" s="22">
        <f>_xlfn.IFS(MOD(A950,3)=2,VLOOKUP(A950,任务数值!A:R,9),MOD(A950,3)=0,999,MOD(A950,3)=1,VLOOKUP(A950,任务数值!A:S,14))</f>
        <v>999</v>
      </c>
      <c r="G950" s="22">
        <f>_xlfn.IFS(MOD(A950,3)=2,1,MOD(A950,3)=0,VLOOKUP(A950,任务数值!A:S,7),MOD(A950,3)=1,1)</f>
        <v>15000</v>
      </c>
      <c r="H950" s="6" t="s">
        <v>21</v>
      </c>
      <c r="I950" s="3">
        <v>3</v>
      </c>
    </row>
    <row r="951" s="3" customFormat="1" spans="1:9">
      <c r="A951" s="17">
        <v>949</v>
      </c>
      <c r="B951" s="3" t="str">
        <f>_xlfn.IFS(MOD(A951,3)=2,VLOOKUP(A951,任务数值!A:I,5),MOD(A951,3)=0,VLOOKUP(A951,任务数值!A:I,8),MOD(A951,3)=1,VLOOKUP(A951,任务数值!A:S,13))</f>
        <v>通关守卫战:暗紫星170</v>
      </c>
      <c r="C951" s="17">
        <f t="shared" si="31"/>
        <v>950</v>
      </c>
      <c r="D951" s="22" t="str">
        <f t="shared" si="32"/>
        <v>成就类型-通关战斗类型关卡</v>
      </c>
      <c r="E951" s="22">
        <v>1</v>
      </c>
      <c r="F951" s="22" t="str">
        <f>_xlfn.IFS(MOD(A951,3)=2,VLOOKUP(A951,任务数值!A:R,9),MOD(A951,3)=0,999,MOD(A951,3)=1,VLOOKUP(A951,任务数值!A:S,14))</f>
        <v>战斗类型-挂机关卡|35|170</v>
      </c>
      <c r="G951" s="22">
        <f>_xlfn.IFS(MOD(A951,3)=2,1,MOD(A951,3)=0,VLOOKUP(A951,任务数值!A:S,7),MOD(A951,3)=1,1)</f>
        <v>1</v>
      </c>
      <c r="H951" s="6" t="s">
        <v>21</v>
      </c>
      <c r="I951" s="3">
        <v>3</v>
      </c>
    </row>
    <row r="952" s="3" customFormat="1" spans="1:9">
      <c r="A952" s="17">
        <v>950</v>
      </c>
      <c r="B952" s="3" t="str">
        <f>_xlfn.IFS(MOD(A952,3)=2,VLOOKUP(A952,任务数值!A:I,5),MOD(A952,3)=0,VLOOKUP(A952,任务数值!A:I,8),MOD(A952,3)=1,VLOOKUP(A952,任务数值!A:S,13))</f>
        <v>通关星球42-2</v>
      </c>
      <c r="C952" s="17">
        <f t="shared" si="31"/>
        <v>951</v>
      </c>
      <c r="D952" s="22" t="str">
        <f t="shared" si="32"/>
        <v>成就类型-通关战斗类型关卡</v>
      </c>
      <c r="E952" s="22">
        <v>1</v>
      </c>
      <c r="F952" s="22" t="str">
        <f>_xlfn.IFS(MOD(A952,3)=2,VLOOKUP(A952,任务数值!A:R,9),MOD(A952,3)=0,999,MOD(A952,3)=1,VLOOKUP(A952,任务数值!A:S,14))</f>
        <v>战斗类型-精英关卡|42|2</v>
      </c>
      <c r="G952" s="22">
        <f>_xlfn.IFS(MOD(A952,3)=2,1,MOD(A952,3)=0,VLOOKUP(A952,任务数值!A:S,7),MOD(A952,3)=1,1)</f>
        <v>1</v>
      </c>
      <c r="H952" s="6" t="s">
        <v>21</v>
      </c>
      <c r="I952" s="3">
        <v>3</v>
      </c>
    </row>
    <row r="953" s="3" customFormat="1" spans="1:9">
      <c r="A953" s="17">
        <v>951</v>
      </c>
      <c r="B953" s="3" t="str">
        <f>_xlfn.IFS(MOD(A953,3)=2,VLOOKUP(A953,任务数值!A:I,5),MOD(A953,3)=0,VLOOKUP(A953,任务数值!A:I,8),MOD(A953,3)=1,VLOOKUP(A953,任务数值!A:S,13))</f>
        <v>职业总等级到达15000</v>
      </c>
      <c r="C953" s="17">
        <f t="shared" si="31"/>
        <v>952</v>
      </c>
      <c r="D953" s="22" t="str">
        <f t="shared" si="32"/>
        <v>成就类型-职业到达等级</v>
      </c>
      <c r="E953" s="22">
        <v>1</v>
      </c>
      <c r="F953" s="22">
        <f>_xlfn.IFS(MOD(A953,3)=2,VLOOKUP(A953,任务数值!A:R,9),MOD(A953,3)=0,999,MOD(A953,3)=1,VLOOKUP(A953,任务数值!A:S,14))</f>
        <v>999</v>
      </c>
      <c r="G953" s="22">
        <f>_xlfn.IFS(MOD(A953,3)=2,1,MOD(A953,3)=0,VLOOKUP(A953,任务数值!A:S,7),MOD(A953,3)=1,1)</f>
        <v>15000</v>
      </c>
      <c r="H953" s="6" t="s">
        <v>21</v>
      </c>
      <c r="I953" s="3">
        <v>3</v>
      </c>
    </row>
    <row r="954" s="3" customFormat="1" spans="1:9">
      <c r="A954" s="17">
        <v>952</v>
      </c>
      <c r="B954" s="3" t="str">
        <f>_xlfn.IFS(MOD(A954,3)=2,VLOOKUP(A954,任务数值!A:I,5),MOD(A954,3)=0,VLOOKUP(A954,任务数值!A:I,8),MOD(A954,3)=1,VLOOKUP(A954,任务数值!A:S,13))</f>
        <v>通关守卫战:暗紫星170</v>
      </c>
      <c r="C954" s="17">
        <f t="shared" si="31"/>
        <v>953</v>
      </c>
      <c r="D954" s="22" t="str">
        <f t="shared" si="32"/>
        <v>成就类型-通关战斗类型关卡</v>
      </c>
      <c r="E954" s="22">
        <v>1</v>
      </c>
      <c r="F954" s="22" t="str">
        <f>_xlfn.IFS(MOD(A954,3)=2,VLOOKUP(A954,任务数值!A:R,9),MOD(A954,3)=0,999,MOD(A954,3)=1,VLOOKUP(A954,任务数值!A:S,14))</f>
        <v>战斗类型-挂机关卡|35|170</v>
      </c>
      <c r="G954" s="22">
        <f>_xlfn.IFS(MOD(A954,3)=2,1,MOD(A954,3)=0,VLOOKUP(A954,任务数值!A:S,7),MOD(A954,3)=1,1)</f>
        <v>1</v>
      </c>
      <c r="H954" s="6" t="s">
        <v>21</v>
      </c>
      <c r="I954" s="3">
        <v>3</v>
      </c>
    </row>
    <row r="955" s="3" customFormat="1" spans="1:9">
      <c r="A955" s="17">
        <v>953</v>
      </c>
      <c r="B955" s="3" t="str">
        <f>_xlfn.IFS(MOD(A955,3)=2,VLOOKUP(A955,任务数值!A:I,5),MOD(A955,3)=0,VLOOKUP(A955,任务数值!A:I,8),MOD(A955,3)=1,VLOOKUP(A955,任务数值!A:S,13))</f>
        <v>通关星球42-2</v>
      </c>
      <c r="C955" s="17">
        <f t="shared" si="31"/>
        <v>954</v>
      </c>
      <c r="D955" s="22" t="str">
        <f t="shared" si="32"/>
        <v>成就类型-通关战斗类型关卡</v>
      </c>
      <c r="E955" s="22">
        <v>1</v>
      </c>
      <c r="F955" s="22" t="str">
        <f>_xlfn.IFS(MOD(A955,3)=2,VLOOKUP(A955,任务数值!A:R,9),MOD(A955,3)=0,999,MOD(A955,3)=1,VLOOKUP(A955,任务数值!A:S,14))</f>
        <v>战斗类型-精英关卡|42|2</v>
      </c>
      <c r="G955" s="22">
        <f>_xlfn.IFS(MOD(A955,3)=2,1,MOD(A955,3)=0,VLOOKUP(A955,任务数值!A:S,7),MOD(A955,3)=1,1)</f>
        <v>1</v>
      </c>
      <c r="H955" s="6" t="s">
        <v>21</v>
      </c>
      <c r="I955" s="3">
        <v>3</v>
      </c>
    </row>
    <row r="956" s="3" customFormat="1" spans="1:9">
      <c r="A956" s="17">
        <v>954</v>
      </c>
      <c r="B956" s="3" t="str">
        <f>_xlfn.IFS(MOD(A956,3)=2,VLOOKUP(A956,任务数值!A:I,5),MOD(A956,3)=0,VLOOKUP(A956,任务数值!A:I,8),MOD(A956,3)=1,VLOOKUP(A956,任务数值!A:S,13))</f>
        <v>职业总等级到达15000</v>
      </c>
      <c r="C956" s="17">
        <f t="shared" si="31"/>
        <v>955</v>
      </c>
      <c r="D956" s="22" t="str">
        <f t="shared" si="32"/>
        <v>成就类型-职业到达等级</v>
      </c>
      <c r="E956" s="22">
        <v>1</v>
      </c>
      <c r="F956" s="22">
        <f>_xlfn.IFS(MOD(A956,3)=2,VLOOKUP(A956,任务数值!A:R,9),MOD(A956,3)=0,999,MOD(A956,3)=1,VLOOKUP(A956,任务数值!A:S,14))</f>
        <v>999</v>
      </c>
      <c r="G956" s="22">
        <f>_xlfn.IFS(MOD(A956,3)=2,1,MOD(A956,3)=0,VLOOKUP(A956,任务数值!A:S,7),MOD(A956,3)=1,1)</f>
        <v>15000</v>
      </c>
      <c r="H956" s="6" t="s">
        <v>21</v>
      </c>
      <c r="I956" s="3">
        <v>3</v>
      </c>
    </row>
    <row r="957" s="3" customFormat="1" spans="1:9">
      <c r="A957" s="17">
        <v>955</v>
      </c>
      <c r="B957" s="3" t="str">
        <f>_xlfn.IFS(MOD(A957,3)=2,VLOOKUP(A957,任务数值!A:I,5),MOD(A957,3)=0,VLOOKUP(A957,任务数值!A:I,8),MOD(A957,3)=1,VLOOKUP(A957,任务数值!A:S,13))</f>
        <v>通关守卫战:暗紫星170</v>
      </c>
      <c r="C957" s="17">
        <f t="shared" si="31"/>
        <v>956</v>
      </c>
      <c r="D957" s="22" t="str">
        <f t="shared" si="32"/>
        <v>成就类型-通关战斗类型关卡</v>
      </c>
      <c r="E957" s="22">
        <v>1</v>
      </c>
      <c r="F957" s="22" t="str">
        <f>_xlfn.IFS(MOD(A957,3)=2,VLOOKUP(A957,任务数值!A:R,9),MOD(A957,3)=0,999,MOD(A957,3)=1,VLOOKUP(A957,任务数值!A:S,14))</f>
        <v>战斗类型-挂机关卡|35|170</v>
      </c>
      <c r="G957" s="22">
        <f>_xlfn.IFS(MOD(A957,3)=2,1,MOD(A957,3)=0,VLOOKUP(A957,任务数值!A:S,7),MOD(A957,3)=1,1)</f>
        <v>1</v>
      </c>
      <c r="H957" s="6" t="s">
        <v>21</v>
      </c>
      <c r="I957" s="3">
        <v>3</v>
      </c>
    </row>
    <row r="958" s="3" customFormat="1" spans="1:9">
      <c r="A958" s="17">
        <v>956</v>
      </c>
      <c r="B958" s="3" t="str">
        <f>_xlfn.IFS(MOD(A958,3)=2,VLOOKUP(A958,任务数值!A:I,5),MOD(A958,3)=0,VLOOKUP(A958,任务数值!A:I,8),MOD(A958,3)=1,VLOOKUP(A958,任务数值!A:S,13))</f>
        <v>通关星球42-2</v>
      </c>
      <c r="C958" s="17">
        <f t="shared" si="31"/>
        <v>957</v>
      </c>
      <c r="D958" s="22" t="str">
        <f t="shared" si="32"/>
        <v>成就类型-通关战斗类型关卡</v>
      </c>
      <c r="E958" s="22">
        <v>1</v>
      </c>
      <c r="F958" s="22" t="str">
        <f>_xlfn.IFS(MOD(A958,3)=2,VLOOKUP(A958,任务数值!A:R,9),MOD(A958,3)=0,999,MOD(A958,3)=1,VLOOKUP(A958,任务数值!A:S,14))</f>
        <v>战斗类型-精英关卡|42|2</v>
      </c>
      <c r="G958" s="22">
        <f>_xlfn.IFS(MOD(A958,3)=2,1,MOD(A958,3)=0,VLOOKUP(A958,任务数值!A:S,7),MOD(A958,3)=1,1)</f>
        <v>1</v>
      </c>
      <c r="H958" s="6" t="s">
        <v>21</v>
      </c>
      <c r="I958" s="3">
        <v>3</v>
      </c>
    </row>
    <row r="959" s="3" customFormat="1" spans="1:9">
      <c r="A959" s="17">
        <v>957</v>
      </c>
      <c r="B959" s="3" t="str">
        <f>_xlfn.IFS(MOD(A959,3)=2,VLOOKUP(A959,任务数值!A:I,5),MOD(A959,3)=0,VLOOKUP(A959,任务数值!A:I,8),MOD(A959,3)=1,VLOOKUP(A959,任务数值!A:S,13))</f>
        <v>职业总等级到达15000</v>
      </c>
      <c r="C959" s="17">
        <f t="shared" si="31"/>
        <v>958</v>
      </c>
      <c r="D959" s="22" t="str">
        <f t="shared" si="32"/>
        <v>成就类型-职业到达等级</v>
      </c>
      <c r="E959" s="22">
        <v>1</v>
      </c>
      <c r="F959" s="22">
        <f>_xlfn.IFS(MOD(A959,3)=2,VLOOKUP(A959,任务数值!A:R,9),MOD(A959,3)=0,999,MOD(A959,3)=1,VLOOKUP(A959,任务数值!A:S,14))</f>
        <v>999</v>
      </c>
      <c r="G959" s="22">
        <f>_xlfn.IFS(MOD(A959,3)=2,1,MOD(A959,3)=0,VLOOKUP(A959,任务数值!A:S,7),MOD(A959,3)=1,1)</f>
        <v>15000</v>
      </c>
      <c r="H959" s="6" t="s">
        <v>21</v>
      </c>
      <c r="I959" s="3">
        <v>3</v>
      </c>
    </row>
    <row r="960" s="3" customFormat="1" spans="1:9">
      <c r="A960" s="17">
        <v>958</v>
      </c>
      <c r="B960" s="3" t="str">
        <f>_xlfn.IFS(MOD(A960,3)=2,VLOOKUP(A960,任务数值!A:I,5),MOD(A960,3)=0,VLOOKUP(A960,任务数值!A:I,8),MOD(A960,3)=1,VLOOKUP(A960,任务数值!A:S,13))</f>
        <v>通关守卫战:暗紫星170</v>
      </c>
      <c r="C960" s="17">
        <f t="shared" si="31"/>
        <v>959</v>
      </c>
      <c r="D960" s="22" t="str">
        <f t="shared" si="32"/>
        <v>成就类型-通关战斗类型关卡</v>
      </c>
      <c r="E960" s="22">
        <v>1</v>
      </c>
      <c r="F960" s="22" t="str">
        <f>_xlfn.IFS(MOD(A960,3)=2,VLOOKUP(A960,任务数值!A:R,9),MOD(A960,3)=0,999,MOD(A960,3)=1,VLOOKUP(A960,任务数值!A:S,14))</f>
        <v>战斗类型-挂机关卡|35|170</v>
      </c>
      <c r="G960" s="22">
        <f>_xlfn.IFS(MOD(A960,3)=2,1,MOD(A960,3)=0,VLOOKUP(A960,任务数值!A:S,7),MOD(A960,3)=1,1)</f>
        <v>1</v>
      </c>
      <c r="H960" s="6" t="s">
        <v>21</v>
      </c>
      <c r="I960" s="3">
        <v>3</v>
      </c>
    </row>
    <row r="961" s="3" customFormat="1" spans="1:9">
      <c r="A961" s="17">
        <v>959</v>
      </c>
      <c r="B961" s="3" t="str">
        <f>_xlfn.IFS(MOD(A961,3)=2,VLOOKUP(A961,任务数值!A:I,5),MOD(A961,3)=0,VLOOKUP(A961,任务数值!A:I,8),MOD(A961,3)=1,VLOOKUP(A961,任务数值!A:S,13))</f>
        <v>通关星球42-2</v>
      </c>
      <c r="C961" s="17">
        <f t="shared" si="31"/>
        <v>960</v>
      </c>
      <c r="D961" s="22" t="str">
        <f t="shared" si="32"/>
        <v>成就类型-通关战斗类型关卡</v>
      </c>
      <c r="E961" s="22">
        <v>1</v>
      </c>
      <c r="F961" s="22" t="str">
        <f>_xlfn.IFS(MOD(A961,3)=2,VLOOKUP(A961,任务数值!A:R,9),MOD(A961,3)=0,999,MOD(A961,3)=1,VLOOKUP(A961,任务数值!A:S,14))</f>
        <v>战斗类型-精英关卡|42|2</v>
      </c>
      <c r="G961" s="22">
        <f>_xlfn.IFS(MOD(A961,3)=2,1,MOD(A961,3)=0,VLOOKUP(A961,任务数值!A:S,7),MOD(A961,3)=1,1)</f>
        <v>1</v>
      </c>
      <c r="H961" s="6" t="s">
        <v>21</v>
      </c>
      <c r="I961" s="3">
        <v>3</v>
      </c>
    </row>
    <row r="962" s="3" customFormat="1" spans="1:9">
      <c r="A962" s="17">
        <v>960</v>
      </c>
      <c r="B962" s="3" t="str">
        <f>_xlfn.IFS(MOD(A962,3)=2,VLOOKUP(A962,任务数值!A:I,5),MOD(A962,3)=0,VLOOKUP(A962,任务数值!A:I,8),MOD(A962,3)=1,VLOOKUP(A962,任务数值!A:S,13))</f>
        <v>职业总等级到达15000</v>
      </c>
      <c r="C962" s="17">
        <f t="shared" ref="C962:C1025" si="33">A962+1</f>
        <v>961</v>
      </c>
      <c r="D962" s="22" t="str">
        <f t="shared" ref="D962:D1025" si="34">_xlfn.IFS(MOD(A962,3)=2,"成就类型-通关战斗类型关卡",MOD(A962,3)=0,"成就类型-职业到达等级",MOD(A962,3)=1,"成就类型-通关战斗类型关卡")</f>
        <v>成就类型-职业到达等级</v>
      </c>
      <c r="E962" s="22">
        <v>1</v>
      </c>
      <c r="F962" s="22">
        <f>_xlfn.IFS(MOD(A962,3)=2,VLOOKUP(A962,任务数值!A:R,9),MOD(A962,3)=0,999,MOD(A962,3)=1,VLOOKUP(A962,任务数值!A:S,14))</f>
        <v>999</v>
      </c>
      <c r="G962" s="22">
        <f>_xlfn.IFS(MOD(A962,3)=2,1,MOD(A962,3)=0,VLOOKUP(A962,任务数值!A:S,7),MOD(A962,3)=1,1)</f>
        <v>15000</v>
      </c>
      <c r="H962" s="6" t="s">
        <v>21</v>
      </c>
      <c r="I962" s="3">
        <v>3</v>
      </c>
    </row>
    <row r="963" s="3" customFormat="1" spans="1:9">
      <c r="A963" s="17">
        <v>961</v>
      </c>
      <c r="B963" s="3" t="str">
        <f>_xlfn.IFS(MOD(A963,3)=2,VLOOKUP(A963,任务数值!A:I,5),MOD(A963,3)=0,VLOOKUP(A963,任务数值!A:I,8),MOD(A963,3)=1,VLOOKUP(A963,任务数值!A:S,13))</f>
        <v>通关守卫战:暗紫星170</v>
      </c>
      <c r="C963" s="17">
        <f t="shared" si="33"/>
        <v>962</v>
      </c>
      <c r="D963" s="22" t="str">
        <f t="shared" si="34"/>
        <v>成就类型-通关战斗类型关卡</v>
      </c>
      <c r="E963" s="22">
        <v>1</v>
      </c>
      <c r="F963" s="22" t="str">
        <f>_xlfn.IFS(MOD(A963,3)=2,VLOOKUP(A963,任务数值!A:R,9),MOD(A963,3)=0,999,MOD(A963,3)=1,VLOOKUP(A963,任务数值!A:S,14))</f>
        <v>战斗类型-挂机关卡|35|170</v>
      </c>
      <c r="G963" s="22">
        <f>_xlfn.IFS(MOD(A963,3)=2,1,MOD(A963,3)=0,VLOOKUP(A963,任务数值!A:S,7),MOD(A963,3)=1,1)</f>
        <v>1</v>
      </c>
      <c r="H963" s="6" t="s">
        <v>21</v>
      </c>
      <c r="I963" s="3">
        <v>3</v>
      </c>
    </row>
    <row r="964" s="3" customFormat="1" spans="1:9">
      <c r="A964" s="17">
        <v>962</v>
      </c>
      <c r="B964" s="3" t="str">
        <f>_xlfn.IFS(MOD(A964,3)=2,VLOOKUP(A964,任务数值!A:I,5),MOD(A964,3)=0,VLOOKUP(A964,任务数值!A:I,8),MOD(A964,3)=1,VLOOKUP(A964,任务数值!A:S,13))</f>
        <v>通关星球42-2</v>
      </c>
      <c r="C964" s="17">
        <f t="shared" si="33"/>
        <v>963</v>
      </c>
      <c r="D964" s="22" t="str">
        <f t="shared" si="34"/>
        <v>成就类型-通关战斗类型关卡</v>
      </c>
      <c r="E964" s="22">
        <v>1</v>
      </c>
      <c r="F964" s="22" t="str">
        <f>_xlfn.IFS(MOD(A964,3)=2,VLOOKUP(A964,任务数值!A:R,9),MOD(A964,3)=0,999,MOD(A964,3)=1,VLOOKUP(A964,任务数值!A:S,14))</f>
        <v>战斗类型-精英关卡|42|2</v>
      </c>
      <c r="G964" s="22">
        <f>_xlfn.IFS(MOD(A964,3)=2,1,MOD(A964,3)=0,VLOOKUP(A964,任务数值!A:S,7),MOD(A964,3)=1,1)</f>
        <v>1</v>
      </c>
      <c r="H964" s="6" t="s">
        <v>21</v>
      </c>
      <c r="I964" s="3">
        <v>3</v>
      </c>
    </row>
    <row r="965" s="3" customFormat="1" spans="1:9">
      <c r="A965" s="17">
        <v>963</v>
      </c>
      <c r="B965" s="3" t="str">
        <f>_xlfn.IFS(MOD(A965,3)=2,VLOOKUP(A965,任务数值!A:I,5),MOD(A965,3)=0,VLOOKUP(A965,任务数值!A:I,8),MOD(A965,3)=1,VLOOKUP(A965,任务数值!A:S,13))</f>
        <v>职业总等级到达15000</v>
      </c>
      <c r="C965" s="17">
        <f t="shared" si="33"/>
        <v>964</v>
      </c>
      <c r="D965" s="22" t="str">
        <f t="shared" si="34"/>
        <v>成就类型-职业到达等级</v>
      </c>
      <c r="E965" s="22">
        <v>1</v>
      </c>
      <c r="F965" s="22">
        <f>_xlfn.IFS(MOD(A965,3)=2,VLOOKUP(A965,任务数值!A:R,9),MOD(A965,3)=0,999,MOD(A965,3)=1,VLOOKUP(A965,任务数值!A:S,14))</f>
        <v>999</v>
      </c>
      <c r="G965" s="22">
        <f>_xlfn.IFS(MOD(A965,3)=2,1,MOD(A965,3)=0,VLOOKUP(A965,任务数值!A:S,7),MOD(A965,3)=1,1)</f>
        <v>15000</v>
      </c>
      <c r="H965" s="6" t="s">
        <v>21</v>
      </c>
      <c r="I965" s="3">
        <v>3</v>
      </c>
    </row>
    <row r="966" s="3" customFormat="1" spans="1:9">
      <c r="A966" s="17">
        <v>964</v>
      </c>
      <c r="B966" s="3" t="str">
        <f>_xlfn.IFS(MOD(A966,3)=2,VLOOKUP(A966,任务数值!A:I,5),MOD(A966,3)=0,VLOOKUP(A966,任务数值!A:I,8),MOD(A966,3)=1,VLOOKUP(A966,任务数值!A:S,13))</f>
        <v>通关守卫战:暗紫星170</v>
      </c>
      <c r="C966" s="17">
        <f t="shared" si="33"/>
        <v>965</v>
      </c>
      <c r="D966" s="22" t="str">
        <f t="shared" si="34"/>
        <v>成就类型-通关战斗类型关卡</v>
      </c>
      <c r="E966" s="22">
        <v>1</v>
      </c>
      <c r="F966" s="22" t="str">
        <f>_xlfn.IFS(MOD(A966,3)=2,VLOOKUP(A966,任务数值!A:R,9),MOD(A966,3)=0,999,MOD(A966,3)=1,VLOOKUP(A966,任务数值!A:S,14))</f>
        <v>战斗类型-挂机关卡|35|170</v>
      </c>
      <c r="G966" s="22">
        <f>_xlfn.IFS(MOD(A966,3)=2,1,MOD(A966,3)=0,VLOOKUP(A966,任务数值!A:S,7),MOD(A966,3)=1,1)</f>
        <v>1</v>
      </c>
      <c r="H966" s="6" t="s">
        <v>21</v>
      </c>
      <c r="I966" s="3">
        <v>3</v>
      </c>
    </row>
    <row r="967" s="3" customFormat="1" spans="1:9">
      <c r="A967" s="17">
        <v>965</v>
      </c>
      <c r="B967" s="3" t="str">
        <f>_xlfn.IFS(MOD(A967,3)=2,VLOOKUP(A967,任务数值!A:I,5),MOD(A967,3)=0,VLOOKUP(A967,任务数值!A:I,8),MOD(A967,3)=1,VLOOKUP(A967,任务数值!A:S,13))</f>
        <v>通关星球42-2</v>
      </c>
      <c r="C967" s="17">
        <f t="shared" si="33"/>
        <v>966</v>
      </c>
      <c r="D967" s="22" t="str">
        <f t="shared" si="34"/>
        <v>成就类型-通关战斗类型关卡</v>
      </c>
      <c r="E967" s="22">
        <v>1</v>
      </c>
      <c r="F967" s="22" t="str">
        <f>_xlfn.IFS(MOD(A967,3)=2,VLOOKUP(A967,任务数值!A:R,9),MOD(A967,3)=0,999,MOD(A967,3)=1,VLOOKUP(A967,任务数值!A:S,14))</f>
        <v>战斗类型-精英关卡|42|2</v>
      </c>
      <c r="G967" s="22">
        <f>_xlfn.IFS(MOD(A967,3)=2,1,MOD(A967,3)=0,VLOOKUP(A967,任务数值!A:S,7),MOD(A967,3)=1,1)</f>
        <v>1</v>
      </c>
      <c r="H967" s="6" t="s">
        <v>21</v>
      </c>
      <c r="I967" s="3">
        <v>3</v>
      </c>
    </row>
    <row r="968" s="3" customFormat="1" spans="1:9">
      <c r="A968" s="17">
        <v>966</v>
      </c>
      <c r="B968" s="3" t="str">
        <f>_xlfn.IFS(MOD(A968,3)=2,VLOOKUP(A968,任务数值!A:I,5),MOD(A968,3)=0,VLOOKUP(A968,任务数值!A:I,8),MOD(A968,3)=1,VLOOKUP(A968,任务数值!A:S,13))</f>
        <v>职业总等级到达15000</v>
      </c>
      <c r="C968" s="17">
        <f t="shared" si="33"/>
        <v>967</v>
      </c>
      <c r="D968" s="22" t="str">
        <f t="shared" si="34"/>
        <v>成就类型-职业到达等级</v>
      </c>
      <c r="E968" s="22">
        <v>1</v>
      </c>
      <c r="F968" s="22">
        <f>_xlfn.IFS(MOD(A968,3)=2,VLOOKUP(A968,任务数值!A:R,9),MOD(A968,3)=0,999,MOD(A968,3)=1,VLOOKUP(A968,任务数值!A:S,14))</f>
        <v>999</v>
      </c>
      <c r="G968" s="22">
        <f>_xlfn.IFS(MOD(A968,3)=2,1,MOD(A968,3)=0,VLOOKUP(A968,任务数值!A:S,7),MOD(A968,3)=1,1)</f>
        <v>15000</v>
      </c>
      <c r="H968" s="6" t="s">
        <v>21</v>
      </c>
      <c r="I968" s="3">
        <v>3</v>
      </c>
    </row>
    <row r="969" s="3" customFormat="1" spans="1:9">
      <c r="A969" s="17">
        <v>967</v>
      </c>
      <c r="B969" s="3" t="str">
        <f>_xlfn.IFS(MOD(A969,3)=2,VLOOKUP(A969,任务数值!A:I,5),MOD(A969,3)=0,VLOOKUP(A969,任务数值!A:I,8),MOD(A969,3)=1,VLOOKUP(A969,任务数值!A:S,13))</f>
        <v>通关守卫战:暗紫星170</v>
      </c>
      <c r="C969" s="17">
        <f t="shared" si="33"/>
        <v>968</v>
      </c>
      <c r="D969" s="22" t="str">
        <f t="shared" si="34"/>
        <v>成就类型-通关战斗类型关卡</v>
      </c>
      <c r="E969" s="22">
        <v>1</v>
      </c>
      <c r="F969" s="22" t="str">
        <f>_xlfn.IFS(MOD(A969,3)=2,VLOOKUP(A969,任务数值!A:R,9),MOD(A969,3)=0,999,MOD(A969,3)=1,VLOOKUP(A969,任务数值!A:S,14))</f>
        <v>战斗类型-挂机关卡|35|170</v>
      </c>
      <c r="G969" s="22">
        <f>_xlfn.IFS(MOD(A969,3)=2,1,MOD(A969,3)=0,VLOOKUP(A969,任务数值!A:S,7),MOD(A969,3)=1,1)</f>
        <v>1</v>
      </c>
      <c r="H969" s="6" t="s">
        <v>21</v>
      </c>
      <c r="I969" s="3">
        <v>3</v>
      </c>
    </row>
    <row r="970" s="3" customFormat="1" spans="1:9">
      <c r="A970" s="17">
        <v>968</v>
      </c>
      <c r="B970" s="3" t="str">
        <f>_xlfn.IFS(MOD(A970,3)=2,VLOOKUP(A970,任务数值!A:I,5),MOD(A970,3)=0,VLOOKUP(A970,任务数值!A:I,8),MOD(A970,3)=1,VLOOKUP(A970,任务数值!A:S,13))</f>
        <v>通关星球42-2</v>
      </c>
      <c r="C970" s="17">
        <f t="shared" si="33"/>
        <v>969</v>
      </c>
      <c r="D970" s="22" t="str">
        <f t="shared" si="34"/>
        <v>成就类型-通关战斗类型关卡</v>
      </c>
      <c r="E970" s="22">
        <v>1</v>
      </c>
      <c r="F970" s="22" t="str">
        <f>_xlfn.IFS(MOD(A970,3)=2,VLOOKUP(A970,任务数值!A:R,9),MOD(A970,3)=0,999,MOD(A970,3)=1,VLOOKUP(A970,任务数值!A:S,14))</f>
        <v>战斗类型-精英关卡|42|2</v>
      </c>
      <c r="G970" s="22">
        <f>_xlfn.IFS(MOD(A970,3)=2,1,MOD(A970,3)=0,VLOOKUP(A970,任务数值!A:S,7),MOD(A970,3)=1,1)</f>
        <v>1</v>
      </c>
      <c r="H970" s="6" t="s">
        <v>21</v>
      </c>
      <c r="I970" s="3">
        <v>3</v>
      </c>
    </row>
    <row r="971" s="3" customFormat="1" spans="1:9">
      <c r="A971" s="17">
        <v>969</v>
      </c>
      <c r="B971" s="3" t="str">
        <f>_xlfn.IFS(MOD(A971,3)=2,VLOOKUP(A971,任务数值!A:I,5),MOD(A971,3)=0,VLOOKUP(A971,任务数值!A:I,8),MOD(A971,3)=1,VLOOKUP(A971,任务数值!A:S,13))</f>
        <v>职业总等级到达15000</v>
      </c>
      <c r="C971" s="17">
        <f t="shared" si="33"/>
        <v>970</v>
      </c>
      <c r="D971" s="22" t="str">
        <f t="shared" si="34"/>
        <v>成就类型-职业到达等级</v>
      </c>
      <c r="E971" s="22">
        <v>1</v>
      </c>
      <c r="F971" s="22">
        <f>_xlfn.IFS(MOD(A971,3)=2,VLOOKUP(A971,任务数值!A:R,9),MOD(A971,3)=0,999,MOD(A971,3)=1,VLOOKUP(A971,任务数值!A:S,14))</f>
        <v>999</v>
      </c>
      <c r="G971" s="22">
        <f>_xlfn.IFS(MOD(A971,3)=2,1,MOD(A971,3)=0,VLOOKUP(A971,任务数值!A:S,7),MOD(A971,3)=1,1)</f>
        <v>15000</v>
      </c>
      <c r="H971" s="6" t="s">
        <v>21</v>
      </c>
      <c r="I971" s="3">
        <v>3</v>
      </c>
    </row>
    <row r="972" s="3" customFormat="1" spans="1:9">
      <c r="A972" s="17">
        <v>970</v>
      </c>
      <c r="B972" s="3" t="str">
        <f>_xlfn.IFS(MOD(A972,3)=2,VLOOKUP(A972,任务数值!A:I,5),MOD(A972,3)=0,VLOOKUP(A972,任务数值!A:I,8),MOD(A972,3)=1,VLOOKUP(A972,任务数值!A:S,13))</f>
        <v>通关守卫战:暗紫星170</v>
      </c>
      <c r="C972" s="17">
        <f t="shared" si="33"/>
        <v>971</v>
      </c>
      <c r="D972" s="22" t="str">
        <f t="shared" si="34"/>
        <v>成就类型-通关战斗类型关卡</v>
      </c>
      <c r="E972" s="22">
        <v>1</v>
      </c>
      <c r="F972" s="22" t="str">
        <f>_xlfn.IFS(MOD(A972,3)=2,VLOOKUP(A972,任务数值!A:R,9),MOD(A972,3)=0,999,MOD(A972,3)=1,VLOOKUP(A972,任务数值!A:S,14))</f>
        <v>战斗类型-挂机关卡|35|170</v>
      </c>
      <c r="G972" s="22">
        <f>_xlfn.IFS(MOD(A972,3)=2,1,MOD(A972,3)=0,VLOOKUP(A972,任务数值!A:S,7),MOD(A972,3)=1,1)</f>
        <v>1</v>
      </c>
      <c r="H972" s="6" t="s">
        <v>21</v>
      </c>
      <c r="I972" s="3">
        <v>3</v>
      </c>
    </row>
    <row r="973" s="3" customFormat="1" spans="1:9">
      <c r="A973" s="17">
        <v>971</v>
      </c>
      <c r="B973" s="3" t="str">
        <f>_xlfn.IFS(MOD(A973,3)=2,VLOOKUP(A973,任务数值!A:I,5),MOD(A973,3)=0,VLOOKUP(A973,任务数值!A:I,8),MOD(A973,3)=1,VLOOKUP(A973,任务数值!A:S,13))</f>
        <v>通关星球42-2</v>
      </c>
      <c r="C973" s="17">
        <f t="shared" si="33"/>
        <v>972</v>
      </c>
      <c r="D973" s="22" t="str">
        <f t="shared" si="34"/>
        <v>成就类型-通关战斗类型关卡</v>
      </c>
      <c r="E973" s="22">
        <v>1</v>
      </c>
      <c r="F973" s="22" t="str">
        <f>_xlfn.IFS(MOD(A973,3)=2,VLOOKUP(A973,任务数值!A:R,9),MOD(A973,3)=0,999,MOD(A973,3)=1,VLOOKUP(A973,任务数值!A:S,14))</f>
        <v>战斗类型-精英关卡|42|2</v>
      </c>
      <c r="G973" s="22">
        <f>_xlfn.IFS(MOD(A973,3)=2,1,MOD(A973,3)=0,VLOOKUP(A973,任务数值!A:S,7),MOD(A973,3)=1,1)</f>
        <v>1</v>
      </c>
      <c r="H973" s="6" t="s">
        <v>21</v>
      </c>
      <c r="I973" s="3">
        <v>3</v>
      </c>
    </row>
    <row r="974" s="3" customFormat="1" spans="1:9">
      <c r="A974" s="17">
        <v>972</v>
      </c>
      <c r="B974" s="3" t="str">
        <f>_xlfn.IFS(MOD(A974,3)=2,VLOOKUP(A974,任务数值!A:I,5),MOD(A974,3)=0,VLOOKUP(A974,任务数值!A:I,8),MOD(A974,3)=1,VLOOKUP(A974,任务数值!A:S,13))</f>
        <v>职业总等级到达15000</v>
      </c>
      <c r="C974" s="17">
        <f t="shared" si="33"/>
        <v>973</v>
      </c>
      <c r="D974" s="22" t="str">
        <f t="shared" si="34"/>
        <v>成就类型-职业到达等级</v>
      </c>
      <c r="E974" s="22">
        <v>1</v>
      </c>
      <c r="F974" s="22">
        <f>_xlfn.IFS(MOD(A974,3)=2,VLOOKUP(A974,任务数值!A:R,9),MOD(A974,3)=0,999,MOD(A974,3)=1,VLOOKUP(A974,任务数值!A:S,14))</f>
        <v>999</v>
      </c>
      <c r="G974" s="22">
        <f>_xlfn.IFS(MOD(A974,3)=2,1,MOD(A974,3)=0,VLOOKUP(A974,任务数值!A:S,7),MOD(A974,3)=1,1)</f>
        <v>15000</v>
      </c>
      <c r="H974" s="6" t="s">
        <v>21</v>
      </c>
      <c r="I974" s="3">
        <v>3</v>
      </c>
    </row>
    <row r="975" s="3" customFormat="1" spans="1:9">
      <c r="A975" s="17">
        <v>973</v>
      </c>
      <c r="B975" s="3" t="str">
        <f>_xlfn.IFS(MOD(A975,3)=2,VLOOKUP(A975,任务数值!A:I,5),MOD(A975,3)=0,VLOOKUP(A975,任务数值!A:I,8),MOD(A975,3)=1,VLOOKUP(A975,任务数值!A:S,13))</f>
        <v>通关守卫战:暗紫星170</v>
      </c>
      <c r="C975" s="17">
        <f t="shared" si="33"/>
        <v>974</v>
      </c>
      <c r="D975" s="22" t="str">
        <f t="shared" si="34"/>
        <v>成就类型-通关战斗类型关卡</v>
      </c>
      <c r="E975" s="22">
        <v>1</v>
      </c>
      <c r="F975" s="22" t="str">
        <f>_xlfn.IFS(MOD(A975,3)=2,VLOOKUP(A975,任务数值!A:R,9),MOD(A975,3)=0,999,MOD(A975,3)=1,VLOOKUP(A975,任务数值!A:S,14))</f>
        <v>战斗类型-挂机关卡|35|170</v>
      </c>
      <c r="G975" s="22">
        <f>_xlfn.IFS(MOD(A975,3)=2,1,MOD(A975,3)=0,VLOOKUP(A975,任务数值!A:S,7),MOD(A975,3)=1,1)</f>
        <v>1</v>
      </c>
      <c r="H975" s="6" t="s">
        <v>21</v>
      </c>
      <c r="I975" s="3">
        <v>3</v>
      </c>
    </row>
    <row r="976" s="3" customFormat="1" spans="1:9">
      <c r="A976" s="17">
        <v>974</v>
      </c>
      <c r="B976" s="3" t="str">
        <f>_xlfn.IFS(MOD(A976,3)=2,VLOOKUP(A976,任务数值!A:I,5),MOD(A976,3)=0,VLOOKUP(A976,任务数值!A:I,8),MOD(A976,3)=1,VLOOKUP(A976,任务数值!A:S,13))</f>
        <v>通关星球42-2</v>
      </c>
      <c r="C976" s="17">
        <f t="shared" si="33"/>
        <v>975</v>
      </c>
      <c r="D976" s="22" t="str">
        <f t="shared" si="34"/>
        <v>成就类型-通关战斗类型关卡</v>
      </c>
      <c r="E976" s="22">
        <v>1</v>
      </c>
      <c r="F976" s="22" t="str">
        <f>_xlfn.IFS(MOD(A976,3)=2,VLOOKUP(A976,任务数值!A:R,9),MOD(A976,3)=0,999,MOD(A976,3)=1,VLOOKUP(A976,任务数值!A:S,14))</f>
        <v>战斗类型-精英关卡|42|2</v>
      </c>
      <c r="G976" s="22">
        <f>_xlfn.IFS(MOD(A976,3)=2,1,MOD(A976,3)=0,VLOOKUP(A976,任务数值!A:S,7),MOD(A976,3)=1,1)</f>
        <v>1</v>
      </c>
      <c r="H976" s="6" t="s">
        <v>21</v>
      </c>
      <c r="I976" s="3">
        <v>3</v>
      </c>
    </row>
    <row r="977" s="3" customFormat="1" spans="1:9">
      <c r="A977" s="17">
        <v>975</v>
      </c>
      <c r="B977" s="3" t="str">
        <f>_xlfn.IFS(MOD(A977,3)=2,VLOOKUP(A977,任务数值!A:I,5),MOD(A977,3)=0,VLOOKUP(A977,任务数值!A:I,8),MOD(A977,3)=1,VLOOKUP(A977,任务数值!A:S,13))</f>
        <v>职业总等级到达15000</v>
      </c>
      <c r="C977" s="17">
        <f t="shared" si="33"/>
        <v>976</v>
      </c>
      <c r="D977" s="22" t="str">
        <f t="shared" si="34"/>
        <v>成就类型-职业到达等级</v>
      </c>
      <c r="E977" s="22">
        <v>1</v>
      </c>
      <c r="F977" s="22">
        <f>_xlfn.IFS(MOD(A977,3)=2,VLOOKUP(A977,任务数值!A:R,9),MOD(A977,3)=0,999,MOD(A977,3)=1,VLOOKUP(A977,任务数值!A:S,14))</f>
        <v>999</v>
      </c>
      <c r="G977" s="22">
        <f>_xlfn.IFS(MOD(A977,3)=2,1,MOD(A977,3)=0,VLOOKUP(A977,任务数值!A:S,7),MOD(A977,3)=1,1)</f>
        <v>15000</v>
      </c>
      <c r="H977" s="6" t="s">
        <v>21</v>
      </c>
      <c r="I977" s="3">
        <v>3</v>
      </c>
    </row>
    <row r="978" s="3" customFormat="1" spans="1:9">
      <c r="A978" s="17">
        <v>976</v>
      </c>
      <c r="B978" s="3" t="str">
        <f>_xlfn.IFS(MOD(A978,3)=2,VLOOKUP(A978,任务数值!A:I,5),MOD(A978,3)=0,VLOOKUP(A978,任务数值!A:I,8),MOD(A978,3)=1,VLOOKUP(A978,任务数值!A:S,13))</f>
        <v>通关守卫战:暗紫星170</v>
      </c>
      <c r="C978" s="17">
        <f t="shared" si="33"/>
        <v>977</v>
      </c>
      <c r="D978" s="22" t="str">
        <f t="shared" si="34"/>
        <v>成就类型-通关战斗类型关卡</v>
      </c>
      <c r="E978" s="22">
        <v>1</v>
      </c>
      <c r="F978" s="22" t="str">
        <f>_xlfn.IFS(MOD(A978,3)=2,VLOOKUP(A978,任务数值!A:R,9),MOD(A978,3)=0,999,MOD(A978,3)=1,VLOOKUP(A978,任务数值!A:S,14))</f>
        <v>战斗类型-挂机关卡|35|170</v>
      </c>
      <c r="G978" s="22">
        <f>_xlfn.IFS(MOD(A978,3)=2,1,MOD(A978,3)=0,VLOOKUP(A978,任务数值!A:S,7),MOD(A978,3)=1,1)</f>
        <v>1</v>
      </c>
      <c r="H978" s="6" t="s">
        <v>21</v>
      </c>
      <c r="I978" s="3">
        <v>3</v>
      </c>
    </row>
    <row r="979" s="3" customFormat="1" spans="1:9">
      <c r="A979" s="17">
        <v>977</v>
      </c>
      <c r="B979" s="3" t="str">
        <f>_xlfn.IFS(MOD(A979,3)=2,VLOOKUP(A979,任务数值!A:I,5),MOD(A979,3)=0,VLOOKUP(A979,任务数值!A:I,8),MOD(A979,3)=1,VLOOKUP(A979,任务数值!A:S,13))</f>
        <v>通关星球42-2</v>
      </c>
      <c r="C979" s="17">
        <f t="shared" si="33"/>
        <v>978</v>
      </c>
      <c r="D979" s="22" t="str">
        <f t="shared" si="34"/>
        <v>成就类型-通关战斗类型关卡</v>
      </c>
      <c r="E979" s="22">
        <v>1</v>
      </c>
      <c r="F979" s="22" t="str">
        <f>_xlfn.IFS(MOD(A979,3)=2,VLOOKUP(A979,任务数值!A:R,9),MOD(A979,3)=0,999,MOD(A979,3)=1,VLOOKUP(A979,任务数值!A:S,14))</f>
        <v>战斗类型-精英关卡|42|2</v>
      </c>
      <c r="G979" s="22">
        <f>_xlfn.IFS(MOD(A979,3)=2,1,MOD(A979,3)=0,VLOOKUP(A979,任务数值!A:S,7),MOD(A979,3)=1,1)</f>
        <v>1</v>
      </c>
      <c r="H979" s="6" t="s">
        <v>21</v>
      </c>
      <c r="I979" s="3">
        <v>3</v>
      </c>
    </row>
    <row r="980" s="3" customFormat="1" spans="1:9">
      <c r="A980" s="17">
        <v>978</v>
      </c>
      <c r="B980" s="3" t="str">
        <f>_xlfn.IFS(MOD(A980,3)=2,VLOOKUP(A980,任务数值!A:I,5),MOD(A980,3)=0,VLOOKUP(A980,任务数值!A:I,8),MOD(A980,3)=1,VLOOKUP(A980,任务数值!A:S,13))</f>
        <v>职业总等级到达15000</v>
      </c>
      <c r="C980" s="17">
        <f t="shared" si="33"/>
        <v>979</v>
      </c>
      <c r="D980" s="22" t="str">
        <f t="shared" si="34"/>
        <v>成就类型-职业到达等级</v>
      </c>
      <c r="E980" s="22">
        <v>1</v>
      </c>
      <c r="F980" s="22">
        <f>_xlfn.IFS(MOD(A980,3)=2,VLOOKUP(A980,任务数值!A:R,9),MOD(A980,3)=0,999,MOD(A980,3)=1,VLOOKUP(A980,任务数值!A:S,14))</f>
        <v>999</v>
      </c>
      <c r="G980" s="22">
        <f>_xlfn.IFS(MOD(A980,3)=2,1,MOD(A980,3)=0,VLOOKUP(A980,任务数值!A:S,7),MOD(A980,3)=1,1)</f>
        <v>15000</v>
      </c>
      <c r="H980" s="6" t="s">
        <v>21</v>
      </c>
      <c r="I980" s="3">
        <v>3</v>
      </c>
    </row>
    <row r="981" s="3" customFormat="1" spans="1:9">
      <c r="A981" s="17">
        <v>979</v>
      </c>
      <c r="B981" s="3" t="str">
        <f>_xlfn.IFS(MOD(A981,3)=2,VLOOKUP(A981,任务数值!A:I,5),MOD(A981,3)=0,VLOOKUP(A981,任务数值!A:I,8),MOD(A981,3)=1,VLOOKUP(A981,任务数值!A:S,13))</f>
        <v>通关守卫战:暗紫星170</v>
      </c>
      <c r="C981" s="17">
        <f t="shared" si="33"/>
        <v>980</v>
      </c>
      <c r="D981" s="22" t="str">
        <f t="shared" si="34"/>
        <v>成就类型-通关战斗类型关卡</v>
      </c>
      <c r="E981" s="22">
        <v>1</v>
      </c>
      <c r="F981" s="22" t="str">
        <f>_xlfn.IFS(MOD(A981,3)=2,VLOOKUP(A981,任务数值!A:R,9),MOD(A981,3)=0,999,MOD(A981,3)=1,VLOOKUP(A981,任务数值!A:S,14))</f>
        <v>战斗类型-挂机关卡|35|170</v>
      </c>
      <c r="G981" s="22">
        <f>_xlfn.IFS(MOD(A981,3)=2,1,MOD(A981,3)=0,VLOOKUP(A981,任务数值!A:S,7),MOD(A981,3)=1,1)</f>
        <v>1</v>
      </c>
      <c r="H981" s="6" t="s">
        <v>21</v>
      </c>
      <c r="I981" s="3">
        <v>3</v>
      </c>
    </row>
    <row r="982" s="3" customFormat="1" spans="1:9">
      <c r="A982" s="17">
        <v>980</v>
      </c>
      <c r="B982" s="3" t="str">
        <f>_xlfn.IFS(MOD(A982,3)=2,VLOOKUP(A982,任务数值!A:I,5),MOD(A982,3)=0,VLOOKUP(A982,任务数值!A:I,8),MOD(A982,3)=1,VLOOKUP(A982,任务数值!A:S,13))</f>
        <v>通关星球42-2</v>
      </c>
      <c r="C982" s="17">
        <f t="shared" si="33"/>
        <v>981</v>
      </c>
      <c r="D982" s="22" t="str">
        <f t="shared" si="34"/>
        <v>成就类型-通关战斗类型关卡</v>
      </c>
      <c r="E982" s="22">
        <v>1</v>
      </c>
      <c r="F982" s="22" t="str">
        <f>_xlfn.IFS(MOD(A982,3)=2,VLOOKUP(A982,任务数值!A:R,9),MOD(A982,3)=0,999,MOD(A982,3)=1,VLOOKUP(A982,任务数值!A:S,14))</f>
        <v>战斗类型-精英关卡|42|2</v>
      </c>
      <c r="G982" s="22">
        <f>_xlfn.IFS(MOD(A982,3)=2,1,MOD(A982,3)=0,VLOOKUP(A982,任务数值!A:S,7),MOD(A982,3)=1,1)</f>
        <v>1</v>
      </c>
      <c r="H982" s="6" t="s">
        <v>21</v>
      </c>
      <c r="I982" s="3">
        <v>3</v>
      </c>
    </row>
    <row r="983" s="3" customFormat="1" spans="1:9">
      <c r="A983" s="17">
        <v>981</v>
      </c>
      <c r="B983" s="3" t="str">
        <f>_xlfn.IFS(MOD(A983,3)=2,VLOOKUP(A983,任务数值!A:I,5),MOD(A983,3)=0,VLOOKUP(A983,任务数值!A:I,8),MOD(A983,3)=1,VLOOKUP(A983,任务数值!A:S,13))</f>
        <v>职业总等级到达15000</v>
      </c>
      <c r="C983" s="17">
        <f t="shared" si="33"/>
        <v>982</v>
      </c>
      <c r="D983" s="22" t="str">
        <f t="shared" si="34"/>
        <v>成就类型-职业到达等级</v>
      </c>
      <c r="E983" s="22">
        <v>1</v>
      </c>
      <c r="F983" s="22">
        <f>_xlfn.IFS(MOD(A983,3)=2,VLOOKUP(A983,任务数值!A:R,9),MOD(A983,3)=0,999,MOD(A983,3)=1,VLOOKUP(A983,任务数值!A:S,14))</f>
        <v>999</v>
      </c>
      <c r="G983" s="22">
        <f>_xlfn.IFS(MOD(A983,3)=2,1,MOD(A983,3)=0,VLOOKUP(A983,任务数值!A:S,7),MOD(A983,3)=1,1)</f>
        <v>15000</v>
      </c>
      <c r="H983" s="6" t="s">
        <v>21</v>
      </c>
      <c r="I983" s="3">
        <v>3</v>
      </c>
    </row>
    <row r="984" s="3" customFormat="1" spans="1:9">
      <c r="A984" s="17">
        <v>982</v>
      </c>
      <c r="B984" s="3" t="str">
        <f>_xlfn.IFS(MOD(A984,3)=2,VLOOKUP(A984,任务数值!A:I,5),MOD(A984,3)=0,VLOOKUP(A984,任务数值!A:I,8),MOD(A984,3)=1,VLOOKUP(A984,任务数值!A:S,13))</f>
        <v>通关守卫战:暗紫星170</v>
      </c>
      <c r="C984" s="17">
        <f t="shared" si="33"/>
        <v>983</v>
      </c>
      <c r="D984" s="22" t="str">
        <f t="shared" si="34"/>
        <v>成就类型-通关战斗类型关卡</v>
      </c>
      <c r="E984" s="22">
        <v>1</v>
      </c>
      <c r="F984" s="22" t="str">
        <f>_xlfn.IFS(MOD(A984,3)=2,VLOOKUP(A984,任务数值!A:R,9),MOD(A984,3)=0,999,MOD(A984,3)=1,VLOOKUP(A984,任务数值!A:S,14))</f>
        <v>战斗类型-挂机关卡|35|170</v>
      </c>
      <c r="G984" s="22">
        <f>_xlfn.IFS(MOD(A984,3)=2,1,MOD(A984,3)=0,VLOOKUP(A984,任务数值!A:S,7),MOD(A984,3)=1,1)</f>
        <v>1</v>
      </c>
      <c r="H984" s="6" t="s">
        <v>21</v>
      </c>
      <c r="I984" s="3">
        <v>3</v>
      </c>
    </row>
    <row r="985" s="3" customFormat="1" spans="1:9">
      <c r="A985" s="17">
        <v>983</v>
      </c>
      <c r="B985" s="3" t="str">
        <f>_xlfn.IFS(MOD(A985,3)=2,VLOOKUP(A985,任务数值!A:I,5),MOD(A985,3)=0,VLOOKUP(A985,任务数值!A:I,8),MOD(A985,3)=1,VLOOKUP(A985,任务数值!A:S,13))</f>
        <v>通关星球42-2</v>
      </c>
      <c r="C985" s="17">
        <f t="shared" si="33"/>
        <v>984</v>
      </c>
      <c r="D985" s="22" t="str">
        <f t="shared" si="34"/>
        <v>成就类型-通关战斗类型关卡</v>
      </c>
      <c r="E985" s="22">
        <v>1</v>
      </c>
      <c r="F985" s="22" t="str">
        <f>_xlfn.IFS(MOD(A985,3)=2,VLOOKUP(A985,任务数值!A:R,9),MOD(A985,3)=0,999,MOD(A985,3)=1,VLOOKUP(A985,任务数值!A:S,14))</f>
        <v>战斗类型-精英关卡|42|2</v>
      </c>
      <c r="G985" s="22">
        <f>_xlfn.IFS(MOD(A985,3)=2,1,MOD(A985,3)=0,VLOOKUP(A985,任务数值!A:S,7),MOD(A985,3)=1,1)</f>
        <v>1</v>
      </c>
      <c r="H985" s="6" t="s">
        <v>21</v>
      </c>
      <c r="I985" s="3">
        <v>3</v>
      </c>
    </row>
    <row r="986" s="3" customFormat="1" spans="1:9">
      <c r="A986" s="17">
        <v>984</v>
      </c>
      <c r="B986" s="3" t="str">
        <f>_xlfn.IFS(MOD(A986,3)=2,VLOOKUP(A986,任务数值!A:I,5),MOD(A986,3)=0,VLOOKUP(A986,任务数值!A:I,8),MOD(A986,3)=1,VLOOKUP(A986,任务数值!A:S,13))</f>
        <v>职业总等级到达15000</v>
      </c>
      <c r="C986" s="17">
        <f t="shared" si="33"/>
        <v>985</v>
      </c>
      <c r="D986" s="22" t="str">
        <f t="shared" si="34"/>
        <v>成就类型-职业到达等级</v>
      </c>
      <c r="E986" s="22">
        <v>1</v>
      </c>
      <c r="F986" s="22">
        <f>_xlfn.IFS(MOD(A986,3)=2,VLOOKUP(A986,任务数值!A:R,9),MOD(A986,3)=0,999,MOD(A986,3)=1,VLOOKUP(A986,任务数值!A:S,14))</f>
        <v>999</v>
      </c>
      <c r="G986" s="22">
        <f>_xlfn.IFS(MOD(A986,3)=2,1,MOD(A986,3)=0,VLOOKUP(A986,任务数值!A:S,7),MOD(A986,3)=1,1)</f>
        <v>15000</v>
      </c>
      <c r="H986" s="6" t="s">
        <v>21</v>
      </c>
      <c r="I986" s="3">
        <v>3</v>
      </c>
    </row>
    <row r="987" s="3" customFormat="1" spans="1:9">
      <c r="A987" s="17">
        <v>985</v>
      </c>
      <c r="B987" s="3" t="str">
        <f>_xlfn.IFS(MOD(A987,3)=2,VLOOKUP(A987,任务数值!A:I,5),MOD(A987,3)=0,VLOOKUP(A987,任务数值!A:I,8),MOD(A987,3)=1,VLOOKUP(A987,任务数值!A:S,13))</f>
        <v>通关守卫战:暗紫星170</v>
      </c>
      <c r="C987" s="17">
        <f t="shared" si="33"/>
        <v>986</v>
      </c>
      <c r="D987" s="22" t="str">
        <f t="shared" si="34"/>
        <v>成就类型-通关战斗类型关卡</v>
      </c>
      <c r="E987" s="22">
        <v>1</v>
      </c>
      <c r="F987" s="22" t="str">
        <f>_xlfn.IFS(MOD(A987,3)=2,VLOOKUP(A987,任务数值!A:R,9),MOD(A987,3)=0,999,MOD(A987,3)=1,VLOOKUP(A987,任务数值!A:S,14))</f>
        <v>战斗类型-挂机关卡|35|170</v>
      </c>
      <c r="G987" s="22">
        <f>_xlfn.IFS(MOD(A987,3)=2,1,MOD(A987,3)=0,VLOOKUP(A987,任务数值!A:S,7),MOD(A987,3)=1,1)</f>
        <v>1</v>
      </c>
      <c r="H987" s="6" t="s">
        <v>21</v>
      </c>
      <c r="I987" s="3">
        <v>3</v>
      </c>
    </row>
    <row r="988" s="3" customFormat="1" spans="1:9">
      <c r="A988" s="17">
        <v>986</v>
      </c>
      <c r="B988" s="3" t="str">
        <f>_xlfn.IFS(MOD(A988,3)=2,VLOOKUP(A988,任务数值!A:I,5),MOD(A988,3)=0,VLOOKUP(A988,任务数值!A:I,8),MOD(A988,3)=1,VLOOKUP(A988,任务数值!A:S,13))</f>
        <v>通关星球42-2</v>
      </c>
      <c r="C988" s="17">
        <f t="shared" si="33"/>
        <v>987</v>
      </c>
      <c r="D988" s="22" t="str">
        <f t="shared" si="34"/>
        <v>成就类型-通关战斗类型关卡</v>
      </c>
      <c r="E988" s="22">
        <v>1</v>
      </c>
      <c r="F988" s="22" t="str">
        <f>_xlfn.IFS(MOD(A988,3)=2,VLOOKUP(A988,任务数值!A:R,9),MOD(A988,3)=0,999,MOD(A988,3)=1,VLOOKUP(A988,任务数值!A:S,14))</f>
        <v>战斗类型-精英关卡|42|2</v>
      </c>
      <c r="G988" s="22">
        <f>_xlfn.IFS(MOD(A988,3)=2,1,MOD(A988,3)=0,VLOOKUP(A988,任务数值!A:S,7),MOD(A988,3)=1,1)</f>
        <v>1</v>
      </c>
      <c r="H988" s="6" t="s">
        <v>21</v>
      </c>
      <c r="I988" s="3">
        <v>3</v>
      </c>
    </row>
    <row r="989" s="3" customFormat="1" spans="1:9">
      <c r="A989" s="17">
        <v>987</v>
      </c>
      <c r="B989" s="3" t="str">
        <f>_xlfn.IFS(MOD(A989,3)=2,VLOOKUP(A989,任务数值!A:I,5),MOD(A989,3)=0,VLOOKUP(A989,任务数值!A:I,8),MOD(A989,3)=1,VLOOKUP(A989,任务数值!A:S,13))</f>
        <v>职业总等级到达15000</v>
      </c>
      <c r="C989" s="17">
        <f t="shared" si="33"/>
        <v>988</v>
      </c>
      <c r="D989" s="22" t="str">
        <f t="shared" si="34"/>
        <v>成就类型-职业到达等级</v>
      </c>
      <c r="E989" s="22">
        <v>1</v>
      </c>
      <c r="F989" s="22">
        <f>_xlfn.IFS(MOD(A989,3)=2,VLOOKUP(A989,任务数值!A:R,9),MOD(A989,3)=0,999,MOD(A989,3)=1,VLOOKUP(A989,任务数值!A:S,14))</f>
        <v>999</v>
      </c>
      <c r="G989" s="22">
        <f>_xlfn.IFS(MOD(A989,3)=2,1,MOD(A989,3)=0,VLOOKUP(A989,任务数值!A:S,7),MOD(A989,3)=1,1)</f>
        <v>15000</v>
      </c>
      <c r="H989" s="6" t="s">
        <v>21</v>
      </c>
      <c r="I989" s="3">
        <v>3</v>
      </c>
    </row>
    <row r="990" s="3" customFormat="1" spans="1:9">
      <c r="A990" s="17">
        <v>988</v>
      </c>
      <c r="B990" s="3" t="str">
        <f>_xlfn.IFS(MOD(A990,3)=2,VLOOKUP(A990,任务数值!A:I,5),MOD(A990,3)=0,VLOOKUP(A990,任务数值!A:I,8),MOD(A990,3)=1,VLOOKUP(A990,任务数值!A:S,13))</f>
        <v>通关守卫战:暗紫星170</v>
      </c>
      <c r="C990" s="17">
        <f t="shared" si="33"/>
        <v>989</v>
      </c>
      <c r="D990" s="22" t="str">
        <f t="shared" si="34"/>
        <v>成就类型-通关战斗类型关卡</v>
      </c>
      <c r="E990" s="22">
        <v>1</v>
      </c>
      <c r="F990" s="22" t="str">
        <f>_xlfn.IFS(MOD(A990,3)=2,VLOOKUP(A990,任务数值!A:R,9),MOD(A990,3)=0,999,MOD(A990,3)=1,VLOOKUP(A990,任务数值!A:S,14))</f>
        <v>战斗类型-挂机关卡|35|170</v>
      </c>
      <c r="G990" s="22">
        <f>_xlfn.IFS(MOD(A990,3)=2,1,MOD(A990,3)=0,VLOOKUP(A990,任务数值!A:S,7),MOD(A990,3)=1,1)</f>
        <v>1</v>
      </c>
      <c r="H990" s="6" t="s">
        <v>21</v>
      </c>
      <c r="I990" s="3">
        <v>3</v>
      </c>
    </row>
    <row r="991" s="3" customFormat="1" spans="1:9">
      <c r="A991" s="17">
        <v>989</v>
      </c>
      <c r="B991" s="3" t="str">
        <f>_xlfn.IFS(MOD(A991,3)=2,VLOOKUP(A991,任务数值!A:I,5),MOD(A991,3)=0,VLOOKUP(A991,任务数值!A:I,8),MOD(A991,3)=1,VLOOKUP(A991,任务数值!A:S,13))</f>
        <v>通关星球42-2</v>
      </c>
      <c r="C991" s="17">
        <f t="shared" si="33"/>
        <v>990</v>
      </c>
      <c r="D991" s="22" t="str">
        <f t="shared" si="34"/>
        <v>成就类型-通关战斗类型关卡</v>
      </c>
      <c r="E991" s="22">
        <v>1</v>
      </c>
      <c r="F991" s="22" t="str">
        <f>_xlfn.IFS(MOD(A991,3)=2,VLOOKUP(A991,任务数值!A:R,9),MOD(A991,3)=0,999,MOD(A991,3)=1,VLOOKUP(A991,任务数值!A:S,14))</f>
        <v>战斗类型-精英关卡|42|2</v>
      </c>
      <c r="G991" s="22">
        <f>_xlfn.IFS(MOD(A991,3)=2,1,MOD(A991,3)=0,VLOOKUP(A991,任务数值!A:S,7),MOD(A991,3)=1,1)</f>
        <v>1</v>
      </c>
      <c r="H991" s="6" t="s">
        <v>21</v>
      </c>
      <c r="I991" s="3">
        <v>3</v>
      </c>
    </row>
    <row r="992" s="3" customFormat="1" spans="1:9">
      <c r="A992" s="17">
        <v>990</v>
      </c>
      <c r="B992" s="3" t="str">
        <f>_xlfn.IFS(MOD(A992,3)=2,VLOOKUP(A992,任务数值!A:I,5),MOD(A992,3)=0,VLOOKUP(A992,任务数值!A:I,8),MOD(A992,3)=1,VLOOKUP(A992,任务数值!A:S,13))</f>
        <v>职业总等级到达15000</v>
      </c>
      <c r="C992" s="17">
        <f t="shared" si="33"/>
        <v>991</v>
      </c>
      <c r="D992" s="22" t="str">
        <f t="shared" si="34"/>
        <v>成就类型-职业到达等级</v>
      </c>
      <c r="E992" s="22">
        <v>1</v>
      </c>
      <c r="F992" s="22">
        <f>_xlfn.IFS(MOD(A992,3)=2,VLOOKUP(A992,任务数值!A:R,9),MOD(A992,3)=0,999,MOD(A992,3)=1,VLOOKUP(A992,任务数值!A:S,14))</f>
        <v>999</v>
      </c>
      <c r="G992" s="22">
        <f>_xlfn.IFS(MOD(A992,3)=2,1,MOD(A992,3)=0,VLOOKUP(A992,任务数值!A:S,7),MOD(A992,3)=1,1)</f>
        <v>15000</v>
      </c>
      <c r="H992" s="6" t="s">
        <v>21</v>
      </c>
      <c r="I992" s="3">
        <v>3</v>
      </c>
    </row>
    <row r="993" s="3" customFormat="1" spans="1:9">
      <c r="A993" s="17">
        <v>991</v>
      </c>
      <c r="B993" s="3" t="str">
        <f>_xlfn.IFS(MOD(A993,3)=2,VLOOKUP(A993,任务数值!A:I,5),MOD(A993,3)=0,VLOOKUP(A993,任务数值!A:I,8),MOD(A993,3)=1,VLOOKUP(A993,任务数值!A:S,13))</f>
        <v>通关守卫战:暗紫星170</v>
      </c>
      <c r="C993" s="17">
        <f t="shared" si="33"/>
        <v>992</v>
      </c>
      <c r="D993" s="22" t="str">
        <f t="shared" si="34"/>
        <v>成就类型-通关战斗类型关卡</v>
      </c>
      <c r="E993" s="22">
        <v>1</v>
      </c>
      <c r="F993" s="22" t="str">
        <f>_xlfn.IFS(MOD(A993,3)=2,VLOOKUP(A993,任务数值!A:R,9),MOD(A993,3)=0,999,MOD(A993,3)=1,VLOOKUP(A993,任务数值!A:S,14))</f>
        <v>战斗类型-挂机关卡|35|170</v>
      </c>
      <c r="G993" s="22">
        <f>_xlfn.IFS(MOD(A993,3)=2,1,MOD(A993,3)=0,VLOOKUP(A993,任务数值!A:S,7),MOD(A993,3)=1,1)</f>
        <v>1</v>
      </c>
      <c r="H993" s="6" t="s">
        <v>21</v>
      </c>
      <c r="I993" s="3">
        <v>3</v>
      </c>
    </row>
    <row r="994" s="3" customFormat="1" spans="1:9">
      <c r="A994" s="17">
        <v>992</v>
      </c>
      <c r="B994" s="3" t="str">
        <f>_xlfn.IFS(MOD(A994,3)=2,VLOOKUP(A994,任务数值!A:I,5),MOD(A994,3)=0,VLOOKUP(A994,任务数值!A:I,8),MOD(A994,3)=1,VLOOKUP(A994,任务数值!A:S,13))</f>
        <v>通关星球42-2</v>
      </c>
      <c r="C994" s="17">
        <f t="shared" si="33"/>
        <v>993</v>
      </c>
      <c r="D994" s="22" t="str">
        <f t="shared" si="34"/>
        <v>成就类型-通关战斗类型关卡</v>
      </c>
      <c r="E994" s="22">
        <v>1</v>
      </c>
      <c r="F994" s="22" t="str">
        <f>_xlfn.IFS(MOD(A994,3)=2,VLOOKUP(A994,任务数值!A:R,9),MOD(A994,3)=0,999,MOD(A994,3)=1,VLOOKUP(A994,任务数值!A:S,14))</f>
        <v>战斗类型-精英关卡|42|2</v>
      </c>
      <c r="G994" s="22">
        <f>_xlfn.IFS(MOD(A994,3)=2,1,MOD(A994,3)=0,VLOOKUP(A994,任务数值!A:S,7),MOD(A994,3)=1,1)</f>
        <v>1</v>
      </c>
      <c r="H994" s="6" t="s">
        <v>21</v>
      </c>
      <c r="I994" s="3">
        <v>3</v>
      </c>
    </row>
    <row r="995" s="3" customFormat="1" spans="1:9">
      <c r="A995" s="17">
        <v>993</v>
      </c>
      <c r="B995" s="3" t="str">
        <f>_xlfn.IFS(MOD(A995,3)=2,VLOOKUP(A995,任务数值!A:I,5),MOD(A995,3)=0,VLOOKUP(A995,任务数值!A:I,8),MOD(A995,3)=1,VLOOKUP(A995,任务数值!A:S,13))</f>
        <v>职业总等级到达15000</v>
      </c>
      <c r="C995" s="17">
        <f t="shared" si="33"/>
        <v>994</v>
      </c>
      <c r="D995" s="22" t="str">
        <f t="shared" si="34"/>
        <v>成就类型-职业到达等级</v>
      </c>
      <c r="E995" s="22">
        <v>1</v>
      </c>
      <c r="F995" s="22">
        <f>_xlfn.IFS(MOD(A995,3)=2,VLOOKUP(A995,任务数值!A:R,9),MOD(A995,3)=0,999,MOD(A995,3)=1,VLOOKUP(A995,任务数值!A:S,14))</f>
        <v>999</v>
      </c>
      <c r="G995" s="22">
        <f>_xlfn.IFS(MOD(A995,3)=2,1,MOD(A995,3)=0,VLOOKUP(A995,任务数值!A:S,7),MOD(A995,3)=1,1)</f>
        <v>15000</v>
      </c>
      <c r="H995" s="6" t="s">
        <v>21</v>
      </c>
      <c r="I995" s="3">
        <v>3</v>
      </c>
    </row>
    <row r="996" s="3" customFormat="1" spans="1:9">
      <c r="A996" s="17">
        <v>994</v>
      </c>
      <c r="B996" s="3" t="str">
        <f>_xlfn.IFS(MOD(A996,3)=2,VLOOKUP(A996,任务数值!A:I,5),MOD(A996,3)=0,VLOOKUP(A996,任务数值!A:I,8),MOD(A996,3)=1,VLOOKUP(A996,任务数值!A:S,13))</f>
        <v>通关守卫战:暗紫星170</v>
      </c>
      <c r="C996" s="17">
        <f t="shared" si="33"/>
        <v>995</v>
      </c>
      <c r="D996" s="22" t="str">
        <f t="shared" si="34"/>
        <v>成就类型-通关战斗类型关卡</v>
      </c>
      <c r="E996" s="22">
        <v>1</v>
      </c>
      <c r="F996" s="22" t="str">
        <f>_xlfn.IFS(MOD(A996,3)=2,VLOOKUP(A996,任务数值!A:R,9),MOD(A996,3)=0,999,MOD(A996,3)=1,VLOOKUP(A996,任务数值!A:S,14))</f>
        <v>战斗类型-挂机关卡|35|170</v>
      </c>
      <c r="G996" s="22">
        <f>_xlfn.IFS(MOD(A996,3)=2,1,MOD(A996,3)=0,VLOOKUP(A996,任务数值!A:S,7),MOD(A996,3)=1,1)</f>
        <v>1</v>
      </c>
      <c r="H996" s="6" t="s">
        <v>21</v>
      </c>
      <c r="I996" s="3">
        <v>3</v>
      </c>
    </row>
    <row r="997" s="3" customFormat="1" spans="1:9">
      <c r="A997" s="17">
        <v>995</v>
      </c>
      <c r="B997" s="3" t="str">
        <f>_xlfn.IFS(MOD(A997,3)=2,VLOOKUP(A997,任务数值!A:I,5),MOD(A997,3)=0,VLOOKUP(A997,任务数值!A:I,8),MOD(A997,3)=1,VLOOKUP(A997,任务数值!A:S,13))</f>
        <v>通关星球42-2</v>
      </c>
      <c r="C997" s="17">
        <f t="shared" si="33"/>
        <v>996</v>
      </c>
      <c r="D997" s="22" t="str">
        <f t="shared" si="34"/>
        <v>成就类型-通关战斗类型关卡</v>
      </c>
      <c r="E997" s="22">
        <v>1</v>
      </c>
      <c r="F997" s="22" t="str">
        <f>_xlfn.IFS(MOD(A997,3)=2,VLOOKUP(A997,任务数值!A:R,9),MOD(A997,3)=0,999,MOD(A997,3)=1,VLOOKUP(A997,任务数值!A:S,14))</f>
        <v>战斗类型-精英关卡|42|2</v>
      </c>
      <c r="G997" s="22">
        <f>_xlfn.IFS(MOD(A997,3)=2,1,MOD(A997,3)=0,VLOOKUP(A997,任务数值!A:S,7),MOD(A997,3)=1,1)</f>
        <v>1</v>
      </c>
      <c r="H997" s="6" t="s">
        <v>21</v>
      </c>
      <c r="I997" s="3">
        <v>3</v>
      </c>
    </row>
    <row r="998" s="3" customFormat="1" spans="1:9">
      <c r="A998" s="17">
        <v>996</v>
      </c>
      <c r="B998" s="3" t="str">
        <f>_xlfn.IFS(MOD(A998,3)=2,VLOOKUP(A998,任务数值!A:I,5),MOD(A998,3)=0,VLOOKUP(A998,任务数值!A:I,8),MOD(A998,3)=1,VLOOKUP(A998,任务数值!A:S,13))</f>
        <v>职业总等级到达15000</v>
      </c>
      <c r="C998" s="17">
        <f t="shared" si="33"/>
        <v>997</v>
      </c>
      <c r="D998" s="22" t="str">
        <f t="shared" si="34"/>
        <v>成就类型-职业到达等级</v>
      </c>
      <c r="E998" s="22">
        <v>1</v>
      </c>
      <c r="F998" s="22">
        <f>_xlfn.IFS(MOD(A998,3)=2,VLOOKUP(A998,任务数值!A:R,9),MOD(A998,3)=0,999,MOD(A998,3)=1,VLOOKUP(A998,任务数值!A:S,14))</f>
        <v>999</v>
      </c>
      <c r="G998" s="22">
        <f>_xlfn.IFS(MOD(A998,3)=2,1,MOD(A998,3)=0,VLOOKUP(A998,任务数值!A:S,7),MOD(A998,3)=1,1)</f>
        <v>15000</v>
      </c>
      <c r="H998" s="6" t="s">
        <v>21</v>
      </c>
      <c r="I998" s="3">
        <v>3</v>
      </c>
    </row>
    <row r="999" s="3" customFormat="1" spans="1:9">
      <c r="A999" s="17">
        <v>997</v>
      </c>
      <c r="B999" s="3" t="str">
        <f>_xlfn.IFS(MOD(A999,3)=2,VLOOKUP(A999,任务数值!A:I,5),MOD(A999,3)=0,VLOOKUP(A999,任务数值!A:I,8),MOD(A999,3)=1,VLOOKUP(A999,任务数值!A:S,13))</f>
        <v>通关守卫战:暗紫星170</v>
      </c>
      <c r="C999" s="17">
        <f t="shared" si="33"/>
        <v>998</v>
      </c>
      <c r="D999" s="22" t="str">
        <f t="shared" si="34"/>
        <v>成就类型-通关战斗类型关卡</v>
      </c>
      <c r="E999" s="22">
        <v>1</v>
      </c>
      <c r="F999" s="22" t="str">
        <f>_xlfn.IFS(MOD(A999,3)=2,VLOOKUP(A999,任务数值!A:R,9),MOD(A999,3)=0,999,MOD(A999,3)=1,VLOOKUP(A999,任务数值!A:S,14))</f>
        <v>战斗类型-挂机关卡|35|170</v>
      </c>
      <c r="G999" s="22">
        <f>_xlfn.IFS(MOD(A999,3)=2,1,MOD(A999,3)=0,VLOOKUP(A999,任务数值!A:S,7),MOD(A999,3)=1,1)</f>
        <v>1</v>
      </c>
      <c r="H999" s="6" t="s">
        <v>21</v>
      </c>
      <c r="I999" s="3">
        <v>3</v>
      </c>
    </row>
    <row r="1000" s="3" customFormat="1" spans="1:9">
      <c r="A1000" s="17">
        <v>998</v>
      </c>
      <c r="B1000" s="3" t="str">
        <f>_xlfn.IFS(MOD(A1000,3)=2,VLOOKUP(A1000,任务数值!A:I,5),MOD(A1000,3)=0,VLOOKUP(A1000,任务数值!A:I,8),MOD(A1000,3)=1,VLOOKUP(A1000,任务数值!A:S,13))</f>
        <v>通关星球42-2</v>
      </c>
      <c r="C1000" s="17">
        <f t="shared" si="33"/>
        <v>999</v>
      </c>
      <c r="D1000" s="22" t="str">
        <f t="shared" si="34"/>
        <v>成就类型-通关战斗类型关卡</v>
      </c>
      <c r="E1000" s="22">
        <v>1</v>
      </c>
      <c r="F1000" s="22" t="str">
        <f>_xlfn.IFS(MOD(A1000,3)=2,VLOOKUP(A1000,任务数值!A:R,9),MOD(A1000,3)=0,999,MOD(A1000,3)=1,VLOOKUP(A1000,任务数值!A:S,14))</f>
        <v>战斗类型-精英关卡|42|2</v>
      </c>
      <c r="G1000" s="22">
        <f>_xlfn.IFS(MOD(A1000,3)=2,1,MOD(A1000,3)=0,VLOOKUP(A1000,任务数值!A:S,7),MOD(A1000,3)=1,1)</f>
        <v>1</v>
      </c>
      <c r="H1000" s="6" t="s">
        <v>21</v>
      </c>
      <c r="I1000" s="3">
        <v>3</v>
      </c>
    </row>
    <row r="1001" s="3" customFormat="1" spans="1:9">
      <c r="A1001" s="17">
        <v>999</v>
      </c>
      <c r="B1001" s="3" t="str">
        <f>_xlfn.IFS(MOD(A1001,3)=2,VLOOKUP(A1001,任务数值!A:I,5),MOD(A1001,3)=0,VLOOKUP(A1001,任务数值!A:I,8),MOD(A1001,3)=1,VLOOKUP(A1001,任务数值!A:S,13))</f>
        <v>职业总等级到达15000</v>
      </c>
      <c r="C1001" s="17">
        <f t="shared" si="33"/>
        <v>1000</v>
      </c>
      <c r="D1001" s="22" t="str">
        <f t="shared" si="34"/>
        <v>成就类型-职业到达等级</v>
      </c>
      <c r="E1001" s="22">
        <v>1</v>
      </c>
      <c r="F1001" s="22">
        <f>_xlfn.IFS(MOD(A1001,3)=2,VLOOKUP(A1001,任务数值!A:R,9),MOD(A1001,3)=0,999,MOD(A1001,3)=1,VLOOKUP(A1001,任务数值!A:S,14))</f>
        <v>999</v>
      </c>
      <c r="G1001" s="22">
        <f>_xlfn.IFS(MOD(A1001,3)=2,1,MOD(A1001,3)=0,VLOOKUP(A1001,任务数值!A:S,7),MOD(A1001,3)=1,1)</f>
        <v>15000</v>
      </c>
      <c r="H1001" s="6" t="s">
        <v>21</v>
      </c>
      <c r="I1001" s="3">
        <v>3</v>
      </c>
    </row>
    <row r="1002" s="3" customFormat="1" spans="1:9">
      <c r="A1002" s="17">
        <v>1000</v>
      </c>
      <c r="B1002" s="3" t="str">
        <f>_xlfn.IFS(MOD(A1002,3)=2,VLOOKUP(A1002,任务数值!A:I,5),MOD(A1002,3)=0,VLOOKUP(A1002,任务数值!A:I,8),MOD(A1002,3)=1,VLOOKUP(A1002,任务数值!A:S,13))</f>
        <v>通关守卫战:暗紫星170</v>
      </c>
      <c r="C1002" s="17">
        <f t="shared" si="33"/>
        <v>1001</v>
      </c>
      <c r="D1002" s="22" t="str">
        <f t="shared" si="34"/>
        <v>成就类型-通关战斗类型关卡</v>
      </c>
      <c r="E1002" s="22">
        <v>1</v>
      </c>
      <c r="F1002" s="22" t="str">
        <f>_xlfn.IFS(MOD(A1002,3)=2,VLOOKUP(A1002,任务数值!A:R,9),MOD(A1002,3)=0,999,MOD(A1002,3)=1,VLOOKUP(A1002,任务数值!A:S,14))</f>
        <v>战斗类型-挂机关卡|35|170</v>
      </c>
      <c r="G1002" s="22">
        <f>_xlfn.IFS(MOD(A1002,3)=2,1,MOD(A1002,3)=0,VLOOKUP(A1002,任务数值!A:S,7),MOD(A1002,3)=1,1)</f>
        <v>1</v>
      </c>
      <c r="H1002" s="6" t="s">
        <v>21</v>
      </c>
      <c r="I1002" s="3">
        <v>3</v>
      </c>
    </row>
    <row r="1003" s="3" customFormat="1" spans="1:9">
      <c r="A1003" s="17">
        <v>1001</v>
      </c>
      <c r="B1003" s="3" t="str">
        <f>_xlfn.IFS(MOD(A1003,3)=2,VLOOKUP(A1003,任务数值!A:I,5),MOD(A1003,3)=0,VLOOKUP(A1003,任务数值!A:I,8),MOD(A1003,3)=1,VLOOKUP(A1003,任务数值!A:S,13))</f>
        <v>通关星球42-2</v>
      </c>
      <c r="C1003" s="17">
        <f t="shared" si="33"/>
        <v>1002</v>
      </c>
      <c r="D1003" s="22" t="str">
        <f t="shared" si="34"/>
        <v>成就类型-通关战斗类型关卡</v>
      </c>
      <c r="E1003" s="22">
        <v>1</v>
      </c>
      <c r="F1003" s="22" t="str">
        <f>_xlfn.IFS(MOD(A1003,3)=2,VLOOKUP(A1003,任务数值!A:R,9),MOD(A1003,3)=0,999,MOD(A1003,3)=1,VLOOKUP(A1003,任务数值!A:S,14))</f>
        <v>战斗类型-精英关卡|42|2</v>
      </c>
      <c r="G1003" s="22">
        <f>_xlfn.IFS(MOD(A1003,3)=2,1,MOD(A1003,3)=0,VLOOKUP(A1003,任务数值!A:S,7),MOD(A1003,3)=1,1)</f>
        <v>1</v>
      </c>
      <c r="H1003" s="6" t="s">
        <v>21</v>
      </c>
      <c r="I1003" s="3">
        <v>3</v>
      </c>
    </row>
    <row r="1004" s="3" customFormat="1" spans="1:9">
      <c r="A1004" s="17">
        <v>1002</v>
      </c>
      <c r="B1004" s="3" t="str">
        <f>_xlfn.IFS(MOD(A1004,3)=2,VLOOKUP(A1004,任务数值!A:I,5),MOD(A1004,3)=0,VLOOKUP(A1004,任务数值!A:I,8),MOD(A1004,3)=1,VLOOKUP(A1004,任务数值!A:S,13))</f>
        <v>职业总等级到达15000</v>
      </c>
      <c r="C1004" s="17">
        <f t="shared" si="33"/>
        <v>1003</v>
      </c>
      <c r="D1004" s="22" t="str">
        <f t="shared" si="34"/>
        <v>成就类型-职业到达等级</v>
      </c>
      <c r="E1004" s="22">
        <v>1</v>
      </c>
      <c r="F1004" s="22">
        <f>_xlfn.IFS(MOD(A1004,3)=2,VLOOKUP(A1004,任务数值!A:R,9),MOD(A1004,3)=0,999,MOD(A1004,3)=1,VLOOKUP(A1004,任务数值!A:S,14))</f>
        <v>999</v>
      </c>
      <c r="G1004" s="22">
        <f>_xlfn.IFS(MOD(A1004,3)=2,1,MOD(A1004,3)=0,VLOOKUP(A1004,任务数值!A:S,7),MOD(A1004,3)=1,1)</f>
        <v>15000</v>
      </c>
      <c r="H1004" s="6" t="s">
        <v>21</v>
      </c>
      <c r="I1004" s="3">
        <v>3</v>
      </c>
    </row>
    <row r="1005" s="3" customFormat="1" spans="1:9">
      <c r="A1005" s="17">
        <v>1003</v>
      </c>
      <c r="B1005" s="3" t="str">
        <f>_xlfn.IFS(MOD(A1005,3)=2,VLOOKUP(A1005,任务数值!A:I,5),MOD(A1005,3)=0,VLOOKUP(A1005,任务数值!A:I,8),MOD(A1005,3)=1,VLOOKUP(A1005,任务数值!A:S,13))</f>
        <v>通关守卫战:暗紫星170</v>
      </c>
      <c r="C1005" s="17">
        <f t="shared" si="33"/>
        <v>1004</v>
      </c>
      <c r="D1005" s="22" t="str">
        <f t="shared" si="34"/>
        <v>成就类型-通关战斗类型关卡</v>
      </c>
      <c r="E1005" s="22">
        <v>1</v>
      </c>
      <c r="F1005" s="22" t="str">
        <f>_xlfn.IFS(MOD(A1005,3)=2,VLOOKUP(A1005,任务数值!A:R,9),MOD(A1005,3)=0,999,MOD(A1005,3)=1,VLOOKUP(A1005,任务数值!A:S,14))</f>
        <v>战斗类型-挂机关卡|35|170</v>
      </c>
      <c r="G1005" s="22">
        <f>_xlfn.IFS(MOD(A1005,3)=2,1,MOD(A1005,3)=0,VLOOKUP(A1005,任务数值!A:S,7),MOD(A1005,3)=1,1)</f>
        <v>1</v>
      </c>
      <c r="H1005" s="6" t="s">
        <v>21</v>
      </c>
      <c r="I1005" s="3">
        <v>3</v>
      </c>
    </row>
    <row r="1006" s="3" customFormat="1" spans="1:9">
      <c r="A1006" s="17">
        <v>1004</v>
      </c>
      <c r="B1006" s="3" t="str">
        <f>_xlfn.IFS(MOD(A1006,3)=2,VLOOKUP(A1006,任务数值!A:I,5),MOD(A1006,3)=0,VLOOKUP(A1006,任务数值!A:I,8),MOD(A1006,3)=1,VLOOKUP(A1006,任务数值!A:S,13))</f>
        <v>通关星球42-2</v>
      </c>
      <c r="C1006" s="17">
        <f t="shared" si="33"/>
        <v>1005</v>
      </c>
      <c r="D1006" s="22" t="str">
        <f t="shared" si="34"/>
        <v>成就类型-通关战斗类型关卡</v>
      </c>
      <c r="E1006" s="22">
        <v>1</v>
      </c>
      <c r="F1006" s="22" t="str">
        <f>_xlfn.IFS(MOD(A1006,3)=2,VLOOKUP(A1006,任务数值!A:R,9),MOD(A1006,3)=0,999,MOD(A1006,3)=1,VLOOKUP(A1006,任务数值!A:S,14))</f>
        <v>战斗类型-精英关卡|42|2</v>
      </c>
      <c r="G1006" s="22">
        <f>_xlfn.IFS(MOD(A1006,3)=2,1,MOD(A1006,3)=0,VLOOKUP(A1006,任务数值!A:S,7),MOD(A1006,3)=1,1)</f>
        <v>1</v>
      </c>
      <c r="H1006" s="6" t="s">
        <v>21</v>
      </c>
      <c r="I1006" s="3">
        <v>3</v>
      </c>
    </row>
    <row r="1007" s="3" customFormat="1" spans="1:9">
      <c r="A1007" s="17">
        <v>1005</v>
      </c>
      <c r="B1007" s="3" t="str">
        <f>_xlfn.IFS(MOD(A1007,3)=2,VLOOKUP(A1007,任务数值!A:I,5),MOD(A1007,3)=0,VLOOKUP(A1007,任务数值!A:I,8),MOD(A1007,3)=1,VLOOKUP(A1007,任务数值!A:S,13))</f>
        <v>职业总等级到达15000</v>
      </c>
      <c r="C1007" s="17">
        <f t="shared" si="33"/>
        <v>1006</v>
      </c>
      <c r="D1007" s="22" t="str">
        <f t="shared" si="34"/>
        <v>成就类型-职业到达等级</v>
      </c>
      <c r="E1007" s="22">
        <v>1</v>
      </c>
      <c r="F1007" s="22">
        <f>_xlfn.IFS(MOD(A1007,3)=2,VLOOKUP(A1007,任务数值!A:R,9),MOD(A1007,3)=0,999,MOD(A1007,3)=1,VLOOKUP(A1007,任务数值!A:S,14))</f>
        <v>999</v>
      </c>
      <c r="G1007" s="22">
        <f>_xlfn.IFS(MOD(A1007,3)=2,1,MOD(A1007,3)=0,VLOOKUP(A1007,任务数值!A:S,7),MOD(A1007,3)=1,1)</f>
        <v>15000</v>
      </c>
      <c r="H1007" s="6" t="s">
        <v>21</v>
      </c>
      <c r="I1007" s="3">
        <v>3</v>
      </c>
    </row>
    <row r="1008" s="3" customFormat="1" spans="1:9">
      <c r="A1008" s="17">
        <v>1006</v>
      </c>
      <c r="B1008" s="3" t="str">
        <f>_xlfn.IFS(MOD(A1008,3)=2,VLOOKUP(A1008,任务数值!A:I,5),MOD(A1008,3)=0,VLOOKUP(A1008,任务数值!A:I,8),MOD(A1008,3)=1,VLOOKUP(A1008,任务数值!A:S,13))</f>
        <v>通关守卫战:暗紫星170</v>
      </c>
      <c r="C1008" s="17">
        <f t="shared" si="33"/>
        <v>1007</v>
      </c>
      <c r="D1008" s="22" t="str">
        <f t="shared" si="34"/>
        <v>成就类型-通关战斗类型关卡</v>
      </c>
      <c r="E1008" s="22">
        <v>1</v>
      </c>
      <c r="F1008" s="22" t="str">
        <f>_xlfn.IFS(MOD(A1008,3)=2,VLOOKUP(A1008,任务数值!A:R,9),MOD(A1008,3)=0,999,MOD(A1008,3)=1,VLOOKUP(A1008,任务数值!A:S,14))</f>
        <v>战斗类型-挂机关卡|35|170</v>
      </c>
      <c r="G1008" s="22">
        <f>_xlfn.IFS(MOD(A1008,3)=2,1,MOD(A1008,3)=0,VLOOKUP(A1008,任务数值!A:S,7),MOD(A1008,3)=1,1)</f>
        <v>1</v>
      </c>
      <c r="H1008" s="6" t="s">
        <v>21</v>
      </c>
      <c r="I1008" s="3">
        <v>3</v>
      </c>
    </row>
    <row r="1009" s="3" customFormat="1" spans="1:9">
      <c r="A1009" s="17">
        <v>1007</v>
      </c>
      <c r="B1009" s="3" t="str">
        <f>_xlfn.IFS(MOD(A1009,3)=2,VLOOKUP(A1009,任务数值!A:I,5),MOD(A1009,3)=0,VLOOKUP(A1009,任务数值!A:I,8),MOD(A1009,3)=1,VLOOKUP(A1009,任务数值!A:S,13))</f>
        <v>通关星球42-2</v>
      </c>
      <c r="C1009" s="17">
        <f t="shared" si="33"/>
        <v>1008</v>
      </c>
      <c r="D1009" s="22" t="str">
        <f t="shared" si="34"/>
        <v>成就类型-通关战斗类型关卡</v>
      </c>
      <c r="E1009" s="22">
        <v>1</v>
      </c>
      <c r="F1009" s="22" t="str">
        <f>_xlfn.IFS(MOD(A1009,3)=2,VLOOKUP(A1009,任务数值!A:R,9),MOD(A1009,3)=0,999,MOD(A1009,3)=1,VLOOKUP(A1009,任务数值!A:S,14))</f>
        <v>战斗类型-精英关卡|42|2</v>
      </c>
      <c r="G1009" s="22">
        <f>_xlfn.IFS(MOD(A1009,3)=2,1,MOD(A1009,3)=0,VLOOKUP(A1009,任务数值!A:S,7),MOD(A1009,3)=1,1)</f>
        <v>1</v>
      </c>
      <c r="H1009" s="6" t="s">
        <v>21</v>
      </c>
      <c r="I1009" s="3">
        <v>3</v>
      </c>
    </row>
    <row r="1010" s="3" customFormat="1" spans="1:9">
      <c r="A1010" s="17">
        <v>1008</v>
      </c>
      <c r="B1010" s="3" t="str">
        <f>_xlfn.IFS(MOD(A1010,3)=2,VLOOKUP(A1010,任务数值!A:I,5),MOD(A1010,3)=0,VLOOKUP(A1010,任务数值!A:I,8),MOD(A1010,3)=1,VLOOKUP(A1010,任务数值!A:S,13))</f>
        <v>职业总等级到达15000</v>
      </c>
      <c r="C1010" s="17">
        <f t="shared" si="33"/>
        <v>1009</v>
      </c>
      <c r="D1010" s="22" t="str">
        <f t="shared" si="34"/>
        <v>成就类型-职业到达等级</v>
      </c>
      <c r="E1010" s="22">
        <v>1</v>
      </c>
      <c r="F1010" s="22">
        <f>_xlfn.IFS(MOD(A1010,3)=2,VLOOKUP(A1010,任务数值!A:R,9),MOD(A1010,3)=0,999,MOD(A1010,3)=1,VLOOKUP(A1010,任务数值!A:S,14))</f>
        <v>999</v>
      </c>
      <c r="G1010" s="22">
        <f>_xlfn.IFS(MOD(A1010,3)=2,1,MOD(A1010,3)=0,VLOOKUP(A1010,任务数值!A:S,7),MOD(A1010,3)=1,1)</f>
        <v>15000</v>
      </c>
      <c r="H1010" s="6" t="s">
        <v>21</v>
      </c>
      <c r="I1010" s="3">
        <v>3</v>
      </c>
    </row>
    <row r="1011" s="3" customFormat="1" spans="1:9">
      <c r="A1011" s="17">
        <v>1009</v>
      </c>
      <c r="B1011" s="3" t="str">
        <f>_xlfn.IFS(MOD(A1011,3)=2,VLOOKUP(A1011,任务数值!A:I,5),MOD(A1011,3)=0,VLOOKUP(A1011,任务数值!A:I,8),MOD(A1011,3)=1,VLOOKUP(A1011,任务数值!A:S,13))</f>
        <v>通关守卫战:暗紫星170</v>
      </c>
      <c r="C1011" s="17">
        <f t="shared" si="33"/>
        <v>1010</v>
      </c>
      <c r="D1011" s="22" t="str">
        <f t="shared" si="34"/>
        <v>成就类型-通关战斗类型关卡</v>
      </c>
      <c r="E1011" s="22">
        <v>1</v>
      </c>
      <c r="F1011" s="22" t="str">
        <f>_xlfn.IFS(MOD(A1011,3)=2,VLOOKUP(A1011,任务数值!A:R,9),MOD(A1011,3)=0,999,MOD(A1011,3)=1,VLOOKUP(A1011,任务数值!A:S,14))</f>
        <v>战斗类型-挂机关卡|35|170</v>
      </c>
      <c r="G1011" s="22">
        <f>_xlfn.IFS(MOD(A1011,3)=2,1,MOD(A1011,3)=0,VLOOKUP(A1011,任务数值!A:S,7),MOD(A1011,3)=1,1)</f>
        <v>1</v>
      </c>
      <c r="H1011" s="6" t="s">
        <v>21</v>
      </c>
      <c r="I1011" s="3">
        <v>3</v>
      </c>
    </row>
    <row r="1012" s="3" customFormat="1" spans="1:9">
      <c r="A1012" s="17">
        <v>1010</v>
      </c>
      <c r="B1012" s="3" t="str">
        <f>_xlfn.IFS(MOD(A1012,3)=2,VLOOKUP(A1012,任务数值!A:I,5),MOD(A1012,3)=0,VLOOKUP(A1012,任务数值!A:I,8),MOD(A1012,3)=1,VLOOKUP(A1012,任务数值!A:S,13))</f>
        <v>通关星球42-2</v>
      </c>
      <c r="C1012" s="17">
        <f t="shared" si="33"/>
        <v>1011</v>
      </c>
      <c r="D1012" s="22" t="str">
        <f t="shared" si="34"/>
        <v>成就类型-通关战斗类型关卡</v>
      </c>
      <c r="E1012" s="22">
        <v>1</v>
      </c>
      <c r="F1012" s="22" t="str">
        <f>_xlfn.IFS(MOD(A1012,3)=2,VLOOKUP(A1012,任务数值!A:R,9),MOD(A1012,3)=0,999,MOD(A1012,3)=1,VLOOKUP(A1012,任务数值!A:S,14))</f>
        <v>战斗类型-精英关卡|42|2</v>
      </c>
      <c r="G1012" s="22">
        <f>_xlfn.IFS(MOD(A1012,3)=2,1,MOD(A1012,3)=0,VLOOKUP(A1012,任务数值!A:S,7),MOD(A1012,3)=1,1)</f>
        <v>1</v>
      </c>
      <c r="H1012" s="6" t="s">
        <v>21</v>
      </c>
      <c r="I1012" s="3">
        <v>3</v>
      </c>
    </row>
    <row r="1013" s="3" customFormat="1" spans="1:9">
      <c r="A1013" s="17">
        <v>1011</v>
      </c>
      <c r="B1013" s="3" t="str">
        <f>_xlfn.IFS(MOD(A1013,3)=2,VLOOKUP(A1013,任务数值!A:I,5),MOD(A1013,3)=0,VLOOKUP(A1013,任务数值!A:I,8),MOD(A1013,3)=1,VLOOKUP(A1013,任务数值!A:S,13))</f>
        <v>职业总等级到达15000</v>
      </c>
      <c r="C1013" s="17">
        <f t="shared" si="33"/>
        <v>1012</v>
      </c>
      <c r="D1013" s="22" t="str">
        <f t="shared" si="34"/>
        <v>成就类型-职业到达等级</v>
      </c>
      <c r="E1013" s="22">
        <v>1</v>
      </c>
      <c r="F1013" s="22">
        <f>_xlfn.IFS(MOD(A1013,3)=2,VLOOKUP(A1013,任务数值!A:R,9),MOD(A1013,3)=0,999,MOD(A1013,3)=1,VLOOKUP(A1013,任务数值!A:S,14))</f>
        <v>999</v>
      </c>
      <c r="G1013" s="22">
        <f>_xlfn.IFS(MOD(A1013,3)=2,1,MOD(A1013,3)=0,VLOOKUP(A1013,任务数值!A:S,7),MOD(A1013,3)=1,1)</f>
        <v>15000</v>
      </c>
      <c r="H1013" s="6" t="s">
        <v>21</v>
      </c>
      <c r="I1013" s="3">
        <v>3</v>
      </c>
    </row>
    <row r="1014" s="3" customFormat="1" spans="1:9">
      <c r="A1014" s="17">
        <v>1012</v>
      </c>
      <c r="B1014" s="3" t="str">
        <f>_xlfn.IFS(MOD(A1014,3)=2,VLOOKUP(A1014,任务数值!A:I,5),MOD(A1014,3)=0,VLOOKUP(A1014,任务数值!A:I,8),MOD(A1014,3)=1,VLOOKUP(A1014,任务数值!A:S,13))</f>
        <v>通关守卫战:暗紫星170</v>
      </c>
      <c r="C1014" s="17">
        <f t="shared" si="33"/>
        <v>1013</v>
      </c>
      <c r="D1014" s="22" t="str">
        <f t="shared" si="34"/>
        <v>成就类型-通关战斗类型关卡</v>
      </c>
      <c r="E1014" s="22">
        <v>1</v>
      </c>
      <c r="F1014" s="22" t="str">
        <f>_xlfn.IFS(MOD(A1014,3)=2,VLOOKUP(A1014,任务数值!A:R,9),MOD(A1014,3)=0,999,MOD(A1014,3)=1,VLOOKUP(A1014,任务数值!A:S,14))</f>
        <v>战斗类型-挂机关卡|35|170</v>
      </c>
      <c r="G1014" s="22">
        <f>_xlfn.IFS(MOD(A1014,3)=2,1,MOD(A1014,3)=0,VLOOKUP(A1014,任务数值!A:S,7),MOD(A1014,3)=1,1)</f>
        <v>1</v>
      </c>
      <c r="H1014" s="6" t="s">
        <v>21</v>
      </c>
      <c r="I1014" s="3">
        <v>3</v>
      </c>
    </row>
    <row r="1015" s="3" customFormat="1" spans="1:9">
      <c r="A1015" s="17">
        <v>1013</v>
      </c>
      <c r="B1015" s="3" t="str">
        <f>_xlfn.IFS(MOD(A1015,3)=2,VLOOKUP(A1015,任务数值!A:I,5),MOD(A1015,3)=0,VLOOKUP(A1015,任务数值!A:I,8),MOD(A1015,3)=1,VLOOKUP(A1015,任务数值!A:S,13))</f>
        <v>通关星球42-2</v>
      </c>
      <c r="C1015" s="17">
        <f t="shared" si="33"/>
        <v>1014</v>
      </c>
      <c r="D1015" s="22" t="str">
        <f t="shared" si="34"/>
        <v>成就类型-通关战斗类型关卡</v>
      </c>
      <c r="E1015" s="22">
        <v>1</v>
      </c>
      <c r="F1015" s="22" t="str">
        <f>_xlfn.IFS(MOD(A1015,3)=2,VLOOKUP(A1015,任务数值!A:R,9),MOD(A1015,3)=0,999,MOD(A1015,3)=1,VLOOKUP(A1015,任务数值!A:S,14))</f>
        <v>战斗类型-精英关卡|42|2</v>
      </c>
      <c r="G1015" s="22">
        <f>_xlfn.IFS(MOD(A1015,3)=2,1,MOD(A1015,3)=0,VLOOKUP(A1015,任务数值!A:S,7),MOD(A1015,3)=1,1)</f>
        <v>1</v>
      </c>
      <c r="H1015" s="6" t="s">
        <v>21</v>
      </c>
      <c r="I1015" s="3">
        <v>3</v>
      </c>
    </row>
    <row r="1016" s="3" customFormat="1" spans="1:9">
      <c r="A1016" s="17">
        <v>1014</v>
      </c>
      <c r="B1016" s="3" t="str">
        <f>_xlfn.IFS(MOD(A1016,3)=2,VLOOKUP(A1016,任务数值!A:I,5),MOD(A1016,3)=0,VLOOKUP(A1016,任务数值!A:I,8),MOD(A1016,3)=1,VLOOKUP(A1016,任务数值!A:S,13))</f>
        <v>职业总等级到达15000</v>
      </c>
      <c r="C1016" s="17">
        <f t="shared" si="33"/>
        <v>1015</v>
      </c>
      <c r="D1016" s="22" t="str">
        <f t="shared" si="34"/>
        <v>成就类型-职业到达等级</v>
      </c>
      <c r="E1016" s="22">
        <v>1</v>
      </c>
      <c r="F1016" s="22">
        <f>_xlfn.IFS(MOD(A1016,3)=2,VLOOKUP(A1016,任务数值!A:R,9),MOD(A1016,3)=0,999,MOD(A1016,3)=1,VLOOKUP(A1016,任务数值!A:S,14))</f>
        <v>999</v>
      </c>
      <c r="G1016" s="22">
        <f>_xlfn.IFS(MOD(A1016,3)=2,1,MOD(A1016,3)=0,VLOOKUP(A1016,任务数值!A:S,7),MOD(A1016,3)=1,1)</f>
        <v>15000</v>
      </c>
      <c r="H1016" s="6" t="s">
        <v>21</v>
      </c>
      <c r="I1016" s="3">
        <v>3</v>
      </c>
    </row>
    <row r="1017" s="3" customFormat="1" spans="1:9">
      <c r="A1017" s="17">
        <v>1015</v>
      </c>
      <c r="B1017" s="3" t="str">
        <f>_xlfn.IFS(MOD(A1017,3)=2,VLOOKUP(A1017,任务数值!A:I,5),MOD(A1017,3)=0,VLOOKUP(A1017,任务数值!A:I,8),MOD(A1017,3)=1,VLOOKUP(A1017,任务数值!A:S,13))</f>
        <v>通关守卫战:暗紫星170</v>
      </c>
      <c r="C1017" s="17">
        <f t="shared" si="33"/>
        <v>1016</v>
      </c>
      <c r="D1017" s="22" t="str">
        <f t="shared" si="34"/>
        <v>成就类型-通关战斗类型关卡</v>
      </c>
      <c r="E1017" s="22">
        <v>1</v>
      </c>
      <c r="F1017" s="22" t="str">
        <f>_xlfn.IFS(MOD(A1017,3)=2,VLOOKUP(A1017,任务数值!A:R,9),MOD(A1017,3)=0,999,MOD(A1017,3)=1,VLOOKUP(A1017,任务数值!A:S,14))</f>
        <v>战斗类型-挂机关卡|35|170</v>
      </c>
      <c r="G1017" s="22">
        <f>_xlfn.IFS(MOD(A1017,3)=2,1,MOD(A1017,3)=0,VLOOKUP(A1017,任务数值!A:S,7),MOD(A1017,3)=1,1)</f>
        <v>1</v>
      </c>
      <c r="H1017" s="6" t="s">
        <v>21</v>
      </c>
      <c r="I1017" s="3">
        <v>3</v>
      </c>
    </row>
    <row r="1018" s="3" customFormat="1" spans="1:9">
      <c r="A1018" s="17">
        <v>1016</v>
      </c>
      <c r="B1018" s="3" t="str">
        <f>_xlfn.IFS(MOD(A1018,3)=2,VLOOKUP(A1018,任务数值!A:I,5),MOD(A1018,3)=0,VLOOKUP(A1018,任务数值!A:I,8),MOD(A1018,3)=1,VLOOKUP(A1018,任务数值!A:S,13))</f>
        <v>通关星球42-2</v>
      </c>
      <c r="C1018" s="17">
        <f t="shared" si="33"/>
        <v>1017</v>
      </c>
      <c r="D1018" s="22" t="str">
        <f t="shared" si="34"/>
        <v>成就类型-通关战斗类型关卡</v>
      </c>
      <c r="E1018" s="22">
        <v>1</v>
      </c>
      <c r="F1018" s="22" t="str">
        <f>_xlfn.IFS(MOD(A1018,3)=2,VLOOKUP(A1018,任务数值!A:R,9),MOD(A1018,3)=0,999,MOD(A1018,3)=1,VLOOKUP(A1018,任务数值!A:S,14))</f>
        <v>战斗类型-精英关卡|42|2</v>
      </c>
      <c r="G1018" s="22">
        <f>_xlfn.IFS(MOD(A1018,3)=2,1,MOD(A1018,3)=0,VLOOKUP(A1018,任务数值!A:S,7),MOD(A1018,3)=1,1)</f>
        <v>1</v>
      </c>
      <c r="H1018" s="6" t="s">
        <v>21</v>
      </c>
      <c r="I1018" s="3">
        <v>3</v>
      </c>
    </row>
    <row r="1019" s="3" customFormat="1" spans="1:9">
      <c r="A1019" s="17">
        <v>1017</v>
      </c>
      <c r="B1019" s="3" t="str">
        <f>_xlfn.IFS(MOD(A1019,3)=2,VLOOKUP(A1019,任务数值!A:I,5),MOD(A1019,3)=0,VLOOKUP(A1019,任务数值!A:I,8),MOD(A1019,3)=1,VLOOKUP(A1019,任务数值!A:S,13))</f>
        <v>职业总等级到达15000</v>
      </c>
      <c r="C1019" s="17">
        <f t="shared" si="33"/>
        <v>1018</v>
      </c>
      <c r="D1019" s="22" t="str">
        <f t="shared" si="34"/>
        <v>成就类型-职业到达等级</v>
      </c>
      <c r="E1019" s="22">
        <v>1</v>
      </c>
      <c r="F1019" s="22">
        <f>_xlfn.IFS(MOD(A1019,3)=2,VLOOKUP(A1019,任务数值!A:R,9),MOD(A1019,3)=0,999,MOD(A1019,3)=1,VLOOKUP(A1019,任务数值!A:S,14))</f>
        <v>999</v>
      </c>
      <c r="G1019" s="22">
        <f>_xlfn.IFS(MOD(A1019,3)=2,1,MOD(A1019,3)=0,VLOOKUP(A1019,任务数值!A:S,7),MOD(A1019,3)=1,1)</f>
        <v>15000</v>
      </c>
      <c r="H1019" s="6" t="s">
        <v>21</v>
      </c>
      <c r="I1019" s="3">
        <v>3</v>
      </c>
    </row>
    <row r="1020" s="3" customFormat="1" spans="1:9">
      <c r="A1020" s="17">
        <v>1018</v>
      </c>
      <c r="B1020" s="3" t="str">
        <f>_xlfn.IFS(MOD(A1020,3)=2,VLOOKUP(A1020,任务数值!A:I,5),MOD(A1020,3)=0,VLOOKUP(A1020,任务数值!A:I,8),MOD(A1020,3)=1,VLOOKUP(A1020,任务数值!A:S,13))</f>
        <v>通关守卫战:暗紫星170</v>
      </c>
      <c r="C1020" s="17">
        <f t="shared" si="33"/>
        <v>1019</v>
      </c>
      <c r="D1020" s="22" t="str">
        <f t="shared" si="34"/>
        <v>成就类型-通关战斗类型关卡</v>
      </c>
      <c r="E1020" s="22">
        <v>1</v>
      </c>
      <c r="F1020" s="22" t="str">
        <f>_xlfn.IFS(MOD(A1020,3)=2,VLOOKUP(A1020,任务数值!A:R,9),MOD(A1020,3)=0,999,MOD(A1020,3)=1,VLOOKUP(A1020,任务数值!A:S,14))</f>
        <v>战斗类型-挂机关卡|35|170</v>
      </c>
      <c r="G1020" s="22">
        <f>_xlfn.IFS(MOD(A1020,3)=2,1,MOD(A1020,3)=0,VLOOKUP(A1020,任务数值!A:S,7),MOD(A1020,3)=1,1)</f>
        <v>1</v>
      </c>
      <c r="H1020" s="6" t="s">
        <v>21</v>
      </c>
      <c r="I1020" s="3">
        <v>3</v>
      </c>
    </row>
    <row r="1021" s="3" customFormat="1" spans="1:9">
      <c r="A1021" s="17">
        <v>1019</v>
      </c>
      <c r="B1021" s="3" t="str">
        <f>_xlfn.IFS(MOD(A1021,3)=2,VLOOKUP(A1021,任务数值!A:I,5),MOD(A1021,3)=0,VLOOKUP(A1021,任务数值!A:I,8),MOD(A1021,3)=1,VLOOKUP(A1021,任务数值!A:S,13))</f>
        <v>通关星球42-2</v>
      </c>
      <c r="C1021" s="17">
        <f t="shared" si="33"/>
        <v>1020</v>
      </c>
      <c r="D1021" s="22" t="str">
        <f t="shared" si="34"/>
        <v>成就类型-通关战斗类型关卡</v>
      </c>
      <c r="E1021" s="22">
        <v>1</v>
      </c>
      <c r="F1021" s="22" t="str">
        <f>_xlfn.IFS(MOD(A1021,3)=2,VLOOKUP(A1021,任务数值!A:R,9),MOD(A1021,3)=0,999,MOD(A1021,3)=1,VLOOKUP(A1021,任务数值!A:S,14))</f>
        <v>战斗类型-精英关卡|42|2</v>
      </c>
      <c r="G1021" s="22">
        <f>_xlfn.IFS(MOD(A1021,3)=2,1,MOD(A1021,3)=0,VLOOKUP(A1021,任务数值!A:S,7),MOD(A1021,3)=1,1)</f>
        <v>1</v>
      </c>
      <c r="H1021" s="6" t="s">
        <v>21</v>
      </c>
      <c r="I1021" s="3">
        <v>3</v>
      </c>
    </row>
    <row r="1022" s="3" customFormat="1" spans="1:9">
      <c r="A1022" s="17">
        <v>1020</v>
      </c>
      <c r="B1022" s="3" t="str">
        <f>_xlfn.IFS(MOD(A1022,3)=2,VLOOKUP(A1022,任务数值!A:I,5),MOD(A1022,3)=0,VLOOKUP(A1022,任务数值!A:I,8),MOD(A1022,3)=1,VLOOKUP(A1022,任务数值!A:S,13))</f>
        <v>职业总等级到达15000</v>
      </c>
      <c r="C1022" s="17">
        <f t="shared" si="33"/>
        <v>1021</v>
      </c>
      <c r="D1022" s="22" t="str">
        <f t="shared" si="34"/>
        <v>成就类型-职业到达等级</v>
      </c>
      <c r="E1022" s="22">
        <v>1</v>
      </c>
      <c r="F1022" s="22">
        <f>_xlfn.IFS(MOD(A1022,3)=2,VLOOKUP(A1022,任务数值!A:R,9),MOD(A1022,3)=0,999,MOD(A1022,3)=1,VLOOKUP(A1022,任务数值!A:S,14))</f>
        <v>999</v>
      </c>
      <c r="G1022" s="22">
        <f>_xlfn.IFS(MOD(A1022,3)=2,1,MOD(A1022,3)=0,VLOOKUP(A1022,任务数值!A:S,7),MOD(A1022,3)=1,1)</f>
        <v>15000</v>
      </c>
      <c r="H1022" s="6" t="s">
        <v>21</v>
      </c>
      <c r="I1022" s="3">
        <v>3</v>
      </c>
    </row>
    <row r="1023" s="3" customFormat="1" spans="1:9">
      <c r="A1023" s="17">
        <v>1021</v>
      </c>
      <c r="B1023" s="3" t="str">
        <f>_xlfn.IFS(MOD(A1023,3)=2,VLOOKUP(A1023,任务数值!A:I,5),MOD(A1023,3)=0,VLOOKUP(A1023,任务数值!A:I,8),MOD(A1023,3)=1,VLOOKUP(A1023,任务数值!A:S,13))</f>
        <v>通关守卫战:暗紫星170</v>
      </c>
      <c r="C1023" s="17">
        <f t="shared" si="33"/>
        <v>1022</v>
      </c>
      <c r="D1023" s="22" t="str">
        <f t="shared" si="34"/>
        <v>成就类型-通关战斗类型关卡</v>
      </c>
      <c r="E1023" s="22">
        <v>1</v>
      </c>
      <c r="F1023" s="22" t="str">
        <f>_xlfn.IFS(MOD(A1023,3)=2,VLOOKUP(A1023,任务数值!A:R,9),MOD(A1023,3)=0,999,MOD(A1023,3)=1,VLOOKUP(A1023,任务数值!A:S,14))</f>
        <v>战斗类型-挂机关卡|35|170</v>
      </c>
      <c r="G1023" s="22">
        <f>_xlfn.IFS(MOD(A1023,3)=2,1,MOD(A1023,3)=0,VLOOKUP(A1023,任务数值!A:S,7),MOD(A1023,3)=1,1)</f>
        <v>1</v>
      </c>
      <c r="H1023" s="6" t="s">
        <v>21</v>
      </c>
      <c r="I1023" s="3">
        <v>3</v>
      </c>
    </row>
    <row r="1024" s="3" customFormat="1" spans="1:9">
      <c r="A1024" s="17">
        <v>1022</v>
      </c>
      <c r="B1024" s="3" t="str">
        <f>_xlfn.IFS(MOD(A1024,3)=2,VLOOKUP(A1024,任务数值!A:I,5),MOD(A1024,3)=0,VLOOKUP(A1024,任务数值!A:I,8),MOD(A1024,3)=1,VLOOKUP(A1024,任务数值!A:S,13))</f>
        <v>通关星球42-2</v>
      </c>
      <c r="C1024" s="17">
        <f t="shared" si="33"/>
        <v>1023</v>
      </c>
      <c r="D1024" s="22" t="str">
        <f t="shared" si="34"/>
        <v>成就类型-通关战斗类型关卡</v>
      </c>
      <c r="E1024" s="22">
        <v>1</v>
      </c>
      <c r="F1024" s="22" t="str">
        <f>_xlfn.IFS(MOD(A1024,3)=2,VLOOKUP(A1024,任务数值!A:R,9),MOD(A1024,3)=0,999,MOD(A1024,3)=1,VLOOKUP(A1024,任务数值!A:S,14))</f>
        <v>战斗类型-精英关卡|42|2</v>
      </c>
      <c r="G1024" s="22">
        <f>_xlfn.IFS(MOD(A1024,3)=2,1,MOD(A1024,3)=0,VLOOKUP(A1024,任务数值!A:S,7),MOD(A1024,3)=1,1)</f>
        <v>1</v>
      </c>
      <c r="H1024" s="6" t="s">
        <v>21</v>
      </c>
      <c r="I1024" s="3">
        <v>3</v>
      </c>
    </row>
    <row r="1025" s="3" customFormat="1" spans="1:9">
      <c r="A1025" s="17">
        <v>1023</v>
      </c>
      <c r="B1025" s="3" t="str">
        <f>_xlfn.IFS(MOD(A1025,3)=2,VLOOKUP(A1025,任务数值!A:I,5),MOD(A1025,3)=0,VLOOKUP(A1025,任务数值!A:I,8),MOD(A1025,3)=1,VLOOKUP(A1025,任务数值!A:S,13))</f>
        <v>职业总等级到达15000</v>
      </c>
      <c r="C1025" s="17">
        <f t="shared" si="33"/>
        <v>1024</v>
      </c>
      <c r="D1025" s="22" t="str">
        <f t="shared" si="34"/>
        <v>成就类型-职业到达等级</v>
      </c>
      <c r="E1025" s="22">
        <v>1</v>
      </c>
      <c r="F1025" s="22">
        <f>_xlfn.IFS(MOD(A1025,3)=2,VLOOKUP(A1025,任务数值!A:R,9),MOD(A1025,3)=0,999,MOD(A1025,3)=1,VLOOKUP(A1025,任务数值!A:S,14))</f>
        <v>999</v>
      </c>
      <c r="G1025" s="22">
        <f>_xlfn.IFS(MOD(A1025,3)=2,1,MOD(A1025,3)=0,VLOOKUP(A1025,任务数值!A:S,7),MOD(A1025,3)=1,1)</f>
        <v>15000</v>
      </c>
      <c r="H1025" s="6" t="s">
        <v>21</v>
      </c>
      <c r="I1025" s="3">
        <v>3</v>
      </c>
    </row>
    <row r="1026" s="3" customFormat="1" spans="1:9">
      <c r="A1026" s="17">
        <v>1024</v>
      </c>
      <c r="B1026" s="3" t="str">
        <f>_xlfn.IFS(MOD(A1026,3)=2,VLOOKUP(A1026,任务数值!A:I,5),MOD(A1026,3)=0,VLOOKUP(A1026,任务数值!A:I,8),MOD(A1026,3)=1,VLOOKUP(A1026,任务数值!A:S,13))</f>
        <v>通关守卫战:暗紫星170</v>
      </c>
      <c r="C1026" s="17">
        <f t="shared" ref="C1026:C1089" si="35">A1026+1</f>
        <v>1025</v>
      </c>
      <c r="D1026" s="22" t="str">
        <f t="shared" ref="D1026:D1089" si="36">_xlfn.IFS(MOD(A1026,3)=2,"成就类型-通关战斗类型关卡",MOD(A1026,3)=0,"成就类型-职业到达等级",MOD(A1026,3)=1,"成就类型-通关战斗类型关卡")</f>
        <v>成就类型-通关战斗类型关卡</v>
      </c>
      <c r="E1026" s="22">
        <v>1</v>
      </c>
      <c r="F1026" s="22" t="str">
        <f>_xlfn.IFS(MOD(A1026,3)=2,VLOOKUP(A1026,任务数值!A:R,9),MOD(A1026,3)=0,999,MOD(A1026,3)=1,VLOOKUP(A1026,任务数值!A:S,14))</f>
        <v>战斗类型-挂机关卡|35|170</v>
      </c>
      <c r="G1026" s="22">
        <f>_xlfn.IFS(MOD(A1026,3)=2,1,MOD(A1026,3)=0,VLOOKUP(A1026,任务数值!A:S,7),MOD(A1026,3)=1,1)</f>
        <v>1</v>
      </c>
      <c r="H1026" s="6" t="s">
        <v>21</v>
      </c>
      <c r="I1026" s="3">
        <v>3</v>
      </c>
    </row>
    <row r="1027" s="3" customFormat="1" spans="1:9">
      <c r="A1027" s="17">
        <v>1025</v>
      </c>
      <c r="B1027" s="3" t="str">
        <f>_xlfn.IFS(MOD(A1027,3)=2,VLOOKUP(A1027,任务数值!A:I,5),MOD(A1027,3)=0,VLOOKUP(A1027,任务数值!A:I,8),MOD(A1027,3)=1,VLOOKUP(A1027,任务数值!A:S,13))</f>
        <v>通关星球42-2</v>
      </c>
      <c r="C1027" s="17">
        <f t="shared" si="35"/>
        <v>1026</v>
      </c>
      <c r="D1027" s="22" t="str">
        <f t="shared" si="36"/>
        <v>成就类型-通关战斗类型关卡</v>
      </c>
      <c r="E1027" s="22">
        <v>1</v>
      </c>
      <c r="F1027" s="22" t="str">
        <f>_xlfn.IFS(MOD(A1027,3)=2,VLOOKUP(A1027,任务数值!A:R,9),MOD(A1027,3)=0,999,MOD(A1027,3)=1,VLOOKUP(A1027,任务数值!A:S,14))</f>
        <v>战斗类型-精英关卡|42|2</v>
      </c>
      <c r="G1027" s="22">
        <f>_xlfn.IFS(MOD(A1027,3)=2,1,MOD(A1027,3)=0,VLOOKUP(A1027,任务数值!A:S,7),MOD(A1027,3)=1,1)</f>
        <v>1</v>
      </c>
      <c r="H1027" s="6" t="s">
        <v>21</v>
      </c>
      <c r="I1027" s="3">
        <v>3</v>
      </c>
    </row>
    <row r="1028" s="3" customFormat="1" spans="1:9">
      <c r="A1028" s="17">
        <v>1026</v>
      </c>
      <c r="B1028" s="3" t="str">
        <f>_xlfn.IFS(MOD(A1028,3)=2,VLOOKUP(A1028,任务数值!A:I,5),MOD(A1028,3)=0,VLOOKUP(A1028,任务数值!A:I,8),MOD(A1028,3)=1,VLOOKUP(A1028,任务数值!A:S,13))</f>
        <v>职业总等级到达15000</v>
      </c>
      <c r="C1028" s="17">
        <f t="shared" si="35"/>
        <v>1027</v>
      </c>
      <c r="D1028" s="22" t="str">
        <f t="shared" si="36"/>
        <v>成就类型-职业到达等级</v>
      </c>
      <c r="E1028" s="22">
        <v>1</v>
      </c>
      <c r="F1028" s="22">
        <f>_xlfn.IFS(MOD(A1028,3)=2,VLOOKUP(A1028,任务数值!A:R,9),MOD(A1028,3)=0,999,MOD(A1028,3)=1,VLOOKUP(A1028,任务数值!A:S,14))</f>
        <v>999</v>
      </c>
      <c r="G1028" s="22">
        <f>_xlfn.IFS(MOD(A1028,3)=2,1,MOD(A1028,3)=0,VLOOKUP(A1028,任务数值!A:S,7),MOD(A1028,3)=1,1)</f>
        <v>15000</v>
      </c>
      <c r="H1028" s="6" t="s">
        <v>21</v>
      </c>
      <c r="I1028" s="3">
        <v>3</v>
      </c>
    </row>
    <row r="1029" s="3" customFormat="1" spans="1:9">
      <c r="A1029" s="17">
        <v>1027</v>
      </c>
      <c r="B1029" s="3" t="str">
        <f>_xlfn.IFS(MOD(A1029,3)=2,VLOOKUP(A1029,任务数值!A:I,5),MOD(A1029,3)=0,VLOOKUP(A1029,任务数值!A:I,8),MOD(A1029,3)=1,VLOOKUP(A1029,任务数值!A:S,13))</f>
        <v>通关守卫战:暗紫星170</v>
      </c>
      <c r="C1029" s="17">
        <f t="shared" si="35"/>
        <v>1028</v>
      </c>
      <c r="D1029" s="22" t="str">
        <f t="shared" si="36"/>
        <v>成就类型-通关战斗类型关卡</v>
      </c>
      <c r="E1029" s="22">
        <v>1</v>
      </c>
      <c r="F1029" s="22" t="str">
        <f>_xlfn.IFS(MOD(A1029,3)=2,VLOOKUP(A1029,任务数值!A:R,9),MOD(A1029,3)=0,999,MOD(A1029,3)=1,VLOOKUP(A1029,任务数值!A:S,14))</f>
        <v>战斗类型-挂机关卡|35|170</v>
      </c>
      <c r="G1029" s="22">
        <f>_xlfn.IFS(MOD(A1029,3)=2,1,MOD(A1029,3)=0,VLOOKUP(A1029,任务数值!A:S,7),MOD(A1029,3)=1,1)</f>
        <v>1</v>
      </c>
      <c r="H1029" s="6" t="s">
        <v>21</v>
      </c>
      <c r="I1029" s="3">
        <v>3</v>
      </c>
    </row>
    <row r="1030" s="3" customFormat="1" spans="1:9">
      <c r="A1030" s="17">
        <v>1028</v>
      </c>
      <c r="B1030" s="3" t="str">
        <f>_xlfn.IFS(MOD(A1030,3)=2,VLOOKUP(A1030,任务数值!A:I,5),MOD(A1030,3)=0,VLOOKUP(A1030,任务数值!A:I,8),MOD(A1030,3)=1,VLOOKUP(A1030,任务数值!A:S,13))</f>
        <v>通关星球42-2</v>
      </c>
      <c r="C1030" s="17">
        <f t="shared" si="35"/>
        <v>1029</v>
      </c>
      <c r="D1030" s="22" t="str">
        <f t="shared" si="36"/>
        <v>成就类型-通关战斗类型关卡</v>
      </c>
      <c r="E1030" s="22">
        <v>1</v>
      </c>
      <c r="F1030" s="22" t="str">
        <f>_xlfn.IFS(MOD(A1030,3)=2,VLOOKUP(A1030,任务数值!A:R,9),MOD(A1030,3)=0,999,MOD(A1030,3)=1,VLOOKUP(A1030,任务数值!A:S,14))</f>
        <v>战斗类型-精英关卡|42|2</v>
      </c>
      <c r="G1030" s="22">
        <f>_xlfn.IFS(MOD(A1030,3)=2,1,MOD(A1030,3)=0,VLOOKUP(A1030,任务数值!A:S,7),MOD(A1030,3)=1,1)</f>
        <v>1</v>
      </c>
      <c r="H1030" s="6" t="s">
        <v>21</v>
      </c>
      <c r="I1030" s="3">
        <v>3</v>
      </c>
    </row>
    <row r="1031" s="3" customFormat="1" spans="1:9">
      <c r="A1031" s="17">
        <v>1029</v>
      </c>
      <c r="B1031" s="3" t="str">
        <f>_xlfn.IFS(MOD(A1031,3)=2,VLOOKUP(A1031,任务数值!A:I,5),MOD(A1031,3)=0,VLOOKUP(A1031,任务数值!A:I,8),MOD(A1031,3)=1,VLOOKUP(A1031,任务数值!A:S,13))</f>
        <v>职业总等级到达15000</v>
      </c>
      <c r="C1031" s="17">
        <f t="shared" si="35"/>
        <v>1030</v>
      </c>
      <c r="D1031" s="22" t="str">
        <f t="shared" si="36"/>
        <v>成就类型-职业到达等级</v>
      </c>
      <c r="E1031" s="22">
        <v>1</v>
      </c>
      <c r="F1031" s="22">
        <f>_xlfn.IFS(MOD(A1031,3)=2,VLOOKUP(A1031,任务数值!A:R,9),MOD(A1031,3)=0,999,MOD(A1031,3)=1,VLOOKUP(A1031,任务数值!A:S,14))</f>
        <v>999</v>
      </c>
      <c r="G1031" s="22">
        <f>_xlfn.IFS(MOD(A1031,3)=2,1,MOD(A1031,3)=0,VLOOKUP(A1031,任务数值!A:S,7),MOD(A1031,3)=1,1)</f>
        <v>15000</v>
      </c>
      <c r="H1031" s="6" t="s">
        <v>21</v>
      </c>
      <c r="I1031" s="3">
        <v>3</v>
      </c>
    </row>
    <row r="1032" s="3" customFormat="1" spans="1:9">
      <c r="A1032" s="17">
        <v>1030</v>
      </c>
      <c r="B1032" s="3" t="str">
        <f>_xlfn.IFS(MOD(A1032,3)=2,VLOOKUP(A1032,任务数值!A:I,5),MOD(A1032,3)=0,VLOOKUP(A1032,任务数值!A:I,8),MOD(A1032,3)=1,VLOOKUP(A1032,任务数值!A:S,13))</f>
        <v>通关守卫战:暗紫星170</v>
      </c>
      <c r="C1032" s="17">
        <f t="shared" si="35"/>
        <v>1031</v>
      </c>
      <c r="D1032" s="22" t="str">
        <f t="shared" si="36"/>
        <v>成就类型-通关战斗类型关卡</v>
      </c>
      <c r="E1032" s="22">
        <v>1</v>
      </c>
      <c r="F1032" s="22" t="str">
        <f>_xlfn.IFS(MOD(A1032,3)=2,VLOOKUP(A1032,任务数值!A:R,9),MOD(A1032,3)=0,999,MOD(A1032,3)=1,VLOOKUP(A1032,任务数值!A:S,14))</f>
        <v>战斗类型-挂机关卡|35|170</v>
      </c>
      <c r="G1032" s="22">
        <f>_xlfn.IFS(MOD(A1032,3)=2,1,MOD(A1032,3)=0,VLOOKUP(A1032,任务数值!A:S,7),MOD(A1032,3)=1,1)</f>
        <v>1</v>
      </c>
      <c r="H1032" s="6" t="s">
        <v>21</v>
      </c>
      <c r="I1032" s="3">
        <v>3</v>
      </c>
    </row>
    <row r="1033" s="3" customFormat="1" spans="1:9">
      <c r="A1033" s="17">
        <v>1031</v>
      </c>
      <c r="B1033" s="3" t="str">
        <f>_xlfn.IFS(MOD(A1033,3)=2,VLOOKUP(A1033,任务数值!A:I,5),MOD(A1033,3)=0,VLOOKUP(A1033,任务数值!A:I,8),MOD(A1033,3)=1,VLOOKUP(A1033,任务数值!A:S,13))</f>
        <v>通关星球42-2</v>
      </c>
      <c r="C1033" s="17">
        <f t="shared" si="35"/>
        <v>1032</v>
      </c>
      <c r="D1033" s="22" t="str">
        <f t="shared" si="36"/>
        <v>成就类型-通关战斗类型关卡</v>
      </c>
      <c r="E1033" s="22">
        <v>1</v>
      </c>
      <c r="F1033" s="22" t="str">
        <f>_xlfn.IFS(MOD(A1033,3)=2,VLOOKUP(A1033,任务数值!A:R,9),MOD(A1033,3)=0,999,MOD(A1033,3)=1,VLOOKUP(A1033,任务数值!A:S,14))</f>
        <v>战斗类型-精英关卡|42|2</v>
      </c>
      <c r="G1033" s="22">
        <f>_xlfn.IFS(MOD(A1033,3)=2,1,MOD(A1033,3)=0,VLOOKUP(A1033,任务数值!A:S,7),MOD(A1033,3)=1,1)</f>
        <v>1</v>
      </c>
      <c r="H1033" s="6" t="s">
        <v>21</v>
      </c>
      <c r="I1033" s="3">
        <v>3</v>
      </c>
    </row>
    <row r="1034" s="3" customFormat="1" spans="1:9">
      <c r="A1034" s="17">
        <v>1032</v>
      </c>
      <c r="B1034" s="3" t="str">
        <f>_xlfn.IFS(MOD(A1034,3)=2,VLOOKUP(A1034,任务数值!A:I,5),MOD(A1034,3)=0,VLOOKUP(A1034,任务数值!A:I,8),MOD(A1034,3)=1,VLOOKUP(A1034,任务数值!A:S,13))</f>
        <v>职业总等级到达15000</v>
      </c>
      <c r="C1034" s="17">
        <f t="shared" si="35"/>
        <v>1033</v>
      </c>
      <c r="D1034" s="22" t="str">
        <f t="shared" si="36"/>
        <v>成就类型-职业到达等级</v>
      </c>
      <c r="E1034" s="22">
        <v>1</v>
      </c>
      <c r="F1034" s="22">
        <f>_xlfn.IFS(MOD(A1034,3)=2,VLOOKUP(A1034,任务数值!A:R,9),MOD(A1034,3)=0,999,MOD(A1034,3)=1,VLOOKUP(A1034,任务数值!A:S,14))</f>
        <v>999</v>
      </c>
      <c r="G1034" s="22">
        <f>_xlfn.IFS(MOD(A1034,3)=2,1,MOD(A1034,3)=0,VLOOKUP(A1034,任务数值!A:S,7),MOD(A1034,3)=1,1)</f>
        <v>15000</v>
      </c>
      <c r="H1034" s="6" t="s">
        <v>21</v>
      </c>
      <c r="I1034" s="3">
        <v>3</v>
      </c>
    </row>
    <row r="1035" s="3" customFormat="1" spans="1:9">
      <c r="A1035" s="17">
        <v>1033</v>
      </c>
      <c r="B1035" s="3" t="str">
        <f>_xlfn.IFS(MOD(A1035,3)=2,VLOOKUP(A1035,任务数值!A:I,5),MOD(A1035,3)=0,VLOOKUP(A1035,任务数值!A:I,8),MOD(A1035,3)=1,VLOOKUP(A1035,任务数值!A:S,13))</f>
        <v>通关守卫战:暗紫星170</v>
      </c>
      <c r="C1035" s="17">
        <f t="shared" si="35"/>
        <v>1034</v>
      </c>
      <c r="D1035" s="22" t="str">
        <f t="shared" si="36"/>
        <v>成就类型-通关战斗类型关卡</v>
      </c>
      <c r="E1035" s="22">
        <v>1</v>
      </c>
      <c r="F1035" s="22" t="str">
        <f>_xlfn.IFS(MOD(A1035,3)=2,VLOOKUP(A1035,任务数值!A:R,9),MOD(A1035,3)=0,999,MOD(A1035,3)=1,VLOOKUP(A1035,任务数值!A:S,14))</f>
        <v>战斗类型-挂机关卡|35|170</v>
      </c>
      <c r="G1035" s="22">
        <f>_xlfn.IFS(MOD(A1035,3)=2,1,MOD(A1035,3)=0,VLOOKUP(A1035,任务数值!A:S,7),MOD(A1035,3)=1,1)</f>
        <v>1</v>
      </c>
      <c r="H1035" s="6" t="s">
        <v>21</v>
      </c>
      <c r="I1035" s="3">
        <v>3</v>
      </c>
    </row>
    <row r="1036" s="3" customFormat="1" spans="1:9">
      <c r="A1036" s="17">
        <v>1034</v>
      </c>
      <c r="B1036" s="3" t="str">
        <f>_xlfn.IFS(MOD(A1036,3)=2,VLOOKUP(A1036,任务数值!A:I,5),MOD(A1036,3)=0,VLOOKUP(A1036,任务数值!A:I,8),MOD(A1036,3)=1,VLOOKUP(A1036,任务数值!A:S,13))</f>
        <v>通关星球42-2</v>
      </c>
      <c r="C1036" s="17">
        <f t="shared" si="35"/>
        <v>1035</v>
      </c>
      <c r="D1036" s="22" t="str">
        <f t="shared" si="36"/>
        <v>成就类型-通关战斗类型关卡</v>
      </c>
      <c r="E1036" s="22">
        <v>1</v>
      </c>
      <c r="F1036" s="22" t="str">
        <f>_xlfn.IFS(MOD(A1036,3)=2,VLOOKUP(A1036,任务数值!A:R,9),MOD(A1036,3)=0,999,MOD(A1036,3)=1,VLOOKUP(A1036,任务数值!A:S,14))</f>
        <v>战斗类型-精英关卡|42|2</v>
      </c>
      <c r="G1036" s="22">
        <f>_xlfn.IFS(MOD(A1036,3)=2,1,MOD(A1036,3)=0,VLOOKUP(A1036,任务数值!A:S,7),MOD(A1036,3)=1,1)</f>
        <v>1</v>
      </c>
      <c r="H1036" s="6" t="s">
        <v>21</v>
      </c>
      <c r="I1036" s="3">
        <v>3</v>
      </c>
    </row>
    <row r="1037" s="3" customFormat="1" spans="1:9">
      <c r="A1037" s="17">
        <v>1035</v>
      </c>
      <c r="B1037" s="3" t="str">
        <f>_xlfn.IFS(MOD(A1037,3)=2,VLOOKUP(A1037,任务数值!A:I,5),MOD(A1037,3)=0,VLOOKUP(A1037,任务数值!A:I,8),MOD(A1037,3)=1,VLOOKUP(A1037,任务数值!A:S,13))</f>
        <v>职业总等级到达15000</v>
      </c>
      <c r="C1037" s="17">
        <f t="shared" si="35"/>
        <v>1036</v>
      </c>
      <c r="D1037" s="22" t="str">
        <f t="shared" si="36"/>
        <v>成就类型-职业到达等级</v>
      </c>
      <c r="E1037" s="22">
        <v>1</v>
      </c>
      <c r="F1037" s="22">
        <f>_xlfn.IFS(MOD(A1037,3)=2,VLOOKUP(A1037,任务数值!A:R,9),MOD(A1037,3)=0,999,MOD(A1037,3)=1,VLOOKUP(A1037,任务数值!A:S,14))</f>
        <v>999</v>
      </c>
      <c r="G1037" s="22">
        <f>_xlfn.IFS(MOD(A1037,3)=2,1,MOD(A1037,3)=0,VLOOKUP(A1037,任务数值!A:S,7),MOD(A1037,3)=1,1)</f>
        <v>15000</v>
      </c>
      <c r="H1037" s="6" t="s">
        <v>21</v>
      </c>
      <c r="I1037" s="3">
        <v>3</v>
      </c>
    </row>
    <row r="1038" s="3" customFormat="1" spans="1:9">
      <c r="A1038" s="17">
        <v>1036</v>
      </c>
      <c r="B1038" s="3" t="str">
        <f>_xlfn.IFS(MOD(A1038,3)=2,VLOOKUP(A1038,任务数值!A:I,5),MOD(A1038,3)=0,VLOOKUP(A1038,任务数值!A:I,8),MOD(A1038,3)=1,VLOOKUP(A1038,任务数值!A:S,13))</f>
        <v>通关守卫战:暗紫星170</v>
      </c>
      <c r="C1038" s="17">
        <f t="shared" si="35"/>
        <v>1037</v>
      </c>
      <c r="D1038" s="22" t="str">
        <f t="shared" si="36"/>
        <v>成就类型-通关战斗类型关卡</v>
      </c>
      <c r="E1038" s="22">
        <v>1</v>
      </c>
      <c r="F1038" s="22" t="str">
        <f>_xlfn.IFS(MOD(A1038,3)=2,VLOOKUP(A1038,任务数值!A:R,9),MOD(A1038,3)=0,999,MOD(A1038,3)=1,VLOOKUP(A1038,任务数值!A:S,14))</f>
        <v>战斗类型-挂机关卡|35|170</v>
      </c>
      <c r="G1038" s="22">
        <f>_xlfn.IFS(MOD(A1038,3)=2,1,MOD(A1038,3)=0,VLOOKUP(A1038,任务数值!A:S,7),MOD(A1038,3)=1,1)</f>
        <v>1</v>
      </c>
      <c r="H1038" s="6" t="s">
        <v>21</v>
      </c>
      <c r="I1038" s="3">
        <v>3</v>
      </c>
    </row>
    <row r="1039" s="3" customFormat="1" spans="1:9">
      <c r="A1039" s="17">
        <v>1037</v>
      </c>
      <c r="B1039" s="3" t="str">
        <f>_xlfn.IFS(MOD(A1039,3)=2,VLOOKUP(A1039,任务数值!A:I,5),MOD(A1039,3)=0,VLOOKUP(A1039,任务数值!A:I,8),MOD(A1039,3)=1,VLOOKUP(A1039,任务数值!A:S,13))</f>
        <v>通关星球42-2</v>
      </c>
      <c r="C1039" s="17">
        <f t="shared" si="35"/>
        <v>1038</v>
      </c>
      <c r="D1039" s="22" t="str">
        <f t="shared" si="36"/>
        <v>成就类型-通关战斗类型关卡</v>
      </c>
      <c r="E1039" s="22">
        <v>1</v>
      </c>
      <c r="F1039" s="22" t="str">
        <f>_xlfn.IFS(MOD(A1039,3)=2,VLOOKUP(A1039,任务数值!A:R,9),MOD(A1039,3)=0,999,MOD(A1039,3)=1,VLOOKUP(A1039,任务数值!A:S,14))</f>
        <v>战斗类型-精英关卡|42|2</v>
      </c>
      <c r="G1039" s="22">
        <f>_xlfn.IFS(MOD(A1039,3)=2,1,MOD(A1039,3)=0,VLOOKUP(A1039,任务数值!A:S,7),MOD(A1039,3)=1,1)</f>
        <v>1</v>
      </c>
      <c r="H1039" s="6" t="s">
        <v>21</v>
      </c>
      <c r="I1039" s="3">
        <v>3</v>
      </c>
    </row>
    <row r="1040" s="3" customFormat="1" spans="1:9">
      <c r="A1040" s="17">
        <v>1038</v>
      </c>
      <c r="B1040" s="3" t="str">
        <f>_xlfn.IFS(MOD(A1040,3)=2,VLOOKUP(A1040,任务数值!A:I,5),MOD(A1040,3)=0,VLOOKUP(A1040,任务数值!A:I,8),MOD(A1040,3)=1,VLOOKUP(A1040,任务数值!A:S,13))</f>
        <v>职业总等级到达15000</v>
      </c>
      <c r="C1040" s="17">
        <f t="shared" si="35"/>
        <v>1039</v>
      </c>
      <c r="D1040" s="22" t="str">
        <f t="shared" si="36"/>
        <v>成就类型-职业到达等级</v>
      </c>
      <c r="E1040" s="22">
        <v>1</v>
      </c>
      <c r="F1040" s="22">
        <f>_xlfn.IFS(MOD(A1040,3)=2,VLOOKUP(A1040,任务数值!A:R,9),MOD(A1040,3)=0,999,MOD(A1040,3)=1,VLOOKUP(A1040,任务数值!A:S,14))</f>
        <v>999</v>
      </c>
      <c r="G1040" s="22">
        <f>_xlfn.IFS(MOD(A1040,3)=2,1,MOD(A1040,3)=0,VLOOKUP(A1040,任务数值!A:S,7),MOD(A1040,3)=1,1)</f>
        <v>15000</v>
      </c>
      <c r="H1040" s="6" t="s">
        <v>21</v>
      </c>
      <c r="I1040" s="3">
        <v>3</v>
      </c>
    </row>
    <row r="1041" s="3" customFormat="1" spans="1:9">
      <c r="A1041" s="17">
        <v>1039</v>
      </c>
      <c r="B1041" s="3" t="str">
        <f>_xlfn.IFS(MOD(A1041,3)=2,VLOOKUP(A1041,任务数值!A:I,5),MOD(A1041,3)=0,VLOOKUP(A1041,任务数值!A:I,8),MOD(A1041,3)=1,VLOOKUP(A1041,任务数值!A:S,13))</f>
        <v>通关守卫战:暗紫星170</v>
      </c>
      <c r="C1041" s="17">
        <f t="shared" si="35"/>
        <v>1040</v>
      </c>
      <c r="D1041" s="22" t="str">
        <f t="shared" si="36"/>
        <v>成就类型-通关战斗类型关卡</v>
      </c>
      <c r="E1041" s="22">
        <v>1</v>
      </c>
      <c r="F1041" s="22" t="str">
        <f>_xlfn.IFS(MOD(A1041,3)=2,VLOOKUP(A1041,任务数值!A:R,9),MOD(A1041,3)=0,999,MOD(A1041,3)=1,VLOOKUP(A1041,任务数值!A:S,14))</f>
        <v>战斗类型-挂机关卡|35|170</v>
      </c>
      <c r="G1041" s="22">
        <f>_xlfn.IFS(MOD(A1041,3)=2,1,MOD(A1041,3)=0,VLOOKUP(A1041,任务数值!A:S,7),MOD(A1041,3)=1,1)</f>
        <v>1</v>
      </c>
      <c r="H1041" s="6" t="s">
        <v>21</v>
      </c>
      <c r="I1041" s="3">
        <v>3</v>
      </c>
    </row>
    <row r="1042" s="3" customFormat="1" spans="1:9">
      <c r="A1042" s="17">
        <v>1040</v>
      </c>
      <c r="B1042" s="3" t="str">
        <f>_xlfn.IFS(MOD(A1042,3)=2,VLOOKUP(A1042,任务数值!A:I,5),MOD(A1042,3)=0,VLOOKUP(A1042,任务数值!A:I,8),MOD(A1042,3)=1,VLOOKUP(A1042,任务数值!A:S,13))</f>
        <v>通关星球42-2</v>
      </c>
      <c r="C1042" s="17">
        <f t="shared" si="35"/>
        <v>1041</v>
      </c>
      <c r="D1042" s="22" t="str">
        <f t="shared" si="36"/>
        <v>成就类型-通关战斗类型关卡</v>
      </c>
      <c r="E1042" s="22">
        <v>1</v>
      </c>
      <c r="F1042" s="22" t="str">
        <f>_xlfn.IFS(MOD(A1042,3)=2,VLOOKUP(A1042,任务数值!A:R,9),MOD(A1042,3)=0,999,MOD(A1042,3)=1,VLOOKUP(A1042,任务数值!A:S,14))</f>
        <v>战斗类型-精英关卡|42|2</v>
      </c>
      <c r="G1042" s="22">
        <f>_xlfn.IFS(MOD(A1042,3)=2,1,MOD(A1042,3)=0,VLOOKUP(A1042,任务数值!A:S,7),MOD(A1042,3)=1,1)</f>
        <v>1</v>
      </c>
      <c r="H1042" s="6" t="s">
        <v>21</v>
      </c>
      <c r="I1042" s="3">
        <v>3</v>
      </c>
    </row>
    <row r="1043" s="3" customFormat="1" spans="1:9">
      <c r="A1043" s="17">
        <v>1041</v>
      </c>
      <c r="B1043" s="3" t="str">
        <f>_xlfn.IFS(MOD(A1043,3)=2,VLOOKUP(A1043,任务数值!A:I,5),MOD(A1043,3)=0,VLOOKUP(A1043,任务数值!A:I,8),MOD(A1043,3)=1,VLOOKUP(A1043,任务数值!A:S,13))</f>
        <v>职业总等级到达15000</v>
      </c>
      <c r="C1043" s="17">
        <f t="shared" si="35"/>
        <v>1042</v>
      </c>
      <c r="D1043" s="22" t="str">
        <f t="shared" si="36"/>
        <v>成就类型-职业到达等级</v>
      </c>
      <c r="E1043" s="22">
        <v>1</v>
      </c>
      <c r="F1043" s="22">
        <f>_xlfn.IFS(MOD(A1043,3)=2,VLOOKUP(A1043,任务数值!A:R,9),MOD(A1043,3)=0,999,MOD(A1043,3)=1,VLOOKUP(A1043,任务数值!A:S,14))</f>
        <v>999</v>
      </c>
      <c r="G1043" s="22">
        <f>_xlfn.IFS(MOD(A1043,3)=2,1,MOD(A1043,3)=0,VLOOKUP(A1043,任务数值!A:S,7),MOD(A1043,3)=1,1)</f>
        <v>15000</v>
      </c>
      <c r="H1043" s="6" t="s">
        <v>21</v>
      </c>
      <c r="I1043" s="3">
        <v>3</v>
      </c>
    </row>
    <row r="1044" s="3" customFormat="1" spans="1:9">
      <c r="A1044" s="17">
        <v>1042</v>
      </c>
      <c r="B1044" s="3" t="str">
        <f>_xlfn.IFS(MOD(A1044,3)=2,VLOOKUP(A1044,任务数值!A:I,5),MOD(A1044,3)=0,VLOOKUP(A1044,任务数值!A:I,8),MOD(A1044,3)=1,VLOOKUP(A1044,任务数值!A:S,13))</f>
        <v>通关守卫战:暗紫星170</v>
      </c>
      <c r="C1044" s="17">
        <f t="shared" si="35"/>
        <v>1043</v>
      </c>
      <c r="D1044" s="22" t="str">
        <f t="shared" si="36"/>
        <v>成就类型-通关战斗类型关卡</v>
      </c>
      <c r="E1044" s="22">
        <v>1</v>
      </c>
      <c r="F1044" s="22" t="str">
        <f>_xlfn.IFS(MOD(A1044,3)=2,VLOOKUP(A1044,任务数值!A:R,9),MOD(A1044,3)=0,999,MOD(A1044,3)=1,VLOOKUP(A1044,任务数值!A:S,14))</f>
        <v>战斗类型-挂机关卡|35|170</v>
      </c>
      <c r="G1044" s="22">
        <f>_xlfn.IFS(MOD(A1044,3)=2,1,MOD(A1044,3)=0,VLOOKUP(A1044,任务数值!A:S,7),MOD(A1044,3)=1,1)</f>
        <v>1</v>
      </c>
      <c r="H1044" s="6" t="s">
        <v>21</v>
      </c>
      <c r="I1044" s="3">
        <v>3</v>
      </c>
    </row>
    <row r="1045" s="3" customFormat="1" spans="1:9">
      <c r="A1045" s="17">
        <v>1043</v>
      </c>
      <c r="B1045" s="3" t="str">
        <f>_xlfn.IFS(MOD(A1045,3)=2,VLOOKUP(A1045,任务数值!A:I,5),MOD(A1045,3)=0,VLOOKUP(A1045,任务数值!A:I,8),MOD(A1045,3)=1,VLOOKUP(A1045,任务数值!A:S,13))</f>
        <v>通关星球42-2</v>
      </c>
      <c r="C1045" s="17">
        <f t="shared" si="35"/>
        <v>1044</v>
      </c>
      <c r="D1045" s="22" t="str">
        <f t="shared" si="36"/>
        <v>成就类型-通关战斗类型关卡</v>
      </c>
      <c r="E1045" s="22">
        <v>1</v>
      </c>
      <c r="F1045" s="22" t="str">
        <f>_xlfn.IFS(MOD(A1045,3)=2,VLOOKUP(A1045,任务数值!A:R,9),MOD(A1045,3)=0,999,MOD(A1045,3)=1,VLOOKUP(A1045,任务数值!A:S,14))</f>
        <v>战斗类型-精英关卡|42|2</v>
      </c>
      <c r="G1045" s="22">
        <f>_xlfn.IFS(MOD(A1045,3)=2,1,MOD(A1045,3)=0,VLOOKUP(A1045,任务数值!A:S,7),MOD(A1045,3)=1,1)</f>
        <v>1</v>
      </c>
      <c r="H1045" s="6" t="s">
        <v>21</v>
      </c>
      <c r="I1045" s="3">
        <v>3</v>
      </c>
    </row>
    <row r="1046" s="3" customFormat="1" spans="1:9">
      <c r="A1046" s="17">
        <v>1044</v>
      </c>
      <c r="B1046" s="3" t="str">
        <f>_xlfn.IFS(MOD(A1046,3)=2,VLOOKUP(A1046,任务数值!A:I,5),MOD(A1046,3)=0,VLOOKUP(A1046,任务数值!A:I,8),MOD(A1046,3)=1,VLOOKUP(A1046,任务数值!A:S,13))</f>
        <v>职业总等级到达15000</v>
      </c>
      <c r="C1046" s="17">
        <f t="shared" si="35"/>
        <v>1045</v>
      </c>
      <c r="D1046" s="22" t="str">
        <f t="shared" si="36"/>
        <v>成就类型-职业到达等级</v>
      </c>
      <c r="E1046" s="22">
        <v>1</v>
      </c>
      <c r="F1046" s="22">
        <f>_xlfn.IFS(MOD(A1046,3)=2,VLOOKUP(A1046,任务数值!A:R,9),MOD(A1046,3)=0,999,MOD(A1046,3)=1,VLOOKUP(A1046,任务数值!A:S,14))</f>
        <v>999</v>
      </c>
      <c r="G1046" s="22">
        <f>_xlfn.IFS(MOD(A1046,3)=2,1,MOD(A1046,3)=0,VLOOKUP(A1046,任务数值!A:S,7),MOD(A1046,3)=1,1)</f>
        <v>15000</v>
      </c>
      <c r="H1046" s="6" t="s">
        <v>21</v>
      </c>
      <c r="I1046" s="3">
        <v>3</v>
      </c>
    </row>
    <row r="1047" s="3" customFormat="1" spans="1:9">
      <c r="A1047" s="17">
        <v>1045</v>
      </c>
      <c r="B1047" s="3" t="str">
        <f>_xlfn.IFS(MOD(A1047,3)=2,VLOOKUP(A1047,任务数值!A:I,5),MOD(A1047,3)=0,VLOOKUP(A1047,任务数值!A:I,8),MOD(A1047,3)=1,VLOOKUP(A1047,任务数值!A:S,13))</f>
        <v>通关守卫战:暗紫星170</v>
      </c>
      <c r="C1047" s="17">
        <f t="shared" si="35"/>
        <v>1046</v>
      </c>
      <c r="D1047" s="22" t="str">
        <f t="shared" si="36"/>
        <v>成就类型-通关战斗类型关卡</v>
      </c>
      <c r="E1047" s="22">
        <v>1</v>
      </c>
      <c r="F1047" s="22" t="str">
        <f>_xlfn.IFS(MOD(A1047,3)=2,VLOOKUP(A1047,任务数值!A:R,9),MOD(A1047,3)=0,999,MOD(A1047,3)=1,VLOOKUP(A1047,任务数值!A:S,14))</f>
        <v>战斗类型-挂机关卡|35|170</v>
      </c>
      <c r="G1047" s="22">
        <f>_xlfn.IFS(MOD(A1047,3)=2,1,MOD(A1047,3)=0,VLOOKUP(A1047,任务数值!A:S,7),MOD(A1047,3)=1,1)</f>
        <v>1</v>
      </c>
      <c r="H1047" s="6" t="s">
        <v>21</v>
      </c>
      <c r="I1047" s="3">
        <v>3</v>
      </c>
    </row>
    <row r="1048" s="3" customFormat="1" spans="1:9">
      <c r="A1048" s="17">
        <v>1046</v>
      </c>
      <c r="B1048" s="3" t="str">
        <f>_xlfn.IFS(MOD(A1048,3)=2,VLOOKUP(A1048,任务数值!A:I,5),MOD(A1048,3)=0,VLOOKUP(A1048,任务数值!A:I,8),MOD(A1048,3)=1,VLOOKUP(A1048,任务数值!A:S,13))</f>
        <v>通关星球42-2</v>
      </c>
      <c r="C1048" s="17">
        <f t="shared" si="35"/>
        <v>1047</v>
      </c>
      <c r="D1048" s="22" t="str">
        <f t="shared" si="36"/>
        <v>成就类型-通关战斗类型关卡</v>
      </c>
      <c r="E1048" s="22">
        <v>1</v>
      </c>
      <c r="F1048" s="22" t="str">
        <f>_xlfn.IFS(MOD(A1048,3)=2,VLOOKUP(A1048,任务数值!A:R,9),MOD(A1048,3)=0,999,MOD(A1048,3)=1,VLOOKUP(A1048,任务数值!A:S,14))</f>
        <v>战斗类型-精英关卡|42|2</v>
      </c>
      <c r="G1048" s="22">
        <f>_xlfn.IFS(MOD(A1048,3)=2,1,MOD(A1048,3)=0,VLOOKUP(A1048,任务数值!A:S,7),MOD(A1048,3)=1,1)</f>
        <v>1</v>
      </c>
      <c r="H1048" s="6" t="s">
        <v>21</v>
      </c>
      <c r="I1048" s="3">
        <v>3</v>
      </c>
    </row>
    <row r="1049" s="3" customFormat="1" spans="1:9">
      <c r="A1049" s="17">
        <v>1047</v>
      </c>
      <c r="B1049" s="3" t="str">
        <f>_xlfn.IFS(MOD(A1049,3)=2,VLOOKUP(A1049,任务数值!A:I,5),MOD(A1049,3)=0,VLOOKUP(A1049,任务数值!A:I,8),MOD(A1049,3)=1,VLOOKUP(A1049,任务数值!A:S,13))</f>
        <v>职业总等级到达15000</v>
      </c>
      <c r="C1049" s="17">
        <f t="shared" si="35"/>
        <v>1048</v>
      </c>
      <c r="D1049" s="22" t="str">
        <f t="shared" si="36"/>
        <v>成就类型-职业到达等级</v>
      </c>
      <c r="E1049" s="22">
        <v>1</v>
      </c>
      <c r="F1049" s="22">
        <f>_xlfn.IFS(MOD(A1049,3)=2,VLOOKUP(A1049,任务数值!A:R,9),MOD(A1049,3)=0,999,MOD(A1049,3)=1,VLOOKUP(A1049,任务数值!A:S,14))</f>
        <v>999</v>
      </c>
      <c r="G1049" s="22">
        <f>_xlfn.IFS(MOD(A1049,3)=2,1,MOD(A1049,3)=0,VLOOKUP(A1049,任务数值!A:S,7),MOD(A1049,3)=1,1)</f>
        <v>15000</v>
      </c>
      <c r="H1049" s="6" t="s">
        <v>21</v>
      </c>
      <c r="I1049" s="3">
        <v>3</v>
      </c>
    </row>
    <row r="1050" s="3" customFormat="1" spans="1:9">
      <c r="A1050" s="17">
        <v>1048</v>
      </c>
      <c r="B1050" s="3" t="str">
        <f>_xlfn.IFS(MOD(A1050,3)=2,VLOOKUP(A1050,任务数值!A:I,5),MOD(A1050,3)=0,VLOOKUP(A1050,任务数值!A:I,8),MOD(A1050,3)=1,VLOOKUP(A1050,任务数值!A:S,13))</f>
        <v>通关守卫战:暗紫星170</v>
      </c>
      <c r="C1050" s="17">
        <f t="shared" si="35"/>
        <v>1049</v>
      </c>
      <c r="D1050" s="22" t="str">
        <f t="shared" si="36"/>
        <v>成就类型-通关战斗类型关卡</v>
      </c>
      <c r="E1050" s="22">
        <v>1</v>
      </c>
      <c r="F1050" s="22" t="str">
        <f>_xlfn.IFS(MOD(A1050,3)=2,VLOOKUP(A1050,任务数值!A:R,9),MOD(A1050,3)=0,999,MOD(A1050,3)=1,VLOOKUP(A1050,任务数值!A:S,14))</f>
        <v>战斗类型-挂机关卡|35|170</v>
      </c>
      <c r="G1050" s="22">
        <f>_xlfn.IFS(MOD(A1050,3)=2,1,MOD(A1050,3)=0,VLOOKUP(A1050,任务数值!A:S,7),MOD(A1050,3)=1,1)</f>
        <v>1</v>
      </c>
      <c r="H1050" s="6" t="s">
        <v>21</v>
      </c>
      <c r="I1050" s="3">
        <v>3</v>
      </c>
    </row>
    <row r="1051" s="3" customFormat="1" spans="1:9">
      <c r="A1051" s="17">
        <v>1049</v>
      </c>
      <c r="B1051" s="3" t="str">
        <f>_xlfn.IFS(MOD(A1051,3)=2,VLOOKUP(A1051,任务数值!A:I,5),MOD(A1051,3)=0,VLOOKUP(A1051,任务数值!A:I,8),MOD(A1051,3)=1,VLOOKUP(A1051,任务数值!A:S,13))</f>
        <v>通关星球42-2</v>
      </c>
      <c r="C1051" s="17">
        <f t="shared" si="35"/>
        <v>1050</v>
      </c>
      <c r="D1051" s="22" t="str">
        <f t="shared" si="36"/>
        <v>成就类型-通关战斗类型关卡</v>
      </c>
      <c r="E1051" s="22">
        <v>1</v>
      </c>
      <c r="F1051" s="22" t="str">
        <f>_xlfn.IFS(MOD(A1051,3)=2,VLOOKUP(A1051,任务数值!A:R,9),MOD(A1051,3)=0,999,MOD(A1051,3)=1,VLOOKUP(A1051,任务数值!A:S,14))</f>
        <v>战斗类型-精英关卡|42|2</v>
      </c>
      <c r="G1051" s="22">
        <f>_xlfn.IFS(MOD(A1051,3)=2,1,MOD(A1051,3)=0,VLOOKUP(A1051,任务数值!A:S,7),MOD(A1051,3)=1,1)</f>
        <v>1</v>
      </c>
      <c r="H1051" s="6" t="s">
        <v>21</v>
      </c>
      <c r="I1051" s="3">
        <v>3</v>
      </c>
    </row>
    <row r="1052" s="3" customFormat="1" spans="1:9">
      <c r="A1052" s="17">
        <v>1050</v>
      </c>
      <c r="B1052" s="3" t="str">
        <f>_xlfn.IFS(MOD(A1052,3)=2,VLOOKUP(A1052,任务数值!A:I,5),MOD(A1052,3)=0,VLOOKUP(A1052,任务数值!A:I,8),MOD(A1052,3)=1,VLOOKUP(A1052,任务数值!A:S,13))</f>
        <v>职业总等级到达15000</v>
      </c>
      <c r="C1052" s="17">
        <f t="shared" si="35"/>
        <v>1051</v>
      </c>
      <c r="D1052" s="22" t="str">
        <f t="shared" si="36"/>
        <v>成就类型-职业到达等级</v>
      </c>
      <c r="E1052" s="22">
        <v>1</v>
      </c>
      <c r="F1052" s="22">
        <f>_xlfn.IFS(MOD(A1052,3)=2,VLOOKUP(A1052,任务数值!A:R,9),MOD(A1052,3)=0,999,MOD(A1052,3)=1,VLOOKUP(A1052,任务数值!A:S,14))</f>
        <v>999</v>
      </c>
      <c r="G1052" s="22">
        <f>_xlfn.IFS(MOD(A1052,3)=2,1,MOD(A1052,3)=0,VLOOKUP(A1052,任务数值!A:S,7),MOD(A1052,3)=1,1)</f>
        <v>15000</v>
      </c>
      <c r="H1052" s="6" t="s">
        <v>21</v>
      </c>
      <c r="I1052" s="3">
        <v>3</v>
      </c>
    </row>
    <row r="1053" s="3" customFormat="1" spans="1:9">
      <c r="A1053" s="17">
        <v>1051</v>
      </c>
      <c r="B1053" s="3" t="str">
        <f>_xlfn.IFS(MOD(A1053,3)=2,VLOOKUP(A1053,任务数值!A:I,5),MOD(A1053,3)=0,VLOOKUP(A1053,任务数值!A:I,8),MOD(A1053,3)=1,VLOOKUP(A1053,任务数值!A:S,13))</f>
        <v>通关守卫战:暗紫星170</v>
      </c>
      <c r="C1053" s="17">
        <f t="shared" si="35"/>
        <v>1052</v>
      </c>
      <c r="D1053" s="22" t="str">
        <f t="shared" si="36"/>
        <v>成就类型-通关战斗类型关卡</v>
      </c>
      <c r="E1053" s="22">
        <v>1</v>
      </c>
      <c r="F1053" s="22" t="str">
        <f>_xlfn.IFS(MOD(A1053,3)=2,VLOOKUP(A1053,任务数值!A:R,9),MOD(A1053,3)=0,999,MOD(A1053,3)=1,VLOOKUP(A1053,任务数值!A:S,14))</f>
        <v>战斗类型-挂机关卡|35|170</v>
      </c>
      <c r="G1053" s="22">
        <f>_xlfn.IFS(MOD(A1053,3)=2,1,MOD(A1053,3)=0,VLOOKUP(A1053,任务数值!A:S,7),MOD(A1053,3)=1,1)</f>
        <v>1</v>
      </c>
      <c r="H1053" s="6" t="s">
        <v>21</v>
      </c>
      <c r="I1053" s="3">
        <v>3</v>
      </c>
    </row>
    <row r="1054" s="3" customFormat="1" spans="1:9">
      <c r="A1054" s="17">
        <v>1052</v>
      </c>
      <c r="B1054" s="3" t="str">
        <f>_xlfn.IFS(MOD(A1054,3)=2,VLOOKUP(A1054,任务数值!A:I,5),MOD(A1054,3)=0,VLOOKUP(A1054,任务数值!A:I,8),MOD(A1054,3)=1,VLOOKUP(A1054,任务数值!A:S,13))</f>
        <v>通关星球42-2</v>
      </c>
      <c r="C1054" s="17">
        <f t="shared" si="35"/>
        <v>1053</v>
      </c>
      <c r="D1054" s="22" t="str">
        <f t="shared" si="36"/>
        <v>成就类型-通关战斗类型关卡</v>
      </c>
      <c r="E1054" s="22">
        <v>1</v>
      </c>
      <c r="F1054" s="22" t="str">
        <f>_xlfn.IFS(MOD(A1054,3)=2,VLOOKUP(A1054,任务数值!A:R,9),MOD(A1054,3)=0,999,MOD(A1054,3)=1,VLOOKUP(A1054,任务数值!A:S,14))</f>
        <v>战斗类型-精英关卡|42|2</v>
      </c>
      <c r="G1054" s="22">
        <f>_xlfn.IFS(MOD(A1054,3)=2,1,MOD(A1054,3)=0,VLOOKUP(A1054,任务数值!A:S,7),MOD(A1054,3)=1,1)</f>
        <v>1</v>
      </c>
      <c r="H1054" s="6" t="s">
        <v>21</v>
      </c>
      <c r="I1054" s="3">
        <v>3</v>
      </c>
    </row>
    <row r="1055" s="3" customFormat="1" spans="1:9">
      <c r="A1055" s="17">
        <v>1053</v>
      </c>
      <c r="B1055" s="3" t="str">
        <f>_xlfn.IFS(MOD(A1055,3)=2,VLOOKUP(A1055,任务数值!A:I,5),MOD(A1055,3)=0,VLOOKUP(A1055,任务数值!A:I,8),MOD(A1055,3)=1,VLOOKUP(A1055,任务数值!A:S,13))</f>
        <v>职业总等级到达15000</v>
      </c>
      <c r="C1055" s="17">
        <f t="shared" si="35"/>
        <v>1054</v>
      </c>
      <c r="D1055" s="22" t="str">
        <f t="shared" si="36"/>
        <v>成就类型-职业到达等级</v>
      </c>
      <c r="E1055" s="22">
        <v>1</v>
      </c>
      <c r="F1055" s="22">
        <f>_xlfn.IFS(MOD(A1055,3)=2,VLOOKUP(A1055,任务数值!A:R,9),MOD(A1055,3)=0,999,MOD(A1055,3)=1,VLOOKUP(A1055,任务数值!A:S,14))</f>
        <v>999</v>
      </c>
      <c r="G1055" s="22">
        <f>_xlfn.IFS(MOD(A1055,3)=2,1,MOD(A1055,3)=0,VLOOKUP(A1055,任务数值!A:S,7),MOD(A1055,3)=1,1)</f>
        <v>15000</v>
      </c>
      <c r="H1055" s="6" t="s">
        <v>21</v>
      </c>
      <c r="I1055" s="3">
        <v>3</v>
      </c>
    </row>
    <row r="1056" s="3" customFormat="1" spans="1:9">
      <c r="A1056" s="17">
        <v>1054</v>
      </c>
      <c r="B1056" s="3" t="str">
        <f>_xlfn.IFS(MOD(A1056,3)=2,VLOOKUP(A1056,任务数值!A:I,5),MOD(A1056,3)=0,VLOOKUP(A1056,任务数值!A:I,8),MOD(A1056,3)=1,VLOOKUP(A1056,任务数值!A:S,13))</f>
        <v>通关守卫战:暗紫星170</v>
      </c>
      <c r="C1056" s="17">
        <f t="shared" si="35"/>
        <v>1055</v>
      </c>
      <c r="D1056" s="22" t="str">
        <f t="shared" si="36"/>
        <v>成就类型-通关战斗类型关卡</v>
      </c>
      <c r="E1056" s="22">
        <v>1</v>
      </c>
      <c r="F1056" s="22" t="str">
        <f>_xlfn.IFS(MOD(A1056,3)=2,VLOOKUP(A1056,任务数值!A:R,9),MOD(A1056,3)=0,999,MOD(A1056,3)=1,VLOOKUP(A1056,任务数值!A:S,14))</f>
        <v>战斗类型-挂机关卡|35|170</v>
      </c>
      <c r="G1056" s="22">
        <f>_xlfn.IFS(MOD(A1056,3)=2,1,MOD(A1056,3)=0,VLOOKUP(A1056,任务数值!A:S,7),MOD(A1056,3)=1,1)</f>
        <v>1</v>
      </c>
      <c r="H1056" s="6" t="s">
        <v>21</v>
      </c>
      <c r="I1056" s="3">
        <v>3</v>
      </c>
    </row>
    <row r="1057" s="3" customFormat="1" spans="1:9">
      <c r="A1057" s="17">
        <v>1055</v>
      </c>
      <c r="B1057" s="3" t="str">
        <f>_xlfn.IFS(MOD(A1057,3)=2,VLOOKUP(A1057,任务数值!A:I,5),MOD(A1057,3)=0,VLOOKUP(A1057,任务数值!A:I,8),MOD(A1057,3)=1,VLOOKUP(A1057,任务数值!A:S,13))</f>
        <v>通关星球42-2</v>
      </c>
      <c r="C1057" s="17">
        <f t="shared" si="35"/>
        <v>1056</v>
      </c>
      <c r="D1057" s="22" t="str">
        <f t="shared" si="36"/>
        <v>成就类型-通关战斗类型关卡</v>
      </c>
      <c r="E1057" s="22">
        <v>1</v>
      </c>
      <c r="F1057" s="22" t="str">
        <f>_xlfn.IFS(MOD(A1057,3)=2,VLOOKUP(A1057,任务数值!A:R,9),MOD(A1057,3)=0,999,MOD(A1057,3)=1,VLOOKUP(A1057,任务数值!A:S,14))</f>
        <v>战斗类型-精英关卡|42|2</v>
      </c>
      <c r="G1057" s="22">
        <f>_xlfn.IFS(MOD(A1057,3)=2,1,MOD(A1057,3)=0,VLOOKUP(A1057,任务数值!A:S,7),MOD(A1057,3)=1,1)</f>
        <v>1</v>
      </c>
      <c r="H1057" s="6" t="s">
        <v>21</v>
      </c>
      <c r="I1057" s="3">
        <v>3</v>
      </c>
    </row>
    <row r="1058" s="3" customFormat="1" spans="1:9">
      <c r="A1058" s="17">
        <v>1056</v>
      </c>
      <c r="B1058" s="3" t="str">
        <f>_xlfn.IFS(MOD(A1058,3)=2,VLOOKUP(A1058,任务数值!A:I,5),MOD(A1058,3)=0,VLOOKUP(A1058,任务数值!A:I,8),MOD(A1058,3)=1,VLOOKUP(A1058,任务数值!A:S,13))</f>
        <v>职业总等级到达15000</v>
      </c>
      <c r="C1058" s="17">
        <f t="shared" si="35"/>
        <v>1057</v>
      </c>
      <c r="D1058" s="22" t="str">
        <f t="shared" si="36"/>
        <v>成就类型-职业到达等级</v>
      </c>
      <c r="E1058" s="22">
        <v>1</v>
      </c>
      <c r="F1058" s="22">
        <f>_xlfn.IFS(MOD(A1058,3)=2,VLOOKUP(A1058,任务数值!A:R,9),MOD(A1058,3)=0,999,MOD(A1058,3)=1,VLOOKUP(A1058,任务数值!A:S,14))</f>
        <v>999</v>
      </c>
      <c r="G1058" s="22">
        <f>_xlfn.IFS(MOD(A1058,3)=2,1,MOD(A1058,3)=0,VLOOKUP(A1058,任务数值!A:S,7),MOD(A1058,3)=1,1)</f>
        <v>15000</v>
      </c>
      <c r="H1058" s="6" t="s">
        <v>21</v>
      </c>
      <c r="I1058" s="3">
        <v>3</v>
      </c>
    </row>
    <row r="1059" s="3" customFormat="1" spans="1:9">
      <c r="A1059" s="17">
        <v>1057</v>
      </c>
      <c r="B1059" s="3" t="str">
        <f>_xlfn.IFS(MOD(A1059,3)=2,VLOOKUP(A1059,任务数值!A:I,5),MOD(A1059,3)=0,VLOOKUP(A1059,任务数值!A:I,8),MOD(A1059,3)=1,VLOOKUP(A1059,任务数值!A:S,13))</f>
        <v>通关守卫战:暗紫星170</v>
      </c>
      <c r="C1059" s="17">
        <f t="shared" si="35"/>
        <v>1058</v>
      </c>
      <c r="D1059" s="22" t="str">
        <f t="shared" si="36"/>
        <v>成就类型-通关战斗类型关卡</v>
      </c>
      <c r="E1059" s="22">
        <v>1</v>
      </c>
      <c r="F1059" s="22" t="str">
        <f>_xlfn.IFS(MOD(A1059,3)=2,VLOOKUP(A1059,任务数值!A:R,9),MOD(A1059,3)=0,999,MOD(A1059,3)=1,VLOOKUP(A1059,任务数值!A:S,14))</f>
        <v>战斗类型-挂机关卡|35|170</v>
      </c>
      <c r="G1059" s="22">
        <f>_xlfn.IFS(MOD(A1059,3)=2,1,MOD(A1059,3)=0,VLOOKUP(A1059,任务数值!A:S,7),MOD(A1059,3)=1,1)</f>
        <v>1</v>
      </c>
      <c r="H1059" s="6" t="s">
        <v>21</v>
      </c>
      <c r="I1059" s="3">
        <v>3</v>
      </c>
    </row>
    <row r="1060" s="3" customFormat="1" spans="1:9">
      <c r="A1060" s="17">
        <v>1058</v>
      </c>
      <c r="B1060" s="3" t="str">
        <f>_xlfn.IFS(MOD(A1060,3)=2,VLOOKUP(A1060,任务数值!A:I,5),MOD(A1060,3)=0,VLOOKUP(A1060,任务数值!A:I,8),MOD(A1060,3)=1,VLOOKUP(A1060,任务数值!A:S,13))</f>
        <v>通关星球42-2</v>
      </c>
      <c r="C1060" s="17">
        <f t="shared" si="35"/>
        <v>1059</v>
      </c>
      <c r="D1060" s="22" t="str">
        <f t="shared" si="36"/>
        <v>成就类型-通关战斗类型关卡</v>
      </c>
      <c r="E1060" s="22">
        <v>1</v>
      </c>
      <c r="F1060" s="22" t="str">
        <f>_xlfn.IFS(MOD(A1060,3)=2,VLOOKUP(A1060,任务数值!A:R,9),MOD(A1060,3)=0,999,MOD(A1060,3)=1,VLOOKUP(A1060,任务数值!A:S,14))</f>
        <v>战斗类型-精英关卡|42|2</v>
      </c>
      <c r="G1060" s="22">
        <f>_xlfn.IFS(MOD(A1060,3)=2,1,MOD(A1060,3)=0,VLOOKUP(A1060,任务数值!A:S,7),MOD(A1060,3)=1,1)</f>
        <v>1</v>
      </c>
      <c r="H1060" s="6" t="s">
        <v>21</v>
      </c>
      <c r="I1060" s="3">
        <v>3</v>
      </c>
    </row>
    <row r="1061" s="3" customFormat="1" spans="1:9">
      <c r="A1061" s="17">
        <v>1059</v>
      </c>
      <c r="B1061" s="3" t="str">
        <f>_xlfn.IFS(MOD(A1061,3)=2,VLOOKUP(A1061,任务数值!A:I,5),MOD(A1061,3)=0,VLOOKUP(A1061,任务数值!A:I,8),MOD(A1061,3)=1,VLOOKUP(A1061,任务数值!A:S,13))</f>
        <v>职业总等级到达15000</v>
      </c>
      <c r="C1061" s="17">
        <f t="shared" si="35"/>
        <v>1060</v>
      </c>
      <c r="D1061" s="22" t="str">
        <f t="shared" si="36"/>
        <v>成就类型-职业到达等级</v>
      </c>
      <c r="E1061" s="22">
        <v>1</v>
      </c>
      <c r="F1061" s="22">
        <f>_xlfn.IFS(MOD(A1061,3)=2,VLOOKUP(A1061,任务数值!A:R,9),MOD(A1061,3)=0,999,MOD(A1061,3)=1,VLOOKUP(A1061,任务数值!A:S,14))</f>
        <v>999</v>
      </c>
      <c r="G1061" s="22">
        <f>_xlfn.IFS(MOD(A1061,3)=2,1,MOD(A1061,3)=0,VLOOKUP(A1061,任务数值!A:S,7),MOD(A1061,3)=1,1)</f>
        <v>15000</v>
      </c>
      <c r="H1061" s="6" t="s">
        <v>21</v>
      </c>
      <c r="I1061" s="3">
        <v>3</v>
      </c>
    </row>
    <row r="1062" s="3" customFormat="1" spans="1:9">
      <c r="A1062" s="17">
        <v>1060</v>
      </c>
      <c r="B1062" s="3" t="str">
        <f>_xlfn.IFS(MOD(A1062,3)=2,VLOOKUP(A1062,任务数值!A:I,5),MOD(A1062,3)=0,VLOOKUP(A1062,任务数值!A:I,8),MOD(A1062,3)=1,VLOOKUP(A1062,任务数值!A:S,13))</f>
        <v>通关守卫战:暗紫星170</v>
      </c>
      <c r="C1062" s="17">
        <f t="shared" si="35"/>
        <v>1061</v>
      </c>
      <c r="D1062" s="22" t="str">
        <f t="shared" si="36"/>
        <v>成就类型-通关战斗类型关卡</v>
      </c>
      <c r="E1062" s="22">
        <v>1</v>
      </c>
      <c r="F1062" s="22" t="str">
        <f>_xlfn.IFS(MOD(A1062,3)=2,VLOOKUP(A1062,任务数值!A:R,9),MOD(A1062,3)=0,999,MOD(A1062,3)=1,VLOOKUP(A1062,任务数值!A:S,14))</f>
        <v>战斗类型-挂机关卡|35|170</v>
      </c>
      <c r="G1062" s="22">
        <f>_xlfn.IFS(MOD(A1062,3)=2,1,MOD(A1062,3)=0,VLOOKUP(A1062,任务数值!A:S,7),MOD(A1062,3)=1,1)</f>
        <v>1</v>
      </c>
      <c r="H1062" s="6" t="s">
        <v>21</v>
      </c>
      <c r="I1062" s="3">
        <v>3</v>
      </c>
    </row>
    <row r="1063" s="3" customFormat="1" spans="1:9">
      <c r="A1063" s="17">
        <v>1061</v>
      </c>
      <c r="B1063" s="3" t="str">
        <f>_xlfn.IFS(MOD(A1063,3)=2,VLOOKUP(A1063,任务数值!A:I,5),MOD(A1063,3)=0,VLOOKUP(A1063,任务数值!A:I,8),MOD(A1063,3)=1,VLOOKUP(A1063,任务数值!A:S,13))</f>
        <v>通关星球42-2</v>
      </c>
      <c r="C1063" s="17">
        <f t="shared" si="35"/>
        <v>1062</v>
      </c>
      <c r="D1063" s="22" t="str">
        <f t="shared" si="36"/>
        <v>成就类型-通关战斗类型关卡</v>
      </c>
      <c r="E1063" s="22">
        <v>1</v>
      </c>
      <c r="F1063" s="22" t="str">
        <f>_xlfn.IFS(MOD(A1063,3)=2,VLOOKUP(A1063,任务数值!A:R,9),MOD(A1063,3)=0,999,MOD(A1063,3)=1,VLOOKUP(A1063,任务数值!A:S,14))</f>
        <v>战斗类型-精英关卡|42|2</v>
      </c>
      <c r="G1063" s="22">
        <f>_xlfn.IFS(MOD(A1063,3)=2,1,MOD(A1063,3)=0,VLOOKUP(A1063,任务数值!A:S,7),MOD(A1063,3)=1,1)</f>
        <v>1</v>
      </c>
      <c r="H1063" s="6" t="s">
        <v>21</v>
      </c>
      <c r="I1063" s="3">
        <v>3</v>
      </c>
    </row>
    <row r="1064" s="3" customFormat="1" spans="1:9">
      <c r="A1064" s="17">
        <v>1062</v>
      </c>
      <c r="B1064" s="3" t="str">
        <f>_xlfn.IFS(MOD(A1064,3)=2,VLOOKUP(A1064,任务数值!A:I,5),MOD(A1064,3)=0,VLOOKUP(A1064,任务数值!A:I,8),MOD(A1064,3)=1,VLOOKUP(A1064,任务数值!A:S,13))</f>
        <v>职业总等级到达15000</v>
      </c>
      <c r="C1064" s="17">
        <f t="shared" si="35"/>
        <v>1063</v>
      </c>
      <c r="D1064" s="22" t="str">
        <f t="shared" si="36"/>
        <v>成就类型-职业到达等级</v>
      </c>
      <c r="E1064" s="22">
        <v>1</v>
      </c>
      <c r="F1064" s="22">
        <f>_xlfn.IFS(MOD(A1064,3)=2,VLOOKUP(A1064,任务数值!A:R,9),MOD(A1064,3)=0,999,MOD(A1064,3)=1,VLOOKUP(A1064,任务数值!A:S,14))</f>
        <v>999</v>
      </c>
      <c r="G1064" s="22">
        <f>_xlfn.IFS(MOD(A1064,3)=2,1,MOD(A1064,3)=0,VLOOKUP(A1064,任务数值!A:S,7),MOD(A1064,3)=1,1)</f>
        <v>15000</v>
      </c>
      <c r="H1064" s="6" t="s">
        <v>21</v>
      </c>
      <c r="I1064" s="3">
        <v>3</v>
      </c>
    </row>
    <row r="1065" s="3" customFormat="1" spans="1:9">
      <c r="A1065" s="17">
        <v>1063</v>
      </c>
      <c r="B1065" s="3" t="str">
        <f>_xlfn.IFS(MOD(A1065,3)=2,VLOOKUP(A1065,任务数值!A:I,5),MOD(A1065,3)=0,VLOOKUP(A1065,任务数值!A:I,8),MOD(A1065,3)=1,VLOOKUP(A1065,任务数值!A:S,13))</f>
        <v>通关守卫战:暗紫星170</v>
      </c>
      <c r="C1065" s="17">
        <f t="shared" si="35"/>
        <v>1064</v>
      </c>
      <c r="D1065" s="22" t="str">
        <f t="shared" si="36"/>
        <v>成就类型-通关战斗类型关卡</v>
      </c>
      <c r="E1065" s="22">
        <v>1</v>
      </c>
      <c r="F1065" s="22" t="str">
        <f>_xlfn.IFS(MOD(A1065,3)=2,VLOOKUP(A1065,任务数值!A:R,9),MOD(A1065,3)=0,999,MOD(A1065,3)=1,VLOOKUP(A1065,任务数值!A:S,14))</f>
        <v>战斗类型-挂机关卡|35|170</v>
      </c>
      <c r="G1065" s="22">
        <f>_xlfn.IFS(MOD(A1065,3)=2,1,MOD(A1065,3)=0,VLOOKUP(A1065,任务数值!A:S,7),MOD(A1065,3)=1,1)</f>
        <v>1</v>
      </c>
      <c r="H1065" s="6" t="s">
        <v>21</v>
      </c>
      <c r="I1065" s="3">
        <v>3</v>
      </c>
    </row>
    <row r="1066" s="3" customFormat="1" spans="1:9">
      <c r="A1066" s="17">
        <v>1064</v>
      </c>
      <c r="B1066" s="3" t="str">
        <f>_xlfn.IFS(MOD(A1066,3)=2,VLOOKUP(A1066,任务数值!A:I,5),MOD(A1066,3)=0,VLOOKUP(A1066,任务数值!A:I,8),MOD(A1066,3)=1,VLOOKUP(A1066,任务数值!A:S,13))</f>
        <v>通关星球42-2</v>
      </c>
      <c r="C1066" s="17">
        <f t="shared" si="35"/>
        <v>1065</v>
      </c>
      <c r="D1066" s="22" t="str">
        <f t="shared" si="36"/>
        <v>成就类型-通关战斗类型关卡</v>
      </c>
      <c r="E1066" s="22">
        <v>1</v>
      </c>
      <c r="F1066" s="22" t="str">
        <f>_xlfn.IFS(MOD(A1066,3)=2,VLOOKUP(A1066,任务数值!A:R,9),MOD(A1066,3)=0,999,MOD(A1066,3)=1,VLOOKUP(A1066,任务数值!A:S,14))</f>
        <v>战斗类型-精英关卡|42|2</v>
      </c>
      <c r="G1066" s="22">
        <f>_xlfn.IFS(MOD(A1066,3)=2,1,MOD(A1066,3)=0,VLOOKUP(A1066,任务数值!A:S,7),MOD(A1066,3)=1,1)</f>
        <v>1</v>
      </c>
      <c r="H1066" s="6" t="s">
        <v>21</v>
      </c>
      <c r="I1066" s="3">
        <v>3</v>
      </c>
    </row>
    <row r="1067" s="3" customFormat="1" spans="1:9">
      <c r="A1067" s="17">
        <v>1065</v>
      </c>
      <c r="B1067" s="3" t="str">
        <f>_xlfn.IFS(MOD(A1067,3)=2,VLOOKUP(A1067,任务数值!A:I,5),MOD(A1067,3)=0,VLOOKUP(A1067,任务数值!A:I,8),MOD(A1067,3)=1,VLOOKUP(A1067,任务数值!A:S,13))</f>
        <v>职业总等级到达15000</v>
      </c>
      <c r="C1067" s="17">
        <f t="shared" si="35"/>
        <v>1066</v>
      </c>
      <c r="D1067" s="22" t="str">
        <f t="shared" si="36"/>
        <v>成就类型-职业到达等级</v>
      </c>
      <c r="E1067" s="22">
        <v>1</v>
      </c>
      <c r="F1067" s="22">
        <f>_xlfn.IFS(MOD(A1067,3)=2,VLOOKUP(A1067,任务数值!A:R,9),MOD(A1067,3)=0,999,MOD(A1067,3)=1,VLOOKUP(A1067,任务数值!A:S,14))</f>
        <v>999</v>
      </c>
      <c r="G1067" s="22">
        <f>_xlfn.IFS(MOD(A1067,3)=2,1,MOD(A1067,3)=0,VLOOKUP(A1067,任务数值!A:S,7),MOD(A1067,3)=1,1)</f>
        <v>15000</v>
      </c>
      <c r="H1067" s="6" t="s">
        <v>21</v>
      </c>
      <c r="I1067" s="3">
        <v>3</v>
      </c>
    </row>
    <row r="1068" s="3" customFormat="1" spans="1:9">
      <c r="A1068" s="17">
        <v>1066</v>
      </c>
      <c r="B1068" s="3" t="str">
        <f>_xlfn.IFS(MOD(A1068,3)=2,VLOOKUP(A1068,任务数值!A:I,5),MOD(A1068,3)=0,VLOOKUP(A1068,任务数值!A:I,8),MOD(A1068,3)=1,VLOOKUP(A1068,任务数值!A:S,13))</f>
        <v>通关守卫战:暗紫星170</v>
      </c>
      <c r="C1068" s="17">
        <f t="shared" si="35"/>
        <v>1067</v>
      </c>
      <c r="D1068" s="22" t="str">
        <f t="shared" si="36"/>
        <v>成就类型-通关战斗类型关卡</v>
      </c>
      <c r="E1068" s="22">
        <v>1</v>
      </c>
      <c r="F1068" s="22" t="str">
        <f>_xlfn.IFS(MOD(A1068,3)=2,VLOOKUP(A1068,任务数值!A:R,9),MOD(A1068,3)=0,999,MOD(A1068,3)=1,VLOOKUP(A1068,任务数值!A:S,14))</f>
        <v>战斗类型-挂机关卡|35|170</v>
      </c>
      <c r="G1068" s="22">
        <f>_xlfn.IFS(MOD(A1068,3)=2,1,MOD(A1068,3)=0,VLOOKUP(A1068,任务数值!A:S,7),MOD(A1068,3)=1,1)</f>
        <v>1</v>
      </c>
      <c r="H1068" s="6" t="s">
        <v>21</v>
      </c>
      <c r="I1068" s="3">
        <v>3</v>
      </c>
    </row>
    <row r="1069" s="3" customFormat="1" spans="1:9">
      <c r="A1069" s="17">
        <v>1067</v>
      </c>
      <c r="B1069" s="3" t="str">
        <f>_xlfn.IFS(MOD(A1069,3)=2,VLOOKUP(A1069,任务数值!A:I,5),MOD(A1069,3)=0,VLOOKUP(A1069,任务数值!A:I,8),MOD(A1069,3)=1,VLOOKUP(A1069,任务数值!A:S,13))</f>
        <v>通关星球42-2</v>
      </c>
      <c r="C1069" s="17">
        <f t="shared" si="35"/>
        <v>1068</v>
      </c>
      <c r="D1069" s="22" t="str">
        <f t="shared" si="36"/>
        <v>成就类型-通关战斗类型关卡</v>
      </c>
      <c r="E1069" s="22">
        <v>1</v>
      </c>
      <c r="F1069" s="22" t="str">
        <f>_xlfn.IFS(MOD(A1069,3)=2,VLOOKUP(A1069,任务数值!A:R,9),MOD(A1069,3)=0,999,MOD(A1069,3)=1,VLOOKUP(A1069,任务数值!A:S,14))</f>
        <v>战斗类型-精英关卡|42|2</v>
      </c>
      <c r="G1069" s="22">
        <f>_xlfn.IFS(MOD(A1069,3)=2,1,MOD(A1069,3)=0,VLOOKUP(A1069,任务数值!A:S,7),MOD(A1069,3)=1,1)</f>
        <v>1</v>
      </c>
      <c r="H1069" s="6" t="s">
        <v>21</v>
      </c>
      <c r="I1069" s="3">
        <v>3</v>
      </c>
    </row>
    <row r="1070" s="3" customFormat="1" spans="1:9">
      <c r="A1070" s="17">
        <v>1068</v>
      </c>
      <c r="B1070" s="3" t="str">
        <f>_xlfn.IFS(MOD(A1070,3)=2,VLOOKUP(A1070,任务数值!A:I,5),MOD(A1070,3)=0,VLOOKUP(A1070,任务数值!A:I,8),MOD(A1070,3)=1,VLOOKUP(A1070,任务数值!A:S,13))</f>
        <v>职业总等级到达15000</v>
      </c>
      <c r="C1070" s="17">
        <f t="shared" si="35"/>
        <v>1069</v>
      </c>
      <c r="D1070" s="22" t="str">
        <f t="shared" si="36"/>
        <v>成就类型-职业到达等级</v>
      </c>
      <c r="E1070" s="22">
        <v>1</v>
      </c>
      <c r="F1070" s="22">
        <f>_xlfn.IFS(MOD(A1070,3)=2,VLOOKUP(A1070,任务数值!A:R,9),MOD(A1070,3)=0,999,MOD(A1070,3)=1,VLOOKUP(A1070,任务数值!A:S,14))</f>
        <v>999</v>
      </c>
      <c r="G1070" s="22">
        <f>_xlfn.IFS(MOD(A1070,3)=2,1,MOD(A1070,3)=0,VLOOKUP(A1070,任务数值!A:S,7),MOD(A1070,3)=1,1)</f>
        <v>15000</v>
      </c>
      <c r="H1070" s="6" t="s">
        <v>21</v>
      </c>
      <c r="I1070" s="3">
        <v>3</v>
      </c>
    </row>
    <row r="1071" s="3" customFormat="1" spans="1:9">
      <c r="A1071" s="17">
        <v>1069</v>
      </c>
      <c r="B1071" s="3" t="str">
        <f>_xlfn.IFS(MOD(A1071,3)=2,VLOOKUP(A1071,任务数值!A:I,5),MOD(A1071,3)=0,VLOOKUP(A1071,任务数值!A:I,8),MOD(A1071,3)=1,VLOOKUP(A1071,任务数值!A:S,13))</f>
        <v>通关守卫战:暗紫星170</v>
      </c>
      <c r="C1071" s="17">
        <f t="shared" si="35"/>
        <v>1070</v>
      </c>
      <c r="D1071" s="22" t="str">
        <f t="shared" si="36"/>
        <v>成就类型-通关战斗类型关卡</v>
      </c>
      <c r="E1071" s="22">
        <v>1</v>
      </c>
      <c r="F1071" s="22" t="str">
        <f>_xlfn.IFS(MOD(A1071,3)=2,VLOOKUP(A1071,任务数值!A:R,9),MOD(A1071,3)=0,999,MOD(A1071,3)=1,VLOOKUP(A1071,任务数值!A:S,14))</f>
        <v>战斗类型-挂机关卡|35|170</v>
      </c>
      <c r="G1071" s="22">
        <f>_xlfn.IFS(MOD(A1071,3)=2,1,MOD(A1071,3)=0,VLOOKUP(A1071,任务数值!A:S,7),MOD(A1071,3)=1,1)</f>
        <v>1</v>
      </c>
      <c r="H1071" s="6" t="s">
        <v>21</v>
      </c>
      <c r="I1071" s="3">
        <v>3</v>
      </c>
    </row>
    <row r="1072" s="3" customFormat="1" spans="1:9">
      <c r="A1072" s="17">
        <v>1070</v>
      </c>
      <c r="B1072" s="3" t="str">
        <f>_xlfn.IFS(MOD(A1072,3)=2,VLOOKUP(A1072,任务数值!A:I,5),MOD(A1072,3)=0,VLOOKUP(A1072,任务数值!A:I,8),MOD(A1072,3)=1,VLOOKUP(A1072,任务数值!A:S,13))</f>
        <v>通关星球42-2</v>
      </c>
      <c r="C1072" s="17">
        <f t="shared" si="35"/>
        <v>1071</v>
      </c>
      <c r="D1072" s="22" t="str">
        <f t="shared" si="36"/>
        <v>成就类型-通关战斗类型关卡</v>
      </c>
      <c r="E1072" s="22">
        <v>1</v>
      </c>
      <c r="F1072" s="22" t="str">
        <f>_xlfn.IFS(MOD(A1072,3)=2,VLOOKUP(A1072,任务数值!A:R,9),MOD(A1072,3)=0,999,MOD(A1072,3)=1,VLOOKUP(A1072,任务数值!A:S,14))</f>
        <v>战斗类型-精英关卡|42|2</v>
      </c>
      <c r="G1072" s="22">
        <f>_xlfn.IFS(MOD(A1072,3)=2,1,MOD(A1072,3)=0,VLOOKUP(A1072,任务数值!A:S,7),MOD(A1072,3)=1,1)</f>
        <v>1</v>
      </c>
      <c r="H1072" s="6" t="s">
        <v>21</v>
      </c>
      <c r="I1072" s="3">
        <v>3</v>
      </c>
    </row>
    <row r="1073" s="3" customFormat="1" spans="1:9">
      <c r="A1073" s="17">
        <v>1071</v>
      </c>
      <c r="B1073" s="3" t="str">
        <f>_xlfn.IFS(MOD(A1073,3)=2,VLOOKUP(A1073,任务数值!A:I,5),MOD(A1073,3)=0,VLOOKUP(A1073,任务数值!A:I,8),MOD(A1073,3)=1,VLOOKUP(A1073,任务数值!A:S,13))</f>
        <v>职业总等级到达15000</v>
      </c>
      <c r="C1073" s="17">
        <f t="shared" si="35"/>
        <v>1072</v>
      </c>
      <c r="D1073" s="22" t="str">
        <f t="shared" si="36"/>
        <v>成就类型-职业到达等级</v>
      </c>
      <c r="E1073" s="22">
        <v>1</v>
      </c>
      <c r="F1073" s="22">
        <f>_xlfn.IFS(MOD(A1073,3)=2,VLOOKUP(A1073,任务数值!A:R,9),MOD(A1073,3)=0,999,MOD(A1073,3)=1,VLOOKUP(A1073,任务数值!A:S,14))</f>
        <v>999</v>
      </c>
      <c r="G1073" s="22">
        <f>_xlfn.IFS(MOD(A1073,3)=2,1,MOD(A1073,3)=0,VLOOKUP(A1073,任务数值!A:S,7),MOD(A1073,3)=1,1)</f>
        <v>15000</v>
      </c>
      <c r="H1073" s="6" t="s">
        <v>21</v>
      </c>
      <c r="I1073" s="3">
        <v>3</v>
      </c>
    </row>
    <row r="1074" s="3" customFormat="1" spans="1:9">
      <c r="A1074" s="17">
        <v>1072</v>
      </c>
      <c r="B1074" s="3" t="str">
        <f>_xlfn.IFS(MOD(A1074,3)=2,VLOOKUP(A1074,任务数值!A:I,5),MOD(A1074,3)=0,VLOOKUP(A1074,任务数值!A:I,8),MOD(A1074,3)=1,VLOOKUP(A1074,任务数值!A:S,13))</f>
        <v>通关守卫战:暗紫星170</v>
      </c>
      <c r="C1074" s="17">
        <f t="shared" si="35"/>
        <v>1073</v>
      </c>
      <c r="D1074" s="22" t="str">
        <f t="shared" si="36"/>
        <v>成就类型-通关战斗类型关卡</v>
      </c>
      <c r="E1074" s="22">
        <v>1</v>
      </c>
      <c r="F1074" s="22" t="str">
        <f>_xlfn.IFS(MOD(A1074,3)=2,VLOOKUP(A1074,任务数值!A:R,9),MOD(A1074,3)=0,999,MOD(A1074,3)=1,VLOOKUP(A1074,任务数值!A:S,14))</f>
        <v>战斗类型-挂机关卡|35|170</v>
      </c>
      <c r="G1074" s="22">
        <f>_xlfn.IFS(MOD(A1074,3)=2,1,MOD(A1074,3)=0,VLOOKUP(A1074,任务数值!A:S,7),MOD(A1074,3)=1,1)</f>
        <v>1</v>
      </c>
      <c r="H1074" s="6" t="s">
        <v>21</v>
      </c>
      <c r="I1074" s="3">
        <v>3</v>
      </c>
    </row>
    <row r="1075" s="3" customFormat="1" spans="1:9">
      <c r="A1075" s="17">
        <v>1073</v>
      </c>
      <c r="B1075" s="3" t="str">
        <f>_xlfn.IFS(MOD(A1075,3)=2,VLOOKUP(A1075,任务数值!A:I,5),MOD(A1075,3)=0,VLOOKUP(A1075,任务数值!A:I,8),MOD(A1075,3)=1,VLOOKUP(A1075,任务数值!A:S,13))</f>
        <v>通关星球42-2</v>
      </c>
      <c r="C1075" s="17">
        <f t="shared" si="35"/>
        <v>1074</v>
      </c>
      <c r="D1075" s="22" t="str">
        <f t="shared" si="36"/>
        <v>成就类型-通关战斗类型关卡</v>
      </c>
      <c r="E1075" s="22">
        <v>1</v>
      </c>
      <c r="F1075" s="22" t="str">
        <f>_xlfn.IFS(MOD(A1075,3)=2,VLOOKUP(A1075,任务数值!A:R,9),MOD(A1075,3)=0,999,MOD(A1075,3)=1,VLOOKUP(A1075,任务数值!A:S,14))</f>
        <v>战斗类型-精英关卡|42|2</v>
      </c>
      <c r="G1075" s="22">
        <f>_xlfn.IFS(MOD(A1075,3)=2,1,MOD(A1075,3)=0,VLOOKUP(A1075,任务数值!A:S,7),MOD(A1075,3)=1,1)</f>
        <v>1</v>
      </c>
      <c r="H1075" s="6" t="s">
        <v>21</v>
      </c>
      <c r="I1075" s="3">
        <v>3</v>
      </c>
    </row>
    <row r="1076" s="3" customFormat="1" spans="1:9">
      <c r="A1076" s="17">
        <v>1074</v>
      </c>
      <c r="B1076" s="3" t="str">
        <f>_xlfn.IFS(MOD(A1076,3)=2,VLOOKUP(A1076,任务数值!A:I,5),MOD(A1076,3)=0,VLOOKUP(A1076,任务数值!A:I,8),MOD(A1076,3)=1,VLOOKUP(A1076,任务数值!A:S,13))</f>
        <v>职业总等级到达15000</v>
      </c>
      <c r="C1076" s="17">
        <f t="shared" si="35"/>
        <v>1075</v>
      </c>
      <c r="D1076" s="22" t="str">
        <f t="shared" si="36"/>
        <v>成就类型-职业到达等级</v>
      </c>
      <c r="E1076" s="22">
        <v>1</v>
      </c>
      <c r="F1076" s="22">
        <f>_xlfn.IFS(MOD(A1076,3)=2,VLOOKUP(A1076,任务数值!A:R,9),MOD(A1076,3)=0,999,MOD(A1076,3)=1,VLOOKUP(A1076,任务数值!A:S,14))</f>
        <v>999</v>
      </c>
      <c r="G1076" s="22">
        <f>_xlfn.IFS(MOD(A1076,3)=2,1,MOD(A1076,3)=0,VLOOKUP(A1076,任务数值!A:S,7),MOD(A1076,3)=1,1)</f>
        <v>15000</v>
      </c>
      <c r="H1076" s="6" t="s">
        <v>21</v>
      </c>
      <c r="I1076" s="3">
        <v>3</v>
      </c>
    </row>
    <row r="1077" s="3" customFormat="1" spans="1:9">
      <c r="A1077" s="17">
        <v>1075</v>
      </c>
      <c r="B1077" s="3" t="str">
        <f>_xlfn.IFS(MOD(A1077,3)=2,VLOOKUP(A1077,任务数值!A:I,5),MOD(A1077,3)=0,VLOOKUP(A1077,任务数值!A:I,8),MOD(A1077,3)=1,VLOOKUP(A1077,任务数值!A:S,13))</f>
        <v>通关守卫战:暗紫星170</v>
      </c>
      <c r="C1077" s="17">
        <f t="shared" si="35"/>
        <v>1076</v>
      </c>
      <c r="D1077" s="22" t="str">
        <f t="shared" si="36"/>
        <v>成就类型-通关战斗类型关卡</v>
      </c>
      <c r="E1077" s="22">
        <v>1</v>
      </c>
      <c r="F1077" s="22" t="str">
        <f>_xlfn.IFS(MOD(A1077,3)=2,VLOOKUP(A1077,任务数值!A:R,9),MOD(A1077,3)=0,999,MOD(A1077,3)=1,VLOOKUP(A1077,任务数值!A:S,14))</f>
        <v>战斗类型-挂机关卡|35|170</v>
      </c>
      <c r="G1077" s="22">
        <f>_xlfn.IFS(MOD(A1077,3)=2,1,MOD(A1077,3)=0,VLOOKUP(A1077,任务数值!A:S,7),MOD(A1077,3)=1,1)</f>
        <v>1</v>
      </c>
      <c r="H1077" s="6" t="s">
        <v>21</v>
      </c>
      <c r="I1077" s="3">
        <v>3</v>
      </c>
    </row>
    <row r="1078" s="3" customFormat="1" spans="1:9">
      <c r="A1078" s="17">
        <v>1076</v>
      </c>
      <c r="B1078" s="3" t="str">
        <f>_xlfn.IFS(MOD(A1078,3)=2,VLOOKUP(A1078,任务数值!A:I,5),MOD(A1078,3)=0,VLOOKUP(A1078,任务数值!A:I,8),MOD(A1078,3)=1,VLOOKUP(A1078,任务数值!A:S,13))</f>
        <v>通关星球42-2</v>
      </c>
      <c r="C1078" s="17">
        <f t="shared" si="35"/>
        <v>1077</v>
      </c>
      <c r="D1078" s="22" t="str">
        <f t="shared" si="36"/>
        <v>成就类型-通关战斗类型关卡</v>
      </c>
      <c r="E1078" s="22">
        <v>1</v>
      </c>
      <c r="F1078" s="22" t="str">
        <f>_xlfn.IFS(MOD(A1078,3)=2,VLOOKUP(A1078,任务数值!A:R,9),MOD(A1078,3)=0,999,MOD(A1078,3)=1,VLOOKUP(A1078,任务数值!A:S,14))</f>
        <v>战斗类型-精英关卡|42|2</v>
      </c>
      <c r="G1078" s="22">
        <f>_xlfn.IFS(MOD(A1078,3)=2,1,MOD(A1078,3)=0,VLOOKUP(A1078,任务数值!A:S,7),MOD(A1078,3)=1,1)</f>
        <v>1</v>
      </c>
      <c r="H1078" s="6" t="s">
        <v>21</v>
      </c>
      <c r="I1078" s="3">
        <v>3</v>
      </c>
    </row>
    <row r="1079" s="3" customFormat="1" spans="1:9">
      <c r="A1079" s="17">
        <v>1077</v>
      </c>
      <c r="B1079" s="3" t="str">
        <f>_xlfn.IFS(MOD(A1079,3)=2,VLOOKUP(A1079,任务数值!A:I,5),MOD(A1079,3)=0,VLOOKUP(A1079,任务数值!A:I,8),MOD(A1079,3)=1,VLOOKUP(A1079,任务数值!A:S,13))</f>
        <v>职业总等级到达15000</v>
      </c>
      <c r="C1079" s="17">
        <f t="shared" si="35"/>
        <v>1078</v>
      </c>
      <c r="D1079" s="22" t="str">
        <f t="shared" si="36"/>
        <v>成就类型-职业到达等级</v>
      </c>
      <c r="E1079" s="22">
        <v>1</v>
      </c>
      <c r="F1079" s="22">
        <f>_xlfn.IFS(MOD(A1079,3)=2,VLOOKUP(A1079,任务数值!A:R,9),MOD(A1079,3)=0,999,MOD(A1079,3)=1,VLOOKUP(A1079,任务数值!A:S,14))</f>
        <v>999</v>
      </c>
      <c r="G1079" s="22">
        <f>_xlfn.IFS(MOD(A1079,3)=2,1,MOD(A1079,3)=0,VLOOKUP(A1079,任务数值!A:S,7),MOD(A1079,3)=1,1)</f>
        <v>15000</v>
      </c>
      <c r="H1079" s="6" t="s">
        <v>21</v>
      </c>
      <c r="I1079" s="3">
        <v>3</v>
      </c>
    </row>
    <row r="1080" s="3" customFormat="1" spans="1:9">
      <c r="A1080" s="17">
        <v>1078</v>
      </c>
      <c r="B1080" s="3" t="str">
        <f>_xlfn.IFS(MOD(A1080,3)=2,VLOOKUP(A1080,任务数值!A:I,5),MOD(A1080,3)=0,VLOOKUP(A1080,任务数值!A:I,8),MOD(A1080,3)=1,VLOOKUP(A1080,任务数值!A:S,13))</f>
        <v>通关守卫战:暗紫星170</v>
      </c>
      <c r="C1080" s="17">
        <f t="shared" si="35"/>
        <v>1079</v>
      </c>
      <c r="D1080" s="22" t="str">
        <f t="shared" si="36"/>
        <v>成就类型-通关战斗类型关卡</v>
      </c>
      <c r="E1080" s="22">
        <v>1</v>
      </c>
      <c r="F1080" s="22" t="str">
        <f>_xlfn.IFS(MOD(A1080,3)=2,VLOOKUP(A1080,任务数值!A:R,9),MOD(A1080,3)=0,999,MOD(A1080,3)=1,VLOOKUP(A1080,任务数值!A:S,14))</f>
        <v>战斗类型-挂机关卡|35|170</v>
      </c>
      <c r="G1080" s="22">
        <f>_xlfn.IFS(MOD(A1080,3)=2,1,MOD(A1080,3)=0,VLOOKUP(A1080,任务数值!A:S,7),MOD(A1080,3)=1,1)</f>
        <v>1</v>
      </c>
      <c r="H1080" s="6" t="s">
        <v>21</v>
      </c>
      <c r="I1080" s="3">
        <v>3</v>
      </c>
    </row>
    <row r="1081" s="3" customFormat="1" spans="1:9">
      <c r="A1081" s="17">
        <v>1079</v>
      </c>
      <c r="B1081" s="3" t="str">
        <f>_xlfn.IFS(MOD(A1081,3)=2,VLOOKUP(A1081,任务数值!A:I,5),MOD(A1081,3)=0,VLOOKUP(A1081,任务数值!A:I,8),MOD(A1081,3)=1,VLOOKUP(A1081,任务数值!A:S,13))</f>
        <v>通关星球42-2</v>
      </c>
      <c r="C1081" s="17">
        <f t="shared" si="35"/>
        <v>1080</v>
      </c>
      <c r="D1081" s="22" t="str">
        <f t="shared" si="36"/>
        <v>成就类型-通关战斗类型关卡</v>
      </c>
      <c r="E1081" s="22">
        <v>1</v>
      </c>
      <c r="F1081" s="22" t="str">
        <f>_xlfn.IFS(MOD(A1081,3)=2,VLOOKUP(A1081,任务数值!A:R,9),MOD(A1081,3)=0,999,MOD(A1081,3)=1,VLOOKUP(A1081,任务数值!A:S,14))</f>
        <v>战斗类型-精英关卡|42|2</v>
      </c>
      <c r="G1081" s="22">
        <f>_xlfn.IFS(MOD(A1081,3)=2,1,MOD(A1081,3)=0,VLOOKUP(A1081,任务数值!A:S,7),MOD(A1081,3)=1,1)</f>
        <v>1</v>
      </c>
      <c r="H1081" s="6" t="s">
        <v>21</v>
      </c>
      <c r="I1081" s="3">
        <v>3</v>
      </c>
    </row>
    <row r="1082" s="3" customFormat="1" spans="1:9">
      <c r="A1082" s="17">
        <v>1080</v>
      </c>
      <c r="B1082" s="3" t="str">
        <f>_xlfn.IFS(MOD(A1082,3)=2,VLOOKUP(A1082,任务数值!A:I,5),MOD(A1082,3)=0,VLOOKUP(A1082,任务数值!A:I,8),MOD(A1082,3)=1,VLOOKUP(A1082,任务数值!A:S,13))</f>
        <v>职业总等级到达15000</v>
      </c>
      <c r="C1082" s="17">
        <f t="shared" si="35"/>
        <v>1081</v>
      </c>
      <c r="D1082" s="22" t="str">
        <f t="shared" si="36"/>
        <v>成就类型-职业到达等级</v>
      </c>
      <c r="E1082" s="22">
        <v>1</v>
      </c>
      <c r="F1082" s="22">
        <f>_xlfn.IFS(MOD(A1082,3)=2,VLOOKUP(A1082,任务数值!A:R,9),MOD(A1082,3)=0,999,MOD(A1082,3)=1,VLOOKUP(A1082,任务数值!A:S,14))</f>
        <v>999</v>
      </c>
      <c r="G1082" s="22">
        <f>_xlfn.IFS(MOD(A1082,3)=2,1,MOD(A1082,3)=0,VLOOKUP(A1082,任务数值!A:S,7),MOD(A1082,3)=1,1)</f>
        <v>15000</v>
      </c>
      <c r="H1082" s="6" t="s">
        <v>21</v>
      </c>
      <c r="I1082" s="3">
        <v>3</v>
      </c>
    </row>
    <row r="1083" s="3" customFormat="1" spans="1:9">
      <c r="A1083" s="17">
        <v>1081</v>
      </c>
      <c r="B1083" s="3" t="str">
        <f>_xlfn.IFS(MOD(A1083,3)=2,VLOOKUP(A1083,任务数值!A:I,5),MOD(A1083,3)=0,VLOOKUP(A1083,任务数值!A:I,8),MOD(A1083,3)=1,VLOOKUP(A1083,任务数值!A:S,13))</f>
        <v>通关守卫战:暗紫星170</v>
      </c>
      <c r="C1083" s="17">
        <f t="shared" si="35"/>
        <v>1082</v>
      </c>
      <c r="D1083" s="22" t="str">
        <f t="shared" si="36"/>
        <v>成就类型-通关战斗类型关卡</v>
      </c>
      <c r="E1083" s="22">
        <v>1</v>
      </c>
      <c r="F1083" s="22" t="str">
        <f>_xlfn.IFS(MOD(A1083,3)=2,VLOOKUP(A1083,任务数值!A:R,9),MOD(A1083,3)=0,999,MOD(A1083,3)=1,VLOOKUP(A1083,任务数值!A:S,14))</f>
        <v>战斗类型-挂机关卡|35|170</v>
      </c>
      <c r="G1083" s="22">
        <f>_xlfn.IFS(MOD(A1083,3)=2,1,MOD(A1083,3)=0,VLOOKUP(A1083,任务数值!A:S,7),MOD(A1083,3)=1,1)</f>
        <v>1</v>
      </c>
      <c r="H1083" s="6" t="s">
        <v>21</v>
      </c>
      <c r="I1083" s="3">
        <v>3</v>
      </c>
    </row>
    <row r="1084" s="3" customFormat="1" spans="1:9">
      <c r="A1084" s="17">
        <v>1082</v>
      </c>
      <c r="B1084" s="3" t="str">
        <f>_xlfn.IFS(MOD(A1084,3)=2,VLOOKUP(A1084,任务数值!A:I,5),MOD(A1084,3)=0,VLOOKUP(A1084,任务数值!A:I,8),MOD(A1084,3)=1,VLOOKUP(A1084,任务数值!A:S,13))</f>
        <v>通关星球42-2</v>
      </c>
      <c r="C1084" s="17">
        <f t="shared" si="35"/>
        <v>1083</v>
      </c>
      <c r="D1084" s="22" t="str">
        <f t="shared" si="36"/>
        <v>成就类型-通关战斗类型关卡</v>
      </c>
      <c r="E1084" s="22">
        <v>1</v>
      </c>
      <c r="F1084" s="22" t="str">
        <f>_xlfn.IFS(MOD(A1084,3)=2,VLOOKUP(A1084,任务数值!A:R,9),MOD(A1084,3)=0,999,MOD(A1084,3)=1,VLOOKUP(A1084,任务数值!A:S,14))</f>
        <v>战斗类型-精英关卡|42|2</v>
      </c>
      <c r="G1084" s="22">
        <f>_xlfn.IFS(MOD(A1084,3)=2,1,MOD(A1084,3)=0,VLOOKUP(A1084,任务数值!A:S,7),MOD(A1084,3)=1,1)</f>
        <v>1</v>
      </c>
      <c r="H1084" s="6" t="s">
        <v>21</v>
      </c>
      <c r="I1084" s="3">
        <v>3</v>
      </c>
    </row>
    <row r="1085" s="3" customFormat="1" spans="1:9">
      <c r="A1085" s="17">
        <v>1083</v>
      </c>
      <c r="B1085" s="3" t="str">
        <f>_xlfn.IFS(MOD(A1085,3)=2,VLOOKUP(A1085,任务数值!A:I,5),MOD(A1085,3)=0,VLOOKUP(A1085,任务数值!A:I,8),MOD(A1085,3)=1,VLOOKUP(A1085,任务数值!A:S,13))</f>
        <v>职业总等级到达15000</v>
      </c>
      <c r="C1085" s="17">
        <f t="shared" si="35"/>
        <v>1084</v>
      </c>
      <c r="D1085" s="22" t="str">
        <f t="shared" si="36"/>
        <v>成就类型-职业到达等级</v>
      </c>
      <c r="E1085" s="22">
        <v>1</v>
      </c>
      <c r="F1085" s="22">
        <f>_xlfn.IFS(MOD(A1085,3)=2,VLOOKUP(A1085,任务数值!A:R,9),MOD(A1085,3)=0,999,MOD(A1085,3)=1,VLOOKUP(A1085,任务数值!A:S,14))</f>
        <v>999</v>
      </c>
      <c r="G1085" s="22">
        <f>_xlfn.IFS(MOD(A1085,3)=2,1,MOD(A1085,3)=0,VLOOKUP(A1085,任务数值!A:S,7),MOD(A1085,3)=1,1)</f>
        <v>15000</v>
      </c>
      <c r="H1085" s="6" t="s">
        <v>21</v>
      </c>
      <c r="I1085" s="3">
        <v>3</v>
      </c>
    </row>
    <row r="1086" s="3" customFormat="1" spans="1:9">
      <c r="A1086" s="17">
        <v>1084</v>
      </c>
      <c r="B1086" s="3" t="str">
        <f>_xlfn.IFS(MOD(A1086,3)=2,VLOOKUP(A1086,任务数值!A:I,5),MOD(A1086,3)=0,VLOOKUP(A1086,任务数值!A:I,8),MOD(A1086,3)=1,VLOOKUP(A1086,任务数值!A:S,13))</f>
        <v>通关守卫战:暗紫星170</v>
      </c>
      <c r="C1086" s="17">
        <f t="shared" si="35"/>
        <v>1085</v>
      </c>
      <c r="D1086" s="22" t="str">
        <f t="shared" si="36"/>
        <v>成就类型-通关战斗类型关卡</v>
      </c>
      <c r="E1086" s="22">
        <v>1</v>
      </c>
      <c r="F1086" s="22" t="str">
        <f>_xlfn.IFS(MOD(A1086,3)=2,VLOOKUP(A1086,任务数值!A:R,9),MOD(A1086,3)=0,999,MOD(A1086,3)=1,VLOOKUP(A1086,任务数值!A:S,14))</f>
        <v>战斗类型-挂机关卡|35|170</v>
      </c>
      <c r="G1086" s="22">
        <f>_xlfn.IFS(MOD(A1086,3)=2,1,MOD(A1086,3)=0,VLOOKUP(A1086,任务数值!A:S,7),MOD(A1086,3)=1,1)</f>
        <v>1</v>
      </c>
      <c r="H1086" s="6" t="s">
        <v>21</v>
      </c>
      <c r="I1086" s="3">
        <v>3</v>
      </c>
    </row>
    <row r="1087" s="3" customFormat="1" spans="1:9">
      <c r="A1087" s="17">
        <v>1085</v>
      </c>
      <c r="B1087" s="3" t="str">
        <f>_xlfn.IFS(MOD(A1087,3)=2,VLOOKUP(A1087,任务数值!A:I,5),MOD(A1087,3)=0,VLOOKUP(A1087,任务数值!A:I,8),MOD(A1087,3)=1,VLOOKUP(A1087,任务数值!A:S,13))</f>
        <v>通关星球42-2</v>
      </c>
      <c r="C1087" s="17">
        <f t="shared" si="35"/>
        <v>1086</v>
      </c>
      <c r="D1087" s="22" t="str">
        <f t="shared" si="36"/>
        <v>成就类型-通关战斗类型关卡</v>
      </c>
      <c r="E1087" s="22">
        <v>1</v>
      </c>
      <c r="F1087" s="22" t="str">
        <f>_xlfn.IFS(MOD(A1087,3)=2,VLOOKUP(A1087,任务数值!A:R,9),MOD(A1087,3)=0,999,MOD(A1087,3)=1,VLOOKUP(A1087,任务数值!A:S,14))</f>
        <v>战斗类型-精英关卡|42|2</v>
      </c>
      <c r="G1087" s="22">
        <f>_xlfn.IFS(MOD(A1087,3)=2,1,MOD(A1087,3)=0,VLOOKUP(A1087,任务数值!A:S,7),MOD(A1087,3)=1,1)</f>
        <v>1</v>
      </c>
      <c r="H1087" s="6" t="s">
        <v>21</v>
      </c>
      <c r="I1087" s="3">
        <v>3</v>
      </c>
    </row>
    <row r="1088" s="3" customFormat="1" spans="1:9">
      <c r="A1088" s="17">
        <v>1086</v>
      </c>
      <c r="B1088" s="3" t="str">
        <f>_xlfn.IFS(MOD(A1088,3)=2,VLOOKUP(A1088,任务数值!A:I,5),MOD(A1088,3)=0,VLOOKUP(A1088,任务数值!A:I,8),MOD(A1088,3)=1,VLOOKUP(A1088,任务数值!A:S,13))</f>
        <v>职业总等级到达15000</v>
      </c>
      <c r="C1088" s="17">
        <f t="shared" si="35"/>
        <v>1087</v>
      </c>
      <c r="D1088" s="22" t="str">
        <f t="shared" si="36"/>
        <v>成就类型-职业到达等级</v>
      </c>
      <c r="E1088" s="22">
        <v>1</v>
      </c>
      <c r="F1088" s="22">
        <f>_xlfn.IFS(MOD(A1088,3)=2,VLOOKUP(A1088,任务数值!A:R,9),MOD(A1088,3)=0,999,MOD(A1088,3)=1,VLOOKUP(A1088,任务数值!A:S,14))</f>
        <v>999</v>
      </c>
      <c r="G1088" s="22">
        <f>_xlfn.IFS(MOD(A1088,3)=2,1,MOD(A1088,3)=0,VLOOKUP(A1088,任务数值!A:S,7),MOD(A1088,3)=1,1)</f>
        <v>15000</v>
      </c>
      <c r="H1088" s="6" t="s">
        <v>21</v>
      </c>
      <c r="I1088" s="3">
        <v>3</v>
      </c>
    </row>
    <row r="1089" s="3" customFormat="1" spans="1:9">
      <c r="A1089" s="17">
        <v>1087</v>
      </c>
      <c r="B1089" s="3" t="str">
        <f>_xlfn.IFS(MOD(A1089,3)=2,VLOOKUP(A1089,任务数值!A:I,5),MOD(A1089,3)=0,VLOOKUP(A1089,任务数值!A:I,8),MOD(A1089,3)=1,VLOOKUP(A1089,任务数值!A:S,13))</f>
        <v>通关守卫战:暗紫星170</v>
      </c>
      <c r="C1089" s="17">
        <f t="shared" si="35"/>
        <v>1088</v>
      </c>
      <c r="D1089" s="22" t="str">
        <f t="shared" si="36"/>
        <v>成就类型-通关战斗类型关卡</v>
      </c>
      <c r="E1089" s="22">
        <v>1</v>
      </c>
      <c r="F1089" s="22" t="str">
        <f>_xlfn.IFS(MOD(A1089,3)=2,VLOOKUP(A1089,任务数值!A:R,9),MOD(A1089,3)=0,999,MOD(A1089,3)=1,VLOOKUP(A1089,任务数值!A:S,14))</f>
        <v>战斗类型-挂机关卡|35|170</v>
      </c>
      <c r="G1089" s="22">
        <f>_xlfn.IFS(MOD(A1089,3)=2,1,MOD(A1089,3)=0,VLOOKUP(A1089,任务数值!A:S,7),MOD(A1089,3)=1,1)</f>
        <v>1</v>
      </c>
      <c r="H1089" s="6" t="s">
        <v>21</v>
      </c>
      <c r="I1089" s="3">
        <v>3</v>
      </c>
    </row>
    <row r="1090" s="3" customFormat="1" spans="1:9">
      <c r="A1090" s="17">
        <v>1088</v>
      </c>
      <c r="B1090" s="3" t="str">
        <f>_xlfn.IFS(MOD(A1090,3)=2,VLOOKUP(A1090,任务数值!A:I,5),MOD(A1090,3)=0,VLOOKUP(A1090,任务数值!A:I,8),MOD(A1090,3)=1,VLOOKUP(A1090,任务数值!A:S,13))</f>
        <v>通关星球42-2</v>
      </c>
      <c r="C1090" s="17">
        <f t="shared" ref="C1090:C1153" si="37">A1090+1</f>
        <v>1089</v>
      </c>
      <c r="D1090" s="22" t="str">
        <f t="shared" ref="D1090:D1153" si="38">_xlfn.IFS(MOD(A1090,3)=2,"成就类型-通关战斗类型关卡",MOD(A1090,3)=0,"成就类型-职业到达等级",MOD(A1090,3)=1,"成就类型-通关战斗类型关卡")</f>
        <v>成就类型-通关战斗类型关卡</v>
      </c>
      <c r="E1090" s="22">
        <v>1</v>
      </c>
      <c r="F1090" s="22" t="str">
        <f>_xlfn.IFS(MOD(A1090,3)=2,VLOOKUP(A1090,任务数值!A:R,9),MOD(A1090,3)=0,999,MOD(A1090,3)=1,VLOOKUP(A1090,任务数值!A:S,14))</f>
        <v>战斗类型-精英关卡|42|2</v>
      </c>
      <c r="G1090" s="22">
        <f>_xlfn.IFS(MOD(A1090,3)=2,1,MOD(A1090,3)=0,VLOOKUP(A1090,任务数值!A:S,7),MOD(A1090,3)=1,1)</f>
        <v>1</v>
      </c>
      <c r="H1090" s="6" t="s">
        <v>21</v>
      </c>
      <c r="I1090" s="3">
        <v>3</v>
      </c>
    </row>
    <row r="1091" s="3" customFormat="1" spans="1:9">
      <c r="A1091" s="17">
        <v>1089</v>
      </c>
      <c r="B1091" s="3" t="str">
        <f>_xlfn.IFS(MOD(A1091,3)=2,VLOOKUP(A1091,任务数值!A:I,5),MOD(A1091,3)=0,VLOOKUP(A1091,任务数值!A:I,8),MOD(A1091,3)=1,VLOOKUP(A1091,任务数值!A:S,13))</f>
        <v>职业总等级到达15000</v>
      </c>
      <c r="C1091" s="17">
        <f t="shared" si="37"/>
        <v>1090</v>
      </c>
      <c r="D1091" s="22" t="str">
        <f t="shared" si="38"/>
        <v>成就类型-职业到达等级</v>
      </c>
      <c r="E1091" s="22">
        <v>1</v>
      </c>
      <c r="F1091" s="22">
        <f>_xlfn.IFS(MOD(A1091,3)=2,VLOOKUP(A1091,任务数值!A:R,9),MOD(A1091,3)=0,999,MOD(A1091,3)=1,VLOOKUP(A1091,任务数值!A:S,14))</f>
        <v>999</v>
      </c>
      <c r="G1091" s="22">
        <f>_xlfn.IFS(MOD(A1091,3)=2,1,MOD(A1091,3)=0,VLOOKUP(A1091,任务数值!A:S,7),MOD(A1091,3)=1,1)</f>
        <v>15000</v>
      </c>
      <c r="H1091" s="6" t="s">
        <v>21</v>
      </c>
      <c r="I1091" s="3">
        <v>3</v>
      </c>
    </row>
    <row r="1092" s="3" customFormat="1" spans="1:9">
      <c r="A1092" s="17">
        <v>1090</v>
      </c>
      <c r="B1092" s="3" t="str">
        <f>_xlfn.IFS(MOD(A1092,3)=2,VLOOKUP(A1092,任务数值!A:I,5),MOD(A1092,3)=0,VLOOKUP(A1092,任务数值!A:I,8),MOD(A1092,3)=1,VLOOKUP(A1092,任务数值!A:S,13))</f>
        <v>通关守卫战:暗紫星170</v>
      </c>
      <c r="C1092" s="17">
        <f t="shared" si="37"/>
        <v>1091</v>
      </c>
      <c r="D1092" s="22" t="str">
        <f t="shared" si="38"/>
        <v>成就类型-通关战斗类型关卡</v>
      </c>
      <c r="E1092" s="22">
        <v>1</v>
      </c>
      <c r="F1092" s="22" t="str">
        <f>_xlfn.IFS(MOD(A1092,3)=2,VLOOKUP(A1092,任务数值!A:R,9),MOD(A1092,3)=0,999,MOD(A1092,3)=1,VLOOKUP(A1092,任务数值!A:S,14))</f>
        <v>战斗类型-挂机关卡|35|170</v>
      </c>
      <c r="G1092" s="22">
        <f>_xlfn.IFS(MOD(A1092,3)=2,1,MOD(A1092,3)=0,VLOOKUP(A1092,任务数值!A:S,7),MOD(A1092,3)=1,1)</f>
        <v>1</v>
      </c>
      <c r="H1092" s="6" t="s">
        <v>21</v>
      </c>
      <c r="I1092" s="3">
        <v>3</v>
      </c>
    </row>
    <row r="1093" s="3" customFormat="1" spans="1:9">
      <c r="A1093" s="17">
        <v>1091</v>
      </c>
      <c r="B1093" s="3" t="str">
        <f>_xlfn.IFS(MOD(A1093,3)=2,VLOOKUP(A1093,任务数值!A:I,5),MOD(A1093,3)=0,VLOOKUP(A1093,任务数值!A:I,8),MOD(A1093,3)=1,VLOOKUP(A1093,任务数值!A:S,13))</f>
        <v>通关星球42-2</v>
      </c>
      <c r="C1093" s="17">
        <f t="shared" si="37"/>
        <v>1092</v>
      </c>
      <c r="D1093" s="22" t="str">
        <f t="shared" si="38"/>
        <v>成就类型-通关战斗类型关卡</v>
      </c>
      <c r="E1093" s="22">
        <v>1</v>
      </c>
      <c r="F1093" s="22" t="str">
        <f>_xlfn.IFS(MOD(A1093,3)=2,VLOOKUP(A1093,任务数值!A:R,9),MOD(A1093,3)=0,999,MOD(A1093,3)=1,VLOOKUP(A1093,任务数值!A:S,14))</f>
        <v>战斗类型-精英关卡|42|2</v>
      </c>
      <c r="G1093" s="22">
        <f>_xlfn.IFS(MOD(A1093,3)=2,1,MOD(A1093,3)=0,VLOOKUP(A1093,任务数值!A:S,7),MOD(A1093,3)=1,1)</f>
        <v>1</v>
      </c>
      <c r="H1093" s="6" t="s">
        <v>21</v>
      </c>
      <c r="I1093" s="3">
        <v>3</v>
      </c>
    </row>
    <row r="1094" s="3" customFormat="1" spans="1:9">
      <c r="A1094" s="17">
        <v>1092</v>
      </c>
      <c r="B1094" s="3" t="str">
        <f>_xlfn.IFS(MOD(A1094,3)=2,VLOOKUP(A1094,任务数值!A:I,5),MOD(A1094,3)=0,VLOOKUP(A1094,任务数值!A:I,8),MOD(A1094,3)=1,VLOOKUP(A1094,任务数值!A:S,13))</f>
        <v>职业总等级到达15000</v>
      </c>
      <c r="C1094" s="17">
        <f t="shared" si="37"/>
        <v>1093</v>
      </c>
      <c r="D1094" s="22" t="str">
        <f t="shared" si="38"/>
        <v>成就类型-职业到达等级</v>
      </c>
      <c r="E1094" s="22">
        <v>1</v>
      </c>
      <c r="F1094" s="22">
        <f>_xlfn.IFS(MOD(A1094,3)=2,VLOOKUP(A1094,任务数值!A:R,9),MOD(A1094,3)=0,999,MOD(A1094,3)=1,VLOOKUP(A1094,任务数值!A:S,14))</f>
        <v>999</v>
      </c>
      <c r="G1094" s="22">
        <f>_xlfn.IFS(MOD(A1094,3)=2,1,MOD(A1094,3)=0,VLOOKUP(A1094,任务数值!A:S,7),MOD(A1094,3)=1,1)</f>
        <v>15000</v>
      </c>
      <c r="H1094" s="6" t="s">
        <v>21</v>
      </c>
      <c r="I1094" s="3">
        <v>3</v>
      </c>
    </row>
    <row r="1095" s="3" customFormat="1" spans="1:9">
      <c r="A1095" s="17">
        <v>1093</v>
      </c>
      <c r="B1095" s="3" t="str">
        <f>_xlfn.IFS(MOD(A1095,3)=2,VLOOKUP(A1095,任务数值!A:I,5),MOD(A1095,3)=0,VLOOKUP(A1095,任务数值!A:I,8),MOD(A1095,3)=1,VLOOKUP(A1095,任务数值!A:S,13))</f>
        <v>通关守卫战:暗紫星170</v>
      </c>
      <c r="C1095" s="17">
        <f t="shared" si="37"/>
        <v>1094</v>
      </c>
      <c r="D1095" s="22" t="str">
        <f t="shared" si="38"/>
        <v>成就类型-通关战斗类型关卡</v>
      </c>
      <c r="E1095" s="22">
        <v>1</v>
      </c>
      <c r="F1095" s="22" t="str">
        <f>_xlfn.IFS(MOD(A1095,3)=2,VLOOKUP(A1095,任务数值!A:R,9),MOD(A1095,3)=0,999,MOD(A1095,3)=1,VLOOKUP(A1095,任务数值!A:S,14))</f>
        <v>战斗类型-挂机关卡|35|170</v>
      </c>
      <c r="G1095" s="22">
        <f>_xlfn.IFS(MOD(A1095,3)=2,1,MOD(A1095,3)=0,VLOOKUP(A1095,任务数值!A:S,7),MOD(A1095,3)=1,1)</f>
        <v>1</v>
      </c>
      <c r="H1095" s="6" t="s">
        <v>21</v>
      </c>
      <c r="I1095" s="3">
        <v>3</v>
      </c>
    </row>
    <row r="1096" s="3" customFormat="1" spans="1:9">
      <c r="A1096" s="17">
        <v>1094</v>
      </c>
      <c r="B1096" s="3" t="str">
        <f>_xlfn.IFS(MOD(A1096,3)=2,VLOOKUP(A1096,任务数值!A:I,5),MOD(A1096,3)=0,VLOOKUP(A1096,任务数值!A:I,8),MOD(A1096,3)=1,VLOOKUP(A1096,任务数值!A:S,13))</f>
        <v>通关星球42-2</v>
      </c>
      <c r="C1096" s="17">
        <f t="shared" si="37"/>
        <v>1095</v>
      </c>
      <c r="D1096" s="22" t="str">
        <f t="shared" si="38"/>
        <v>成就类型-通关战斗类型关卡</v>
      </c>
      <c r="E1096" s="22">
        <v>1</v>
      </c>
      <c r="F1096" s="22" t="str">
        <f>_xlfn.IFS(MOD(A1096,3)=2,VLOOKUP(A1096,任务数值!A:R,9),MOD(A1096,3)=0,999,MOD(A1096,3)=1,VLOOKUP(A1096,任务数值!A:S,14))</f>
        <v>战斗类型-精英关卡|42|2</v>
      </c>
      <c r="G1096" s="22">
        <f>_xlfn.IFS(MOD(A1096,3)=2,1,MOD(A1096,3)=0,VLOOKUP(A1096,任务数值!A:S,7),MOD(A1096,3)=1,1)</f>
        <v>1</v>
      </c>
      <c r="H1096" s="6" t="s">
        <v>21</v>
      </c>
      <c r="I1096" s="3">
        <v>3</v>
      </c>
    </row>
    <row r="1097" s="3" customFormat="1" spans="1:9">
      <c r="A1097" s="17">
        <v>1095</v>
      </c>
      <c r="B1097" s="3" t="str">
        <f>_xlfn.IFS(MOD(A1097,3)=2,VLOOKUP(A1097,任务数值!A:I,5),MOD(A1097,3)=0,VLOOKUP(A1097,任务数值!A:I,8),MOD(A1097,3)=1,VLOOKUP(A1097,任务数值!A:S,13))</f>
        <v>职业总等级到达15000</v>
      </c>
      <c r="C1097" s="17">
        <f t="shared" si="37"/>
        <v>1096</v>
      </c>
      <c r="D1097" s="22" t="str">
        <f t="shared" si="38"/>
        <v>成就类型-职业到达等级</v>
      </c>
      <c r="E1097" s="22">
        <v>1</v>
      </c>
      <c r="F1097" s="22">
        <f>_xlfn.IFS(MOD(A1097,3)=2,VLOOKUP(A1097,任务数值!A:R,9),MOD(A1097,3)=0,999,MOD(A1097,3)=1,VLOOKUP(A1097,任务数值!A:S,14))</f>
        <v>999</v>
      </c>
      <c r="G1097" s="22">
        <f>_xlfn.IFS(MOD(A1097,3)=2,1,MOD(A1097,3)=0,VLOOKUP(A1097,任务数值!A:S,7),MOD(A1097,3)=1,1)</f>
        <v>15000</v>
      </c>
      <c r="H1097" s="6" t="s">
        <v>21</v>
      </c>
      <c r="I1097" s="3">
        <v>3</v>
      </c>
    </row>
    <row r="1098" s="3" customFormat="1" spans="1:9">
      <c r="A1098" s="17">
        <v>1096</v>
      </c>
      <c r="B1098" s="3" t="str">
        <f>_xlfn.IFS(MOD(A1098,3)=2,VLOOKUP(A1098,任务数值!A:I,5),MOD(A1098,3)=0,VLOOKUP(A1098,任务数值!A:I,8),MOD(A1098,3)=1,VLOOKUP(A1098,任务数值!A:S,13))</f>
        <v>通关守卫战:暗紫星170</v>
      </c>
      <c r="C1098" s="17">
        <f t="shared" si="37"/>
        <v>1097</v>
      </c>
      <c r="D1098" s="22" t="str">
        <f t="shared" si="38"/>
        <v>成就类型-通关战斗类型关卡</v>
      </c>
      <c r="E1098" s="22">
        <v>1</v>
      </c>
      <c r="F1098" s="22" t="str">
        <f>_xlfn.IFS(MOD(A1098,3)=2,VLOOKUP(A1098,任务数值!A:R,9),MOD(A1098,3)=0,999,MOD(A1098,3)=1,VLOOKUP(A1098,任务数值!A:S,14))</f>
        <v>战斗类型-挂机关卡|35|170</v>
      </c>
      <c r="G1098" s="22">
        <f>_xlfn.IFS(MOD(A1098,3)=2,1,MOD(A1098,3)=0,VLOOKUP(A1098,任务数值!A:S,7),MOD(A1098,3)=1,1)</f>
        <v>1</v>
      </c>
      <c r="H1098" s="6" t="s">
        <v>21</v>
      </c>
      <c r="I1098" s="3">
        <v>3</v>
      </c>
    </row>
    <row r="1099" s="3" customFormat="1" spans="1:9">
      <c r="A1099" s="17">
        <v>1097</v>
      </c>
      <c r="B1099" s="3" t="str">
        <f>_xlfn.IFS(MOD(A1099,3)=2,VLOOKUP(A1099,任务数值!A:I,5),MOD(A1099,3)=0,VLOOKUP(A1099,任务数值!A:I,8),MOD(A1099,3)=1,VLOOKUP(A1099,任务数值!A:S,13))</f>
        <v>通关星球42-2</v>
      </c>
      <c r="C1099" s="17">
        <f t="shared" si="37"/>
        <v>1098</v>
      </c>
      <c r="D1099" s="22" t="str">
        <f t="shared" si="38"/>
        <v>成就类型-通关战斗类型关卡</v>
      </c>
      <c r="E1099" s="22">
        <v>1</v>
      </c>
      <c r="F1099" s="22" t="str">
        <f>_xlfn.IFS(MOD(A1099,3)=2,VLOOKUP(A1099,任务数值!A:R,9),MOD(A1099,3)=0,999,MOD(A1099,3)=1,VLOOKUP(A1099,任务数值!A:S,14))</f>
        <v>战斗类型-精英关卡|42|2</v>
      </c>
      <c r="G1099" s="22">
        <f>_xlfn.IFS(MOD(A1099,3)=2,1,MOD(A1099,3)=0,VLOOKUP(A1099,任务数值!A:S,7),MOD(A1099,3)=1,1)</f>
        <v>1</v>
      </c>
      <c r="H1099" s="6" t="s">
        <v>21</v>
      </c>
      <c r="I1099" s="3">
        <v>3</v>
      </c>
    </row>
    <row r="1100" s="3" customFormat="1" spans="1:9">
      <c r="A1100" s="17">
        <v>1098</v>
      </c>
      <c r="B1100" s="3" t="str">
        <f>_xlfn.IFS(MOD(A1100,3)=2,VLOOKUP(A1100,任务数值!A:I,5),MOD(A1100,3)=0,VLOOKUP(A1100,任务数值!A:I,8),MOD(A1100,3)=1,VLOOKUP(A1100,任务数值!A:S,13))</f>
        <v>职业总等级到达15000</v>
      </c>
      <c r="C1100" s="17">
        <f t="shared" si="37"/>
        <v>1099</v>
      </c>
      <c r="D1100" s="22" t="str">
        <f t="shared" si="38"/>
        <v>成就类型-职业到达等级</v>
      </c>
      <c r="E1100" s="22">
        <v>1</v>
      </c>
      <c r="F1100" s="22">
        <f>_xlfn.IFS(MOD(A1100,3)=2,VLOOKUP(A1100,任务数值!A:R,9),MOD(A1100,3)=0,999,MOD(A1100,3)=1,VLOOKUP(A1100,任务数值!A:S,14))</f>
        <v>999</v>
      </c>
      <c r="G1100" s="22">
        <f>_xlfn.IFS(MOD(A1100,3)=2,1,MOD(A1100,3)=0,VLOOKUP(A1100,任务数值!A:S,7),MOD(A1100,3)=1,1)</f>
        <v>15000</v>
      </c>
      <c r="H1100" s="6" t="s">
        <v>21</v>
      </c>
      <c r="I1100" s="3">
        <v>3</v>
      </c>
    </row>
    <row r="1101" s="3" customFormat="1" spans="1:9">
      <c r="A1101" s="17">
        <v>1099</v>
      </c>
      <c r="B1101" s="3" t="str">
        <f>_xlfn.IFS(MOD(A1101,3)=2,VLOOKUP(A1101,任务数值!A:I,5),MOD(A1101,3)=0,VLOOKUP(A1101,任务数值!A:I,8),MOD(A1101,3)=1,VLOOKUP(A1101,任务数值!A:S,13))</f>
        <v>通关守卫战:暗紫星170</v>
      </c>
      <c r="C1101" s="17">
        <f t="shared" si="37"/>
        <v>1100</v>
      </c>
      <c r="D1101" s="22" t="str">
        <f t="shared" si="38"/>
        <v>成就类型-通关战斗类型关卡</v>
      </c>
      <c r="E1101" s="22">
        <v>1</v>
      </c>
      <c r="F1101" s="22" t="str">
        <f>_xlfn.IFS(MOD(A1101,3)=2,VLOOKUP(A1101,任务数值!A:R,9),MOD(A1101,3)=0,999,MOD(A1101,3)=1,VLOOKUP(A1101,任务数值!A:S,14))</f>
        <v>战斗类型-挂机关卡|35|170</v>
      </c>
      <c r="G1101" s="22">
        <f>_xlfn.IFS(MOD(A1101,3)=2,1,MOD(A1101,3)=0,VLOOKUP(A1101,任务数值!A:S,7),MOD(A1101,3)=1,1)</f>
        <v>1</v>
      </c>
      <c r="H1101" s="6" t="s">
        <v>21</v>
      </c>
      <c r="I1101" s="3">
        <v>3</v>
      </c>
    </row>
    <row r="1102" s="3" customFormat="1" spans="1:9">
      <c r="A1102" s="17">
        <v>1100</v>
      </c>
      <c r="B1102" s="3" t="str">
        <f>_xlfn.IFS(MOD(A1102,3)=2,VLOOKUP(A1102,任务数值!A:I,5),MOD(A1102,3)=0,VLOOKUP(A1102,任务数值!A:I,8),MOD(A1102,3)=1,VLOOKUP(A1102,任务数值!A:S,13))</f>
        <v>通关星球42-2</v>
      </c>
      <c r="C1102" s="17">
        <f t="shared" si="37"/>
        <v>1101</v>
      </c>
      <c r="D1102" s="22" t="str">
        <f t="shared" si="38"/>
        <v>成就类型-通关战斗类型关卡</v>
      </c>
      <c r="E1102" s="22">
        <v>1</v>
      </c>
      <c r="F1102" s="22" t="str">
        <f>_xlfn.IFS(MOD(A1102,3)=2,VLOOKUP(A1102,任务数值!A:R,9),MOD(A1102,3)=0,999,MOD(A1102,3)=1,VLOOKUP(A1102,任务数值!A:S,14))</f>
        <v>战斗类型-精英关卡|42|2</v>
      </c>
      <c r="G1102" s="22">
        <f>_xlfn.IFS(MOD(A1102,3)=2,1,MOD(A1102,3)=0,VLOOKUP(A1102,任务数值!A:S,7),MOD(A1102,3)=1,1)</f>
        <v>1</v>
      </c>
      <c r="H1102" s="6" t="s">
        <v>21</v>
      </c>
      <c r="I1102" s="3">
        <v>3</v>
      </c>
    </row>
    <row r="1103" s="3" customFormat="1" spans="1:9">
      <c r="A1103" s="17">
        <v>1101</v>
      </c>
      <c r="B1103" s="3" t="str">
        <f>_xlfn.IFS(MOD(A1103,3)=2,VLOOKUP(A1103,任务数值!A:I,5),MOD(A1103,3)=0,VLOOKUP(A1103,任务数值!A:I,8),MOD(A1103,3)=1,VLOOKUP(A1103,任务数值!A:S,13))</f>
        <v>职业总等级到达15000</v>
      </c>
      <c r="C1103" s="17">
        <f t="shared" si="37"/>
        <v>1102</v>
      </c>
      <c r="D1103" s="22" t="str">
        <f t="shared" si="38"/>
        <v>成就类型-职业到达等级</v>
      </c>
      <c r="E1103" s="22">
        <v>1</v>
      </c>
      <c r="F1103" s="22">
        <f>_xlfn.IFS(MOD(A1103,3)=2,VLOOKUP(A1103,任务数值!A:R,9),MOD(A1103,3)=0,999,MOD(A1103,3)=1,VLOOKUP(A1103,任务数值!A:S,14))</f>
        <v>999</v>
      </c>
      <c r="G1103" s="22">
        <f>_xlfn.IFS(MOD(A1103,3)=2,1,MOD(A1103,3)=0,VLOOKUP(A1103,任务数值!A:S,7),MOD(A1103,3)=1,1)</f>
        <v>15000</v>
      </c>
      <c r="H1103" s="6" t="s">
        <v>21</v>
      </c>
      <c r="I1103" s="3">
        <v>3</v>
      </c>
    </row>
    <row r="1104" s="3" customFormat="1" spans="1:9">
      <c r="A1104" s="17">
        <v>1102</v>
      </c>
      <c r="B1104" s="3" t="str">
        <f>_xlfn.IFS(MOD(A1104,3)=2,VLOOKUP(A1104,任务数值!A:I,5),MOD(A1104,3)=0,VLOOKUP(A1104,任务数值!A:I,8),MOD(A1104,3)=1,VLOOKUP(A1104,任务数值!A:S,13))</f>
        <v>通关守卫战:暗紫星170</v>
      </c>
      <c r="C1104" s="17">
        <f t="shared" si="37"/>
        <v>1103</v>
      </c>
      <c r="D1104" s="22" t="str">
        <f t="shared" si="38"/>
        <v>成就类型-通关战斗类型关卡</v>
      </c>
      <c r="E1104" s="22">
        <v>1</v>
      </c>
      <c r="F1104" s="22" t="str">
        <f>_xlfn.IFS(MOD(A1104,3)=2,VLOOKUP(A1104,任务数值!A:R,9),MOD(A1104,3)=0,999,MOD(A1104,3)=1,VLOOKUP(A1104,任务数值!A:S,14))</f>
        <v>战斗类型-挂机关卡|35|170</v>
      </c>
      <c r="G1104" s="22">
        <f>_xlfn.IFS(MOD(A1104,3)=2,1,MOD(A1104,3)=0,VLOOKUP(A1104,任务数值!A:S,7),MOD(A1104,3)=1,1)</f>
        <v>1</v>
      </c>
      <c r="H1104" s="6" t="s">
        <v>21</v>
      </c>
      <c r="I1104" s="3">
        <v>3</v>
      </c>
    </row>
    <row r="1105" s="3" customFormat="1" spans="1:9">
      <c r="A1105" s="17">
        <v>1103</v>
      </c>
      <c r="B1105" s="3" t="str">
        <f>_xlfn.IFS(MOD(A1105,3)=2,VLOOKUP(A1105,任务数值!A:I,5),MOD(A1105,3)=0,VLOOKUP(A1105,任务数值!A:I,8),MOD(A1105,3)=1,VLOOKUP(A1105,任务数值!A:S,13))</f>
        <v>通关星球42-2</v>
      </c>
      <c r="C1105" s="17">
        <f t="shared" si="37"/>
        <v>1104</v>
      </c>
      <c r="D1105" s="22" t="str">
        <f t="shared" si="38"/>
        <v>成就类型-通关战斗类型关卡</v>
      </c>
      <c r="E1105" s="22">
        <v>1</v>
      </c>
      <c r="F1105" s="22" t="str">
        <f>_xlfn.IFS(MOD(A1105,3)=2,VLOOKUP(A1105,任务数值!A:R,9),MOD(A1105,3)=0,999,MOD(A1105,3)=1,VLOOKUP(A1105,任务数值!A:S,14))</f>
        <v>战斗类型-精英关卡|42|2</v>
      </c>
      <c r="G1105" s="22">
        <f>_xlfn.IFS(MOD(A1105,3)=2,1,MOD(A1105,3)=0,VLOOKUP(A1105,任务数值!A:S,7),MOD(A1105,3)=1,1)</f>
        <v>1</v>
      </c>
      <c r="H1105" s="6" t="s">
        <v>21</v>
      </c>
      <c r="I1105" s="3">
        <v>3</v>
      </c>
    </row>
    <row r="1106" s="3" customFormat="1" spans="1:9">
      <c r="A1106" s="17">
        <v>1104</v>
      </c>
      <c r="B1106" s="3" t="str">
        <f>_xlfn.IFS(MOD(A1106,3)=2,VLOOKUP(A1106,任务数值!A:I,5),MOD(A1106,3)=0,VLOOKUP(A1106,任务数值!A:I,8),MOD(A1106,3)=1,VLOOKUP(A1106,任务数值!A:S,13))</f>
        <v>职业总等级到达15000</v>
      </c>
      <c r="C1106" s="17">
        <f t="shared" si="37"/>
        <v>1105</v>
      </c>
      <c r="D1106" s="22" t="str">
        <f t="shared" si="38"/>
        <v>成就类型-职业到达等级</v>
      </c>
      <c r="E1106" s="22">
        <v>1</v>
      </c>
      <c r="F1106" s="22">
        <f>_xlfn.IFS(MOD(A1106,3)=2,VLOOKUP(A1106,任务数值!A:R,9),MOD(A1106,3)=0,999,MOD(A1106,3)=1,VLOOKUP(A1106,任务数值!A:S,14))</f>
        <v>999</v>
      </c>
      <c r="G1106" s="22">
        <f>_xlfn.IFS(MOD(A1106,3)=2,1,MOD(A1106,3)=0,VLOOKUP(A1106,任务数值!A:S,7),MOD(A1106,3)=1,1)</f>
        <v>15000</v>
      </c>
      <c r="H1106" s="6" t="s">
        <v>21</v>
      </c>
      <c r="I1106" s="3">
        <v>3</v>
      </c>
    </row>
    <row r="1107" s="3" customFormat="1" spans="1:9">
      <c r="A1107" s="17">
        <v>1105</v>
      </c>
      <c r="B1107" s="3" t="str">
        <f>_xlfn.IFS(MOD(A1107,3)=2,VLOOKUP(A1107,任务数值!A:I,5),MOD(A1107,3)=0,VLOOKUP(A1107,任务数值!A:I,8),MOD(A1107,3)=1,VLOOKUP(A1107,任务数值!A:S,13))</f>
        <v>通关守卫战:暗紫星170</v>
      </c>
      <c r="C1107" s="17">
        <f t="shared" si="37"/>
        <v>1106</v>
      </c>
      <c r="D1107" s="22" t="str">
        <f t="shared" si="38"/>
        <v>成就类型-通关战斗类型关卡</v>
      </c>
      <c r="E1107" s="22">
        <v>1</v>
      </c>
      <c r="F1107" s="22" t="str">
        <f>_xlfn.IFS(MOD(A1107,3)=2,VLOOKUP(A1107,任务数值!A:R,9),MOD(A1107,3)=0,999,MOD(A1107,3)=1,VLOOKUP(A1107,任务数值!A:S,14))</f>
        <v>战斗类型-挂机关卡|35|170</v>
      </c>
      <c r="G1107" s="22">
        <f>_xlfn.IFS(MOD(A1107,3)=2,1,MOD(A1107,3)=0,VLOOKUP(A1107,任务数值!A:S,7),MOD(A1107,3)=1,1)</f>
        <v>1</v>
      </c>
      <c r="H1107" s="6" t="s">
        <v>21</v>
      </c>
      <c r="I1107" s="3">
        <v>3</v>
      </c>
    </row>
    <row r="1108" s="3" customFormat="1" spans="1:9">
      <c r="A1108" s="17">
        <v>1106</v>
      </c>
      <c r="B1108" s="3" t="str">
        <f>_xlfn.IFS(MOD(A1108,3)=2,VLOOKUP(A1108,任务数值!A:I,5),MOD(A1108,3)=0,VLOOKUP(A1108,任务数值!A:I,8),MOD(A1108,3)=1,VLOOKUP(A1108,任务数值!A:S,13))</f>
        <v>通关星球42-2</v>
      </c>
      <c r="C1108" s="17">
        <f t="shared" si="37"/>
        <v>1107</v>
      </c>
      <c r="D1108" s="22" t="str">
        <f t="shared" si="38"/>
        <v>成就类型-通关战斗类型关卡</v>
      </c>
      <c r="E1108" s="22">
        <v>1</v>
      </c>
      <c r="F1108" s="22" t="str">
        <f>_xlfn.IFS(MOD(A1108,3)=2,VLOOKUP(A1108,任务数值!A:R,9),MOD(A1108,3)=0,999,MOD(A1108,3)=1,VLOOKUP(A1108,任务数值!A:S,14))</f>
        <v>战斗类型-精英关卡|42|2</v>
      </c>
      <c r="G1108" s="22">
        <f>_xlfn.IFS(MOD(A1108,3)=2,1,MOD(A1108,3)=0,VLOOKUP(A1108,任务数值!A:S,7),MOD(A1108,3)=1,1)</f>
        <v>1</v>
      </c>
      <c r="H1108" s="6" t="s">
        <v>21</v>
      </c>
      <c r="I1108" s="3">
        <v>3</v>
      </c>
    </row>
    <row r="1109" s="3" customFormat="1" spans="1:9">
      <c r="A1109" s="17">
        <v>1107</v>
      </c>
      <c r="B1109" s="3" t="str">
        <f>_xlfn.IFS(MOD(A1109,3)=2,VLOOKUP(A1109,任务数值!A:I,5),MOD(A1109,3)=0,VLOOKUP(A1109,任务数值!A:I,8),MOD(A1109,3)=1,VLOOKUP(A1109,任务数值!A:S,13))</f>
        <v>职业总等级到达15000</v>
      </c>
      <c r="C1109" s="17">
        <f t="shared" si="37"/>
        <v>1108</v>
      </c>
      <c r="D1109" s="22" t="str">
        <f t="shared" si="38"/>
        <v>成就类型-职业到达等级</v>
      </c>
      <c r="E1109" s="22">
        <v>1</v>
      </c>
      <c r="F1109" s="22">
        <f>_xlfn.IFS(MOD(A1109,3)=2,VLOOKUP(A1109,任务数值!A:R,9),MOD(A1109,3)=0,999,MOD(A1109,3)=1,VLOOKUP(A1109,任务数值!A:S,14))</f>
        <v>999</v>
      </c>
      <c r="G1109" s="22">
        <f>_xlfn.IFS(MOD(A1109,3)=2,1,MOD(A1109,3)=0,VLOOKUP(A1109,任务数值!A:S,7),MOD(A1109,3)=1,1)</f>
        <v>15000</v>
      </c>
      <c r="H1109" s="6" t="s">
        <v>21</v>
      </c>
      <c r="I1109" s="3">
        <v>3</v>
      </c>
    </row>
    <row r="1110" s="3" customFormat="1" spans="1:9">
      <c r="A1110" s="17">
        <v>1108</v>
      </c>
      <c r="B1110" s="3" t="str">
        <f>_xlfn.IFS(MOD(A1110,3)=2,VLOOKUP(A1110,任务数值!A:I,5),MOD(A1110,3)=0,VLOOKUP(A1110,任务数值!A:I,8),MOD(A1110,3)=1,VLOOKUP(A1110,任务数值!A:S,13))</f>
        <v>通关守卫战:暗紫星170</v>
      </c>
      <c r="C1110" s="17">
        <f t="shared" si="37"/>
        <v>1109</v>
      </c>
      <c r="D1110" s="22" t="str">
        <f t="shared" si="38"/>
        <v>成就类型-通关战斗类型关卡</v>
      </c>
      <c r="E1110" s="22">
        <v>1</v>
      </c>
      <c r="F1110" s="22" t="str">
        <f>_xlfn.IFS(MOD(A1110,3)=2,VLOOKUP(A1110,任务数值!A:R,9),MOD(A1110,3)=0,999,MOD(A1110,3)=1,VLOOKUP(A1110,任务数值!A:S,14))</f>
        <v>战斗类型-挂机关卡|35|170</v>
      </c>
      <c r="G1110" s="22">
        <f>_xlfn.IFS(MOD(A1110,3)=2,1,MOD(A1110,3)=0,VLOOKUP(A1110,任务数值!A:S,7),MOD(A1110,3)=1,1)</f>
        <v>1</v>
      </c>
      <c r="H1110" s="6" t="s">
        <v>21</v>
      </c>
      <c r="I1110" s="3">
        <v>3</v>
      </c>
    </row>
    <row r="1111" s="3" customFormat="1" spans="1:9">
      <c r="A1111" s="17">
        <v>1109</v>
      </c>
      <c r="B1111" s="3" t="str">
        <f>_xlfn.IFS(MOD(A1111,3)=2,VLOOKUP(A1111,任务数值!A:I,5),MOD(A1111,3)=0,VLOOKUP(A1111,任务数值!A:I,8),MOD(A1111,3)=1,VLOOKUP(A1111,任务数值!A:S,13))</f>
        <v>通关星球42-2</v>
      </c>
      <c r="C1111" s="17">
        <f t="shared" si="37"/>
        <v>1110</v>
      </c>
      <c r="D1111" s="22" t="str">
        <f t="shared" si="38"/>
        <v>成就类型-通关战斗类型关卡</v>
      </c>
      <c r="E1111" s="22">
        <v>1</v>
      </c>
      <c r="F1111" s="22" t="str">
        <f>_xlfn.IFS(MOD(A1111,3)=2,VLOOKUP(A1111,任务数值!A:R,9),MOD(A1111,3)=0,999,MOD(A1111,3)=1,VLOOKUP(A1111,任务数值!A:S,14))</f>
        <v>战斗类型-精英关卡|42|2</v>
      </c>
      <c r="G1111" s="22">
        <f>_xlfn.IFS(MOD(A1111,3)=2,1,MOD(A1111,3)=0,VLOOKUP(A1111,任务数值!A:S,7),MOD(A1111,3)=1,1)</f>
        <v>1</v>
      </c>
      <c r="H1111" s="6" t="s">
        <v>21</v>
      </c>
      <c r="I1111" s="3">
        <v>3</v>
      </c>
    </row>
    <row r="1112" s="3" customFormat="1" spans="1:9">
      <c r="A1112" s="17">
        <v>1110</v>
      </c>
      <c r="B1112" s="3" t="str">
        <f>_xlfn.IFS(MOD(A1112,3)=2,VLOOKUP(A1112,任务数值!A:I,5),MOD(A1112,3)=0,VLOOKUP(A1112,任务数值!A:I,8),MOD(A1112,3)=1,VLOOKUP(A1112,任务数值!A:S,13))</f>
        <v>职业总等级到达15000</v>
      </c>
      <c r="C1112" s="17">
        <f t="shared" si="37"/>
        <v>1111</v>
      </c>
      <c r="D1112" s="22" t="str">
        <f t="shared" si="38"/>
        <v>成就类型-职业到达等级</v>
      </c>
      <c r="E1112" s="22">
        <v>1</v>
      </c>
      <c r="F1112" s="22">
        <f>_xlfn.IFS(MOD(A1112,3)=2,VLOOKUP(A1112,任务数值!A:R,9),MOD(A1112,3)=0,999,MOD(A1112,3)=1,VLOOKUP(A1112,任务数值!A:S,14))</f>
        <v>999</v>
      </c>
      <c r="G1112" s="22">
        <f>_xlfn.IFS(MOD(A1112,3)=2,1,MOD(A1112,3)=0,VLOOKUP(A1112,任务数值!A:S,7),MOD(A1112,3)=1,1)</f>
        <v>15000</v>
      </c>
      <c r="H1112" s="6" t="s">
        <v>21</v>
      </c>
      <c r="I1112" s="3">
        <v>3</v>
      </c>
    </row>
    <row r="1113" s="3" customFormat="1" spans="1:9">
      <c r="A1113" s="17">
        <v>1111</v>
      </c>
      <c r="B1113" s="3" t="str">
        <f>_xlfn.IFS(MOD(A1113,3)=2,VLOOKUP(A1113,任务数值!A:I,5),MOD(A1113,3)=0,VLOOKUP(A1113,任务数值!A:I,8),MOD(A1113,3)=1,VLOOKUP(A1113,任务数值!A:S,13))</f>
        <v>通关守卫战:暗紫星170</v>
      </c>
      <c r="C1113" s="17">
        <f t="shared" si="37"/>
        <v>1112</v>
      </c>
      <c r="D1113" s="22" t="str">
        <f t="shared" si="38"/>
        <v>成就类型-通关战斗类型关卡</v>
      </c>
      <c r="E1113" s="22">
        <v>1</v>
      </c>
      <c r="F1113" s="22" t="str">
        <f>_xlfn.IFS(MOD(A1113,3)=2,VLOOKUP(A1113,任务数值!A:R,9),MOD(A1113,3)=0,999,MOD(A1113,3)=1,VLOOKUP(A1113,任务数值!A:S,14))</f>
        <v>战斗类型-挂机关卡|35|170</v>
      </c>
      <c r="G1113" s="22">
        <f>_xlfn.IFS(MOD(A1113,3)=2,1,MOD(A1113,3)=0,VLOOKUP(A1113,任务数值!A:S,7),MOD(A1113,3)=1,1)</f>
        <v>1</v>
      </c>
      <c r="H1113" s="6" t="s">
        <v>21</v>
      </c>
      <c r="I1113" s="3">
        <v>3</v>
      </c>
    </row>
    <row r="1114" s="3" customFormat="1" spans="1:9">
      <c r="A1114" s="17">
        <v>1112</v>
      </c>
      <c r="B1114" s="3" t="str">
        <f>_xlfn.IFS(MOD(A1114,3)=2,VLOOKUP(A1114,任务数值!A:I,5),MOD(A1114,3)=0,VLOOKUP(A1114,任务数值!A:I,8),MOD(A1114,3)=1,VLOOKUP(A1114,任务数值!A:S,13))</f>
        <v>通关星球42-2</v>
      </c>
      <c r="C1114" s="17">
        <f t="shared" si="37"/>
        <v>1113</v>
      </c>
      <c r="D1114" s="22" t="str">
        <f t="shared" si="38"/>
        <v>成就类型-通关战斗类型关卡</v>
      </c>
      <c r="E1114" s="22">
        <v>1</v>
      </c>
      <c r="F1114" s="22" t="str">
        <f>_xlfn.IFS(MOD(A1114,3)=2,VLOOKUP(A1114,任务数值!A:R,9),MOD(A1114,3)=0,999,MOD(A1114,3)=1,VLOOKUP(A1114,任务数值!A:S,14))</f>
        <v>战斗类型-精英关卡|42|2</v>
      </c>
      <c r="G1114" s="22">
        <f>_xlfn.IFS(MOD(A1114,3)=2,1,MOD(A1114,3)=0,VLOOKUP(A1114,任务数值!A:S,7),MOD(A1114,3)=1,1)</f>
        <v>1</v>
      </c>
      <c r="H1114" s="6" t="s">
        <v>21</v>
      </c>
      <c r="I1114" s="3">
        <v>3</v>
      </c>
    </row>
    <row r="1115" s="3" customFormat="1" spans="1:9">
      <c r="A1115" s="17">
        <v>1113</v>
      </c>
      <c r="B1115" s="3" t="str">
        <f>_xlfn.IFS(MOD(A1115,3)=2,VLOOKUP(A1115,任务数值!A:I,5),MOD(A1115,3)=0,VLOOKUP(A1115,任务数值!A:I,8),MOD(A1115,3)=1,VLOOKUP(A1115,任务数值!A:S,13))</f>
        <v>职业总等级到达15000</v>
      </c>
      <c r="C1115" s="17">
        <f t="shared" si="37"/>
        <v>1114</v>
      </c>
      <c r="D1115" s="22" t="str">
        <f t="shared" si="38"/>
        <v>成就类型-职业到达等级</v>
      </c>
      <c r="E1115" s="22">
        <v>1</v>
      </c>
      <c r="F1115" s="22">
        <f>_xlfn.IFS(MOD(A1115,3)=2,VLOOKUP(A1115,任务数值!A:R,9),MOD(A1115,3)=0,999,MOD(A1115,3)=1,VLOOKUP(A1115,任务数值!A:S,14))</f>
        <v>999</v>
      </c>
      <c r="G1115" s="22">
        <f>_xlfn.IFS(MOD(A1115,3)=2,1,MOD(A1115,3)=0,VLOOKUP(A1115,任务数值!A:S,7),MOD(A1115,3)=1,1)</f>
        <v>15000</v>
      </c>
      <c r="H1115" s="6" t="s">
        <v>21</v>
      </c>
      <c r="I1115" s="3">
        <v>3</v>
      </c>
    </row>
    <row r="1116" s="3" customFormat="1" spans="1:9">
      <c r="A1116" s="17">
        <v>1114</v>
      </c>
      <c r="B1116" s="3" t="str">
        <f>_xlfn.IFS(MOD(A1116,3)=2,VLOOKUP(A1116,任务数值!A:I,5),MOD(A1116,3)=0,VLOOKUP(A1116,任务数值!A:I,8),MOD(A1116,3)=1,VLOOKUP(A1116,任务数值!A:S,13))</f>
        <v>通关守卫战:暗紫星170</v>
      </c>
      <c r="C1116" s="17">
        <f t="shared" si="37"/>
        <v>1115</v>
      </c>
      <c r="D1116" s="22" t="str">
        <f t="shared" si="38"/>
        <v>成就类型-通关战斗类型关卡</v>
      </c>
      <c r="E1116" s="22">
        <v>1</v>
      </c>
      <c r="F1116" s="22" t="str">
        <f>_xlfn.IFS(MOD(A1116,3)=2,VLOOKUP(A1116,任务数值!A:R,9),MOD(A1116,3)=0,999,MOD(A1116,3)=1,VLOOKUP(A1116,任务数值!A:S,14))</f>
        <v>战斗类型-挂机关卡|35|170</v>
      </c>
      <c r="G1116" s="22">
        <f>_xlfn.IFS(MOD(A1116,3)=2,1,MOD(A1116,3)=0,VLOOKUP(A1116,任务数值!A:S,7),MOD(A1116,3)=1,1)</f>
        <v>1</v>
      </c>
      <c r="H1116" s="6" t="s">
        <v>21</v>
      </c>
      <c r="I1116" s="3">
        <v>3</v>
      </c>
    </row>
    <row r="1117" s="3" customFormat="1" spans="1:9">
      <c r="A1117" s="17">
        <v>1115</v>
      </c>
      <c r="B1117" s="3" t="str">
        <f>_xlfn.IFS(MOD(A1117,3)=2,VLOOKUP(A1117,任务数值!A:I,5),MOD(A1117,3)=0,VLOOKUP(A1117,任务数值!A:I,8),MOD(A1117,3)=1,VLOOKUP(A1117,任务数值!A:S,13))</f>
        <v>通关星球42-2</v>
      </c>
      <c r="C1117" s="17">
        <f t="shared" si="37"/>
        <v>1116</v>
      </c>
      <c r="D1117" s="22" t="str">
        <f t="shared" si="38"/>
        <v>成就类型-通关战斗类型关卡</v>
      </c>
      <c r="E1117" s="22">
        <v>1</v>
      </c>
      <c r="F1117" s="22" t="str">
        <f>_xlfn.IFS(MOD(A1117,3)=2,VLOOKUP(A1117,任务数值!A:R,9),MOD(A1117,3)=0,999,MOD(A1117,3)=1,VLOOKUP(A1117,任务数值!A:S,14))</f>
        <v>战斗类型-精英关卡|42|2</v>
      </c>
      <c r="G1117" s="22">
        <f>_xlfn.IFS(MOD(A1117,3)=2,1,MOD(A1117,3)=0,VLOOKUP(A1117,任务数值!A:S,7),MOD(A1117,3)=1,1)</f>
        <v>1</v>
      </c>
      <c r="H1117" s="6" t="s">
        <v>21</v>
      </c>
      <c r="I1117" s="3">
        <v>3</v>
      </c>
    </row>
    <row r="1118" s="3" customFormat="1" spans="1:9">
      <c r="A1118" s="17">
        <v>1116</v>
      </c>
      <c r="B1118" s="3" t="str">
        <f>_xlfn.IFS(MOD(A1118,3)=2,VLOOKUP(A1118,任务数值!A:I,5),MOD(A1118,3)=0,VLOOKUP(A1118,任务数值!A:I,8),MOD(A1118,3)=1,VLOOKUP(A1118,任务数值!A:S,13))</f>
        <v>职业总等级到达15000</v>
      </c>
      <c r="C1118" s="17">
        <f t="shared" si="37"/>
        <v>1117</v>
      </c>
      <c r="D1118" s="22" t="str">
        <f t="shared" si="38"/>
        <v>成就类型-职业到达等级</v>
      </c>
      <c r="E1118" s="22">
        <v>1</v>
      </c>
      <c r="F1118" s="22">
        <f>_xlfn.IFS(MOD(A1118,3)=2,VLOOKUP(A1118,任务数值!A:R,9),MOD(A1118,3)=0,999,MOD(A1118,3)=1,VLOOKUP(A1118,任务数值!A:S,14))</f>
        <v>999</v>
      </c>
      <c r="G1118" s="22">
        <f>_xlfn.IFS(MOD(A1118,3)=2,1,MOD(A1118,3)=0,VLOOKUP(A1118,任务数值!A:S,7),MOD(A1118,3)=1,1)</f>
        <v>15000</v>
      </c>
      <c r="H1118" s="6" t="s">
        <v>21</v>
      </c>
      <c r="I1118" s="3">
        <v>3</v>
      </c>
    </row>
    <row r="1119" s="3" customFormat="1" spans="1:9">
      <c r="A1119" s="17">
        <v>1117</v>
      </c>
      <c r="B1119" s="3" t="str">
        <f>_xlfn.IFS(MOD(A1119,3)=2,VLOOKUP(A1119,任务数值!A:I,5),MOD(A1119,3)=0,VLOOKUP(A1119,任务数值!A:I,8),MOD(A1119,3)=1,VLOOKUP(A1119,任务数值!A:S,13))</f>
        <v>通关守卫战:暗紫星170</v>
      </c>
      <c r="C1119" s="17">
        <f t="shared" si="37"/>
        <v>1118</v>
      </c>
      <c r="D1119" s="22" t="str">
        <f t="shared" si="38"/>
        <v>成就类型-通关战斗类型关卡</v>
      </c>
      <c r="E1119" s="22">
        <v>1</v>
      </c>
      <c r="F1119" s="22" t="str">
        <f>_xlfn.IFS(MOD(A1119,3)=2,VLOOKUP(A1119,任务数值!A:R,9),MOD(A1119,3)=0,999,MOD(A1119,3)=1,VLOOKUP(A1119,任务数值!A:S,14))</f>
        <v>战斗类型-挂机关卡|35|170</v>
      </c>
      <c r="G1119" s="22">
        <f>_xlfn.IFS(MOD(A1119,3)=2,1,MOD(A1119,3)=0,VLOOKUP(A1119,任务数值!A:S,7),MOD(A1119,3)=1,1)</f>
        <v>1</v>
      </c>
      <c r="H1119" s="6" t="s">
        <v>21</v>
      </c>
      <c r="I1119" s="3">
        <v>3</v>
      </c>
    </row>
    <row r="1120" s="3" customFormat="1" spans="1:9">
      <c r="A1120" s="17">
        <v>1118</v>
      </c>
      <c r="B1120" s="3" t="str">
        <f>_xlfn.IFS(MOD(A1120,3)=2,VLOOKUP(A1120,任务数值!A:I,5),MOD(A1120,3)=0,VLOOKUP(A1120,任务数值!A:I,8),MOD(A1120,3)=1,VLOOKUP(A1120,任务数值!A:S,13))</f>
        <v>通关星球42-2</v>
      </c>
      <c r="C1120" s="17">
        <f t="shared" si="37"/>
        <v>1119</v>
      </c>
      <c r="D1120" s="22" t="str">
        <f t="shared" si="38"/>
        <v>成就类型-通关战斗类型关卡</v>
      </c>
      <c r="E1120" s="22">
        <v>1</v>
      </c>
      <c r="F1120" s="22" t="str">
        <f>_xlfn.IFS(MOD(A1120,3)=2,VLOOKUP(A1120,任务数值!A:R,9),MOD(A1120,3)=0,999,MOD(A1120,3)=1,VLOOKUP(A1120,任务数值!A:S,14))</f>
        <v>战斗类型-精英关卡|42|2</v>
      </c>
      <c r="G1120" s="22">
        <f>_xlfn.IFS(MOD(A1120,3)=2,1,MOD(A1120,3)=0,VLOOKUP(A1120,任务数值!A:S,7),MOD(A1120,3)=1,1)</f>
        <v>1</v>
      </c>
      <c r="H1120" s="6" t="s">
        <v>21</v>
      </c>
      <c r="I1120" s="3">
        <v>3</v>
      </c>
    </row>
    <row r="1121" s="3" customFormat="1" spans="1:9">
      <c r="A1121" s="17">
        <v>1119</v>
      </c>
      <c r="B1121" s="3" t="str">
        <f>_xlfn.IFS(MOD(A1121,3)=2,VLOOKUP(A1121,任务数值!A:I,5),MOD(A1121,3)=0,VLOOKUP(A1121,任务数值!A:I,8),MOD(A1121,3)=1,VLOOKUP(A1121,任务数值!A:S,13))</f>
        <v>职业总等级到达15000</v>
      </c>
      <c r="C1121" s="17">
        <f t="shared" si="37"/>
        <v>1120</v>
      </c>
      <c r="D1121" s="22" t="str">
        <f t="shared" si="38"/>
        <v>成就类型-职业到达等级</v>
      </c>
      <c r="E1121" s="22">
        <v>1</v>
      </c>
      <c r="F1121" s="22">
        <f>_xlfn.IFS(MOD(A1121,3)=2,VLOOKUP(A1121,任务数值!A:R,9),MOD(A1121,3)=0,999,MOD(A1121,3)=1,VLOOKUP(A1121,任务数值!A:S,14))</f>
        <v>999</v>
      </c>
      <c r="G1121" s="22">
        <f>_xlfn.IFS(MOD(A1121,3)=2,1,MOD(A1121,3)=0,VLOOKUP(A1121,任务数值!A:S,7),MOD(A1121,3)=1,1)</f>
        <v>15000</v>
      </c>
      <c r="H1121" s="6" t="s">
        <v>21</v>
      </c>
      <c r="I1121" s="3">
        <v>3</v>
      </c>
    </row>
    <row r="1122" s="3" customFormat="1" spans="1:9">
      <c r="A1122" s="17">
        <v>1120</v>
      </c>
      <c r="B1122" s="3" t="str">
        <f>_xlfn.IFS(MOD(A1122,3)=2,VLOOKUP(A1122,任务数值!A:I,5),MOD(A1122,3)=0,VLOOKUP(A1122,任务数值!A:I,8),MOD(A1122,3)=1,VLOOKUP(A1122,任务数值!A:S,13))</f>
        <v>通关守卫战:暗紫星170</v>
      </c>
      <c r="C1122" s="17">
        <f t="shared" si="37"/>
        <v>1121</v>
      </c>
      <c r="D1122" s="22" t="str">
        <f t="shared" si="38"/>
        <v>成就类型-通关战斗类型关卡</v>
      </c>
      <c r="E1122" s="22">
        <v>1</v>
      </c>
      <c r="F1122" s="22" t="str">
        <f>_xlfn.IFS(MOD(A1122,3)=2,VLOOKUP(A1122,任务数值!A:R,9),MOD(A1122,3)=0,999,MOD(A1122,3)=1,VLOOKUP(A1122,任务数值!A:S,14))</f>
        <v>战斗类型-挂机关卡|35|170</v>
      </c>
      <c r="G1122" s="22">
        <f>_xlfn.IFS(MOD(A1122,3)=2,1,MOD(A1122,3)=0,VLOOKUP(A1122,任务数值!A:S,7),MOD(A1122,3)=1,1)</f>
        <v>1</v>
      </c>
      <c r="H1122" s="6" t="s">
        <v>21</v>
      </c>
      <c r="I1122" s="3">
        <v>3</v>
      </c>
    </row>
    <row r="1123" s="3" customFormat="1" spans="1:9">
      <c r="A1123" s="17">
        <v>1121</v>
      </c>
      <c r="B1123" s="3" t="str">
        <f>_xlfn.IFS(MOD(A1123,3)=2,VLOOKUP(A1123,任务数值!A:I,5),MOD(A1123,3)=0,VLOOKUP(A1123,任务数值!A:I,8),MOD(A1123,3)=1,VLOOKUP(A1123,任务数值!A:S,13))</f>
        <v>通关星球42-2</v>
      </c>
      <c r="C1123" s="17">
        <f t="shared" si="37"/>
        <v>1122</v>
      </c>
      <c r="D1123" s="22" t="str">
        <f t="shared" si="38"/>
        <v>成就类型-通关战斗类型关卡</v>
      </c>
      <c r="E1123" s="22">
        <v>1</v>
      </c>
      <c r="F1123" s="22" t="str">
        <f>_xlfn.IFS(MOD(A1123,3)=2,VLOOKUP(A1123,任务数值!A:R,9),MOD(A1123,3)=0,999,MOD(A1123,3)=1,VLOOKUP(A1123,任务数值!A:S,14))</f>
        <v>战斗类型-精英关卡|42|2</v>
      </c>
      <c r="G1123" s="22">
        <f>_xlfn.IFS(MOD(A1123,3)=2,1,MOD(A1123,3)=0,VLOOKUP(A1123,任务数值!A:S,7),MOD(A1123,3)=1,1)</f>
        <v>1</v>
      </c>
      <c r="H1123" s="6" t="s">
        <v>21</v>
      </c>
      <c r="I1123" s="3">
        <v>3</v>
      </c>
    </row>
    <row r="1124" s="3" customFormat="1" spans="1:9">
      <c r="A1124" s="17">
        <v>1122</v>
      </c>
      <c r="B1124" s="3" t="str">
        <f>_xlfn.IFS(MOD(A1124,3)=2,VLOOKUP(A1124,任务数值!A:I,5),MOD(A1124,3)=0,VLOOKUP(A1124,任务数值!A:I,8),MOD(A1124,3)=1,VLOOKUP(A1124,任务数值!A:S,13))</f>
        <v>职业总等级到达15000</v>
      </c>
      <c r="C1124" s="17">
        <f t="shared" si="37"/>
        <v>1123</v>
      </c>
      <c r="D1124" s="22" t="str">
        <f t="shared" si="38"/>
        <v>成就类型-职业到达等级</v>
      </c>
      <c r="E1124" s="22">
        <v>1</v>
      </c>
      <c r="F1124" s="22">
        <f>_xlfn.IFS(MOD(A1124,3)=2,VLOOKUP(A1124,任务数值!A:R,9),MOD(A1124,3)=0,999,MOD(A1124,3)=1,VLOOKUP(A1124,任务数值!A:S,14))</f>
        <v>999</v>
      </c>
      <c r="G1124" s="22">
        <f>_xlfn.IFS(MOD(A1124,3)=2,1,MOD(A1124,3)=0,VLOOKUP(A1124,任务数值!A:S,7),MOD(A1124,3)=1,1)</f>
        <v>15000</v>
      </c>
      <c r="H1124" s="6" t="s">
        <v>21</v>
      </c>
      <c r="I1124" s="3">
        <v>3</v>
      </c>
    </row>
    <row r="1125" s="3" customFormat="1" spans="1:9">
      <c r="A1125" s="17">
        <v>1123</v>
      </c>
      <c r="B1125" s="3" t="str">
        <f>_xlfn.IFS(MOD(A1125,3)=2,VLOOKUP(A1125,任务数值!A:I,5),MOD(A1125,3)=0,VLOOKUP(A1125,任务数值!A:I,8),MOD(A1125,3)=1,VLOOKUP(A1125,任务数值!A:S,13))</f>
        <v>通关守卫战:暗紫星170</v>
      </c>
      <c r="C1125" s="17">
        <f t="shared" si="37"/>
        <v>1124</v>
      </c>
      <c r="D1125" s="22" t="str">
        <f t="shared" si="38"/>
        <v>成就类型-通关战斗类型关卡</v>
      </c>
      <c r="E1125" s="22">
        <v>1</v>
      </c>
      <c r="F1125" s="22" t="str">
        <f>_xlfn.IFS(MOD(A1125,3)=2,VLOOKUP(A1125,任务数值!A:R,9),MOD(A1125,3)=0,999,MOD(A1125,3)=1,VLOOKUP(A1125,任务数值!A:S,14))</f>
        <v>战斗类型-挂机关卡|35|170</v>
      </c>
      <c r="G1125" s="22">
        <f>_xlfn.IFS(MOD(A1125,3)=2,1,MOD(A1125,3)=0,VLOOKUP(A1125,任务数值!A:S,7),MOD(A1125,3)=1,1)</f>
        <v>1</v>
      </c>
      <c r="H1125" s="6" t="s">
        <v>21</v>
      </c>
      <c r="I1125" s="3">
        <v>3</v>
      </c>
    </row>
    <row r="1126" s="3" customFormat="1" spans="1:9">
      <c r="A1126" s="17">
        <v>1124</v>
      </c>
      <c r="B1126" s="3" t="str">
        <f>_xlfn.IFS(MOD(A1126,3)=2,VLOOKUP(A1126,任务数值!A:I,5),MOD(A1126,3)=0,VLOOKUP(A1126,任务数值!A:I,8),MOD(A1126,3)=1,VLOOKUP(A1126,任务数值!A:S,13))</f>
        <v>通关星球42-2</v>
      </c>
      <c r="C1126" s="17">
        <f t="shared" si="37"/>
        <v>1125</v>
      </c>
      <c r="D1126" s="22" t="str">
        <f t="shared" si="38"/>
        <v>成就类型-通关战斗类型关卡</v>
      </c>
      <c r="E1126" s="22">
        <v>1</v>
      </c>
      <c r="F1126" s="22" t="str">
        <f>_xlfn.IFS(MOD(A1126,3)=2,VLOOKUP(A1126,任务数值!A:R,9),MOD(A1126,3)=0,999,MOD(A1126,3)=1,VLOOKUP(A1126,任务数值!A:S,14))</f>
        <v>战斗类型-精英关卡|42|2</v>
      </c>
      <c r="G1126" s="22">
        <f>_xlfn.IFS(MOD(A1126,3)=2,1,MOD(A1126,3)=0,VLOOKUP(A1126,任务数值!A:S,7),MOD(A1126,3)=1,1)</f>
        <v>1</v>
      </c>
      <c r="H1126" s="6" t="s">
        <v>21</v>
      </c>
      <c r="I1126" s="3">
        <v>3</v>
      </c>
    </row>
    <row r="1127" s="3" customFormat="1" spans="1:9">
      <c r="A1127" s="17">
        <v>1125</v>
      </c>
      <c r="B1127" s="3" t="str">
        <f>_xlfn.IFS(MOD(A1127,3)=2,VLOOKUP(A1127,任务数值!A:I,5),MOD(A1127,3)=0,VLOOKUP(A1127,任务数值!A:I,8),MOD(A1127,3)=1,VLOOKUP(A1127,任务数值!A:S,13))</f>
        <v>职业总等级到达15000</v>
      </c>
      <c r="C1127" s="17">
        <f t="shared" si="37"/>
        <v>1126</v>
      </c>
      <c r="D1127" s="22" t="str">
        <f t="shared" si="38"/>
        <v>成就类型-职业到达等级</v>
      </c>
      <c r="E1127" s="22">
        <v>1</v>
      </c>
      <c r="F1127" s="22">
        <f>_xlfn.IFS(MOD(A1127,3)=2,VLOOKUP(A1127,任务数值!A:R,9),MOD(A1127,3)=0,999,MOD(A1127,3)=1,VLOOKUP(A1127,任务数值!A:S,14))</f>
        <v>999</v>
      </c>
      <c r="G1127" s="22">
        <f>_xlfn.IFS(MOD(A1127,3)=2,1,MOD(A1127,3)=0,VLOOKUP(A1127,任务数值!A:S,7),MOD(A1127,3)=1,1)</f>
        <v>15000</v>
      </c>
      <c r="H1127" s="6" t="s">
        <v>21</v>
      </c>
      <c r="I1127" s="3">
        <v>3</v>
      </c>
    </row>
    <row r="1128" s="3" customFormat="1" spans="1:9">
      <c r="A1128" s="17">
        <v>1126</v>
      </c>
      <c r="B1128" s="3" t="str">
        <f>_xlfn.IFS(MOD(A1128,3)=2,VLOOKUP(A1128,任务数值!A:I,5),MOD(A1128,3)=0,VLOOKUP(A1128,任务数值!A:I,8),MOD(A1128,3)=1,VLOOKUP(A1128,任务数值!A:S,13))</f>
        <v>通关守卫战:暗紫星170</v>
      </c>
      <c r="C1128" s="17">
        <f t="shared" si="37"/>
        <v>1127</v>
      </c>
      <c r="D1128" s="22" t="str">
        <f t="shared" si="38"/>
        <v>成就类型-通关战斗类型关卡</v>
      </c>
      <c r="E1128" s="22">
        <v>1</v>
      </c>
      <c r="F1128" s="22" t="str">
        <f>_xlfn.IFS(MOD(A1128,3)=2,VLOOKUP(A1128,任务数值!A:R,9),MOD(A1128,3)=0,999,MOD(A1128,3)=1,VLOOKUP(A1128,任务数值!A:S,14))</f>
        <v>战斗类型-挂机关卡|35|170</v>
      </c>
      <c r="G1128" s="22">
        <f>_xlfn.IFS(MOD(A1128,3)=2,1,MOD(A1128,3)=0,VLOOKUP(A1128,任务数值!A:S,7),MOD(A1128,3)=1,1)</f>
        <v>1</v>
      </c>
      <c r="H1128" s="6" t="s">
        <v>21</v>
      </c>
      <c r="I1128" s="3">
        <v>3</v>
      </c>
    </row>
    <row r="1129" s="3" customFormat="1" spans="1:9">
      <c r="A1129" s="17">
        <v>1127</v>
      </c>
      <c r="B1129" s="3" t="str">
        <f>_xlfn.IFS(MOD(A1129,3)=2,VLOOKUP(A1129,任务数值!A:I,5),MOD(A1129,3)=0,VLOOKUP(A1129,任务数值!A:I,8),MOD(A1129,3)=1,VLOOKUP(A1129,任务数值!A:S,13))</f>
        <v>通关星球42-2</v>
      </c>
      <c r="C1129" s="17">
        <f t="shared" si="37"/>
        <v>1128</v>
      </c>
      <c r="D1129" s="22" t="str">
        <f t="shared" si="38"/>
        <v>成就类型-通关战斗类型关卡</v>
      </c>
      <c r="E1129" s="22">
        <v>1</v>
      </c>
      <c r="F1129" s="22" t="str">
        <f>_xlfn.IFS(MOD(A1129,3)=2,VLOOKUP(A1129,任务数值!A:R,9),MOD(A1129,3)=0,999,MOD(A1129,3)=1,VLOOKUP(A1129,任务数值!A:S,14))</f>
        <v>战斗类型-精英关卡|42|2</v>
      </c>
      <c r="G1129" s="22">
        <f>_xlfn.IFS(MOD(A1129,3)=2,1,MOD(A1129,3)=0,VLOOKUP(A1129,任务数值!A:S,7),MOD(A1129,3)=1,1)</f>
        <v>1</v>
      </c>
      <c r="H1129" s="6" t="s">
        <v>21</v>
      </c>
      <c r="I1129" s="3">
        <v>3</v>
      </c>
    </row>
    <row r="1130" s="3" customFormat="1" spans="1:9">
      <c r="A1130" s="17">
        <v>1128</v>
      </c>
      <c r="B1130" s="3" t="str">
        <f>_xlfn.IFS(MOD(A1130,3)=2,VLOOKUP(A1130,任务数值!A:I,5),MOD(A1130,3)=0,VLOOKUP(A1130,任务数值!A:I,8),MOD(A1130,3)=1,VLOOKUP(A1130,任务数值!A:S,13))</f>
        <v>职业总等级到达15000</v>
      </c>
      <c r="C1130" s="17">
        <f t="shared" si="37"/>
        <v>1129</v>
      </c>
      <c r="D1130" s="22" t="str">
        <f t="shared" si="38"/>
        <v>成就类型-职业到达等级</v>
      </c>
      <c r="E1130" s="22">
        <v>1</v>
      </c>
      <c r="F1130" s="22">
        <f>_xlfn.IFS(MOD(A1130,3)=2,VLOOKUP(A1130,任务数值!A:R,9),MOD(A1130,3)=0,999,MOD(A1130,3)=1,VLOOKUP(A1130,任务数值!A:S,14))</f>
        <v>999</v>
      </c>
      <c r="G1130" s="22">
        <f>_xlfn.IFS(MOD(A1130,3)=2,1,MOD(A1130,3)=0,VLOOKUP(A1130,任务数值!A:S,7),MOD(A1130,3)=1,1)</f>
        <v>15000</v>
      </c>
      <c r="H1130" s="6" t="s">
        <v>21</v>
      </c>
      <c r="I1130" s="3">
        <v>3</v>
      </c>
    </row>
    <row r="1131" s="3" customFormat="1" spans="1:9">
      <c r="A1131" s="17">
        <v>1129</v>
      </c>
      <c r="B1131" s="3" t="str">
        <f>_xlfn.IFS(MOD(A1131,3)=2,VLOOKUP(A1131,任务数值!A:I,5),MOD(A1131,3)=0,VLOOKUP(A1131,任务数值!A:I,8),MOD(A1131,3)=1,VLOOKUP(A1131,任务数值!A:S,13))</f>
        <v>通关守卫战:暗紫星170</v>
      </c>
      <c r="C1131" s="17">
        <f t="shared" si="37"/>
        <v>1130</v>
      </c>
      <c r="D1131" s="22" t="str">
        <f t="shared" si="38"/>
        <v>成就类型-通关战斗类型关卡</v>
      </c>
      <c r="E1131" s="22">
        <v>1</v>
      </c>
      <c r="F1131" s="22" t="str">
        <f>_xlfn.IFS(MOD(A1131,3)=2,VLOOKUP(A1131,任务数值!A:R,9),MOD(A1131,3)=0,999,MOD(A1131,3)=1,VLOOKUP(A1131,任务数值!A:S,14))</f>
        <v>战斗类型-挂机关卡|35|170</v>
      </c>
      <c r="G1131" s="22">
        <f>_xlfn.IFS(MOD(A1131,3)=2,1,MOD(A1131,3)=0,VLOOKUP(A1131,任务数值!A:S,7),MOD(A1131,3)=1,1)</f>
        <v>1</v>
      </c>
      <c r="H1131" s="6" t="s">
        <v>21</v>
      </c>
      <c r="I1131" s="3">
        <v>3</v>
      </c>
    </row>
    <row r="1132" s="3" customFormat="1" spans="1:9">
      <c r="A1132" s="17">
        <v>1130</v>
      </c>
      <c r="B1132" s="3" t="str">
        <f>_xlfn.IFS(MOD(A1132,3)=2,VLOOKUP(A1132,任务数值!A:I,5),MOD(A1132,3)=0,VLOOKUP(A1132,任务数值!A:I,8),MOD(A1132,3)=1,VLOOKUP(A1132,任务数值!A:S,13))</f>
        <v>通关星球42-2</v>
      </c>
      <c r="C1132" s="17">
        <f t="shared" si="37"/>
        <v>1131</v>
      </c>
      <c r="D1132" s="22" t="str">
        <f t="shared" si="38"/>
        <v>成就类型-通关战斗类型关卡</v>
      </c>
      <c r="E1132" s="22">
        <v>1</v>
      </c>
      <c r="F1132" s="22" t="str">
        <f>_xlfn.IFS(MOD(A1132,3)=2,VLOOKUP(A1132,任务数值!A:R,9),MOD(A1132,3)=0,999,MOD(A1132,3)=1,VLOOKUP(A1132,任务数值!A:S,14))</f>
        <v>战斗类型-精英关卡|42|2</v>
      </c>
      <c r="G1132" s="22">
        <f>_xlfn.IFS(MOD(A1132,3)=2,1,MOD(A1132,3)=0,VLOOKUP(A1132,任务数值!A:S,7),MOD(A1132,3)=1,1)</f>
        <v>1</v>
      </c>
      <c r="H1132" s="6" t="s">
        <v>21</v>
      </c>
      <c r="I1132" s="3">
        <v>3</v>
      </c>
    </row>
    <row r="1133" s="3" customFormat="1" spans="1:9">
      <c r="A1133" s="17">
        <v>1131</v>
      </c>
      <c r="B1133" s="3" t="str">
        <f>_xlfn.IFS(MOD(A1133,3)=2,VLOOKUP(A1133,任务数值!A:I,5),MOD(A1133,3)=0,VLOOKUP(A1133,任务数值!A:I,8),MOD(A1133,3)=1,VLOOKUP(A1133,任务数值!A:S,13))</f>
        <v>职业总等级到达15000</v>
      </c>
      <c r="C1133" s="17">
        <f t="shared" si="37"/>
        <v>1132</v>
      </c>
      <c r="D1133" s="22" t="str">
        <f t="shared" si="38"/>
        <v>成就类型-职业到达等级</v>
      </c>
      <c r="E1133" s="22">
        <v>1</v>
      </c>
      <c r="F1133" s="22">
        <f>_xlfn.IFS(MOD(A1133,3)=2,VLOOKUP(A1133,任务数值!A:R,9),MOD(A1133,3)=0,999,MOD(A1133,3)=1,VLOOKUP(A1133,任务数值!A:S,14))</f>
        <v>999</v>
      </c>
      <c r="G1133" s="22">
        <f>_xlfn.IFS(MOD(A1133,3)=2,1,MOD(A1133,3)=0,VLOOKUP(A1133,任务数值!A:S,7),MOD(A1133,3)=1,1)</f>
        <v>15000</v>
      </c>
      <c r="H1133" s="6" t="s">
        <v>21</v>
      </c>
      <c r="I1133" s="3">
        <v>3</v>
      </c>
    </row>
    <row r="1134" s="3" customFormat="1" spans="1:9">
      <c r="A1134" s="17">
        <v>1132</v>
      </c>
      <c r="B1134" s="3" t="str">
        <f>_xlfn.IFS(MOD(A1134,3)=2,VLOOKUP(A1134,任务数值!A:I,5),MOD(A1134,3)=0,VLOOKUP(A1134,任务数值!A:I,8),MOD(A1134,3)=1,VLOOKUP(A1134,任务数值!A:S,13))</f>
        <v>通关守卫战:暗紫星170</v>
      </c>
      <c r="C1134" s="17">
        <f t="shared" si="37"/>
        <v>1133</v>
      </c>
      <c r="D1134" s="22" t="str">
        <f t="shared" si="38"/>
        <v>成就类型-通关战斗类型关卡</v>
      </c>
      <c r="E1134" s="22">
        <v>1</v>
      </c>
      <c r="F1134" s="22" t="str">
        <f>_xlfn.IFS(MOD(A1134,3)=2,VLOOKUP(A1134,任务数值!A:R,9),MOD(A1134,3)=0,999,MOD(A1134,3)=1,VLOOKUP(A1134,任务数值!A:S,14))</f>
        <v>战斗类型-挂机关卡|35|170</v>
      </c>
      <c r="G1134" s="22">
        <f>_xlfn.IFS(MOD(A1134,3)=2,1,MOD(A1134,3)=0,VLOOKUP(A1134,任务数值!A:S,7),MOD(A1134,3)=1,1)</f>
        <v>1</v>
      </c>
      <c r="H1134" s="6" t="s">
        <v>21</v>
      </c>
      <c r="I1134" s="3">
        <v>3</v>
      </c>
    </row>
    <row r="1135" s="3" customFormat="1" spans="1:9">
      <c r="A1135" s="17">
        <v>1133</v>
      </c>
      <c r="B1135" s="3" t="str">
        <f>_xlfn.IFS(MOD(A1135,3)=2,VLOOKUP(A1135,任务数值!A:I,5),MOD(A1135,3)=0,VLOOKUP(A1135,任务数值!A:I,8),MOD(A1135,3)=1,VLOOKUP(A1135,任务数值!A:S,13))</f>
        <v>通关星球42-2</v>
      </c>
      <c r="C1135" s="17">
        <f t="shared" si="37"/>
        <v>1134</v>
      </c>
      <c r="D1135" s="22" t="str">
        <f t="shared" si="38"/>
        <v>成就类型-通关战斗类型关卡</v>
      </c>
      <c r="E1135" s="22">
        <v>1</v>
      </c>
      <c r="F1135" s="22" t="str">
        <f>_xlfn.IFS(MOD(A1135,3)=2,VLOOKUP(A1135,任务数值!A:R,9),MOD(A1135,3)=0,999,MOD(A1135,3)=1,VLOOKUP(A1135,任务数值!A:S,14))</f>
        <v>战斗类型-精英关卡|42|2</v>
      </c>
      <c r="G1135" s="22">
        <f>_xlfn.IFS(MOD(A1135,3)=2,1,MOD(A1135,3)=0,VLOOKUP(A1135,任务数值!A:S,7),MOD(A1135,3)=1,1)</f>
        <v>1</v>
      </c>
      <c r="H1135" s="6" t="s">
        <v>21</v>
      </c>
      <c r="I1135" s="3">
        <v>3</v>
      </c>
    </row>
    <row r="1136" s="3" customFormat="1" spans="1:9">
      <c r="A1136" s="17">
        <v>1134</v>
      </c>
      <c r="B1136" s="3" t="str">
        <f>_xlfn.IFS(MOD(A1136,3)=2,VLOOKUP(A1136,任务数值!A:I,5),MOD(A1136,3)=0,VLOOKUP(A1136,任务数值!A:I,8),MOD(A1136,3)=1,VLOOKUP(A1136,任务数值!A:S,13))</f>
        <v>职业总等级到达15000</v>
      </c>
      <c r="C1136" s="17">
        <f t="shared" si="37"/>
        <v>1135</v>
      </c>
      <c r="D1136" s="22" t="str">
        <f t="shared" si="38"/>
        <v>成就类型-职业到达等级</v>
      </c>
      <c r="E1136" s="22">
        <v>1</v>
      </c>
      <c r="F1136" s="22">
        <f>_xlfn.IFS(MOD(A1136,3)=2,VLOOKUP(A1136,任务数值!A:R,9),MOD(A1136,3)=0,999,MOD(A1136,3)=1,VLOOKUP(A1136,任务数值!A:S,14))</f>
        <v>999</v>
      </c>
      <c r="G1136" s="22">
        <f>_xlfn.IFS(MOD(A1136,3)=2,1,MOD(A1136,3)=0,VLOOKUP(A1136,任务数值!A:S,7),MOD(A1136,3)=1,1)</f>
        <v>15000</v>
      </c>
      <c r="H1136" s="6" t="s">
        <v>21</v>
      </c>
      <c r="I1136" s="3">
        <v>3</v>
      </c>
    </row>
    <row r="1137" s="3" customFormat="1" spans="1:9">
      <c r="A1137" s="17">
        <v>1135</v>
      </c>
      <c r="B1137" s="3" t="str">
        <f>_xlfn.IFS(MOD(A1137,3)=2,VLOOKUP(A1137,任务数值!A:I,5),MOD(A1137,3)=0,VLOOKUP(A1137,任务数值!A:I,8),MOD(A1137,3)=1,VLOOKUP(A1137,任务数值!A:S,13))</f>
        <v>通关守卫战:暗紫星170</v>
      </c>
      <c r="C1137" s="17">
        <f t="shared" si="37"/>
        <v>1136</v>
      </c>
      <c r="D1137" s="22" t="str">
        <f t="shared" si="38"/>
        <v>成就类型-通关战斗类型关卡</v>
      </c>
      <c r="E1137" s="22">
        <v>1</v>
      </c>
      <c r="F1137" s="22" t="str">
        <f>_xlfn.IFS(MOD(A1137,3)=2,VLOOKUP(A1137,任务数值!A:R,9),MOD(A1137,3)=0,999,MOD(A1137,3)=1,VLOOKUP(A1137,任务数值!A:S,14))</f>
        <v>战斗类型-挂机关卡|35|170</v>
      </c>
      <c r="G1137" s="22">
        <f>_xlfn.IFS(MOD(A1137,3)=2,1,MOD(A1137,3)=0,VLOOKUP(A1137,任务数值!A:S,7),MOD(A1137,3)=1,1)</f>
        <v>1</v>
      </c>
      <c r="H1137" s="6" t="s">
        <v>21</v>
      </c>
      <c r="I1137" s="3">
        <v>3</v>
      </c>
    </row>
    <row r="1138" s="3" customFormat="1" spans="1:9">
      <c r="A1138" s="17">
        <v>1136</v>
      </c>
      <c r="B1138" s="3" t="str">
        <f>_xlfn.IFS(MOD(A1138,3)=2,VLOOKUP(A1138,任务数值!A:I,5),MOD(A1138,3)=0,VLOOKUP(A1138,任务数值!A:I,8),MOD(A1138,3)=1,VLOOKUP(A1138,任务数值!A:S,13))</f>
        <v>通关星球42-2</v>
      </c>
      <c r="C1138" s="17">
        <f t="shared" si="37"/>
        <v>1137</v>
      </c>
      <c r="D1138" s="22" t="str">
        <f t="shared" si="38"/>
        <v>成就类型-通关战斗类型关卡</v>
      </c>
      <c r="E1138" s="22">
        <v>1</v>
      </c>
      <c r="F1138" s="22" t="str">
        <f>_xlfn.IFS(MOD(A1138,3)=2,VLOOKUP(A1138,任务数值!A:R,9),MOD(A1138,3)=0,999,MOD(A1138,3)=1,VLOOKUP(A1138,任务数值!A:S,14))</f>
        <v>战斗类型-精英关卡|42|2</v>
      </c>
      <c r="G1138" s="22">
        <f>_xlfn.IFS(MOD(A1138,3)=2,1,MOD(A1138,3)=0,VLOOKUP(A1138,任务数值!A:S,7),MOD(A1138,3)=1,1)</f>
        <v>1</v>
      </c>
      <c r="H1138" s="6" t="s">
        <v>21</v>
      </c>
      <c r="I1138" s="3">
        <v>3</v>
      </c>
    </row>
    <row r="1139" s="3" customFormat="1" spans="1:9">
      <c r="A1139" s="17">
        <v>1137</v>
      </c>
      <c r="B1139" s="3" t="str">
        <f>_xlfn.IFS(MOD(A1139,3)=2,VLOOKUP(A1139,任务数值!A:I,5),MOD(A1139,3)=0,VLOOKUP(A1139,任务数值!A:I,8),MOD(A1139,3)=1,VLOOKUP(A1139,任务数值!A:S,13))</f>
        <v>职业总等级到达15000</v>
      </c>
      <c r="C1139" s="17">
        <f t="shared" si="37"/>
        <v>1138</v>
      </c>
      <c r="D1139" s="22" t="str">
        <f t="shared" si="38"/>
        <v>成就类型-职业到达等级</v>
      </c>
      <c r="E1139" s="22">
        <v>1</v>
      </c>
      <c r="F1139" s="22">
        <f>_xlfn.IFS(MOD(A1139,3)=2,VLOOKUP(A1139,任务数值!A:R,9),MOD(A1139,3)=0,999,MOD(A1139,3)=1,VLOOKUP(A1139,任务数值!A:S,14))</f>
        <v>999</v>
      </c>
      <c r="G1139" s="22">
        <f>_xlfn.IFS(MOD(A1139,3)=2,1,MOD(A1139,3)=0,VLOOKUP(A1139,任务数值!A:S,7),MOD(A1139,3)=1,1)</f>
        <v>15000</v>
      </c>
      <c r="H1139" s="6" t="s">
        <v>21</v>
      </c>
      <c r="I1139" s="3">
        <v>3</v>
      </c>
    </row>
    <row r="1140" s="3" customFormat="1" spans="1:9">
      <c r="A1140" s="17">
        <v>1138</v>
      </c>
      <c r="B1140" s="3" t="str">
        <f>_xlfn.IFS(MOD(A1140,3)=2,VLOOKUP(A1140,任务数值!A:I,5),MOD(A1140,3)=0,VLOOKUP(A1140,任务数值!A:I,8),MOD(A1140,3)=1,VLOOKUP(A1140,任务数值!A:S,13))</f>
        <v>通关守卫战:暗紫星170</v>
      </c>
      <c r="C1140" s="17">
        <f t="shared" si="37"/>
        <v>1139</v>
      </c>
      <c r="D1140" s="22" t="str">
        <f t="shared" si="38"/>
        <v>成就类型-通关战斗类型关卡</v>
      </c>
      <c r="E1140" s="22">
        <v>1</v>
      </c>
      <c r="F1140" s="22" t="str">
        <f>_xlfn.IFS(MOD(A1140,3)=2,VLOOKUP(A1140,任务数值!A:R,9),MOD(A1140,3)=0,999,MOD(A1140,3)=1,VLOOKUP(A1140,任务数值!A:S,14))</f>
        <v>战斗类型-挂机关卡|35|170</v>
      </c>
      <c r="G1140" s="22">
        <f>_xlfn.IFS(MOD(A1140,3)=2,1,MOD(A1140,3)=0,VLOOKUP(A1140,任务数值!A:S,7),MOD(A1140,3)=1,1)</f>
        <v>1</v>
      </c>
      <c r="H1140" s="6" t="s">
        <v>21</v>
      </c>
      <c r="I1140" s="3">
        <v>3</v>
      </c>
    </row>
    <row r="1141" s="3" customFormat="1" spans="1:9">
      <c r="A1141" s="17">
        <v>1139</v>
      </c>
      <c r="B1141" s="3" t="str">
        <f>_xlfn.IFS(MOD(A1141,3)=2,VLOOKUP(A1141,任务数值!A:I,5),MOD(A1141,3)=0,VLOOKUP(A1141,任务数值!A:I,8),MOD(A1141,3)=1,VLOOKUP(A1141,任务数值!A:S,13))</f>
        <v>通关星球42-2</v>
      </c>
      <c r="C1141" s="17">
        <f t="shared" si="37"/>
        <v>1140</v>
      </c>
      <c r="D1141" s="22" t="str">
        <f t="shared" si="38"/>
        <v>成就类型-通关战斗类型关卡</v>
      </c>
      <c r="E1141" s="22">
        <v>1</v>
      </c>
      <c r="F1141" s="22" t="str">
        <f>_xlfn.IFS(MOD(A1141,3)=2,VLOOKUP(A1141,任务数值!A:R,9),MOD(A1141,3)=0,999,MOD(A1141,3)=1,VLOOKUP(A1141,任务数值!A:S,14))</f>
        <v>战斗类型-精英关卡|42|2</v>
      </c>
      <c r="G1141" s="22">
        <f>_xlfn.IFS(MOD(A1141,3)=2,1,MOD(A1141,3)=0,VLOOKUP(A1141,任务数值!A:S,7),MOD(A1141,3)=1,1)</f>
        <v>1</v>
      </c>
      <c r="H1141" s="6" t="s">
        <v>21</v>
      </c>
      <c r="I1141" s="3">
        <v>3</v>
      </c>
    </row>
    <row r="1142" s="3" customFormat="1" spans="1:9">
      <c r="A1142" s="17">
        <v>1140</v>
      </c>
      <c r="B1142" s="3" t="str">
        <f>_xlfn.IFS(MOD(A1142,3)=2,VLOOKUP(A1142,任务数值!A:I,5),MOD(A1142,3)=0,VLOOKUP(A1142,任务数值!A:I,8),MOD(A1142,3)=1,VLOOKUP(A1142,任务数值!A:S,13))</f>
        <v>职业总等级到达15000</v>
      </c>
      <c r="C1142" s="17">
        <f t="shared" si="37"/>
        <v>1141</v>
      </c>
      <c r="D1142" s="22" t="str">
        <f t="shared" si="38"/>
        <v>成就类型-职业到达等级</v>
      </c>
      <c r="E1142" s="22">
        <v>1</v>
      </c>
      <c r="F1142" s="22">
        <f>_xlfn.IFS(MOD(A1142,3)=2,VLOOKUP(A1142,任务数值!A:R,9),MOD(A1142,3)=0,999,MOD(A1142,3)=1,VLOOKUP(A1142,任务数值!A:S,14))</f>
        <v>999</v>
      </c>
      <c r="G1142" s="22">
        <f>_xlfn.IFS(MOD(A1142,3)=2,1,MOD(A1142,3)=0,VLOOKUP(A1142,任务数值!A:S,7),MOD(A1142,3)=1,1)</f>
        <v>15000</v>
      </c>
      <c r="H1142" s="6" t="s">
        <v>21</v>
      </c>
      <c r="I1142" s="3">
        <v>3</v>
      </c>
    </row>
    <row r="1143" s="3" customFormat="1" spans="1:9">
      <c r="A1143" s="17">
        <v>1141</v>
      </c>
      <c r="B1143" s="3" t="str">
        <f>_xlfn.IFS(MOD(A1143,3)=2,VLOOKUP(A1143,任务数值!A:I,5),MOD(A1143,3)=0,VLOOKUP(A1143,任务数值!A:I,8),MOD(A1143,3)=1,VLOOKUP(A1143,任务数值!A:S,13))</f>
        <v>通关守卫战:暗紫星170</v>
      </c>
      <c r="C1143" s="17">
        <f t="shared" si="37"/>
        <v>1142</v>
      </c>
      <c r="D1143" s="22" t="str">
        <f t="shared" si="38"/>
        <v>成就类型-通关战斗类型关卡</v>
      </c>
      <c r="E1143" s="22">
        <v>1</v>
      </c>
      <c r="F1143" s="22" t="str">
        <f>_xlfn.IFS(MOD(A1143,3)=2,VLOOKUP(A1143,任务数值!A:R,9),MOD(A1143,3)=0,999,MOD(A1143,3)=1,VLOOKUP(A1143,任务数值!A:S,14))</f>
        <v>战斗类型-挂机关卡|35|170</v>
      </c>
      <c r="G1143" s="22">
        <f>_xlfn.IFS(MOD(A1143,3)=2,1,MOD(A1143,3)=0,VLOOKUP(A1143,任务数值!A:S,7),MOD(A1143,3)=1,1)</f>
        <v>1</v>
      </c>
      <c r="H1143" s="6" t="s">
        <v>21</v>
      </c>
      <c r="I1143" s="3">
        <v>3</v>
      </c>
    </row>
    <row r="1144" s="3" customFormat="1" spans="1:9">
      <c r="A1144" s="17">
        <v>1142</v>
      </c>
      <c r="B1144" s="3" t="str">
        <f>_xlfn.IFS(MOD(A1144,3)=2,VLOOKUP(A1144,任务数值!A:I,5),MOD(A1144,3)=0,VLOOKUP(A1144,任务数值!A:I,8),MOD(A1144,3)=1,VLOOKUP(A1144,任务数值!A:S,13))</f>
        <v>通关星球42-2</v>
      </c>
      <c r="C1144" s="17">
        <f t="shared" si="37"/>
        <v>1143</v>
      </c>
      <c r="D1144" s="22" t="str">
        <f t="shared" si="38"/>
        <v>成就类型-通关战斗类型关卡</v>
      </c>
      <c r="E1144" s="22">
        <v>1</v>
      </c>
      <c r="F1144" s="22" t="str">
        <f>_xlfn.IFS(MOD(A1144,3)=2,VLOOKUP(A1144,任务数值!A:R,9),MOD(A1144,3)=0,999,MOD(A1144,3)=1,VLOOKUP(A1144,任务数值!A:S,14))</f>
        <v>战斗类型-精英关卡|42|2</v>
      </c>
      <c r="G1144" s="22">
        <f>_xlfn.IFS(MOD(A1144,3)=2,1,MOD(A1144,3)=0,VLOOKUP(A1144,任务数值!A:S,7),MOD(A1144,3)=1,1)</f>
        <v>1</v>
      </c>
      <c r="H1144" s="6" t="s">
        <v>21</v>
      </c>
      <c r="I1144" s="3">
        <v>3</v>
      </c>
    </row>
    <row r="1145" s="3" customFormat="1" spans="1:9">
      <c r="A1145" s="17">
        <v>1143</v>
      </c>
      <c r="B1145" s="3" t="str">
        <f>_xlfn.IFS(MOD(A1145,3)=2,VLOOKUP(A1145,任务数值!A:I,5),MOD(A1145,3)=0,VLOOKUP(A1145,任务数值!A:I,8),MOD(A1145,3)=1,VLOOKUP(A1145,任务数值!A:S,13))</f>
        <v>职业总等级到达15000</v>
      </c>
      <c r="C1145" s="17">
        <f t="shared" si="37"/>
        <v>1144</v>
      </c>
      <c r="D1145" s="22" t="str">
        <f t="shared" si="38"/>
        <v>成就类型-职业到达等级</v>
      </c>
      <c r="E1145" s="22">
        <v>1</v>
      </c>
      <c r="F1145" s="22">
        <f>_xlfn.IFS(MOD(A1145,3)=2,VLOOKUP(A1145,任务数值!A:R,9),MOD(A1145,3)=0,999,MOD(A1145,3)=1,VLOOKUP(A1145,任务数值!A:S,14))</f>
        <v>999</v>
      </c>
      <c r="G1145" s="22">
        <f>_xlfn.IFS(MOD(A1145,3)=2,1,MOD(A1145,3)=0,VLOOKUP(A1145,任务数值!A:S,7),MOD(A1145,3)=1,1)</f>
        <v>15000</v>
      </c>
      <c r="H1145" s="6" t="s">
        <v>21</v>
      </c>
      <c r="I1145" s="3">
        <v>3</v>
      </c>
    </row>
    <row r="1146" s="3" customFormat="1" spans="1:9">
      <c r="A1146" s="17">
        <v>1144</v>
      </c>
      <c r="B1146" s="3" t="str">
        <f>_xlfn.IFS(MOD(A1146,3)=2,VLOOKUP(A1146,任务数值!A:I,5),MOD(A1146,3)=0,VLOOKUP(A1146,任务数值!A:I,8),MOD(A1146,3)=1,VLOOKUP(A1146,任务数值!A:S,13))</f>
        <v>通关守卫战:暗紫星170</v>
      </c>
      <c r="C1146" s="17">
        <f t="shared" si="37"/>
        <v>1145</v>
      </c>
      <c r="D1146" s="22" t="str">
        <f t="shared" si="38"/>
        <v>成就类型-通关战斗类型关卡</v>
      </c>
      <c r="E1146" s="22">
        <v>1</v>
      </c>
      <c r="F1146" s="22" t="str">
        <f>_xlfn.IFS(MOD(A1146,3)=2,VLOOKUP(A1146,任务数值!A:R,9),MOD(A1146,3)=0,999,MOD(A1146,3)=1,VLOOKUP(A1146,任务数值!A:S,14))</f>
        <v>战斗类型-挂机关卡|35|170</v>
      </c>
      <c r="G1146" s="22">
        <f>_xlfn.IFS(MOD(A1146,3)=2,1,MOD(A1146,3)=0,VLOOKUP(A1146,任务数值!A:S,7),MOD(A1146,3)=1,1)</f>
        <v>1</v>
      </c>
      <c r="H1146" s="6" t="s">
        <v>21</v>
      </c>
      <c r="I1146" s="3">
        <v>3</v>
      </c>
    </row>
    <row r="1147" s="3" customFormat="1" spans="1:9">
      <c r="A1147" s="17">
        <v>1145</v>
      </c>
      <c r="B1147" s="3" t="str">
        <f>_xlfn.IFS(MOD(A1147,3)=2,VLOOKUP(A1147,任务数值!A:I,5),MOD(A1147,3)=0,VLOOKUP(A1147,任务数值!A:I,8),MOD(A1147,3)=1,VLOOKUP(A1147,任务数值!A:S,13))</f>
        <v>通关星球42-2</v>
      </c>
      <c r="C1147" s="17">
        <f t="shared" si="37"/>
        <v>1146</v>
      </c>
      <c r="D1147" s="22" t="str">
        <f t="shared" si="38"/>
        <v>成就类型-通关战斗类型关卡</v>
      </c>
      <c r="E1147" s="22">
        <v>1</v>
      </c>
      <c r="F1147" s="22" t="str">
        <f>_xlfn.IFS(MOD(A1147,3)=2,VLOOKUP(A1147,任务数值!A:R,9),MOD(A1147,3)=0,999,MOD(A1147,3)=1,VLOOKUP(A1147,任务数值!A:S,14))</f>
        <v>战斗类型-精英关卡|42|2</v>
      </c>
      <c r="G1147" s="22">
        <f>_xlfn.IFS(MOD(A1147,3)=2,1,MOD(A1147,3)=0,VLOOKUP(A1147,任务数值!A:S,7),MOD(A1147,3)=1,1)</f>
        <v>1</v>
      </c>
      <c r="H1147" s="6" t="s">
        <v>21</v>
      </c>
      <c r="I1147" s="3">
        <v>3</v>
      </c>
    </row>
    <row r="1148" s="3" customFormat="1" spans="1:9">
      <c r="A1148" s="17">
        <v>1146</v>
      </c>
      <c r="B1148" s="3" t="str">
        <f>_xlfn.IFS(MOD(A1148,3)=2,VLOOKUP(A1148,任务数值!A:I,5),MOD(A1148,3)=0,VLOOKUP(A1148,任务数值!A:I,8),MOD(A1148,3)=1,VLOOKUP(A1148,任务数值!A:S,13))</f>
        <v>职业总等级到达15000</v>
      </c>
      <c r="C1148" s="17">
        <f t="shared" si="37"/>
        <v>1147</v>
      </c>
      <c r="D1148" s="22" t="str">
        <f t="shared" si="38"/>
        <v>成就类型-职业到达等级</v>
      </c>
      <c r="E1148" s="22">
        <v>1</v>
      </c>
      <c r="F1148" s="22">
        <f>_xlfn.IFS(MOD(A1148,3)=2,VLOOKUP(A1148,任务数值!A:R,9),MOD(A1148,3)=0,999,MOD(A1148,3)=1,VLOOKUP(A1148,任务数值!A:S,14))</f>
        <v>999</v>
      </c>
      <c r="G1148" s="22">
        <f>_xlfn.IFS(MOD(A1148,3)=2,1,MOD(A1148,3)=0,VLOOKUP(A1148,任务数值!A:S,7),MOD(A1148,3)=1,1)</f>
        <v>15000</v>
      </c>
      <c r="H1148" s="6" t="s">
        <v>21</v>
      </c>
      <c r="I1148" s="3">
        <v>3</v>
      </c>
    </row>
    <row r="1149" s="3" customFormat="1" spans="1:9">
      <c r="A1149" s="17">
        <v>1147</v>
      </c>
      <c r="B1149" s="3" t="str">
        <f>_xlfn.IFS(MOD(A1149,3)=2,VLOOKUP(A1149,任务数值!A:I,5),MOD(A1149,3)=0,VLOOKUP(A1149,任务数值!A:I,8),MOD(A1149,3)=1,VLOOKUP(A1149,任务数值!A:S,13))</f>
        <v>通关守卫战:暗紫星170</v>
      </c>
      <c r="C1149" s="17">
        <f t="shared" si="37"/>
        <v>1148</v>
      </c>
      <c r="D1149" s="22" t="str">
        <f t="shared" si="38"/>
        <v>成就类型-通关战斗类型关卡</v>
      </c>
      <c r="E1149" s="22">
        <v>1</v>
      </c>
      <c r="F1149" s="22" t="str">
        <f>_xlfn.IFS(MOD(A1149,3)=2,VLOOKUP(A1149,任务数值!A:R,9),MOD(A1149,3)=0,999,MOD(A1149,3)=1,VLOOKUP(A1149,任务数值!A:S,14))</f>
        <v>战斗类型-挂机关卡|35|170</v>
      </c>
      <c r="G1149" s="22">
        <f>_xlfn.IFS(MOD(A1149,3)=2,1,MOD(A1149,3)=0,VLOOKUP(A1149,任务数值!A:S,7),MOD(A1149,3)=1,1)</f>
        <v>1</v>
      </c>
      <c r="H1149" s="6" t="s">
        <v>21</v>
      </c>
      <c r="I1149" s="3">
        <v>3</v>
      </c>
    </row>
    <row r="1150" s="3" customFormat="1" spans="1:9">
      <c r="A1150" s="17">
        <v>1148</v>
      </c>
      <c r="B1150" s="3" t="str">
        <f>_xlfn.IFS(MOD(A1150,3)=2,VLOOKUP(A1150,任务数值!A:I,5),MOD(A1150,3)=0,VLOOKUP(A1150,任务数值!A:I,8),MOD(A1150,3)=1,VLOOKUP(A1150,任务数值!A:S,13))</f>
        <v>通关星球42-2</v>
      </c>
      <c r="C1150" s="17">
        <f t="shared" si="37"/>
        <v>1149</v>
      </c>
      <c r="D1150" s="22" t="str">
        <f t="shared" si="38"/>
        <v>成就类型-通关战斗类型关卡</v>
      </c>
      <c r="E1150" s="22">
        <v>1</v>
      </c>
      <c r="F1150" s="22" t="str">
        <f>_xlfn.IFS(MOD(A1150,3)=2,VLOOKUP(A1150,任务数值!A:R,9),MOD(A1150,3)=0,999,MOD(A1150,3)=1,VLOOKUP(A1150,任务数值!A:S,14))</f>
        <v>战斗类型-精英关卡|42|2</v>
      </c>
      <c r="G1150" s="22">
        <f>_xlfn.IFS(MOD(A1150,3)=2,1,MOD(A1150,3)=0,VLOOKUP(A1150,任务数值!A:S,7),MOD(A1150,3)=1,1)</f>
        <v>1</v>
      </c>
      <c r="H1150" s="6" t="s">
        <v>21</v>
      </c>
      <c r="I1150" s="3">
        <v>3</v>
      </c>
    </row>
    <row r="1151" s="3" customFormat="1" spans="1:9">
      <c r="A1151" s="17">
        <v>1149</v>
      </c>
      <c r="B1151" s="3" t="str">
        <f>_xlfn.IFS(MOD(A1151,3)=2,VLOOKUP(A1151,任务数值!A:I,5),MOD(A1151,3)=0,VLOOKUP(A1151,任务数值!A:I,8),MOD(A1151,3)=1,VLOOKUP(A1151,任务数值!A:S,13))</f>
        <v>职业总等级到达15000</v>
      </c>
      <c r="C1151" s="17">
        <f t="shared" si="37"/>
        <v>1150</v>
      </c>
      <c r="D1151" s="22" t="str">
        <f t="shared" si="38"/>
        <v>成就类型-职业到达等级</v>
      </c>
      <c r="E1151" s="22">
        <v>1</v>
      </c>
      <c r="F1151" s="22">
        <f>_xlfn.IFS(MOD(A1151,3)=2,VLOOKUP(A1151,任务数值!A:R,9),MOD(A1151,3)=0,999,MOD(A1151,3)=1,VLOOKUP(A1151,任务数值!A:S,14))</f>
        <v>999</v>
      </c>
      <c r="G1151" s="22">
        <f>_xlfn.IFS(MOD(A1151,3)=2,1,MOD(A1151,3)=0,VLOOKUP(A1151,任务数值!A:S,7),MOD(A1151,3)=1,1)</f>
        <v>15000</v>
      </c>
      <c r="H1151" s="6" t="s">
        <v>21</v>
      </c>
      <c r="I1151" s="3">
        <v>3</v>
      </c>
    </row>
    <row r="1152" s="3" customFormat="1" spans="1:9">
      <c r="A1152" s="17">
        <v>1150</v>
      </c>
      <c r="B1152" s="3" t="str">
        <f>_xlfn.IFS(MOD(A1152,3)=2,VLOOKUP(A1152,任务数值!A:I,5),MOD(A1152,3)=0,VLOOKUP(A1152,任务数值!A:I,8),MOD(A1152,3)=1,VLOOKUP(A1152,任务数值!A:S,13))</f>
        <v>通关守卫战:暗紫星170</v>
      </c>
      <c r="C1152" s="17">
        <f t="shared" si="37"/>
        <v>1151</v>
      </c>
      <c r="D1152" s="22" t="str">
        <f t="shared" si="38"/>
        <v>成就类型-通关战斗类型关卡</v>
      </c>
      <c r="E1152" s="22">
        <v>1</v>
      </c>
      <c r="F1152" s="22" t="str">
        <f>_xlfn.IFS(MOD(A1152,3)=2,VLOOKUP(A1152,任务数值!A:R,9),MOD(A1152,3)=0,999,MOD(A1152,3)=1,VLOOKUP(A1152,任务数值!A:S,14))</f>
        <v>战斗类型-挂机关卡|35|170</v>
      </c>
      <c r="G1152" s="22">
        <f>_xlfn.IFS(MOD(A1152,3)=2,1,MOD(A1152,3)=0,VLOOKUP(A1152,任务数值!A:S,7),MOD(A1152,3)=1,1)</f>
        <v>1</v>
      </c>
      <c r="H1152" s="6" t="s">
        <v>21</v>
      </c>
      <c r="I1152" s="3">
        <v>3</v>
      </c>
    </row>
    <row r="1153" s="3" customFormat="1" spans="1:9">
      <c r="A1153" s="17">
        <v>1151</v>
      </c>
      <c r="B1153" s="3" t="str">
        <f>_xlfn.IFS(MOD(A1153,3)=2,VLOOKUP(A1153,任务数值!A:I,5),MOD(A1153,3)=0,VLOOKUP(A1153,任务数值!A:I,8),MOD(A1153,3)=1,VLOOKUP(A1153,任务数值!A:S,13))</f>
        <v>通关星球42-2</v>
      </c>
      <c r="C1153" s="17">
        <f t="shared" si="37"/>
        <v>1152</v>
      </c>
      <c r="D1153" s="22" t="str">
        <f t="shared" si="38"/>
        <v>成就类型-通关战斗类型关卡</v>
      </c>
      <c r="E1153" s="22">
        <v>1</v>
      </c>
      <c r="F1153" s="22" t="str">
        <f>_xlfn.IFS(MOD(A1153,3)=2,VLOOKUP(A1153,任务数值!A:R,9),MOD(A1153,3)=0,999,MOD(A1153,3)=1,VLOOKUP(A1153,任务数值!A:S,14))</f>
        <v>战斗类型-精英关卡|42|2</v>
      </c>
      <c r="G1153" s="22">
        <f>_xlfn.IFS(MOD(A1153,3)=2,1,MOD(A1153,3)=0,VLOOKUP(A1153,任务数值!A:S,7),MOD(A1153,3)=1,1)</f>
        <v>1</v>
      </c>
      <c r="H1153" s="6" t="s">
        <v>21</v>
      </c>
      <c r="I1153" s="3">
        <v>3</v>
      </c>
    </row>
    <row r="1154" s="3" customFormat="1" spans="1:9">
      <c r="A1154" s="17">
        <v>1152</v>
      </c>
      <c r="B1154" s="3" t="str">
        <f>_xlfn.IFS(MOD(A1154,3)=2,VLOOKUP(A1154,任务数值!A:I,5),MOD(A1154,3)=0,VLOOKUP(A1154,任务数值!A:I,8),MOD(A1154,3)=1,VLOOKUP(A1154,任务数值!A:S,13))</f>
        <v>职业总等级到达15000</v>
      </c>
      <c r="C1154" s="17">
        <f t="shared" ref="C1154:C1217" si="39">A1154+1</f>
        <v>1153</v>
      </c>
      <c r="D1154" s="22" t="str">
        <f t="shared" ref="D1154:D1217" si="40">_xlfn.IFS(MOD(A1154,3)=2,"成就类型-通关战斗类型关卡",MOD(A1154,3)=0,"成就类型-职业到达等级",MOD(A1154,3)=1,"成就类型-通关战斗类型关卡")</f>
        <v>成就类型-职业到达等级</v>
      </c>
      <c r="E1154" s="22">
        <v>1</v>
      </c>
      <c r="F1154" s="22">
        <f>_xlfn.IFS(MOD(A1154,3)=2,VLOOKUP(A1154,任务数值!A:R,9),MOD(A1154,3)=0,999,MOD(A1154,3)=1,VLOOKUP(A1154,任务数值!A:S,14))</f>
        <v>999</v>
      </c>
      <c r="G1154" s="22">
        <f>_xlfn.IFS(MOD(A1154,3)=2,1,MOD(A1154,3)=0,VLOOKUP(A1154,任务数值!A:S,7),MOD(A1154,3)=1,1)</f>
        <v>15000</v>
      </c>
      <c r="H1154" s="6" t="s">
        <v>21</v>
      </c>
      <c r="I1154" s="3">
        <v>3</v>
      </c>
    </row>
    <row r="1155" s="3" customFormat="1" spans="1:9">
      <c r="A1155" s="17">
        <v>1153</v>
      </c>
      <c r="B1155" s="3" t="str">
        <f>_xlfn.IFS(MOD(A1155,3)=2,VLOOKUP(A1155,任务数值!A:I,5),MOD(A1155,3)=0,VLOOKUP(A1155,任务数值!A:I,8),MOD(A1155,3)=1,VLOOKUP(A1155,任务数值!A:S,13))</f>
        <v>通关守卫战:暗紫星170</v>
      </c>
      <c r="C1155" s="17">
        <f t="shared" si="39"/>
        <v>1154</v>
      </c>
      <c r="D1155" s="22" t="str">
        <f t="shared" si="40"/>
        <v>成就类型-通关战斗类型关卡</v>
      </c>
      <c r="E1155" s="22">
        <v>1</v>
      </c>
      <c r="F1155" s="22" t="str">
        <f>_xlfn.IFS(MOD(A1155,3)=2,VLOOKUP(A1155,任务数值!A:R,9),MOD(A1155,3)=0,999,MOD(A1155,3)=1,VLOOKUP(A1155,任务数值!A:S,14))</f>
        <v>战斗类型-挂机关卡|35|170</v>
      </c>
      <c r="G1155" s="22">
        <f>_xlfn.IFS(MOD(A1155,3)=2,1,MOD(A1155,3)=0,VLOOKUP(A1155,任务数值!A:S,7),MOD(A1155,3)=1,1)</f>
        <v>1</v>
      </c>
      <c r="H1155" s="6" t="s">
        <v>21</v>
      </c>
      <c r="I1155" s="3">
        <v>3</v>
      </c>
    </row>
    <row r="1156" s="3" customFormat="1" spans="1:9">
      <c r="A1156" s="17">
        <v>1154</v>
      </c>
      <c r="B1156" s="3" t="str">
        <f>_xlfn.IFS(MOD(A1156,3)=2,VLOOKUP(A1156,任务数值!A:I,5),MOD(A1156,3)=0,VLOOKUP(A1156,任务数值!A:I,8),MOD(A1156,3)=1,VLOOKUP(A1156,任务数值!A:S,13))</f>
        <v>通关星球42-2</v>
      </c>
      <c r="C1156" s="17">
        <f t="shared" si="39"/>
        <v>1155</v>
      </c>
      <c r="D1156" s="22" t="str">
        <f t="shared" si="40"/>
        <v>成就类型-通关战斗类型关卡</v>
      </c>
      <c r="E1156" s="22">
        <v>1</v>
      </c>
      <c r="F1156" s="22" t="str">
        <f>_xlfn.IFS(MOD(A1156,3)=2,VLOOKUP(A1156,任务数值!A:R,9),MOD(A1156,3)=0,999,MOD(A1156,3)=1,VLOOKUP(A1156,任务数值!A:S,14))</f>
        <v>战斗类型-精英关卡|42|2</v>
      </c>
      <c r="G1156" s="22">
        <f>_xlfn.IFS(MOD(A1156,3)=2,1,MOD(A1156,3)=0,VLOOKUP(A1156,任务数值!A:S,7),MOD(A1156,3)=1,1)</f>
        <v>1</v>
      </c>
      <c r="H1156" s="6" t="s">
        <v>21</v>
      </c>
      <c r="I1156" s="3">
        <v>3</v>
      </c>
    </row>
    <row r="1157" s="3" customFormat="1" spans="1:9">
      <c r="A1157" s="17">
        <v>1155</v>
      </c>
      <c r="B1157" s="3" t="str">
        <f>_xlfn.IFS(MOD(A1157,3)=2,VLOOKUP(A1157,任务数值!A:I,5),MOD(A1157,3)=0,VLOOKUP(A1157,任务数值!A:I,8),MOD(A1157,3)=1,VLOOKUP(A1157,任务数值!A:S,13))</f>
        <v>职业总等级到达15000</v>
      </c>
      <c r="C1157" s="17">
        <f t="shared" si="39"/>
        <v>1156</v>
      </c>
      <c r="D1157" s="22" t="str">
        <f t="shared" si="40"/>
        <v>成就类型-职业到达等级</v>
      </c>
      <c r="E1157" s="22">
        <v>1</v>
      </c>
      <c r="F1157" s="22">
        <f>_xlfn.IFS(MOD(A1157,3)=2,VLOOKUP(A1157,任务数值!A:R,9),MOD(A1157,3)=0,999,MOD(A1157,3)=1,VLOOKUP(A1157,任务数值!A:S,14))</f>
        <v>999</v>
      </c>
      <c r="G1157" s="22">
        <f>_xlfn.IFS(MOD(A1157,3)=2,1,MOD(A1157,3)=0,VLOOKUP(A1157,任务数值!A:S,7),MOD(A1157,3)=1,1)</f>
        <v>15000</v>
      </c>
      <c r="H1157" s="6" t="s">
        <v>21</v>
      </c>
      <c r="I1157" s="3">
        <v>3</v>
      </c>
    </row>
    <row r="1158" s="3" customFormat="1" spans="1:9">
      <c r="A1158" s="17">
        <v>1156</v>
      </c>
      <c r="B1158" s="3" t="str">
        <f>_xlfn.IFS(MOD(A1158,3)=2,VLOOKUP(A1158,任务数值!A:I,5),MOD(A1158,3)=0,VLOOKUP(A1158,任务数值!A:I,8),MOD(A1158,3)=1,VLOOKUP(A1158,任务数值!A:S,13))</f>
        <v>通关守卫战:暗紫星170</v>
      </c>
      <c r="C1158" s="17">
        <f t="shared" si="39"/>
        <v>1157</v>
      </c>
      <c r="D1158" s="22" t="str">
        <f t="shared" si="40"/>
        <v>成就类型-通关战斗类型关卡</v>
      </c>
      <c r="E1158" s="22">
        <v>1</v>
      </c>
      <c r="F1158" s="22" t="str">
        <f>_xlfn.IFS(MOD(A1158,3)=2,VLOOKUP(A1158,任务数值!A:R,9),MOD(A1158,3)=0,999,MOD(A1158,3)=1,VLOOKUP(A1158,任务数值!A:S,14))</f>
        <v>战斗类型-挂机关卡|35|170</v>
      </c>
      <c r="G1158" s="22">
        <f>_xlfn.IFS(MOD(A1158,3)=2,1,MOD(A1158,3)=0,VLOOKUP(A1158,任务数值!A:S,7),MOD(A1158,3)=1,1)</f>
        <v>1</v>
      </c>
      <c r="H1158" s="6" t="s">
        <v>21</v>
      </c>
      <c r="I1158" s="3">
        <v>3</v>
      </c>
    </row>
    <row r="1159" s="3" customFormat="1" spans="1:9">
      <c r="A1159" s="17">
        <v>1157</v>
      </c>
      <c r="B1159" s="3" t="str">
        <f>_xlfn.IFS(MOD(A1159,3)=2,VLOOKUP(A1159,任务数值!A:I,5),MOD(A1159,3)=0,VLOOKUP(A1159,任务数值!A:I,8),MOD(A1159,3)=1,VLOOKUP(A1159,任务数值!A:S,13))</f>
        <v>通关星球42-2</v>
      </c>
      <c r="C1159" s="17">
        <f t="shared" si="39"/>
        <v>1158</v>
      </c>
      <c r="D1159" s="22" t="str">
        <f t="shared" si="40"/>
        <v>成就类型-通关战斗类型关卡</v>
      </c>
      <c r="E1159" s="22">
        <v>1</v>
      </c>
      <c r="F1159" s="22" t="str">
        <f>_xlfn.IFS(MOD(A1159,3)=2,VLOOKUP(A1159,任务数值!A:R,9),MOD(A1159,3)=0,999,MOD(A1159,3)=1,VLOOKUP(A1159,任务数值!A:S,14))</f>
        <v>战斗类型-精英关卡|42|2</v>
      </c>
      <c r="G1159" s="22">
        <f>_xlfn.IFS(MOD(A1159,3)=2,1,MOD(A1159,3)=0,VLOOKUP(A1159,任务数值!A:S,7),MOD(A1159,3)=1,1)</f>
        <v>1</v>
      </c>
      <c r="H1159" s="6" t="s">
        <v>21</v>
      </c>
      <c r="I1159" s="3">
        <v>3</v>
      </c>
    </row>
    <row r="1160" s="3" customFormat="1" spans="1:9">
      <c r="A1160" s="17">
        <v>1158</v>
      </c>
      <c r="B1160" s="3" t="str">
        <f>_xlfn.IFS(MOD(A1160,3)=2,VLOOKUP(A1160,任务数值!A:I,5),MOD(A1160,3)=0,VLOOKUP(A1160,任务数值!A:I,8),MOD(A1160,3)=1,VLOOKUP(A1160,任务数值!A:S,13))</f>
        <v>职业总等级到达15000</v>
      </c>
      <c r="C1160" s="17">
        <f t="shared" si="39"/>
        <v>1159</v>
      </c>
      <c r="D1160" s="22" t="str">
        <f t="shared" si="40"/>
        <v>成就类型-职业到达等级</v>
      </c>
      <c r="E1160" s="22">
        <v>1</v>
      </c>
      <c r="F1160" s="22">
        <f>_xlfn.IFS(MOD(A1160,3)=2,VLOOKUP(A1160,任务数值!A:R,9),MOD(A1160,3)=0,999,MOD(A1160,3)=1,VLOOKUP(A1160,任务数值!A:S,14))</f>
        <v>999</v>
      </c>
      <c r="G1160" s="22">
        <f>_xlfn.IFS(MOD(A1160,3)=2,1,MOD(A1160,3)=0,VLOOKUP(A1160,任务数值!A:S,7),MOD(A1160,3)=1,1)</f>
        <v>15000</v>
      </c>
      <c r="H1160" s="6" t="s">
        <v>21</v>
      </c>
      <c r="I1160" s="3">
        <v>3</v>
      </c>
    </row>
    <row r="1161" s="3" customFormat="1" spans="1:9">
      <c r="A1161" s="17">
        <v>1159</v>
      </c>
      <c r="B1161" s="3" t="str">
        <f>_xlfn.IFS(MOD(A1161,3)=2,VLOOKUP(A1161,任务数值!A:I,5),MOD(A1161,3)=0,VLOOKUP(A1161,任务数值!A:I,8),MOD(A1161,3)=1,VLOOKUP(A1161,任务数值!A:S,13))</f>
        <v>通关守卫战:暗紫星170</v>
      </c>
      <c r="C1161" s="17">
        <f t="shared" si="39"/>
        <v>1160</v>
      </c>
      <c r="D1161" s="22" t="str">
        <f t="shared" si="40"/>
        <v>成就类型-通关战斗类型关卡</v>
      </c>
      <c r="E1161" s="22">
        <v>1</v>
      </c>
      <c r="F1161" s="22" t="str">
        <f>_xlfn.IFS(MOD(A1161,3)=2,VLOOKUP(A1161,任务数值!A:R,9),MOD(A1161,3)=0,999,MOD(A1161,3)=1,VLOOKUP(A1161,任务数值!A:S,14))</f>
        <v>战斗类型-挂机关卡|35|170</v>
      </c>
      <c r="G1161" s="22">
        <f>_xlfn.IFS(MOD(A1161,3)=2,1,MOD(A1161,3)=0,VLOOKUP(A1161,任务数值!A:S,7),MOD(A1161,3)=1,1)</f>
        <v>1</v>
      </c>
      <c r="H1161" s="6" t="s">
        <v>21</v>
      </c>
      <c r="I1161" s="3">
        <v>3</v>
      </c>
    </row>
    <row r="1162" s="3" customFormat="1" spans="1:9">
      <c r="A1162" s="17">
        <v>1160</v>
      </c>
      <c r="B1162" s="3" t="str">
        <f>_xlfn.IFS(MOD(A1162,3)=2,VLOOKUP(A1162,任务数值!A:I,5),MOD(A1162,3)=0,VLOOKUP(A1162,任务数值!A:I,8),MOD(A1162,3)=1,VLOOKUP(A1162,任务数值!A:S,13))</f>
        <v>通关星球42-2</v>
      </c>
      <c r="C1162" s="17">
        <f t="shared" si="39"/>
        <v>1161</v>
      </c>
      <c r="D1162" s="22" t="str">
        <f t="shared" si="40"/>
        <v>成就类型-通关战斗类型关卡</v>
      </c>
      <c r="E1162" s="22">
        <v>1</v>
      </c>
      <c r="F1162" s="22" t="str">
        <f>_xlfn.IFS(MOD(A1162,3)=2,VLOOKUP(A1162,任务数值!A:R,9),MOD(A1162,3)=0,999,MOD(A1162,3)=1,VLOOKUP(A1162,任务数值!A:S,14))</f>
        <v>战斗类型-精英关卡|42|2</v>
      </c>
      <c r="G1162" s="22">
        <f>_xlfn.IFS(MOD(A1162,3)=2,1,MOD(A1162,3)=0,VLOOKUP(A1162,任务数值!A:S,7),MOD(A1162,3)=1,1)</f>
        <v>1</v>
      </c>
      <c r="H1162" s="6" t="s">
        <v>21</v>
      </c>
      <c r="I1162" s="3">
        <v>3</v>
      </c>
    </row>
    <row r="1163" s="3" customFormat="1" spans="1:9">
      <c r="A1163" s="17">
        <v>1161</v>
      </c>
      <c r="B1163" s="3" t="str">
        <f>_xlfn.IFS(MOD(A1163,3)=2,VLOOKUP(A1163,任务数值!A:I,5),MOD(A1163,3)=0,VLOOKUP(A1163,任务数值!A:I,8),MOD(A1163,3)=1,VLOOKUP(A1163,任务数值!A:S,13))</f>
        <v>职业总等级到达15000</v>
      </c>
      <c r="C1163" s="17">
        <f t="shared" si="39"/>
        <v>1162</v>
      </c>
      <c r="D1163" s="22" t="str">
        <f t="shared" si="40"/>
        <v>成就类型-职业到达等级</v>
      </c>
      <c r="E1163" s="22">
        <v>1</v>
      </c>
      <c r="F1163" s="22">
        <f>_xlfn.IFS(MOD(A1163,3)=2,VLOOKUP(A1163,任务数值!A:R,9),MOD(A1163,3)=0,999,MOD(A1163,3)=1,VLOOKUP(A1163,任务数值!A:S,14))</f>
        <v>999</v>
      </c>
      <c r="G1163" s="22">
        <f>_xlfn.IFS(MOD(A1163,3)=2,1,MOD(A1163,3)=0,VLOOKUP(A1163,任务数值!A:S,7),MOD(A1163,3)=1,1)</f>
        <v>15000</v>
      </c>
      <c r="H1163" s="6" t="s">
        <v>21</v>
      </c>
      <c r="I1163" s="3">
        <v>3</v>
      </c>
    </row>
    <row r="1164" s="3" customFormat="1" spans="1:9">
      <c r="A1164" s="17">
        <v>1162</v>
      </c>
      <c r="B1164" s="3" t="str">
        <f>_xlfn.IFS(MOD(A1164,3)=2,VLOOKUP(A1164,任务数值!A:I,5),MOD(A1164,3)=0,VLOOKUP(A1164,任务数值!A:I,8),MOD(A1164,3)=1,VLOOKUP(A1164,任务数值!A:S,13))</f>
        <v>通关守卫战:暗紫星170</v>
      </c>
      <c r="C1164" s="17">
        <f t="shared" si="39"/>
        <v>1163</v>
      </c>
      <c r="D1164" s="22" t="str">
        <f t="shared" si="40"/>
        <v>成就类型-通关战斗类型关卡</v>
      </c>
      <c r="E1164" s="22">
        <v>1</v>
      </c>
      <c r="F1164" s="22" t="str">
        <f>_xlfn.IFS(MOD(A1164,3)=2,VLOOKUP(A1164,任务数值!A:R,9),MOD(A1164,3)=0,999,MOD(A1164,3)=1,VLOOKUP(A1164,任务数值!A:S,14))</f>
        <v>战斗类型-挂机关卡|35|170</v>
      </c>
      <c r="G1164" s="22">
        <f>_xlfn.IFS(MOD(A1164,3)=2,1,MOD(A1164,3)=0,VLOOKUP(A1164,任务数值!A:S,7),MOD(A1164,3)=1,1)</f>
        <v>1</v>
      </c>
      <c r="H1164" s="6" t="s">
        <v>21</v>
      </c>
      <c r="I1164" s="3">
        <v>3</v>
      </c>
    </row>
    <row r="1165" s="3" customFormat="1" spans="1:9">
      <c r="A1165" s="17">
        <v>1163</v>
      </c>
      <c r="B1165" s="3" t="str">
        <f>_xlfn.IFS(MOD(A1165,3)=2,VLOOKUP(A1165,任务数值!A:I,5),MOD(A1165,3)=0,VLOOKUP(A1165,任务数值!A:I,8),MOD(A1165,3)=1,VLOOKUP(A1165,任务数值!A:S,13))</f>
        <v>通关星球42-2</v>
      </c>
      <c r="C1165" s="17">
        <f t="shared" si="39"/>
        <v>1164</v>
      </c>
      <c r="D1165" s="22" t="str">
        <f t="shared" si="40"/>
        <v>成就类型-通关战斗类型关卡</v>
      </c>
      <c r="E1165" s="22">
        <v>1</v>
      </c>
      <c r="F1165" s="22" t="str">
        <f>_xlfn.IFS(MOD(A1165,3)=2,VLOOKUP(A1165,任务数值!A:R,9),MOD(A1165,3)=0,999,MOD(A1165,3)=1,VLOOKUP(A1165,任务数值!A:S,14))</f>
        <v>战斗类型-精英关卡|42|2</v>
      </c>
      <c r="G1165" s="22">
        <f>_xlfn.IFS(MOD(A1165,3)=2,1,MOD(A1165,3)=0,VLOOKUP(A1165,任务数值!A:S,7),MOD(A1165,3)=1,1)</f>
        <v>1</v>
      </c>
      <c r="H1165" s="6" t="s">
        <v>21</v>
      </c>
      <c r="I1165" s="3">
        <v>3</v>
      </c>
    </row>
    <row r="1166" s="3" customFormat="1" spans="1:9">
      <c r="A1166" s="17">
        <v>1164</v>
      </c>
      <c r="B1166" s="3" t="str">
        <f>_xlfn.IFS(MOD(A1166,3)=2,VLOOKUP(A1166,任务数值!A:I,5),MOD(A1166,3)=0,VLOOKUP(A1166,任务数值!A:I,8),MOD(A1166,3)=1,VLOOKUP(A1166,任务数值!A:S,13))</f>
        <v>职业总等级到达15000</v>
      </c>
      <c r="C1166" s="17">
        <f t="shared" si="39"/>
        <v>1165</v>
      </c>
      <c r="D1166" s="22" t="str">
        <f t="shared" si="40"/>
        <v>成就类型-职业到达等级</v>
      </c>
      <c r="E1166" s="22">
        <v>1</v>
      </c>
      <c r="F1166" s="22">
        <f>_xlfn.IFS(MOD(A1166,3)=2,VLOOKUP(A1166,任务数值!A:R,9),MOD(A1166,3)=0,999,MOD(A1166,3)=1,VLOOKUP(A1166,任务数值!A:S,14))</f>
        <v>999</v>
      </c>
      <c r="G1166" s="22">
        <f>_xlfn.IFS(MOD(A1166,3)=2,1,MOD(A1166,3)=0,VLOOKUP(A1166,任务数值!A:S,7),MOD(A1166,3)=1,1)</f>
        <v>15000</v>
      </c>
      <c r="H1166" s="6" t="s">
        <v>21</v>
      </c>
      <c r="I1166" s="3">
        <v>3</v>
      </c>
    </row>
    <row r="1167" s="3" customFormat="1" spans="1:9">
      <c r="A1167" s="17">
        <v>1165</v>
      </c>
      <c r="B1167" s="3" t="str">
        <f>_xlfn.IFS(MOD(A1167,3)=2,VLOOKUP(A1167,任务数值!A:I,5),MOD(A1167,3)=0,VLOOKUP(A1167,任务数值!A:I,8),MOD(A1167,3)=1,VLOOKUP(A1167,任务数值!A:S,13))</f>
        <v>通关守卫战:暗紫星170</v>
      </c>
      <c r="C1167" s="17">
        <f t="shared" si="39"/>
        <v>1166</v>
      </c>
      <c r="D1167" s="22" t="str">
        <f t="shared" si="40"/>
        <v>成就类型-通关战斗类型关卡</v>
      </c>
      <c r="E1167" s="22">
        <v>1</v>
      </c>
      <c r="F1167" s="22" t="str">
        <f>_xlfn.IFS(MOD(A1167,3)=2,VLOOKUP(A1167,任务数值!A:R,9),MOD(A1167,3)=0,999,MOD(A1167,3)=1,VLOOKUP(A1167,任务数值!A:S,14))</f>
        <v>战斗类型-挂机关卡|35|170</v>
      </c>
      <c r="G1167" s="22">
        <f>_xlfn.IFS(MOD(A1167,3)=2,1,MOD(A1167,3)=0,VLOOKUP(A1167,任务数值!A:S,7),MOD(A1167,3)=1,1)</f>
        <v>1</v>
      </c>
      <c r="H1167" s="6" t="s">
        <v>21</v>
      </c>
      <c r="I1167" s="3">
        <v>3</v>
      </c>
    </row>
    <row r="1168" s="3" customFormat="1" spans="1:9">
      <c r="A1168" s="17">
        <v>1166</v>
      </c>
      <c r="B1168" s="3" t="str">
        <f>_xlfn.IFS(MOD(A1168,3)=2,VLOOKUP(A1168,任务数值!A:I,5),MOD(A1168,3)=0,VLOOKUP(A1168,任务数值!A:I,8),MOD(A1168,3)=1,VLOOKUP(A1168,任务数值!A:S,13))</f>
        <v>通关星球42-2</v>
      </c>
      <c r="C1168" s="17">
        <f t="shared" si="39"/>
        <v>1167</v>
      </c>
      <c r="D1168" s="22" t="str">
        <f t="shared" si="40"/>
        <v>成就类型-通关战斗类型关卡</v>
      </c>
      <c r="E1168" s="22">
        <v>1</v>
      </c>
      <c r="F1168" s="22" t="str">
        <f>_xlfn.IFS(MOD(A1168,3)=2,VLOOKUP(A1168,任务数值!A:R,9),MOD(A1168,3)=0,999,MOD(A1168,3)=1,VLOOKUP(A1168,任务数值!A:S,14))</f>
        <v>战斗类型-精英关卡|42|2</v>
      </c>
      <c r="G1168" s="22">
        <f>_xlfn.IFS(MOD(A1168,3)=2,1,MOD(A1168,3)=0,VLOOKUP(A1168,任务数值!A:S,7),MOD(A1168,3)=1,1)</f>
        <v>1</v>
      </c>
      <c r="H1168" s="6" t="s">
        <v>21</v>
      </c>
      <c r="I1168" s="3">
        <v>3</v>
      </c>
    </row>
    <row r="1169" s="3" customFormat="1" spans="1:9">
      <c r="A1169" s="17">
        <v>1167</v>
      </c>
      <c r="B1169" s="3" t="str">
        <f>_xlfn.IFS(MOD(A1169,3)=2,VLOOKUP(A1169,任务数值!A:I,5),MOD(A1169,3)=0,VLOOKUP(A1169,任务数值!A:I,8),MOD(A1169,3)=1,VLOOKUP(A1169,任务数值!A:S,13))</f>
        <v>职业总等级到达15000</v>
      </c>
      <c r="C1169" s="17">
        <f t="shared" si="39"/>
        <v>1168</v>
      </c>
      <c r="D1169" s="22" t="str">
        <f t="shared" si="40"/>
        <v>成就类型-职业到达等级</v>
      </c>
      <c r="E1169" s="22">
        <v>1</v>
      </c>
      <c r="F1169" s="22">
        <f>_xlfn.IFS(MOD(A1169,3)=2,VLOOKUP(A1169,任务数值!A:R,9),MOD(A1169,3)=0,999,MOD(A1169,3)=1,VLOOKUP(A1169,任务数值!A:S,14))</f>
        <v>999</v>
      </c>
      <c r="G1169" s="22">
        <f>_xlfn.IFS(MOD(A1169,3)=2,1,MOD(A1169,3)=0,VLOOKUP(A1169,任务数值!A:S,7),MOD(A1169,3)=1,1)</f>
        <v>15000</v>
      </c>
      <c r="H1169" s="6" t="s">
        <v>21</v>
      </c>
      <c r="I1169" s="3">
        <v>3</v>
      </c>
    </row>
    <row r="1170" s="3" customFormat="1" spans="1:9">
      <c r="A1170" s="17">
        <v>1168</v>
      </c>
      <c r="B1170" s="3" t="str">
        <f>_xlfn.IFS(MOD(A1170,3)=2,VLOOKUP(A1170,任务数值!A:I,5),MOD(A1170,3)=0,VLOOKUP(A1170,任务数值!A:I,8),MOD(A1170,3)=1,VLOOKUP(A1170,任务数值!A:S,13))</f>
        <v>通关守卫战:暗紫星170</v>
      </c>
      <c r="C1170" s="17">
        <f t="shared" si="39"/>
        <v>1169</v>
      </c>
      <c r="D1170" s="22" t="str">
        <f t="shared" si="40"/>
        <v>成就类型-通关战斗类型关卡</v>
      </c>
      <c r="E1170" s="22">
        <v>1</v>
      </c>
      <c r="F1170" s="22" t="str">
        <f>_xlfn.IFS(MOD(A1170,3)=2,VLOOKUP(A1170,任务数值!A:R,9),MOD(A1170,3)=0,999,MOD(A1170,3)=1,VLOOKUP(A1170,任务数值!A:S,14))</f>
        <v>战斗类型-挂机关卡|35|170</v>
      </c>
      <c r="G1170" s="22">
        <f>_xlfn.IFS(MOD(A1170,3)=2,1,MOD(A1170,3)=0,VLOOKUP(A1170,任务数值!A:S,7),MOD(A1170,3)=1,1)</f>
        <v>1</v>
      </c>
      <c r="H1170" s="6" t="s">
        <v>21</v>
      </c>
      <c r="I1170" s="3">
        <v>3</v>
      </c>
    </row>
    <row r="1171" s="3" customFormat="1" spans="1:9">
      <c r="A1171" s="17">
        <v>1169</v>
      </c>
      <c r="B1171" s="3" t="str">
        <f>_xlfn.IFS(MOD(A1171,3)=2,VLOOKUP(A1171,任务数值!A:I,5),MOD(A1171,3)=0,VLOOKUP(A1171,任务数值!A:I,8),MOD(A1171,3)=1,VLOOKUP(A1171,任务数值!A:S,13))</f>
        <v>通关星球42-2</v>
      </c>
      <c r="C1171" s="17">
        <f t="shared" si="39"/>
        <v>1170</v>
      </c>
      <c r="D1171" s="22" t="str">
        <f t="shared" si="40"/>
        <v>成就类型-通关战斗类型关卡</v>
      </c>
      <c r="E1171" s="22">
        <v>1</v>
      </c>
      <c r="F1171" s="22" t="str">
        <f>_xlfn.IFS(MOD(A1171,3)=2,VLOOKUP(A1171,任务数值!A:R,9),MOD(A1171,3)=0,999,MOD(A1171,3)=1,VLOOKUP(A1171,任务数值!A:S,14))</f>
        <v>战斗类型-精英关卡|42|2</v>
      </c>
      <c r="G1171" s="22">
        <f>_xlfn.IFS(MOD(A1171,3)=2,1,MOD(A1171,3)=0,VLOOKUP(A1171,任务数值!A:S,7),MOD(A1171,3)=1,1)</f>
        <v>1</v>
      </c>
      <c r="H1171" s="6" t="s">
        <v>21</v>
      </c>
      <c r="I1171" s="3">
        <v>3</v>
      </c>
    </row>
    <row r="1172" s="3" customFormat="1" spans="1:9">
      <c r="A1172" s="17">
        <v>1170</v>
      </c>
      <c r="B1172" s="3" t="str">
        <f>_xlfn.IFS(MOD(A1172,3)=2,VLOOKUP(A1172,任务数值!A:I,5),MOD(A1172,3)=0,VLOOKUP(A1172,任务数值!A:I,8),MOD(A1172,3)=1,VLOOKUP(A1172,任务数值!A:S,13))</f>
        <v>职业总等级到达15000</v>
      </c>
      <c r="C1172" s="17">
        <f t="shared" si="39"/>
        <v>1171</v>
      </c>
      <c r="D1172" s="22" t="str">
        <f t="shared" si="40"/>
        <v>成就类型-职业到达等级</v>
      </c>
      <c r="E1172" s="22">
        <v>1</v>
      </c>
      <c r="F1172" s="22">
        <f>_xlfn.IFS(MOD(A1172,3)=2,VLOOKUP(A1172,任务数值!A:R,9),MOD(A1172,3)=0,999,MOD(A1172,3)=1,VLOOKUP(A1172,任务数值!A:S,14))</f>
        <v>999</v>
      </c>
      <c r="G1172" s="22">
        <f>_xlfn.IFS(MOD(A1172,3)=2,1,MOD(A1172,3)=0,VLOOKUP(A1172,任务数值!A:S,7),MOD(A1172,3)=1,1)</f>
        <v>15000</v>
      </c>
      <c r="H1172" s="6" t="s">
        <v>21</v>
      </c>
      <c r="I1172" s="3">
        <v>3</v>
      </c>
    </row>
    <row r="1173" s="3" customFormat="1" spans="1:9">
      <c r="A1173" s="17">
        <v>1171</v>
      </c>
      <c r="B1173" s="3" t="str">
        <f>_xlfn.IFS(MOD(A1173,3)=2,VLOOKUP(A1173,任务数值!A:I,5),MOD(A1173,3)=0,VLOOKUP(A1173,任务数值!A:I,8),MOD(A1173,3)=1,VLOOKUP(A1173,任务数值!A:S,13))</f>
        <v>通关守卫战:暗紫星170</v>
      </c>
      <c r="C1173" s="17">
        <f t="shared" si="39"/>
        <v>1172</v>
      </c>
      <c r="D1173" s="22" t="str">
        <f t="shared" si="40"/>
        <v>成就类型-通关战斗类型关卡</v>
      </c>
      <c r="E1173" s="22">
        <v>1</v>
      </c>
      <c r="F1173" s="22" t="str">
        <f>_xlfn.IFS(MOD(A1173,3)=2,VLOOKUP(A1173,任务数值!A:R,9),MOD(A1173,3)=0,999,MOD(A1173,3)=1,VLOOKUP(A1173,任务数值!A:S,14))</f>
        <v>战斗类型-挂机关卡|35|170</v>
      </c>
      <c r="G1173" s="22">
        <f>_xlfn.IFS(MOD(A1173,3)=2,1,MOD(A1173,3)=0,VLOOKUP(A1173,任务数值!A:S,7),MOD(A1173,3)=1,1)</f>
        <v>1</v>
      </c>
      <c r="H1173" s="6" t="s">
        <v>21</v>
      </c>
      <c r="I1173" s="3">
        <v>3</v>
      </c>
    </row>
    <row r="1174" s="3" customFormat="1" spans="1:9">
      <c r="A1174" s="17">
        <v>1172</v>
      </c>
      <c r="B1174" s="3" t="str">
        <f>_xlfn.IFS(MOD(A1174,3)=2,VLOOKUP(A1174,任务数值!A:I,5),MOD(A1174,3)=0,VLOOKUP(A1174,任务数值!A:I,8),MOD(A1174,3)=1,VLOOKUP(A1174,任务数值!A:S,13))</f>
        <v>通关星球42-2</v>
      </c>
      <c r="C1174" s="17">
        <f t="shared" si="39"/>
        <v>1173</v>
      </c>
      <c r="D1174" s="22" t="str">
        <f t="shared" si="40"/>
        <v>成就类型-通关战斗类型关卡</v>
      </c>
      <c r="E1174" s="22">
        <v>1</v>
      </c>
      <c r="F1174" s="22" t="str">
        <f>_xlfn.IFS(MOD(A1174,3)=2,VLOOKUP(A1174,任务数值!A:R,9),MOD(A1174,3)=0,999,MOD(A1174,3)=1,VLOOKUP(A1174,任务数值!A:S,14))</f>
        <v>战斗类型-精英关卡|42|2</v>
      </c>
      <c r="G1174" s="22">
        <f>_xlfn.IFS(MOD(A1174,3)=2,1,MOD(A1174,3)=0,VLOOKUP(A1174,任务数值!A:S,7),MOD(A1174,3)=1,1)</f>
        <v>1</v>
      </c>
      <c r="H1174" s="6" t="s">
        <v>21</v>
      </c>
      <c r="I1174" s="3">
        <v>3</v>
      </c>
    </row>
    <row r="1175" s="3" customFormat="1" spans="1:9">
      <c r="A1175" s="17">
        <v>1173</v>
      </c>
      <c r="B1175" s="3" t="str">
        <f>_xlfn.IFS(MOD(A1175,3)=2,VLOOKUP(A1175,任务数值!A:I,5),MOD(A1175,3)=0,VLOOKUP(A1175,任务数值!A:I,8),MOD(A1175,3)=1,VLOOKUP(A1175,任务数值!A:S,13))</f>
        <v>职业总等级到达15000</v>
      </c>
      <c r="C1175" s="17">
        <f t="shared" si="39"/>
        <v>1174</v>
      </c>
      <c r="D1175" s="22" t="str">
        <f t="shared" si="40"/>
        <v>成就类型-职业到达等级</v>
      </c>
      <c r="E1175" s="22">
        <v>1</v>
      </c>
      <c r="F1175" s="22">
        <f>_xlfn.IFS(MOD(A1175,3)=2,VLOOKUP(A1175,任务数值!A:R,9),MOD(A1175,3)=0,999,MOD(A1175,3)=1,VLOOKUP(A1175,任务数值!A:S,14))</f>
        <v>999</v>
      </c>
      <c r="G1175" s="22">
        <f>_xlfn.IFS(MOD(A1175,3)=2,1,MOD(A1175,3)=0,VLOOKUP(A1175,任务数值!A:S,7),MOD(A1175,3)=1,1)</f>
        <v>15000</v>
      </c>
      <c r="H1175" s="6" t="s">
        <v>21</v>
      </c>
      <c r="I1175" s="3">
        <v>3</v>
      </c>
    </row>
    <row r="1176" s="3" customFormat="1" spans="1:9">
      <c r="A1176" s="17">
        <v>1174</v>
      </c>
      <c r="B1176" s="3" t="str">
        <f>_xlfn.IFS(MOD(A1176,3)=2,VLOOKUP(A1176,任务数值!A:I,5),MOD(A1176,3)=0,VLOOKUP(A1176,任务数值!A:I,8),MOD(A1176,3)=1,VLOOKUP(A1176,任务数值!A:S,13))</f>
        <v>通关守卫战:暗紫星170</v>
      </c>
      <c r="C1176" s="17">
        <f t="shared" si="39"/>
        <v>1175</v>
      </c>
      <c r="D1176" s="22" t="str">
        <f t="shared" si="40"/>
        <v>成就类型-通关战斗类型关卡</v>
      </c>
      <c r="E1176" s="22">
        <v>1</v>
      </c>
      <c r="F1176" s="22" t="str">
        <f>_xlfn.IFS(MOD(A1176,3)=2,VLOOKUP(A1176,任务数值!A:R,9),MOD(A1176,3)=0,999,MOD(A1176,3)=1,VLOOKUP(A1176,任务数值!A:S,14))</f>
        <v>战斗类型-挂机关卡|35|170</v>
      </c>
      <c r="G1176" s="22">
        <f>_xlfn.IFS(MOD(A1176,3)=2,1,MOD(A1176,3)=0,VLOOKUP(A1176,任务数值!A:S,7),MOD(A1176,3)=1,1)</f>
        <v>1</v>
      </c>
      <c r="H1176" s="6" t="s">
        <v>21</v>
      </c>
      <c r="I1176" s="3">
        <v>3</v>
      </c>
    </row>
    <row r="1177" s="3" customFormat="1" spans="1:9">
      <c r="A1177" s="17">
        <v>1175</v>
      </c>
      <c r="B1177" s="3" t="str">
        <f>_xlfn.IFS(MOD(A1177,3)=2,VLOOKUP(A1177,任务数值!A:I,5),MOD(A1177,3)=0,VLOOKUP(A1177,任务数值!A:I,8),MOD(A1177,3)=1,VLOOKUP(A1177,任务数值!A:S,13))</f>
        <v>通关星球42-2</v>
      </c>
      <c r="C1177" s="17">
        <f t="shared" si="39"/>
        <v>1176</v>
      </c>
      <c r="D1177" s="22" t="str">
        <f t="shared" si="40"/>
        <v>成就类型-通关战斗类型关卡</v>
      </c>
      <c r="E1177" s="22">
        <v>1</v>
      </c>
      <c r="F1177" s="22" t="str">
        <f>_xlfn.IFS(MOD(A1177,3)=2,VLOOKUP(A1177,任务数值!A:R,9),MOD(A1177,3)=0,999,MOD(A1177,3)=1,VLOOKUP(A1177,任务数值!A:S,14))</f>
        <v>战斗类型-精英关卡|42|2</v>
      </c>
      <c r="G1177" s="22">
        <f>_xlfn.IFS(MOD(A1177,3)=2,1,MOD(A1177,3)=0,VLOOKUP(A1177,任务数值!A:S,7),MOD(A1177,3)=1,1)</f>
        <v>1</v>
      </c>
      <c r="H1177" s="6" t="s">
        <v>21</v>
      </c>
      <c r="I1177" s="3">
        <v>3</v>
      </c>
    </row>
    <row r="1178" s="3" customFormat="1" spans="1:9">
      <c r="A1178" s="17">
        <v>1176</v>
      </c>
      <c r="B1178" s="3" t="str">
        <f>_xlfn.IFS(MOD(A1178,3)=2,VLOOKUP(A1178,任务数值!A:I,5),MOD(A1178,3)=0,VLOOKUP(A1178,任务数值!A:I,8),MOD(A1178,3)=1,VLOOKUP(A1178,任务数值!A:S,13))</f>
        <v>职业总等级到达15000</v>
      </c>
      <c r="C1178" s="17">
        <f t="shared" si="39"/>
        <v>1177</v>
      </c>
      <c r="D1178" s="22" t="str">
        <f t="shared" si="40"/>
        <v>成就类型-职业到达等级</v>
      </c>
      <c r="E1178" s="22">
        <v>1</v>
      </c>
      <c r="F1178" s="22">
        <f>_xlfn.IFS(MOD(A1178,3)=2,VLOOKUP(A1178,任务数值!A:R,9),MOD(A1178,3)=0,999,MOD(A1178,3)=1,VLOOKUP(A1178,任务数值!A:S,14))</f>
        <v>999</v>
      </c>
      <c r="G1178" s="22">
        <f>_xlfn.IFS(MOD(A1178,3)=2,1,MOD(A1178,3)=0,VLOOKUP(A1178,任务数值!A:S,7),MOD(A1178,3)=1,1)</f>
        <v>15000</v>
      </c>
      <c r="H1178" s="6" t="s">
        <v>21</v>
      </c>
      <c r="I1178" s="3">
        <v>3</v>
      </c>
    </row>
    <row r="1179" s="3" customFormat="1" spans="1:9">
      <c r="A1179" s="17">
        <v>1177</v>
      </c>
      <c r="B1179" s="3" t="str">
        <f>_xlfn.IFS(MOD(A1179,3)=2,VLOOKUP(A1179,任务数值!A:I,5),MOD(A1179,3)=0,VLOOKUP(A1179,任务数值!A:I,8),MOD(A1179,3)=1,VLOOKUP(A1179,任务数值!A:S,13))</f>
        <v>通关守卫战:暗紫星170</v>
      </c>
      <c r="C1179" s="17">
        <f t="shared" si="39"/>
        <v>1178</v>
      </c>
      <c r="D1179" s="22" t="str">
        <f t="shared" si="40"/>
        <v>成就类型-通关战斗类型关卡</v>
      </c>
      <c r="E1179" s="22">
        <v>1</v>
      </c>
      <c r="F1179" s="22" t="str">
        <f>_xlfn.IFS(MOD(A1179,3)=2,VLOOKUP(A1179,任务数值!A:R,9),MOD(A1179,3)=0,999,MOD(A1179,3)=1,VLOOKUP(A1179,任务数值!A:S,14))</f>
        <v>战斗类型-挂机关卡|35|170</v>
      </c>
      <c r="G1179" s="22">
        <f>_xlfn.IFS(MOD(A1179,3)=2,1,MOD(A1179,3)=0,VLOOKUP(A1179,任务数值!A:S,7),MOD(A1179,3)=1,1)</f>
        <v>1</v>
      </c>
      <c r="H1179" s="6" t="s">
        <v>21</v>
      </c>
      <c r="I1179" s="3">
        <v>3</v>
      </c>
    </row>
    <row r="1180" s="3" customFormat="1" spans="1:9">
      <c r="A1180" s="17">
        <v>1178</v>
      </c>
      <c r="B1180" s="3" t="str">
        <f>_xlfn.IFS(MOD(A1180,3)=2,VLOOKUP(A1180,任务数值!A:I,5),MOD(A1180,3)=0,VLOOKUP(A1180,任务数值!A:I,8),MOD(A1180,3)=1,VLOOKUP(A1180,任务数值!A:S,13))</f>
        <v>通关星球42-2</v>
      </c>
      <c r="C1180" s="17">
        <f t="shared" si="39"/>
        <v>1179</v>
      </c>
      <c r="D1180" s="22" t="str">
        <f t="shared" si="40"/>
        <v>成就类型-通关战斗类型关卡</v>
      </c>
      <c r="E1180" s="22">
        <v>1</v>
      </c>
      <c r="F1180" s="22" t="str">
        <f>_xlfn.IFS(MOD(A1180,3)=2,VLOOKUP(A1180,任务数值!A:R,9),MOD(A1180,3)=0,999,MOD(A1180,3)=1,VLOOKUP(A1180,任务数值!A:S,14))</f>
        <v>战斗类型-精英关卡|42|2</v>
      </c>
      <c r="G1180" s="22">
        <f>_xlfn.IFS(MOD(A1180,3)=2,1,MOD(A1180,3)=0,VLOOKUP(A1180,任务数值!A:S,7),MOD(A1180,3)=1,1)</f>
        <v>1</v>
      </c>
      <c r="H1180" s="6" t="s">
        <v>21</v>
      </c>
      <c r="I1180" s="3">
        <v>3</v>
      </c>
    </row>
    <row r="1181" s="3" customFormat="1" spans="1:9">
      <c r="A1181" s="17">
        <v>1179</v>
      </c>
      <c r="B1181" s="3" t="str">
        <f>_xlfn.IFS(MOD(A1181,3)=2,VLOOKUP(A1181,任务数值!A:I,5),MOD(A1181,3)=0,VLOOKUP(A1181,任务数值!A:I,8),MOD(A1181,3)=1,VLOOKUP(A1181,任务数值!A:S,13))</f>
        <v>职业总等级到达15000</v>
      </c>
      <c r="C1181" s="17">
        <f t="shared" si="39"/>
        <v>1180</v>
      </c>
      <c r="D1181" s="22" t="str">
        <f t="shared" si="40"/>
        <v>成就类型-职业到达等级</v>
      </c>
      <c r="E1181" s="22">
        <v>1</v>
      </c>
      <c r="F1181" s="22">
        <f>_xlfn.IFS(MOD(A1181,3)=2,VLOOKUP(A1181,任务数值!A:R,9),MOD(A1181,3)=0,999,MOD(A1181,3)=1,VLOOKUP(A1181,任务数值!A:S,14))</f>
        <v>999</v>
      </c>
      <c r="G1181" s="22">
        <f>_xlfn.IFS(MOD(A1181,3)=2,1,MOD(A1181,3)=0,VLOOKUP(A1181,任务数值!A:S,7),MOD(A1181,3)=1,1)</f>
        <v>15000</v>
      </c>
      <c r="H1181" s="6" t="s">
        <v>21</v>
      </c>
      <c r="I1181" s="3">
        <v>3</v>
      </c>
    </row>
    <row r="1182" s="3" customFormat="1" spans="1:9">
      <c r="A1182" s="17">
        <v>1180</v>
      </c>
      <c r="B1182" s="3" t="str">
        <f>_xlfn.IFS(MOD(A1182,3)=2,VLOOKUP(A1182,任务数值!A:I,5),MOD(A1182,3)=0,VLOOKUP(A1182,任务数值!A:I,8),MOD(A1182,3)=1,VLOOKUP(A1182,任务数值!A:S,13))</f>
        <v>通关守卫战:暗紫星170</v>
      </c>
      <c r="C1182" s="17">
        <f t="shared" si="39"/>
        <v>1181</v>
      </c>
      <c r="D1182" s="22" t="str">
        <f t="shared" si="40"/>
        <v>成就类型-通关战斗类型关卡</v>
      </c>
      <c r="E1182" s="22">
        <v>1</v>
      </c>
      <c r="F1182" s="22" t="str">
        <f>_xlfn.IFS(MOD(A1182,3)=2,VLOOKUP(A1182,任务数值!A:R,9),MOD(A1182,3)=0,999,MOD(A1182,3)=1,VLOOKUP(A1182,任务数值!A:S,14))</f>
        <v>战斗类型-挂机关卡|35|170</v>
      </c>
      <c r="G1182" s="22">
        <f>_xlfn.IFS(MOD(A1182,3)=2,1,MOD(A1182,3)=0,VLOOKUP(A1182,任务数值!A:S,7),MOD(A1182,3)=1,1)</f>
        <v>1</v>
      </c>
      <c r="H1182" s="6" t="s">
        <v>21</v>
      </c>
      <c r="I1182" s="3">
        <v>3</v>
      </c>
    </row>
    <row r="1183" s="3" customFormat="1" spans="1:9">
      <c r="A1183" s="17">
        <v>1181</v>
      </c>
      <c r="B1183" s="3" t="str">
        <f>_xlfn.IFS(MOD(A1183,3)=2,VLOOKUP(A1183,任务数值!A:I,5),MOD(A1183,3)=0,VLOOKUP(A1183,任务数值!A:I,8),MOD(A1183,3)=1,VLOOKUP(A1183,任务数值!A:S,13))</f>
        <v>通关星球42-2</v>
      </c>
      <c r="C1183" s="17">
        <f t="shared" si="39"/>
        <v>1182</v>
      </c>
      <c r="D1183" s="22" t="str">
        <f t="shared" si="40"/>
        <v>成就类型-通关战斗类型关卡</v>
      </c>
      <c r="E1183" s="22">
        <v>1</v>
      </c>
      <c r="F1183" s="22" t="str">
        <f>_xlfn.IFS(MOD(A1183,3)=2,VLOOKUP(A1183,任务数值!A:R,9),MOD(A1183,3)=0,999,MOD(A1183,3)=1,VLOOKUP(A1183,任务数值!A:S,14))</f>
        <v>战斗类型-精英关卡|42|2</v>
      </c>
      <c r="G1183" s="22">
        <f>_xlfn.IFS(MOD(A1183,3)=2,1,MOD(A1183,3)=0,VLOOKUP(A1183,任务数值!A:S,7),MOD(A1183,3)=1,1)</f>
        <v>1</v>
      </c>
      <c r="H1183" s="6" t="s">
        <v>21</v>
      </c>
      <c r="I1183" s="3">
        <v>3</v>
      </c>
    </row>
    <row r="1184" s="3" customFormat="1" spans="1:9">
      <c r="A1184" s="17">
        <v>1182</v>
      </c>
      <c r="B1184" s="3" t="str">
        <f>_xlfn.IFS(MOD(A1184,3)=2,VLOOKUP(A1184,任务数值!A:I,5),MOD(A1184,3)=0,VLOOKUP(A1184,任务数值!A:I,8),MOD(A1184,3)=1,VLOOKUP(A1184,任务数值!A:S,13))</f>
        <v>职业总等级到达15000</v>
      </c>
      <c r="C1184" s="17">
        <f t="shared" si="39"/>
        <v>1183</v>
      </c>
      <c r="D1184" s="22" t="str">
        <f t="shared" si="40"/>
        <v>成就类型-职业到达等级</v>
      </c>
      <c r="E1184" s="22">
        <v>1</v>
      </c>
      <c r="F1184" s="22">
        <f>_xlfn.IFS(MOD(A1184,3)=2,VLOOKUP(A1184,任务数值!A:R,9),MOD(A1184,3)=0,999,MOD(A1184,3)=1,VLOOKUP(A1184,任务数值!A:S,14))</f>
        <v>999</v>
      </c>
      <c r="G1184" s="22">
        <f>_xlfn.IFS(MOD(A1184,3)=2,1,MOD(A1184,3)=0,VLOOKUP(A1184,任务数值!A:S,7),MOD(A1184,3)=1,1)</f>
        <v>15000</v>
      </c>
      <c r="H1184" s="6" t="s">
        <v>21</v>
      </c>
      <c r="I1184" s="3">
        <v>3</v>
      </c>
    </row>
    <row r="1185" s="3" customFormat="1" spans="1:9">
      <c r="A1185" s="17">
        <v>1183</v>
      </c>
      <c r="B1185" s="3" t="str">
        <f>_xlfn.IFS(MOD(A1185,3)=2,VLOOKUP(A1185,任务数值!A:I,5),MOD(A1185,3)=0,VLOOKUP(A1185,任务数值!A:I,8),MOD(A1185,3)=1,VLOOKUP(A1185,任务数值!A:S,13))</f>
        <v>通关守卫战:暗紫星170</v>
      </c>
      <c r="C1185" s="17">
        <f t="shared" si="39"/>
        <v>1184</v>
      </c>
      <c r="D1185" s="22" t="str">
        <f t="shared" si="40"/>
        <v>成就类型-通关战斗类型关卡</v>
      </c>
      <c r="E1185" s="22">
        <v>1</v>
      </c>
      <c r="F1185" s="22" t="str">
        <f>_xlfn.IFS(MOD(A1185,3)=2,VLOOKUP(A1185,任务数值!A:R,9),MOD(A1185,3)=0,999,MOD(A1185,3)=1,VLOOKUP(A1185,任务数值!A:S,14))</f>
        <v>战斗类型-挂机关卡|35|170</v>
      </c>
      <c r="G1185" s="22">
        <f>_xlfn.IFS(MOD(A1185,3)=2,1,MOD(A1185,3)=0,VLOOKUP(A1185,任务数值!A:S,7),MOD(A1185,3)=1,1)</f>
        <v>1</v>
      </c>
      <c r="H1185" s="6" t="s">
        <v>21</v>
      </c>
      <c r="I1185" s="3">
        <v>3</v>
      </c>
    </row>
    <row r="1186" s="3" customFormat="1" spans="1:9">
      <c r="A1186" s="17">
        <v>1184</v>
      </c>
      <c r="B1186" s="3" t="str">
        <f>_xlfn.IFS(MOD(A1186,3)=2,VLOOKUP(A1186,任务数值!A:I,5),MOD(A1186,3)=0,VLOOKUP(A1186,任务数值!A:I,8),MOD(A1186,3)=1,VLOOKUP(A1186,任务数值!A:S,13))</f>
        <v>通关星球42-2</v>
      </c>
      <c r="C1186" s="17">
        <f t="shared" si="39"/>
        <v>1185</v>
      </c>
      <c r="D1186" s="22" t="str">
        <f t="shared" si="40"/>
        <v>成就类型-通关战斗类型关卡</v>
      </c>
      <c r="E1186" s="22">
        <v>1</v>
      </c>
      <c r="F1186" s="22" t="str">
        <f>_xlfn.IFS(MOD(A1186,3)=2,VLOOKUP(A1186,任务数值!A:R,9),MOD(A1186,3)=0,999,MOD(A1186,3)=1,VLOOKUP(A1186,任务数值!A:S,14))</f>
        <v>战斗类型-精英关卡|42|2</v>
      </c>
      <c r="G1186" s="22">
        <f>_xlfn.IFS(MOD(A1186,3)=2,1,MOD(A1186,3)=0,VLOOKUP(A1186,任务数值!A:S,7),MOD(A1186,3)=1,1)</f>
        <v>1</v>
      </c>
      <c r="H1186" s="6" t="s">
        <v>21</v>
      </c>
      <c r="I1186" s="3">
        <v>3</v>
      </c>
    </row>
    <row r="1187" s="3" customFormat="1" spans="1:9">
      <c r="A1187" s="17">
        <v>1185</v>
      </c>
      <c r="B1187" s="3" t="str">
        <f>_xlfn.IFS(MOD(A1187,3)=2,VLOOKUP(A1187,任务数值!A:I,5),MOD(A1187,3)=0,VLOOKUP(A1187,任务数值!A:I,8),MOD(A1187,3)=1,VLOOKUP(A1187,任务数值!A:S,13))</f>
        <v>职业总等级到达15000</v>
      </c>
      <c r="C1187" s="17">
        <f t="shared" si="39"/>
        <v>1186</v>
      </c>
      <c r="D1187" s="22" t="str">
        <f t="shared" si="40"/>
        <v>成就类型-职业到达等级</v>
      </c>
      <c r="E1187" s="22">
        <v>1</v>
      </c>
      <c r="F1187" s="22">
        <f>_xlfn.IFS(MOD(A1187,3)=2,VLOOKUP(A1187,任务数值!A:R,9),MOD(A1187,3)=0,999,MOD(A1187,3)=1,VLOOKUP(A1187,任务数值!A:S,14))</f>
        <v>999</v>
      </c>
      <c r="G1187" s="22">
        <f>_xlfn.IFS(MOD(A1187,3)=2,1,MOD(A1187,3)=0,VLOOKUP(A1187,任务数值!A:S,7),MOD(A1187,3)=1,1)</f>
        <v>15000</v>
      </c>
      <c r="H1187" s="6" t="s">
        <v>21</v>
      </c>
      <c r="I1187" s="3">
        <v>3</v>
      </c>
    </row>
    <row r="1188" s="3" customFormat="1" spans="1:9">
      <c r="A1188" s="17">
        <v>1186</v>
      </c>
      <c r="B1188" s="3" t="str">
        <f>_xlfn.IFS(MOD(A1188,3)=2,VLOOKUP(A1188,任务数值!A:I,5),MOD(A1188,3)=0,VLOOKUP(A1188,任务数值!A:I,8),MOD(A1188,3)=1,VLOOKUP(A1188,任务数值!A:S,13))</f>
        <v>通关守卫战:暗紫星170</v>
      </c>
      <c r="C1188" s="17">
        <f t="shared" si="39"/>
        <v>1187</v>
      </c>
      <c r="D1188" s="22" t="str">
        <f t="shared" si="40"/>
        <v>成就类型-通关战斗类型关卡</v>
      </c>
      <c r="E1188" s="22">
        <v>1</v>
      </c>
      <c r="F1188" s="22" t="str">
        <f>_xlfn.IFS(MOD(A1188,3)=2,VLOOKUP(A1188,任务数值!A:R,9),MOD(A1188,3)=0,999,MOD(A1188,3)=1,VLOOKUP(A1188,任务数值!A:S,14))</f>
        <v>战斗类型-挂机关卡|35|170</v>
      </c>
      <c r="G1188" s="22">
        <f>_xlfn.IFS(MOD(A1188,3)=2,1,MOD(A1188,3)=0,VLOOKUP(A1188,任务数值!A:S,7),MOD(A1188,3)=1,1)</f>
        <v>1</v>
      </c>
      <c r="H1188" s="6" t="s">
        <v>21</v>
      </c>
      <c r="I1188" s="3">
        <v>3</v>
      </c>
    </row>
    <row r="1189" s="3" customFormat="1" spans="1:9">
      <c r="A1189" s="17">
        <v>1187</v>
      </c>
      <c r="B1189" s="3" t="str">
        <f>_xlfn.IFS(MOD(A1189,3)=2,VLOOKUP(A1189,任务数值!A:I,5),MOD(A1189,3)=0,VLOOKUP(A1189,任务数值!A:I,8),MOD(A1189,3)=1,VLOOKUP(A1189,任务数值!A:S,13))</f>
        <v>通关星球42-2</v>
      </c>
      <c r="C1189" s="17">
        <f t="shared" si="39"/>
        <v>1188</v>
      </c>
      <c r="D1189" s="22" t="str">
        <f t="shared" si="40"/>
        <v>成就类型-通关战斗类型关卡</v>
      </c>
      <c r="E1189" s="22">
        <v>1</v>
      </c>
      <c r="F1189" s="22" t="str">
        <f>_xlfn.IFS(MOD(A1189,3)=2,VLOOKUP(A1189,任务数值!A:R,9),MOD(A1189,3)=0,999,MOD(A1189,3)=1,VLOOKUP(A1189,任务数值!A:S,14))</f>
        <v>战斗类型-精英关卡|42|2</v>
      </c>
      <c r="G1189" s="22">
        <f>_xlfn.IFS(MOD(A1189,3)=2,1,MOD(A1189,3)=0,VLOOKUP(A1189,任务数值!A:S,7),MOD(A1189,3)=1,1)</f>
        <v>1</v>
      </c>
      <c r="H1189" s="6" t="s">
        <v>21</v>
      </c>
      <c r="I1189" s="3">
        <v>3</v>
      </c>
    </row>
    <row r="1190" s="3" customFormat="1" spans="1:9">
      <c r="A1190" s="17">
        <v>1188</v>
      </c>
      <c r="B1190" s="3" t="str">
        <f>_xlfn.IFS(MOD(A1190,3)=2,VLOOKUP(A1190,任务数值!A:I,5),MOD(A1190,3)=0,VLOOKUP(A1190,任务数值!A:I,8),MOD(A1190,3)=1,VLOOKUP(A1190,任务数值!A:S,13))</f>
        <v>职业总等级到达15000</v>
      </c>
      <c r="C1190" s="17">
        <f t="shared" si="39"/>
        <v>1189</v>
      </c>
      <c r="D1190" s="22" t="str">
        <f t="shared" si="40"/>
        <v>成就类型-职业到达等级</v>
      </c>
      <c r="E1190" s="22">
        <v>1</v>
      </c>
      <c r="F1190" s="22">
        <f>_xlfn.IFS(MOD(A1190,3)=2,VLOOKUP(A1190,任务数值!A:R,9),MOD(A1190,3)=0,999,MOD(A1190,3)=1,VLOOKUP(A1190,任务数值!A:S,14))</f>
        <v>999</v>
      </c>
      <c r="G1190" s="22">
        <f>_xlfn.IFS(MOD(A1190,3)=2,1,MOD(A1190,3)=0,VLOOKUP(A1190,任务数值!A:S,7),MOD(A1190,3)=1,1)</f>
        <v>15000</v>
      </c>
      <c r="H1190" s="6" t="s">
        <v>21</v>
      </c>
      <c r="I1190" s="3">
        <v>3</v>
      </c>
    </row>
    <row r="1191" s="3" customFormat="1" spans="1:9">
      <c r="A1191" s="17">
        <v>1189</v>
      </c>
      <c r="B1191" s="3" t="str">
        <f>_xlfn.IFS(MOD(A1191,3)=2,VLOOKUP(A1191,任务数值!A:I,5),MOD(A1191,3)=0,VLOOKUP(A1191,任务数值!A:I,8),MOD(A1191,3)=1,VLOOKUP(A1191,任务数值!A:S,13))</f>
        <v>通关守卫战:暗紫星170</v>
      </c>
      <c r="C1191" s="17">
        <f t="shared" si="39"/>
        <v>1190</v>
      </c>
      <c r="D1191" s="22" t="str">
        <f t="shared" si="40"/>
        <v>成就类型-通关战斗类型关卡</v>
      </c>
      <c r="E1191" s="22">
        <v>1</v>
      </c>
      <c r="F1191" s="22" t="str">
        <f>_xlfn.IFS(MOD(A1191,3)=2,VLOOKUP(A1191,任务数值!A:R,9),MOD(A1191,3)=0,999,MOD(A1191,3)=1,VLOOKUP(A1191,任务数值!A:S,14))</f>
        <v>战斗类型-挂机关卡|35|170</v>
      </c>
      <c r="G1191" s="22">
        <f>_xlfn.IFS(MOD(A1191,3)=2,1,MOD(A1191,3)=0,VLOOKUP(A1191,任务数值!A:S,7),MOD(A1191,3)=1,1)</f>
        <v>1</v>
      </c>
      <c r="H1191" s="6" t="s">
        <v>21</v>
      </c>
      <c r="I1191" s="3">
        <v>3</v>
      </c>
    </row>
    <row r="1192" s="3" customFormat="1" spans="1:9">
      <c r="A1192" s="17">
        <v>1190</v>
      </c>
      <c r="B1192" s="3" t="str">
        <f>_xlfn.IFS(MOD(A1192,3)=2,VLOOKUP(A1192,任务数值!A:I,5),MOD(A1192,3)=0,VLOOKUP(A1192,任务数值!A:I,8),MOD(A1192,3)=1,VLOOKUP(A1192,任务数值!A:S,13))</f>
        <v>通关星球42-2</v>
      </c>
      <c r="C1192" s="17">
        <f t="shared" si="39"/>
        <v>1191</v>
      </c>
      <c r="D1192" s="22" t="str">
        <f t="shared" si="40"/>
        <v>成就类型-通关战斗类型关卡</v>
      </c>
      <c r="E1192" s="22">
        <v>1</v>
      </c>
      <c r="F1192" s="22" t="str">
        <f>_xlfn.IFS(MOD(A1192,3)=2,VLOOKUP(A1192,任务数值!A:R,9),MOD(A1192,3)=0,999,MOD(A1192,3)=1,VLOOKUP(A1192,任务数值!A:S,14))</f>
        <v>战斗类型-精英关卡|42|2</v>
      </c>
      <c r="G1192" s="22">
        <f>_xlfn.IFS(MOD(A1192,3)=2,1,MOD(A1192,3)=0,VLOOKUP(A1192,任务数值!A:S,7),MOD(A1192,3)=1,1)</f>
        <v>1</v>
      </c>
      <c r="H1192" s="6" t="s">
        <v>21</v>
      </c>
      <c r="I1192" s="3">
        <v>3</v>
      </c>
    </row>
    <row r="1193" s="3" customFormat="1" spans="1:9">
      <c r="A1193" s="17">
        <v>1191</v>
      </c>
      <c r="B1193" s="3" t="str">
        <f>_xlfn.IFS(MOD(A1193,3)=2,VLOOKUP(A1193,任务数值!A:I,5),MOD(A1193,3)=0,VLOOKUP(A1193,任务数值!A:I,8),MOD(A1193,3)=1,VLOOKUP(A1193,任务数值!A:S,13))</f>
        <v>职业总等级到达15000</v>
      </c>
      <c r="C1193" s="17">
        <f t="shared" si="39"/>
        <v>1192</v>
      </c>
      <c r="D1193" s="22" t="str">
        <f t="shared" si="40"/>
        <v>成就类型-职业到达等级</v>
      </c>
      <c r="E1193" s="22">
        <v>1</v>
      </c>
      <c r="F1193" s="22">
        <f>_xlfn.IFS(MOD(A1193,3)=2,VLOOKUP(A1193,任务数值!A:R,9),MOD(A1193,3)=0,999,MOD(A1193,3)=1,VLOOKUP(A1193,任务数值!A:S,14))</f>
        <v>999</v>
      </c>
      <c r="G1193" s="22">
        <f>_xlfn.IFS(MOD(A1193,3)=2,1,MOD(A1193,3)=0,VLOOKUP(A1193,任务数值!A:S,7),MOD(A1193,3)=1,1)</f>
        <v>15000</v>
      </c>
      <c r="H1193" s="6" t="s">
        <v>21</v>
      </c>
      <c r="I1193" s="3">
        <v>3</v>
      </c>
    </row>
    <row r="1194" s="3" customFormat="1" spans="1:9">
      <c r="A1194" s="17">
        <v>1192</v>
      </c>
      <c r="B1194" s="3" t="str">
        <f>_xlfn.IFS(MOD(A1194,3)=2,VLOOKUP(A1194,任务数值!A:I,5),MOD(A1194,3)=0,VLOOKUP(A1194,任务数值!A:I,8),MOD(A1194,3)=1,VLOOKUP(A1194,任务数值!A:S,13))</f>
        <v>通关守卫战:暗紫星170</v>
      </c>
      <c r="C1194" s="17">
        <f t="shared" si="39"/>
        <v>1193</v>
      </c>
      <c r="D1194" s="22" t="str">
        <f t="shared" si="40"/>
        <v>成就类型-通关战斗类型关卡</v>
      </c>
      <c r="E1194" s="22">
        <v>1</v>
      </c>
      <c r="F1194" s="22" t="str">
        <f>_xlfn.IFS(MOD(A1194,3)=2,VLOOKUP(A1194,任务数值!A:R,9),MOD(A1194,3)=0,999,MOD(A1194,3)=1,VLOOKUP(A1194,任务数值!A:S,14))</f>
        <v>战斗类型-挂机关卡|35|170</v>
      </c>
      <c r="G1194" s="22">
        <f>_xlfn.IFS(MOD(A1194,3)=2,1,MOD(A1194,3)=0,VLOOKUP(A1194,任务数值!A:S,7),MOD(A1194,3)=1,1)</f>
        <v>1</v>
      </c>
      <c r="H1194" s="6" t="s">
        <v>21</v>
      </c>
      <c r="I1194" s="3">
        <v>3</v>
      </c>
    </row>
    <row r="1195" s="3" customFormat="1" spans="1:9">
      <c r="A1195" s="17">
        <v>1193</v>
      </c>
      <c r="B1195" s="3" t="str">
        <f>_xlfn.IFS(MOD(A1195,3)=2,VLOOKUP(A1195,任务数值!A:I,5),MOD(A1195,3)=0,VLOOKUP(A1195,任务数值!A:I,8),MOD(A1195,3)=1,VLOOKUP(A1195,任务数值!A:S,13))</f>
        <v>通关星球42-2</v>
      </c>
      <c r="C1195" s="17">
        <f t="shared" si="39"/>
        <v>1194</v>
      </c>
      <c r="D1195" s="22" t="str">
        <f t="shared" si="40"/>
        <v>成就类型-通关战斗类型关卡</v>
      </c>
      <c r="E1195" s="22">
        <v>1</v>
      </c>
      <c r="F1195" s="22" t="str">
        <f>_xlfn.IFS(MOD(A1195,3)=2,VLOOKUP(A1195,任务数值!A:R,9),MOD(A1195,3)=0,999,MOD(A1195,3)=1,VLOOKUP(A1195,任务数值!A:S,14))</f>
        <v>战斗类型-精英关卡|42|2</v>
      </c>
      <c r="G1195" s="22">
        <f>_xlfn.IFS(MOD(A1195,3)=2,1,MOD(A1195,3)=0,VLOOKUP(A1195,任务数值!A:S,7),MOD(A1195,3)=1,1)</f>
        <v>1</v>
      </c>
      <c r="H1195" s="6" t="s">
        <v>21</v>
      </c>
      <c r="I1195" s="3">
        <v>3</v>
      </c>
    </row>
    <row r="1196" s="3" customFormat="1" spans="1:9">
      <c r="A1196" s="17">
        <v>1194</v>
      </c>
      <c r="B1196" s="3" t="str">
        <f>_xlfn.IFS(MOD(A1196,3)=2,VLOOKUP(A1196,任务数值!A:I,5),MOD(A1196,3)=0,VLOOKUP(A1196,任务数值!A:I,8),MOD(A1196,3)=1,VLOOKUP(A1196,任务数值!A:S,13))</f>
        <v>职业总等级到达15000</v>
      </c>
      <c r="C1196" s="17">
        <f t="shared" si="39"/>
        <v>1195</v>
      </c>
      <c r="D1196" s="22" t="str">
        <f t="shared" si="40"/>
        <v>成就类型-职业到达等级</v>
      </c>
      <c r="E1196" s="22">
        <v>1</v>
      </c>
      <c r="F1196" s="22">
        <f>_xlfn.IFS(MOD(A1196,3)=2,VLOOKUP(A1196,任务数值!A:R,9),MOD(A1196,3)=0,999,MOD(A1196,3)=1,VLOOKUP(A1196,任务数值!A:S,14))</f>
        <v>999</v>
      </c>
      <c r="G1196" s="22">
        <f>_xlfn.IFS(MOD(A1196,3)=2,1,MOD(A1196,3)=0,VLOOKUP(A1196,任务数值!A:S,7),MOD(A1196,3)=1,1)</f>
        <v>15000</v>
      </c>
      <c r="H1196" s="6" t="s">
        <v>21</v>
      </c>
      <c r="I1196" s="3">
        <v>3</v>
      </c>
    </row>
    <row r="1197" s="3" customFormat="1" spans="1:9">
      <c r="A1197" s="17">
        <v>1195</v>
      </c>
      <c r="B1197" s="3" t="str">
        <f>_xlfn.IFS(MOD(A1197,3)=2,VLOOKUP(A1197,任务数值!A:I,5),MOD(A1197,3)=0,VLOOKUP(A1197,任务数值!A:I,8),MOD(A1197,3)=1,VLOOKUP(A1197,任务数值!A:S,13))</f>
        <v>通关守卫战:暗紫星170</v>
      </c>
      <c r="C1197" s="17">
        <f t="shared" si="39"/>
        <v>1196</v>
      </c>
      <c r="D1197" s="22" t="str">
        <f t="shared" si="40"/>
        <v>成就类型-通关战斗类型关卡</v>
      </c>
      <c r="E1197" s="22">
        <v>1</v>
      </c>
      <c r="F1197" s="22" t="str">
        <f>_xlfn.IFS(MOD(A1197,3)=2,VLOOKUP(A1197,任务数值!A:R,9),MOD(A1197,3)=0,999,MOD(A1197,3)=1,VLOOKUP(A1197,任务数值!A:S,14))</f>
        <v>战斗类型-挂机关卡|35|170</v>
      </c>
      <c r="G1197" s="22">
        <f>_xlfn.IFS(MOD(A1197,3)=2,1,MOD(A1197,3)=0,VLOOKUP(A1197,任务数值!A:S,7),MOD(A1197,3)=1,1)</f>
        <v>1</v>
      </c>
      <c r="H1197" s="6" t="s">
        <v>21</v>
      </c>
      <c r="I1197" s="3">
        <v>3</v>
      </c>
    </row>
    <row r="1198" s="3" customFormat="1" spans="1:9">
      <c r="A1198" s="17">
        <v>1196</v>
      </c>
      <c r="B1198" s="3" t="str">
        <f>_xlfn.IFS(MOD(A1198,3)=2,VLOOKUP(A1198,任务数值!A:I,5),MOD(A1198,3)=0,VLOOKUP(A1198,任务数值!A:I,8),MOD(A1198,3)=1,VLOOKUP(A1198,任务数值!A:S,13))</f>
        <v>通关星球42-2</v>
      </c>
      <c r="C1198" s="17">
        <f t="shared" si="39"/>
        <v>1197</v>
      </c>
      <c r="D1198" s="22" t="str">
        <f t="shared" si="40"/>
        <v>成就类型-通关战斗类型关卡</v>
      </c>
      <c r="E1198" s="22">
        <v>1</v>
      </c>
      <c r="F1198" s="22" t="str">
        <f>_xlfn.IFS(MOD(A1198,3)=2,VLOOKUP(A1198,任务数值!A:R,9),MOD(A1198,3)=0,999,MOD(A1198,3)=1,VLOOKUP(A1198,任务数值!A:S,14))</f>
        <v>战斗类型-精英关卡|42|2</v>
      </c>
      <c r="G1198" s="22">
        <f>_xlfn.IFS(MOD(A1198,3)=2,1,MOD(A1198,3)=0,VLOOKUP(A1198,任务数值!A:S,7),MOD(A1198,3)=1,1)</f>
        <v>1</v>
      </c>
      <c r="H1198" s="6" t="s">
        <v>21</v>
      </c>
      <c r="I1198" s="3">
        <v>3</v>
      </c>
    </row>
    <row r="1199" s="3" customFormat="1" spans="1:9">
      <c r="A1199" s="17">
        <v>1197</v>
      </c>
      <c r="B1199" s="3" t="str">
        <f>_xlfn.IFS(MOD(A1199,3)=2,VLOOKUP(A1199,任务数值!A:I,5),MOD(A1199,3)=0,VLOOKUP(A1199,任务数值!A:I,8),MOD(A1199,3)=1,VLOOKUP(A1199,任务数值!A:S,13))</f>
        <v>职业总等级到达15000</v>
      </c>
      <c r="C1199" s="17">
        <f t="shared" si="39"/>
        <v>1198</v>
      </c>
      <c r="D1199" s="22" t="str">
        <f t="shared" si="40"/>
        <v>成就类型-职业到达等级</v>
      </c>
      <c r="E1199" s="22">
        <v>1</v>
      </c>
      <c r="F1199" s="22">
        <f>_xlfn.IFS(MOD(A1199,3)=2,VLOOKUP(A1199,任务数值!A:R,9),MOD(A1199,3)=0,999,MOD(A1199,3)=1,VLOOKUP(A1199,任务数值!A:S,14))</f>
        <v>999</v>
      </c>
      <c r="G1199" s="22">
        <f>_xlfn.IFS(MOD(A1199,3)=2,1,MOD(A1199,3)=0,VLOOKUP(A1199,任务数值!A:S,7),MOD(A1199,3)=1,1)</f>
        <v>15000</v>
      </c>
      <c r="H1199" s="6" t="s">
        <v>21</v>
      </c>
      <c r="I1199" s="3">
        <v>3</v>
      </c>
    </row>
    <row r="1200" s="3" customFormat="1" spans="1:9">
      <c r="A1200" s="17">
        <v>1198</v>
      </c>
      <c r="B1200" s="3" t="str">
        <f>_xlfn.IFS(MOD(A1200,3)=2,VLOOKUP(A1200,任务数值!A:I,5),MOD(A1200,3)=0,VLOOKUP(A1200,任务数值!A:I,8),MOD(A1200,3)=1,VLOOKUP(A1200,任务数值!A:S,13))</f>
        <v>通关守卫战:暗紫星170</v>
      </c>
      <c r="C1200" s="17">
        <f t="shared" si="39"/>
        <v>1199</v>
      </c>
      <c r="D1200" s="22" t="str">
        <f t="shared" si="40"/>
        <v>成就类型-通关战斗类型关卡</v>
      </c>
      <c r="E1200" s="22">
        <v>1</v>
      </c>
      <c r="F1200" s="22" t="str">
        <f>_xlfn.IFS(MOD(A1200,3)=2,VLOOKUP(A1200,任务数值!A:R,9),MOD(A1200,3)=0,999,MOD(A1200,3)=1,VLOOKUP(A1200,任务数值!A:S,14))</f>
        <v>战斗类型-挂机关卡|35|170</v>
      </c>
      <c r="G1200" s="22">
        <f>_xlfn.IFS(MOD(A1200,3)=2,1,MOD(A1200,3)=0,VLOOKUP(A1200,任务数值!A:S,7),MOD(A1200,3)=1,1)</f>
        <v>1</v>
      </c>
      <c r="H1200" s="6" t="s">
        <v>21</v>
      </c>
      <c r="I1200" s="3">
        <v>3</v>
      </c>
    </row>
    <row r="1201" s="3" customFormat="1" spans="1:9">
      <c r="A1201" s="17">
        <v>1199</v>
      </c>
      <c r="B1201" s="3" t="str">
        <f>_xlfn.IFS(MOD(A1201,3)=2,VLOOKUP(A1201,任务数值!A:I,5),MOD(A1201,3)=0,VLOOKUP(A1201,任务数值!A:I,8),MOD(A1201,3)=1,VLOOKUP(A1201,任务数值!A:S,13))</f>
        <v>通关星球42-2</v>
      </c>
      <c r="C1201" s="17">
        <f t="shared" si="39"/>
        <v>1200</v>
      </c>
      <c r="D1201" s="22" t="str">
        <f t="shared" si="40"/>
        <v>成就类型-通关战斗类型关卡</v>
      </c>
      <c r="E1201" s="22">
        <v>1</v>
      </c>
      <c r="F1201" s="22" t="str">
        <f>_xlfn.IFS(MOD(A1201,3)=2,VLOOKUP(A1201,任务数值!A:R,9),MOD(A1201,3)=0,999,MOD(A1201,3)=1,VLOOKUP(A1201,任务数值!A:S,14))</f>
        <v>战斗类型-精英关卡|42|2</v>
      </c>
      <c r="G1201" s="22">
        <f>_xlfn.IFS(MOD(A1201,3)=2,1,MOD(A1201,3)=0,VLOOKUP(A1201,任务数值!A:S,7),MOD(A1201,3)=1,1)</f>
        <v>1</v>
      </c>
      <c r="H1201" s="6" t="s">
        <v>21</v>
      </c>
      <c r="I1201" s="3">
        <v>3</v>
      </c>
    </row>
    <row r="1202" s="3" customFormat="1" spans="1:9">
      <c r="A1202" s="17">
        <v>1200</v>
      </c>
      <c r="B1202" s="3" t="str">
        <f>_xlfn.IFS(MOD(A1202,3)=2,VLOOKUP(A1202,任务数值!A:I,5),MOD(A1202,3)=0,VLOOKUP(A1202,任务数值!A:I,8),MOD(A1202,3)=1,VLOOKUP(A1202,任务数值!A:S,13))</f>
        <v>职业总等级到达15000</v>
      </c>
      <c r="C1202" s="17">
        <f t="shared" si="39"/>
        <v>1201</v>
      </c>
      <c r="D1202" s="22" t="str">
        <f t="shared" si="40"/>
        <v>成就类型-职业到达等级</v>
      </c>
      <c r="E1202" s="22">
        <v>1</v>
      </c>
      <c r="F1202" s="22">
        <f>_xlfn.IFS(MOD(A1202,3)=2,VLOOKUP(A1202,任务数值!A:R,9),MOD(A1202,3)=0,999,MOD(A1202,3)=1,VLOOKUP(A1202,任务数值!A:S,14))</f>
        <v>999</v>
      </c>
      <c r="G1202" s="22">
        <f>_xlfn.IFS(MOD(A1202,3)=2,1,MOD(A1202,3)=0,VLOOKUP(A1202,任务数值!A:S,7),MOD(A1202,3)=1,1)</f>
        <v>15000</v>
      </c>
      <c r="H1202" s="6" t="s">
        <v>21</v>
      </c>
      <c r="I1202" s="3">
        <v>3</v>
      </c>
    </row>
    <row r="1203" s="3" customFormat="1" spans="1:9">
      <c r="A1203" s="17">
        <v>1201</v>
      </c>
      <c r="B1203" s="3" t="str">
        <f>_xlfn.IFS(MOD(A1203,3)=2,VLOOKUP(A1203,任务数值!A:I,5),MOD(A1203,3)=0,VLOOKUP(A1203,任务数值!A:I,8),MOD(A1203,3)=1,VLOOKUP(A1203,任务数值!A:S,13))</f>
        <v>通关守卫战:暗紫星170</v>
      </c>
      <c r="C1203" s="17">
        <f t="shared" si="39"/>
        <v>1202</v>
      </c>
      <c r="D1203" s="22" t="str">
        <f t="shared" si="40"/>
        <v>成就类型-通关战斗类型关卡</v>
      </c>
      <c r="E1203" s="22">
        <v>1</v>
      </c>
      <c r="F1203" s="22" t="str">
        <f>_xlfn.IFS(MOD(A1203,3)=2,VLOOKUP(A1203,任务数值!A:R,9),MOD(A1203,3)=0,999,MOD(A1203,3)=1,VLOOKUP(A1203,任务数值!A:S,14))</f>
        <v>战斗类型-挂机关卡|35|170</v>
      </c>
      <c r="G1203" s="22">
        <f>_xlfn.IFS(MOD(A1203,3)=2,1,MOD(A1203,3)=0,VLOOKUP(A1203,任务数值!A:S,7),MOD(A1203,3)=1,1)</f>
        <v>1</v>
      </c>
      <c r="H1203" s="6" t="s">
        <v>21</v>
      </c>
      <c r="I1203" s="3">
        <v>3</v>
      </c>
    </row>
    <row r="1204" s="3" customFormat="1" spans="1:9">
      <c r="A1204" s="17">
        <v>1202</v>
      </c>
      <c r="B1204" s="3" t="str">
        <f>_xlfn.IFS(MOD(A1204,3)=2,VLOOKUP(A1204,任务数值!A:I,5),MOD(A1204,3)=0,VLOOKUP(A1204,任务数值!A:I,8),MOD(A1204,3)=1,VLOOKUP(A1204,任务数值!A:S,13))</f>
        <v>通关星球42-2</v>
      </c>
      <c r="C1204" s="17">
        <f t="shared" si="39"/>
        <v>1203</v>
      </c>
      <c r="D1204" s="22" t="str">
        <f t="shared" si="40"/>
        <v>成就类型-通关战斗类型关卡</v>
      </c>
      <c r="E1204" s="22">
        <v>1</v>
      </c>
      <c r="F1204" s="22" t="str">
        <f>_xlfn.IFS(MOD(A1204,3)=2,VLOOKUP(A1204,任务数值!A:R,9),MOD(A1204,3)=0,999,MOD(A1204,3)=1,VLOOKUP(A1204,任务数值!A:S,14))</f>
        <v>战斗类型-精英关卡|42|2</v>
      </c>
      <c r="G1204" s="22">
        <f>_xlfn.IFS(MOD(A1204,3)=2,1,MOD(A1204,3)=0,VLOOKUP(A1204,任务数值!A:S,7),MOD(A1204,3)=1,1)</f>
        <v>1</v>
      </c>
      <c r="H1204" s="6" t="s">
        <v>21</v>
      </c>
      <c r="I1204" s="3">
        <v>3</v>
      </c>
    </row>
    <row r="1205" s="3" customFormat="1" spans="1:9">
      <c r="A1205" s="17">
        <v>1203</v>
      </c>
      <c r="B1205" s="3" t="str">
        <f>_xlfn.IFS(MOD(A1205,3)=2,VLOOKUP(A1205,任务数值!A:I,5),MOD(A1205,3)=0,VLOOKUP(A1205,任务数值!A:I,8),MOD(A1205,3)=1,VLOOKUP(A1205,任务数值!A:S,13))</f>
        <v>职业总等级到达15000</v>
      </c>
      <c r="C1205" s="17">
        <f t="shared" si="39"/>
        <v>1204</v>
      </c>
      <c r="D1205" s="22" t="str">
        <f t="shared" si="40"/>
        <v>成就类型-职业到达等级</v>
      </c>
      <c r="E1205" s="22">
        <v>1</v>
      </c>
      <c r="F1205" s="22">
        <f>_xlfn.IFS(MOD(A1205,3)=2,VLOOKUP(A1205,任务数值!A:R,9),MOD(A1205,3)=0,999,MOD(A1205,3)=1,VLOOKUP(A1205,任务数值!A:S,14))</f>
        <v>999</v>
      </c>
      <c r="G1205" s="22">
        <f>_xlfn.IFS(MOD(A1205,3)=2,1,MOD(A1205,3)=0,VLOOKUP(A1205,任务数值!A:S,7),MOD(A1205,3)=1,1)</f>
        <v>15000</v>
      </c>
      <c r="H1205" s="6" t="s">
        <v>21</v>
      </c>
      <c r="I1205" s="3">
        <v>3</v>
      </c>
    </row>
    <row r="1206" s="3" customFormat="1" spans="1:9">
      <c r="A1206" s="17">
        <v>1204</v>
      </c>
      <c r="B1206" s="3" t="str">
        <f>_xlfn.IFS(MOD(A1206,3)=2,VLOOKUP(A1206,任务数值!A:I,5),MOD(A1206,3)=0,VLOOKUP(A1206,任务数值!A:I,8),MOD(A1206,3)=1,VLOOKUP(A1206,任务数值!A:S,13))</f>
        <v>通关守卫战:暗紫星170</v>
      </c>
      <c r="C1206" s="17">
        <f t="shared" si="39"/>
        <v>1205</v>
      </c>
      <c r="D1206" s="22" t="str">
        <f t="shared" si="40"/>
        <v>成就类型-通关战斗类型关卡</v>
      </c>
      <c r="E1206" s="22">
        <v>1</v>
      </c>
      <c r="F1206" s="22" t="str">
        <f>_xlfn.IFS(MOD(A1206,3)=2,VLOOKUP(A1206,任务数值!A:R,9),MOD(A1206,3)=0,999,MOD(A1206,3)=1,VLOOKUP(A1206,任务数值!A:S,14))</f>
        <v>战斗类型-挂机关卡|35|170</v>
      </c>
      <c r="G1206" s="22">
        <f>_xlfn.IFS(MOD(A1206,3)=2,1,MOD(A1206,3)=0,VLOOKUP(A1206,任务数值!A:S,7),MOD(A1206,3)=1,1)</f>
        <v>1</v>
      </c>
      <c r="H1206" s="6" t="s">
        <v>21</v>
      </c>
      <c r="I1206" s="3">
        <v>3</v>
      </c>
    </row>
    <row r="1207" s="3" customFormat="1" spans="1:9">
      <c r="A1207" s="17">
        <v>1205</v>
      </c>
      <c r="B1207" s="3" t="str">
        <f>_xlfn.IFS(MOD(A1207,3)=2,VLOOKUP(A1207,任务数值!A:I,5),MOD(A1207,3)=0,VLOOKUP(A1207,任务数值!A:I,8),MOD(A1207,3)=1,VLOOKUP(A1207,任务数值!A:S,13))</f>
        <v>通关星球42-2</v>
      </c>
      <c r="C1207" s="17">
        <f t="shared" si="39"/>
        <v>1206</v>
      </c>
      <c r="D1207" s="22" t="str">
        <f t="shared" si="40"/>
        <v>成就类型-通关战斗类型关卡</v>
      </c>
      <c r="E1207" s="22">
        <v>1</v>
      </c>
      <c r="F1207" s="22" t="str">
        <f>_xlfn.IFS(MOD(A1207,3)=2,VLOOKUP(A1207,任务数值!A:R,9),MOD(A1207,3)=0,999,MOD(A1207,3)=1,VLOOKUP(A1207,任务数值!A:S,14))</f>
        <v>战斗类型-精英关卡|42|2</v>
      </c>
      <c r="G1207" s="22">
        <f>_xlfn.IFS(MOD(A1207,3)=2,1,MOD(A1207,3)=0,VLOOKUP(A1207,任务数值!A:S,7),MOD(A1207,3)=1,1)</f>
        <v>1</v>
      </c>
      <c r="H1207" s="6" t="s">
        <v>21</v>
      </c>
      <c r="I1207" s="3">
        <v>3</v>
      </c>
    </row>
    <row r="1208" s="3" customFormat="1" spans="1:9">
      <c r="A1208" s="17">
        <v>1206</v>
      </c>
      <c r="B1208" s="3" t="str">
        <f>_xlfn.IFS(MOD(A1208,3)=2,VLOOKUP(A1208,任务数值!A:I,5),MOD(A1208,3)=0,VLOOKUP(A1208,任务数值!A:I,8),MOD(A1208,3)=1,VLOOKUP(A1208,任务数值!A:S,13))</f>
        <v>职业总等级到达15000</v>
      </c>
      <c r="C1208" s="17">
        <f t="shared" si="39"/>
        <v>1207</v>
      </c>
      <c r="D1208" s="22" t="str">
        <f t="shared" si="40"/>
        <v>成就类型-职业到达等级</v>
      </c>
      <c r="E1208" s="22">
        <v>1</v>
      </c>
      <c r="F1208" s="22">
        <f>_xlfn.IFS(MOD(A1208,3)=2,VLOOKUP(A1208,任务数值!A:R,9),MOD(A1208,3)=0,999,MOD(A1208,3)=1,VLOOKUP(A1208,任务数值!A:S,14))</f>
        <v>999</v>
      </c>
      <c r="G1208" s="22">
        <f>_xlfn.IFS(MOD(A1208,3)=2,1,MOD(A1208,3)=0,VLOOKUP(A1208,任务数值!A:S,7),MOD(A1208,3)=1,1)</f>
        <v>15000</v>
      </c>
      <c r="H1208" s="6" t="s">
        <v>21</v>
      </c>
      <c r="I1208" s="3">
        <v>3</v>
      </c>
    </row>
    <row r="1209" s="3" customFormat="1" spans="1:9">
      <c r="A1209" s="17">
        <v>1207</v>
      </c>
      <c r="B1209" s="3" t="str">
        <f>_xlfn.IFS(MOD(A1209,3)=2,VLOOKUP(A1209,任务数值!A:I,5),MOD(A1209,3)=0,VLOOKUP(A1209,任务数值!A:I,8),MOD(A1209,3)=1,VLOOKUP(A1209,任务数值!A:S,13))</f>
        <v>通关守卫战:暗紫星170</v>
      </c>
      <c r="C1209" s="17">
        <f t="shared" si="39"/>
        <v>1208</v>
      </c>
      <c r="D1209" s="22" t="str">
        <f t="shared" si="40"/>
        <v>成就类型-通关战斗类型关卡</v>
      </c>
      <c r="E1209" s="22">
        <v>1</v>
      </c>
      <c r="F1209" s="22" t="str">
        <f>_xlfn.IFS(MOD(A1209,3)=2,VLOOKUP(A1209,任务数值!A:R,9),MOD(A1209,3)=0,999,MOD(A1209,3)=1,VLOOKUP(A1209,任务数值!A:S,14))</f>
        <v>战斗类型-挂机关卡|35|170</v>
      </c>
      <c r="G1209" s="22">
        <f>_xlfn.IFS(MOD(A1209,3)=2,1,MOD(A1209,3)=0,VLOOKUP(A1209,任务数值!A:S,7),MOD(A1209,3)=1,1)</f>
        <v>1</v>
      </c>
      <c r="H1209" s="6" t="s">
        <v>21</v>
      </c>
      <c r="I1209" s="3">
        <v>3</v>
      </c>
    </row>
    <row r="1210" s="3" customFormat="1" spans="1:9">
      <c r="A1210" s="17">
        <v>1208</v>
      </c>
      <c r="B1210" s="3" t="str">
        <f>_xlfn.IFS(MOD(A1210,3)=2,VLOOKUP(A1210,任务数值!A:I,5),MOD(A1210,3)=0,VLOOKUP(A1210,任务数值!A:I,8),MOD(A1210,3)=1,VLOOKUP(A1210,任务数值!A:S,13))</f>
        <v>通关星球42-2</v>
      </c>
      <c r="C1210" s="17">
        <f t="shared" si="39"/>
        <v>1209</v>
      </c>
      <c r="D1210" s="22" t="str">
        <f t="shared" si="40"/>
        <v>成就类型-通关战斗类型关卡</v>
      </c>
      <c r="E1210" s="22">
        <v>1</v>
      </c>
      <c r="F1210" s="22" t="str">
        <f>_xlfn.IFS(MOD(A1210,3)=2,VLOOKUP(A1210,任务数值!A:R,9),MOD(A1210,3)=0,999,MOD(A1210,3)=1,VLOOKUP(A1210,任务数值!A:S,14))</f>
        <v>战斗类型-精英关卡|42|2</v>
      </c>
      <c r="G1210" s="22">
        <f>_xlfn.IFS(MOD(A1210,3)=2,1,MOD(A1210,3)=0,VLOOKUP(A1210,任务数值!A:S,7),MOD(A1210,3)=1,1)</f>
        <v>1</v>
      </c>
      <c r="H1210" s="6" t="s">
        <v>21</v>
      </c>
      <c r="I1210" s="3">
        <v>3</v>
      </c>
    </row>
    <row r="1211" s="3" customFormat="1" spans="1:9">
      <c r="A1211" s="17">
        <v>1209</v>
      </c>
      <c r="B1211" s="3" t="str">
        <f>_xlfn.IFS(MOD(A1211,3)=2,VLOOKUP(A1211,任务数值!A:I,5),MOD(A1211,3)=0,VLOOKUP(A1211,任务数值!A:I,8),MOD(A1211,3)=1,VLOOKUP(A1211,任务数值!A:S,13))</f>
        <v>职业总等级到达15000</v>
      </c>
      <c r="C1211" s="17">
        <f t="shared" si="39"/>
        <v>1210</v>
      </c>
      <c r="D1211" s="22" t="str">
        <f t="shared" si="40"/>
        <v>成就类型-职业到达等级</v>
      </c>
      <c r="E1211" s="22">
        <v>1</v>
      </c>
      <c r="F1211" s="22">
        <f>_xlfn.IFS(MOD(A1211,3)=2,VLOOKUP(A1211,任务数值!A:R,9),MOD(A1211,3)=0,999,MOD(A1211,3)=1,VLOOKUP(A1211,任务数值!A:S,14))</f>
        <v>999</v>
      </c>
      <c r="G1211" s="22">
        <f>_xlfn.IFS(MOD(A1211,3)=2,1,MOD(A1211,3)=0,VLOOKUP(A1211,任务数值!A:S,7),MOD(A1211,3)=1,1)</f>
        <v>15000</v>
      </c>
      <c r="H1211" s="6" t="s">
        <v>21</v>
      </c>
      <c r="I1211" s="3">
        <v>3</v>
      </c>
    </row>
    <row r="1212" s="3" customFormat="1" spans="1:9">
      <c r="A1212" s="17">
        <v>1210</v>
      </c>
      <c r="B1212" s="3" t="str">
        <f>_xlfn.IFS(MOD(A1212,3)=2,VLOOKUP(A1212,任务数值!A:I,5),MOD(A1212,3)=0,VLOOKUP(A1212,任务数值!A:I,8),MOD(A1212,3)=1,VLOOKUP(A1212,任务数值!A:S,13))</f>
        <v>通关守卫战:暗紫星170</v>
      </c>
      <c r="C1212" s="17">
        <f t="shared" si="39"/>
        <v>1211</v>
      </c>
      <c r="D1212" s="22" t="str">
        <f t="shared" si="40"/>
        <v>成就类型-通关战斗类型关卡</v>
      </c>
      <c r="E1212" s="22">
        <v>1</v>
      </c>
      <c r="F1212" s="22" t="str">
        <f>_xlfn.IFS(MOD(A1212,3)=2,VLOOKUP(A1212,任务数值!A:R,9),MOD(A1212,3)=0,999,MOD(A1212,3)=1,VLOOKUP(A1212,任务数值!A:S,14))</f>
        <v>战斗类型-挂机关卡|35|170</v>
      </c>
      <c r="G1212" s="22">
        <f>_xlfn.IFS(MOD(A1212,3)=2,1,MOD(A1212,3)=0,VLOOKUP(A1212,任务数值!A:S,7),MOD(A1212,3)=1,1)</f>
        <v>1</v>
      </c>
      <c r="H1212" s="6" t="s">
        <v>21</v>
      </c>
      <c r="I1212" s="3">
        <v>3</v>
      </c>
    </row>
    <row r="1213" s="3" customFormat="1" spans="1:9">
      <c r="A1213" s="17">
        <v>1211</v>
      </c>
      <c r="B1213" s="3" t="str">
        <f>_xlfn.IFS(MOD(A1213,3)=2,VLOOKUP(A1213,任务数值!A:I,5),MOD(A1213,3)=0,VLOOKUP(A1213,任务数值!A:I,8),MOD(A1213,3)=1,VLOOKUP(A1213,任务数值!A:S,13))</f>
        <v>通关星球42-2</v>
      </c>
      <c r="C1213" s="17">
        <f t="shared" si="39"/>
        <v>1212</v>
      </c>
      <c r="D1213" s="22" t="str">
        <f t="shared" si="40"/>
        <v>成就类型-通关战斗类型关卡</v>
      </c>
      <c r="E1213" s="22">
        <v>1</v>
      </c>
      <c r="F1213" s="22" t="str">
        <f>_xlfn.IFS(MOD(A1213,3)=2,VLOOKUP(A1213,任务数值!A:R,9),MOD(A1213,3)=0,999,MOD(A1213,3)=1,VLOOKUP(A1213,任务数值!A:S,14))</f>
        <v>战斗类型-精英关卡|42|2</v>
      </c>
      <c r="G1213" s="22">
        <f>_xlfn.IFS(MOD(A1213,3)=2,1,MOD(A1213,3)=0,VLOOKUP(A1213,任务数值!A:S,7),MOD(A1213,3)=1,1)</f>
        <v>1</v>
      </c>
      <c r="H1213" s="6" t="s">
        <v>21</v>
      </c>
      <c r="I1213" s="3">
        <v>3</v>
      </c>
    </row>
    <row r="1214" s="3" customFormat="1" spans="1:9">
      <c r="A1214" s="17">
        <v>1212</v>
      </c>
      <c r="B1214" s="3" t="str">
        <f>_xlfn.IFS(MOD(A1214,3)=2,VLOOKUP(A1214,任务数值!A:I,5),MOD(A1214,3)=0,VLOOKUP(A1214,任务数值!A:I,8),MOD(A1214,3)=1,VLOOKUP(A1214,任务数值!A:S,13))</f>
        <v>职业总等级到达15000</v>
      </c>
      <c r="C1214" s="17">
        <f t="shared" si="39"/>
        <v>1213</v>
      </c>
      <c r="D1214" s="22" t="str">
        <f t="shared" si="40"/>
        <v>成就类型-职业到达等级</v>
      </c>
      <c r="E1214" s="22">
        <v>1</v>
      </c>
      <c r="F1214" s="22">
        <f>_xlfn.IFS(MOD(A1214,3)=2,VLOOKUP(A1214,任务数值!A:R,9),MOD(A1214,3)=0,999,MOD(A1214,3)=1,VLOOKUP(A1214,任务数值!A:S,14))</f>
        <v>999</v>
      </c>
      <c r="G1214" s="22">
        <f>_xlfn.IFS(MOD(A1214,3)=2,1,MOD(A1214,3)=0,VLOOKUP(A1214,任务数值!A:S,7),MOD(A1214,3)=1,1)</f>
        <v>15000</v>
      </c>
      <c r="H1214" s="6" t="s">
        <v>21</v>
      </c>
      <c r="I1214" s="3">
        <v>3</v>
      </c>
    </row>
    <row r="1215" s="3" customFormat="1" spans="1:9">
      <c r="A1215" s="17">
        <v>1213</v>
      </c>
      <c r="B1215" s="3" t="str">
        <f>_xlfn.IFS(MOD(A1215,3)=2,VLOOKUP(A1215,任务数值!A:I,5),MOD(A1215,3)=0,VLOOKUP(A1215,任务数值!A:I,8),MOD(A1215,3)=1,VLOOKUP(A1215,任务数值!A:S,13))</f>
        <v>通关守卫战:暗紫星170</v>
      </c>
      <c r="C1215" s="17">
        <f t="shared" si="39"/>
        <v>1214</v>
      </c>
      <c r="D1215" s="22" t="str">
        <f t="shared" si="40"/>
        <v>成就类型-通关战斗类型关卡</v>
      </c>
      <c r="E1215" s="22">
        <v>1</v>
      </c>
      <c r="F1215" s="22" t="str">
        <f>_xlfn.IFS(MOD(A1215,3)=2,VLOOKUP(A1215,任务数值!A:R,9),MOD(A1215,3)=0,999,MOD(A1215,3)=1,VLOOKUP(A1215,任务数值!A:S,14))</f>
        <v>战斗类型-挂机关卡|35|170</v>
      </c>
      <c r="G1215" s="22">
        <f>_xlfn.IFS(MOD(A1215,3)=2,1,MOD(A1215,3)=0,VLOOKUP(A1215,任务数值!A:S,7),MOD(A1215,3)=1,1)</f>
        <v>1</v>
      </c>
      <c r="H1215" s="6" t="s">
        <v>21</v>
      </c>
      <c r="I1215" s="3">
        <v>3</v>
      </c>
    </row>
    <row r="1216" s="3" customFormat="1" spans="1:9">
      <c r="A1216" s="17">
        <v>1214</v>
      </c>
      <c r="B1216" s="3" t="str">
        <f>_xlfn.IFS(MOD(A1216,3)=2,VLOOKUP(A1216,任务数值!A:I,5),MOD(A1216,3)=0,VLOOKUP(A1216,任务数值!A:I,8),MOD(A1216,3)=1,VLOOKUP(A1216,任务数值!A:S,13))</f>
        <v>通关星球42-2</v>
      </c>
      <c r="C1216" s="17">
        <f t="shared" si="39"/>
        <v>1215</v>
      </c>
      <c r="D1216" s="22" t="str">
        <f t="shared" si="40"/>
        <v>成就类型-通关战斗类型关卡</v>
      </c>
      <c r="E1216" s="22">
        <v>1</v>
      </c>
      <c r="F1216" s="22" t="str">
        <f>_xlfn.IFS(MOD(A1216,3)=2,VLOOKUP(A1216,任务数值!A:R,9),MOD(A1216,3)=0,999,MOD(A1216,3)=1,VLOOKUP(A1216,任务数值!A:S,14))</f>
        <v>战斗类型-精英关卡|42|2</v>
      </c>
      <c r="G1216" s="22">
        <f>_xlfn.IFS(MOD(A1216,3)=2,1,MOD(A1216,3)=0,VLOOKUP(A1216,任务数值!A:S,7),MOD(A1216,3)=1,1)</f>
        <v>1</v>
      </c>
      <c r="H1216" s="6" t="s">
        <v>21</v>
      </c>
      <c r="I1216" s="3">
        <v>3</v>
      </c>
    </row>
    <row r="1217" s="3" customFormat="1" spans="1:9">
      <c r="A1217" s="17">
        <v>1215</v>
      </c>
      <c r="B1217" s="3" t="str">
        <f>_xlfn.IFS(MOD(A1217,3)=2,VLOOKUP(A1217,任务数值!A:I,5),MOD(A1217,3)=0,VLOOKUP(A1217,任务数值!A:I,8),MOD(A1217,3)=1,VLOOKUP(A1217,任务数值!A:S,13))</f>
        <v>职业总等级到达15000</v>
      </c>
      <c r="C1217" s="17">
        <f t="shared" si="39"/>
        <v>1216</v>
      </c>
      <c r="D1217" s="22" t="str">
        <f t="shared" si="40"/>
        <v>成就类型-职业到达等级</v>
      </c>
      <c r="E1217" s="22">
        <v>1</v>
      </c>
      <c r="F1217" s="22">
        <f>_xlfn.IFS(MOD(A1217,3)=2,VLOOKUP(A1217,任务数值!A:R,9),MOD(A1217,3)=0,999,MOD(A1217,3)=1,VLOOKUP(A1217,任务数值!A:S,14))</f>
        <v>999</v>
      </c>
      <c r="G1217" s="22">
        <f>_xlfn.IFS(MOD(A1217,3)=2,1,MOD(A1217,3)=0,VLOOKUP(A1217,任务数值!A:S,7),MOD(A1217,3)=1,1)</f>
        <v>15000</v>
      </c>
      <c r="H1217" s="6" t="s">
        <v>21</v>
      </c>
      <c r="I1217" s="3">
        <v>3</v>
      </c>
    </row>
    <row r="1218" s="3" customFormat="1" spans="1:9">
      <c r="A1218" s="17">
        <v>1216</v>
      </c>
      <c r="B1218" s="3" t="str">
        <f>_xlfn.IFS(MOD(A1218,3)=2,VLOOKUP(A1218,任务数值!A:I,5),MOD(A1218,3)=0,VLOOKUP(A1218,任务数值!A:I,8),MOD(A1218,3)=1,VLOOKUP(A1218,任务数值!A:S,13))</f>
        <v>通关守卫战:暗紫星170</v>
      </c>
      <c r="C1218" s="17">
        <f t="shared" ref="C1218:C1281" si="41">A1218+1</f>
        <v>1217</v>
      </c>
      <c r="D1218" s="22" t="str">
        <f t="shared" ref="D1218:D1281" si="42">_xlfn.IFS(MOD(A1218,3)=2,"成就类型-通关战斗类型关卡",MOD(A1218,3)=0,"成就类型-职业到达等级",MOD(A1218,3)=1,"成就类型-通关战斗类型关卡")</f>
        <v>成就类型-通关战斗类型关卡</v>
      </c>
      <c r="E1218" s="22">
        <v>1</v>
      </c>
      <c r="F1218" s="22" t="str">
        <f>_xlfn.IFS(MOD(A1218,3)=2,VLOOKUP(A1218,任务数值!A:R,9),MOD(A1218,3)=0,999,MOD(A1218,3)=1,VLOOKUP(A1218,任务数值!A:S,14))</f>
        <v>战斗类型-挂机关卡|35|170</v>
      </c>
      <c r="G1218" s="22">
        <f>_xlfn.IFS(MOD(A1218,3)=2,1,MOD(A1218,3)=0,VLOOKUP(A1218,任务数值!A:S,7),MOD(A1218,3)=1,1)</f>
        <v>1</v>
      </c>
      <c r="H1218" s="6" t="s">
        <v>21</v>
      </c>
      <c r="I1218" s="3">
        <v>3</v>
      </c>
    </row>
    <row r="1219" s="3" customFormat="1" spans="1:9">
      <c r="A1219" s="17">
        <v>1217</v>
      </c>
      <c r="B1219" s="3" t="str">
        <f>_xlfn.IFS(MOD(A1219,3)=2,VLOOKUP(A1219,任务数值!A:I,5),MOD(A1219,3)=0,VLOOKUP(A1219,任务数值!A:I,8),MOD(A1219,3)=1,VLOOKUP(A1219,任务数值!A:S,13))</f>
        <v>通关星球42-2</v>
      </c>
      <c r="C1219" s="17">
        <f t="shared" si="41"/>
        <v>1218</v>
      </c>
      <c r="D1219" s="22" t="str">
        <f t="shared" si="42"/>
        <v>成就类型-通关战斗类型关卡</v>
      </c>
      <c r="E1219" s="22">
        <v>1</v>
      </c>
      <c r="F1219" s="22" t="str">
        <f>_xlfn.IFS(MOD(A1219,3)=2,VLOOKUP(A1219,任务数值!A:R,9),MOD(A1219,3)=0,999,MOD(A1219,3)=1,VLOOKUP(A1219,任务数值!A:S,14))</f>
        <v>战斗类型-精英关卡|42|2</v>
      </c>
      <c r="G1219" s="22">
        <f>_xlfn.IFS(MOD(A1219,3)=2,1,MOD(A1219,3)=0,VLOOKUP(A1219,任务数值!A:S,7),MOD(A1219,3)=1,1)</f>
        <v>1</v>
      </c>
      <c r="H1219" s="6" t="s">
        <v>21</v>
      </c>
      <c r="I1219" s="3">
        <v>3</v>
      </c>
    </row>
    <row r="1220" s="3" customFormat="1" spans="1:9">
      <c r="A1220" s="17">
        <v>1218</v>
      </c>
      <c r="B1220" s="3" t="str">
        <f>_xlfn.IFS(MOD(A1220,3)=2,VLOOKUP(A1220,任务数值!A:I,5),MOD(A1220,3)=0,VLOOKUP(A1220,任务数值!A:I,8),MOD(A1220,3)=1,VLOOKUP(A1220,任务数值!A:S,13))</f>
        <v>职业总等级到达15000</v>
      </c>
      <c r="C1220" s="17">
        <f t="shared" si="41"/>
        <v>1219</v>
      </c>
      <c r="D1220" s="22" t="str">
        <f t="shared" si="42"/>
        <v>成就类型-职业到达等级</v>
      </c>
      <c r="E1220" s="22">
        <v>1</v>
      </c>
      <c r="F1220" s="22">
        <f>_xlfn.IFS(MOD(A1220,3)=2,VLOOKUP(A1220,任务数值!A:R,9),MOD(A1220,3)=0,999,MOD(A1220,3)=1,VLOOKUP(A1220,任务数值!A:S,14))</f>
        <v>999</v>
      </c>
      <c r="G1220" s="22">
        <f>_xlfn.IFS(MOD(A1220,3)=2,1,MOD(A1220,3)=0,VLOOKUP(A1220,任务数值!A:S,7),MOD(A1220,3)=1,1)</f>
        <v>15000</v>
      </c>
      <c r="H1220" s="6" t="s">
        <v>21</v>
      </c>
      <c r="I1220" s="3">
        <v>3</v>
      </c>
    </row>
    <row r="1221" s="3" customFormat="1" spans="1:9">
      <c r="A1221" s="17">
        <v>1219</v>
      </c>
      <c r="B1221" s="3" t="str">
        <f>_xlfn.IFS(MOD(A1221,3)=2,VLOOKUP(A1221,任务数值!A:I,5),MOD(A1221,3)=0,VLOOKUP(A1221,任务数值!A:I,8),MOD(A1221,3)=1,VLOOKUP(A1221,任务数值!A:S,13))</f>
        <v>通关守卫战:暗紫星170</v>
      </c>
      <c r="C1221" s="17">
        <f t="shared" si="41"/>
        <v>1220</v>
      </c>
      <c r="D1221" s="22" t="str">
        <f t="shared" si="42"/>
        <v>成就类型-通关战斗类型关卡</v>
      </c>
      <c r="E1221" s="22">
        <v>1</v>
      </c>
      <c r="F1221" s="22" t="str">
        <f>_xlfn.IFS(MOD(A1221,3)=2,VLOOKUP(A1221,任务数值!A:R,9),MOD(A1221,3)=0,999,MOD(A1221,3)=1,VLOOKUP(A1221,任务数值!A:S,14))</f>
        <v>战斗类型-挂机关卡|35|170</v>
      </c>
      <c r="G1221" s="22">
        <f>_xlfn.IFS(MOD(A1221,3)=2,1,MOD(A1221,3)=0,VLOOKUP(A1221,任务数值!A:S,7),MOD(A1221,3)=1,1)</f>
        <v>1</v>
      </c>
      <c r="H1221" s="6" t="s">
        <v>21</v>
      </c>
      <c r="I1221" s="3">
        <v>3</v>
      </c>
    </row>
    <row r="1222" s="3" customFormat="1" spans="1:9">
      <c r="A1222" s="17">
        <v>1220</v>
      </c>
      <c r="B1222" s="3" t="str">
        <f>_xlfn.IFS(MOD(A1222,3)=2,VLOOKUP(A1222,任务数值!A:I,5),MOD(A1222,3)=0,VLOOKUP(A1222,任务数值!A:I,8),MOD(A1222,3)=1,VLOOKUP(A1222,任务数值!A:S,13))</f>
        <v>通关星球42-2</v>
      </c>
      <c r="C1222" s="17">
        <f t="shared" si="41"/>
        <v>1221</v>
      </c>
      <c r="D1222" s="22" t="str">
        <f t="shared" si="42"/>
        <v>成就类型-通关战斗类型关卡</v>
      </c>
      <c r="E1222" s="22">
        <v>1</v>
      </c>
      <c r="F1222" s="22" t="str">
        <f>_xlfn.IFS(MOD(A1222,3)=2,VLOOKUP(A1222,任务数值!A:R,9),MOD(A1222,3)=0,999,MOD(A1222,3)=1,VLOOKUP(A1222,任务数值!A:S,14))</f>
        <v>战斗类型-精英关卡|42|2</v>
      </c>
      <c r="G1222" s="22">
        <f>_xlfn.IFS(MOD(A1222,3)=2,1,MOD(A1222,3)=0,VLOOKUP(A1222,任务数值!A:S,7),MOD(A1222,3)=1,1)</f>
        <v>1</v>
      </c>
      <c r="H1222" s="6" t="s">
        <v>21</v>
      </c>
      <c r="I1222" s="3">
        <v>3</v>
      </c>
    </row>
    <row r="1223" s="3" customFormat="1" spans="1:9">
      <c r="A1223" s="17">
        <v>1221</v>
      </c>
      <c r="B1223" s="3" t="str">
        <f>_xlfn.IFS(MOD(A1223,3)=2,VLOOKUP(A1223,任务数值!A:I,5),MOD(A1223,3)=0,VLOOKUP(A1223,任务数值!A:I,8),MOD(A1223,3)=1,VLOOKUP(A1223,任务数值!A:S,13))</f>
        <v>职业总等级到达15000</v>
      </c>
      <c r="C1223" s="17">
        <f t="shared" si="41"/>
        <v>1222</v>
      </c>
      <c r="D1223" s="22" t="str">
        <f t="shared" si="42"/>
        <v>成就类型-职业到达等级</v>
      </c>
      <c r="E1223" s="22">
        <v>1</v>
      </c>
      <c r="F1223" s="22">
        <f>_xlfn.IFS(MOD(A1223,3)=2,VLOOKUP(A1223,任务数值!A:R,9),MOD(A1223,3)=0,999,MOD(A1223,3)=1,VLOOKUP(A1223,任务数值!A:S,14))</f>
        <v>999</v>
      </c>
      <c r="G1223" s="22">
        <f>_xlfn.IFS(MOD(A1223,3)=2,1,MOD(A1223,3)=0,VLOOKUP(A1223,任务数值!A:S,7),MOD(A1223,3)=1,1)</f>
        <v>15000</v>
      </c>
      <c r="H1223" s="6" t="s">
        <v>21</v>
      </c>
      <c r="I1223" s="3">
        <v>3</v>
      </c>
    </row>
    <row r="1224" s="3" customFormat="1" spans="1:9">
      <c r="A1224" s="17">
        <v>1222</v>
      </c>
      <c r="B1224" s="3" t="str">
        <f>_xlfn.IFS(MOD(A1224,3)=2,VLOOKUP(A1224,任务数值!A:I,5),MOD(A1224,3)=0,VLOOKUP(A1224,任务数值!A:I,8),MOD(A1224,3)=1,VLOOKUP(A1224,任务数值!A:S,13))</f>
        <v>通关守卫战:暗紫星170</v>
      </c>
      <c r="C1224" s="17">
        <f t="shared" si="41"/>
        <v>1223</v>
      </c>
      <c r="D1224" s="22" t="str">
        <f t="shared" si="42"/>
        <v>成就类型-通关战斗类型关卡</v>
      </c>
      <c r="E1224" s="22">
        <v>1</v>
      </c>
      <c r="F1224" s="22" t="str">
        <f>_xlfn.IFS(MOD(A1224,3)=2,VLOOKUP(A1224,任务数值!A:R,9),MOD(A1224,3)=0,999,MOD(A1224,3)=1,VLOOKUP(A1224,任务数值!A:S,14))</f>
        <v>战斗类型-挂机关卡|35|170</v>
      </c>
      <c r="G1224" s="22">
        <f>_xlfn.IFS(MOD(A1224,3)=2,1,MOD(A1224,3)=0,VLOOKUP(A1224,任务数值!A:S,7),MOD(A1224,3)=1,1)</f>
        <v>1</v>
      </c>
      <c r="H1224" s="6" t="s">
        <v>21</v>
      </c>
      <c r="I1224" s="3">
        <v>3</v>
      </c>
    </row>
    <row r="1225" s="3" customFormat="1" spans="1:9">
      <c r="A1225" s="17">
        <v>1223</v>
      </c>
      <c r="B1225" s="3" t="str">
        <f>_xlfn.IFS(MOD(A1225,3)=2,VLOOKUP(A1225,任务数值!A:I,5),MOD(A1225,3)=0,VLOOKUP(A1225,任务数值!A:I,8),MOD(A1225,3)=1,VLOOKUP(A1225,任务数值!A:S,13))</f>
        <v>通关星球42-2</v>
      </c>
      <c r="C1225" s="17">
        <f t="shared" si="41"/>
        <v>1224</v>
      </c>
      <c r="D1225" s="22" t="str">
        <f t="shared" si="42"/>
        <v>成就类型-通关战斗类型关卡</v>
      </c>
      <c r="E1225" s="22">
        <v>1</v>
      </c>
      <c r="F1225" s="22" t="str">
        <f>_xlfn.IFS(MOD(A1225,3)=2,VLOOKUP(A1225,任务数值!A:R,9),MOD(A1225,3)=0,999,MOD(A1225,3)=1,VLOOKUP(A1225,任务数值!A:S,14))</f>
        <v>战斗类型-精英关卡|42|2</v>
      </c>
      <c r="G1225" s="22">
        <f>_xlfn.IFS(MOD(A1225,3)=2,1,MOD(A1225,3)=0,VLOOKUP(A1225,任务数值!A:S,7),MOD(A1225,3)=1,1)</f>
        <v>1</v>
      </c>
      <c r="H1225" s="6" t="s">
        <v>21</v>
      </c>
      <c r="I1225" s="3">
        <v>3</v>
      </c>
    </row>
    <row r="1226" s="3" customFormat="1" spans="1:9">
      <c r="A1226" s="17">
        <v>1224</v>
      </c>
      <c r="B1226" s="3" t="str">
        <f>_xlfn.IFS(MOD(A1226,3)=2,VLOOKUP(A1226,任务数值!A:I,5),MOD(A1226,3)=0,VLOOKUP(A1226,任务数值!A:I,8),MOD(A1226,3)=1,VLOOKUP(A1226,任务数值!A:S,13))</f>
        <v>职业总等级到达15000</v>
      </c>
      <c r="C1226" s="17">
        <f t="shared" si="41"/>
        <v>1225</v>
      </c>
      <c r="D1226" s="22" t="str">
        <f t="shared" si="42"/>
        <v>成就类型-职业到达等级</v>
      </c>
      <c r="E1226" s="22">
        <v>1</v>
      </c>
      <c r="F1226" s="22">
        <f>_xlfn.IFS(MOD(A1226,3)=2,VLOOKUP(A1226,任务数值!A:R,9),MOD(A1226,3)=0,999,MOD(A1226,3)=1,VLOOKUP(A1226,任务数值!A:S,14))</f>
        <v>999</v>
      </c>
      <c r="G1226" s="22">
        <f>_xlfn.IFS(MOD(A1226,3)=2,1,MOD(A1226,3)=0,VLOOKUP(A1226,任务数值!A:S,7),MOD(A1226,3)=1,1)</f>
        <v>15000</v>
      </c>
      <c r="H1226" s="6" t="s">
        <v>21</v>
      </c>
      <c r="I1226" s="3">
        <v>3</v>
      </c>
    </row>
    <row r="1227" s="3" customFormat="1" spans="1:9">
      <c r="A1227" s="17">
        <v>1225</v>
      </c>
      <c r="B1227" s="3" t="str">
        <f>_xlfn.IFS(MOD(A1227,3)=2,VLOOKUP(A1227,任务数值!A:I,5),MOD(A1227,3)=0,VLOOKUP(A1227,任务数值!A:I,8),MOD(A1227,3)=1,VLOOKUP(A1227,任务数值!A:S,13))</f>
        <v>通关守卫战:暗紫星170</v>
      </c>
      <c r="C1227" s="17">
        <f t="shared" si="41"/>
        <v>1226</v>
      </c>
      <c r="D1227" s="22" t="str">
        <f t="shared" si="42"/>
        <v>成就类型-通关战斗类型关卡</v>
      </c>
      <c r="E1227" s="22">
        <v>1</v>
      </c>
      <c r="F1227" s="22" t="str">
        <f>_xlfn.IFS(MOD(A1227,3)=2,VLOOKUP(A1227,任务数值!A:R,9),MOD(A1227,3)=0,999,MOD(A1227,3)=1,VLOOKUP(A1227,任务数值!A:S,14))</f>
        <v>战斗类型-挂机关卡|35|170</v>
      </c>
      <c r="G1227" s="22">
        <f>_xlfn.IFS(MOD(A1227,3)=2,1,MOD(A1227,3)=0,VLOOKUP(A1227,任务数值!A:S,7),MOD(A1227,3)=1,1)</f>
        <v>1</v>
      </c>
      <c r="H1227" s="6" t="s">
        <v>21</v>
      </c>
      <c r="I1227" s="3">
        <v>3</v>
      </c>
    </row>
    <row r="1228" s="3" customFormat="1" spans="1:9">
      <c r="A1228" s="17">
        <v>1226</v>
      </c>
      <c r="B1228" s="3" t="str">
        <f>_xlfn.IFS(MOD(A1228,3)=2,VLOOKUP(A1228,任务数值!A:I,5),MOD(A1228,3)=0,VLOOKUP(A1228,任务数值!A:I,8),MOD(A1228,3)=1,VLOOKUP(A1228,任务数值!A:S,13))</f>
        <v>通关星球42-2</v>
      </c>
      <c r="C1228" s="17">
        <f t="shared" si="41"/>
        <v>1227</v>
      </c>
      <c r="D1228" s="22" t="str">
        <f t="shared" si="42"/>
        <v>成就类型-通关战斗类型关卡</v>
      </c>
      <c r="E1228" s="22">
        <v>1</v>
      </c>
      <c r="F1228" s="22" t="str">
        <f>_xlfn.IFS(MOD(A1228,3)=2,VLOOKUP(A1228,任务数值!A:R,9),MOD(A1228,3)=0,999,MOD(A1228,3)=1,VLOOKUP(A1228,任务数值!A:S,14))</f>
        <v>战斗类型-精英关卡|42|2</v>
      </c>
      <c r="G1228" s="22">
        <f>_xlfn.IFS(MOD(A1228,3)=2,1,MOD(A1228,3)=0,VLOOKUP(A1228,任务数值!A:S,7),MOD(A1228,3)=1,1)</f>
        <v>1</v>
      </c>
      <c r="H1228" s="6" t="s">
        <v>21</v>
      </c>
      <c r="I1228" s="3">
        <v>3</v>
      </c>
    </row>
    <row r="1229" s="3" customFormat="1" spans="1:9">
      <c r="A1229" s="17">
        <v>1227</v>
      </c>
      <c r="B1229" s="3" t="str">
        <f>_xlfn.IFS(MOD(A1229,3)=2,VLOOKUP(A1229,任务数值!A:I,5),MOD(A1229,3)=0,VLOOKUP(A1229,任务数值!A:I,8),MOD(A1229,3)=1,VLOOKUP(A1229,任务数值!A:S,13))</f>
        <v>职业总等级到达15000</v>
      </c>
      <c r="C1229" s="17">
        <f t="shared" si="41"/>
        <v>1228</v>
      </c>
      <c r="D1229" s="22" t="str">
        <f t="shared" si="42"/>
        <v>成就类型-职业到达等级</v>
      </c>
      <c r="E1229" s="22">
        <v>1</v>
      </c>
      <c r="F1229" s="22">
        <f>_xlfn.IFS(MOD(A1229,3)=2,VLOOKUP(A1229,任务数值!A:R,9),MOD(A1229,3)=0,999,MOD(A1229,3)=1,VLOOKUP(A1229,任务数值!A:S,14))</f>
        <v>999</v>
      </c>
      <c r="G1229" s="22">
        <f>_xlfn.IFS(MOD(A1229,3)=2,1,MOD(A1229,3)=0,VLOOKUP(A1229,任务数值!A:S,7),MOD(A1229,3)=1,1)</f>
        <v>15000</v>
      </c>
      <c r="H1229" s="6" t="s">
        <v>21</v>
      </c>
      <c r="I1229" s="3">
        <v>3</v>
      </c>
    </row>
    <row r="1230" s="3" customFormat="1" spans="1:9">
      <c r="A1230" s="17">
        <v>1228</v>
      </c>
      <c r="B1230" s="3" t="str">
        <f>_xlfn.IFS(MOD(A1230,3)=2,VLOOKUP(A1230,任务数值!A:I,5),MOD(A1230,3)=0,VLOOKUP(A1230,任务数值!A:I,8),MOD(A1230,3)=1,VLOOKUP(A1230,任务数值!A:S,13))</f>
        <v>通关守卫战:暗紫星170</v>
      </c>
      <c r="C1230" s="17">
        <f t="shared" si="41"/>
        <v>1229</v>
      </c>
      <c r="D1230" s="22" t="str">
        <f t="shared" si="42"/>
        <v>成就类型-通关战斗类型关卡</v>
      </c>
      <c r="E1230" s="22">
        <v>1</v>
      </c>
      <c r="F1230" s="22" t="str">
        <f>_xlfn.IFS(MOD(A1230,3)=2,VLOOKUP(A1230,任务数值!A:R,9),MOD(A1230,3)=0,999,MOD(A1230,3)=1,VLOOKUP(A1230,任务数值!A:S,14))</f>
        <v>战斗类型-挂机关卡|35|170</v>
      </c>
      <c r="G1230" s="22">
        <f>_xlfn.IFS(MOD(A1230,3)=2,1,MOD(A1230,3)=0,VLOOKUP(A1230,任务数值!A:S,7),MOD(A1230,3)=1,1)</f>
        <v>1</v>
      </c>
      <c r="H1230" s="6" t="s">
        <v>21</v>
      </c>
      <c r="I1230" s="3">
        <v>3</v>
      </c>
    </row>
    <row r="1231" s="3" customFormat="1" spans="1:9">
      <c r="A1231" s="17">
        <v>1229</v>
      </c>
      <c r="B1231" s="3" t="str">
        <f>_xlfn.IFS(MOD(A1231,3)=2,VLOOKUP(A1231,任务数值!A:I,5),MOD(A1231,3)=0,VLOOKUP(A1231,任务数值!A:I,8),MOD(A1231,3)=1,VLOOKUP(A1231,任务数值!A:S,13))</f>
        <v>通关星球42-2</v>
      </c>
      <c r="C1231" s="17">
        <f t="shared" si="41"/>
        <v>1230</v>
      </c>
      <c r="D1231" s="22" t="str">
        <f t="shared" si="42"/>
        <v>成就类型-通关战斗类型关卡</v>
      </c>
      <c r="E1231" s="22">
        <v>1</v>
      </c>
      <c r="F1231" s="22" t="str">
        <f>_xlfn.IFS(MOD(A1231,3)=2,VLOOKUP(A1231,任务数值!A:R,9),MOD(A1231,3)=0,999,MOD(A1231,3)=1,VLOOKUP(A1231,任务数值!A:S,14))</f>
        <v>战斗类型-精英关卡|42|2</v>
      </c>
      <c r="G1231" s="22">
        <f>_xlfn.IFS(MOD(A1231,3)=2,1,MOD(A1231,3)=0,VLOOKUP(A1231,任务数值!A:S,7),MOD(A1231,3)=1,1)</f>
        <v>1</v>
      </c>
      <c r="H1231" s="6" t="s">
        <v>21</v>
      </c>
      <c r="I1231" s="3">
        <v>3</v>
      </c>
    </row>
    <row r="1232" s="3" customFormat="1" spans="1:9">
      <c r="A1232" s="17">
        <v>1230</v>
      </c>
      <c r="B1232" s="3" t="str">
        <f>_xlfn.IFS(MOD(A1232,3)=2,VLOOKUP(A1232,任务数值!A:I,5),MOD(A1232,3)=0,VLOOKUP(A1232,任务数值!A:I,8),MOD(A1232,3)=1,VLOOKUP(A1232,任务数值!A:S,13))</f>
        <v>职业总等级到达15000</v>
      </c>
      <c r="C1232" s="17">
        <f t="shared" si="41"/>
        <v>1231</v>
      </c>
      <c r="D1232" s="22" t="str">
        <f t="shared" si="42"/>
        <v>成就类型-职业到达等级</v>
      </c>
      <c r="E1232" s="22">
        <v>1</v>
      </c>
      <c r="F1232" s="22">
        <f>_xlfn.IFS(MOD(A1232,3)=2,VLOOKUP(A1232,任务数值!A:R,9),MOD(A1232,3)=0,999,MOD(A1232,3)=1,VLOOKUP(A1232,任务数值!A:S,14))</f>
        <v>999</v>
      </c>
      <c r="G1232" s="22">
        <f>_xlfn.IFS(MOD(A1232,3)=2,1,MOD(A1232,3)=0,VLOOKUP(A1232,任务数值!A:S,7),MOD(A1232,3)=1,1)</f>
        <v>15000</v>
      </c>
      <c r="H1232" s="6" t="s">
        <v>21</v>
      </c>
      <c r="I1232" s="3">
        <v>3</v>
      </c>
    </row>
    <row r="1233" s="3" customFormat="1" spans="1:9">
      <c r="A1233" s="17">
        <v>1231</v>
      </c>
      <c r="B1233" s="3" t="str">
        <f>_xlfn.IFS(MOD(A1233,3)=2,VLOOKUP(A1233,任务数值!A:I,5),MOD(A1233,3)=0,VLOOKUP(A1233,任务数值!A:I,8),MOD(A1233,3)=1,VLOOKUP(A1233,任务数值!A:S,13))</f>
        <v>通关守卫战:暗紫星170</v>
      </c>
      <c r="C1233" s="17">
        <f t="shared" si="41"/>
        <v>1232</v>
      </c>
      <c r="D1233" s="22" t="str">
        <f t="shared" si="42"/>
        <v>成就类型-通关战斗类型关卡</v>
      </c>
      <c r="E1233" s="22">
        <v>1</v>
      </c>
      <c r="F1233" s="22" t="str">
        <f>_xlfn.IFS(MOD(A1233,3)=2,VLOOKUP(A1233,任务数值!A:R,9),MOD(A1233,3)=0,999,MOD(A1233,3)=1,VLOOKUP(A1233,任务数值!A:S,14))</f>
        <v>战斗类型-挂机关卡|35|170</v>
      </c>
      <c r="G1233" s="22">
        <f>_xlfn.IFS(MOD(A1233,3)=2,1,MOD(A1233,3)=0,VLOOKUP(A1233,任务数值!A:S,7),MOD(A1233,3)=1,1)</f>
        <v>1</v>
      </c>
      <c r="H1233" s="6" t="s">
        <v>21</v>
      </c>
      <c r="I1233" s="3">
        <v>3</v>
      </c>
    </row>
    <row r="1234" s="3" customFormat="1" spans="1:9">
      <c r="A1234" s="17">
        <v>1232</v>
      </c>
      <c r="B1234" s="3" t="str">
        <f>_xlfn.IFS(MOD(A1234,3)=2,VLOOKUP(A1234,任务数值!A:I,5),MOD(A1234,3)=0,VLOOKUP(A1234,任务数值!A:I,8),MOD(A1234,3)=1,VLOOKUP(A1234,任务数值!A:S,13))</f>
        <v>通关星球42-2</v>
      </c>
      <c r="C1234" s="17">
        <f t="shared" si="41"/>
        <v>1233</v>
      </c>
      <c r="D1234" s="22" t="str">
        <f t="shared" si="42"/>
        <v>成就类型-通关战斗类型关卡</v>
      </c>
      <c r="E1234" s="22">
        <v>1</v>
      </c>
      <c r="F1234" s="22" t="str">
        <f>_xlfn.IFS(MOD(A1234,3)=2,VLOOKUP(A1234,任务数值!A:R,9),MOD(A1234,3)=0,999,MOD(A1234,3)=1,VLOOKUP(A1234,任务数值!A:S,14))</f>
        <v>战斗类型-精英关卡|42|2</v>
      </c>
      <c r="G1234" s="22">
        <f>_xlfn.IFS(MOD(A1234,3)=2,1,MOD(A1234,3)=0,VLOOKUP(A1234,任务数值!A:S,7),MOD(A1234,3)=1,1)</f>
        <v>1</v>
      </c>
      <c r="H1234" s="6" t="s">
        <v>21</v>
      </c>
      <c r="I1234" s="3">
        <v>3</v>
      </c>
    </row>
    <row r="1235" s="3" customFormat="1" spans="1:9">
      <c r="A1235" s="17">
        <v>1233</v>
      </c>
      <c r="B1235" s="3" t="str">
        <f>_xlfn.IFS(MOD(A1235,3)=2,VLOOKUP(A1235,任务数值!A:I,5),MOD(A1235,3)=0,VLOOKUP(A1235,任务数值!A:I,8),MOD(A1235,3)=1,VLOOKUP(A1235,任务数值!A:S,13))</f>
        <v>职业总等级到达15000</v>
      </c>
      <c r="C1235" s="17">
        <f t="shared" si="41"/>
        <v>1234</v>
      </c>
      <c r="D1235" s="22" t="str">
        <f t="shared" si="42"/>
        <v>成就类型-职业到达等级</v>
      </c>
      <c r="E1235" s="22">
        <v>1</v>
      </c>
      <c r="F1235" s="22">
        <f>_xlfn.IFS(MOD(A1235,3)=2,VLOOKUP(A1235,任务数值!A:R,9),MOD(A1235,3)=0,999,MOD(A1235,3)=1,VLOOKUP(A1235,任务数值!A:S,14))</f>
        <v>999</v>
      </c>
      <c r="G1235" s="22">
        <f>_xlfn.IFS(MOD(A1235,3)=2,1,MOD(A1235,3)=0,VLOOKUP(A1235,任务数值!A:S,7),MOD(A1235,3)=1,1)</f>
        <v>15000</v>
      </c>
      <c r="H1235" s="6" t="s">
        <v>21</v>
      </c>
      <c r="I1235" s="3">
        <v>3</v>
      </c>
    </row>
    <row r="1236" s="3" customFormat="1" spans="1:9">
      <c r="A1236" s="17">
        <v>1234</v>
      </c>
      <c r="B1236" s="3" t="str">
        <f>_xlfn.IFS(MOD(A1236,3)=2,VLOOKUP(A1236,任务数值!A:I,5),MOD(A1236,3)=0,VLOOKUP(A1236,任务数值!A:I,8),MOD(A1236,3)=1,VLOOKUP(A1236,任务数值!A:S,13))</f>
        <v>通关守卫战:暗紫星170</v>
      </c>
      <c r="C1236" s="17">
        <f t="shared" si="41"/>
        <v>1235</v>
      </c>
      <c r="D1236" s="22" t="str">
        <f t="shared" si="42"/>
        <v>成就类型-通关战斗类型关卡</v>
      </c>
      <c r="E1236" s="22">
        <v>1</v>
      </c>
      <c r="F1236" s="22" t="str">
        <f>_xlfn.IFS(MOD(A1236,3)=2,VLOOKUP(A1236,任务数值!A:R,9),MOD(A1236,3)=0,999,MOD(A1236,3)=1,VLOOKUP(A1236,任务数值!A:S,14))</f>
        <v>战斗类型-挂机关卡|35|170</v>
      </c>
      <c r="G1236" s="22">
        <f>_xlfn.IFS(MOD(A1236,3)=2,1,MOD(A1236,3)=0,VLOOKUP(A1236,任务数值!A:S,7),MOD(A1236,3)=1,1)</f>
        <v>1</v>
      </c>
      <c r="H1236" s="6" t="s">
        <v>21</v>
      </c>
      <c r="I1236" s="3">
        <v>3</v>
      </c>
    </row>
    <row r="1237" s="3" customFormat="1" spans="1:9">
      <c r="A1237" s="17">
        <v>1235</v>
      </c>
      <c r="B1237" s="3" t="str">
        <f>_xlfn.IFS(MOD(A1237,3)=2,VLOOKUP(A1237,任务数值!A:I,5),MOD(A1237,3)=0,VLOOKUP(A1237,任务数值!A:I,8),MOD(A1237,3)=1,VLOOKUP(A1237,任务数值!A:S,13))</f>
        <v>通关星球42-2</v>
      </c>
      <c r="C1237" s="17">
        <f t="shared" si="41"/>
        <v>1236</v>
      </c>
      <c r="D1237" s="22" t="str">
        <f t="shared" si="42"/>
        <v>成就类型-通关战斗类型关卡</v>
      </c>
      <c r="E1237" s="22">
        <v>1</v>
      </c>
      <c r="F1237" s="22" t="str">
        <f>_xlfn.IFS(MOD(A1237,3)=2,VLOOKUP(A1237,任务数值!A:R,9),MOD(A1237,3)=0,999,MOD(A1237,3)=1,VLOOKUP(A1237,任务数值!A:S,14))</f>
        <v>战斗类型-精英关卡|42|2</v>
      </c>
      <c r="G1237" s="22">
        <f>_xlfn.IFS(MOD(A1237,3)=2,1,MOD(A1237,3)=0,VLOOKUP(A1237,任务数值!A:S,7),MOD(A1237,3)=1,1)</f>
        <v>1</v>
      </c>
      <c r="H1237" s="6" t="s">
        <v>21</v>
      </c>
      <c r="I1237" s="3">
        <v>3</v>
      </c>
    </row>
    <row r="1238" s="3" customFormat="1" spans="1:9">
      <c r="A1238" s="17">
        <v>1236</v>
      </c>
      <c r="B1238" s="3" t="str">
        <f>_xlfn.IFS(MOD(A1238,3)=2,VLOOKUP(A1238,任务数值!A:I,5),MOD(A1238,3)=0,VLOOKUP(A1238,任务数值!A:I,8),MOD(A1238,3)=1,VLOOKUP(A1238,任务数值!A:S,13))</f>
        <v>职业总等级到达15000</v>
      </c>
      <c r="C1238" s="17">
        <f t="shared" si="41"/>
        <v>1237</v>
      </c>
      <c r="D1238" s="22" t="str">
        <f t="shared" si="42"/>
        <v>成就类型-职业到达等级</v>
      </c>
      <c r="E1238" s="22">
        <v>1</v>
      </c>
      <c r="F1238" s="22">
        <f>_xlfn.IFS(MOD(A1238,3)=2,VLOOKUP(A1238,任务数值!A:R,9),MOD(A1238,3)=0,999,MOD(A1238,3)=1,VLOOKUP(A1238,任务数值!A:S,14))</f>
        <v>999</v>
      </c>
      <c r="G1238" s="22">
        <f>_xlfn.IFS(MOD(A1238,3)=2,1,MOD(A1238,3)=0,VLOOKUP(A1238,任务数值!A:S,7),MOD(A1238,3)=1,1)</f>
        <v>15000</v>
      </c>
      <c r="H1238" s="6" t="s">
        <v>21</v>
      </c>
      <c r="I1238" s="3">
        <v>3</v>
      </c>
    </row>
    <row r="1239" s="3" customFormat="1" spans="1:9">
      <c r="A1239" s="17">
        <v>1237</v>
      </c>
      <c r="B1239" s="3" t="str">
        <f>_xlfn.IFS(MOD(A1239,3)=2,VLOOKUP(A1239,任务数值!A:I,5),MOD(A1239,3)=0,VLOOKUP(A1239,任务数值!A:I,8),MOD(A1239,3)=1,VLOOKUP(A1239,任务数值!A:S,13))</f>
        <v>通关守卫战:暗紫星170</v>
      </c>
      <c r="C1239" s="17">
        <f t="shared" si="41"/>
        <v>1238</v>
      </c>
      <c r="D1239" s="22" t="str">
        <f t="shared" si="42"/>
        <v>成就类型-通关战斗类型关卡</v>
      </c>
      <c r="E1239" s="22">
        <v>1</v>
      </c>
      <c r="F1239" s="22" t="str">
        <f>_xlfn.IFS(MOD(A1239,3)=2,VLOOKUP(A1239,任务数值!A:R,9),MOD(A1239,3)=0,999,MOD(A1239,3)=1,VLOOKUP(A1239,任务数值!A:S,14))</f>
        <v>战斗类型-挂机关卡|35|170</v>
      </c>
      <c r="G1239" s="22">
        <f>_xlfn.IFS(MOD(A1239,3)=2,1,MOD(A1239,3)=0,VLOOKUP(A1239,任务数值!A:S,7),MOD(A1239,3)=1,1)</f>
        <v>1</v>
      </c>
      <c r="H1239" s="6" t="s">
        <v>21</v>
      </c>
      <c r="I1239" s="3">
        <v>3</v>
      </c>
    </row>
    <row r="1240" s="3" customFormat="1" spans="1:9">
      <c r="A1240" s="17">
        <v>1238</v>
      </c>
      <c r="B1240" s="3" t="str">
        <f>_xlfn.IFS(MOD(A1240,3)=2,VLOOKUP(A1240,任务数值!A:I,5),MOD(A1240,3)=0,VLOOKUP(A1240,任务数值!A:I,8),MOD(A1240,3)=1,VLOOKUP(A1240,任务数值!A:S,13))</f>
        <v>通关星球42-2</v>
      </c>
      <c r="C1240" s="17">
        <f t="shared" si="41"/>
        <v>1239</v>
      </c>
      <c r="D1240" s="22" t="str">
        <f t="shared" si="42"/>
        <v>成就类型-通关战斗类型关卡</v>
      </c>
      <c r="E1240" s="22">
        <v>1</v>
      </c>
      <c r="F1240" s="22" t="str">
        <f>_xlfn.IFS(MOD(A1240,3)=2,VLOOKUP(A1240,任务数值!A:R,9),MOD(A1240,3)=0,999,MOD(A1240,3)=1,VLOOKUP(A1240,任务数值!A:S,14))</f>
        <v>战斗类型-精英关卡|42|2</v>
      </c>
      <c r="G1240" s="22">
        <f>_xlfn.IFS(MOD(A1240,3)=2,1,MOD(A1240,3)=0,VLOOKUP(A1240,任务数值!A:S,7),MOD(A1240,3)=1,1)</f>
        <v>1</v>
      </c>
      <c r="H1240" s="6" t="s">
        <v>21</v>
      </c>
      <c r="I1240" s="3">
        <v>3</v>
      </c>
    </row>
    <row r="1241" s="3" customFormat="1" spans="1:9">
      <c r="A1241" s="17">
        <v>1239</v>
      </c>
      <c r="B1241" s="3" t="str">
        <f>_xlfn.IFS(MOD(A1241,3)=2,VLOOKUP(A1241,任务数值!A:I,5),MOD(A1241,3)=0,VLOOKUP(A1241,任务数值!A:I,8),MOD(A1241,3)=1,VLOOKUP(A1241,任务数值!A:S,13))</f>
        <v>职业总等级到达15000</v>
      </c>
      <c r="C1241" s="17">
        <f t="shared" si="41"/>
        <v>1240</v>
      </c>
      <c r="D1241" s="22" t="str">
        <f t="shared" si="42"/>
        <v>成就类型-职业到达等级</v>
      </c>
      <c r="E1241" s="22">
        <v>1</v>
      </c>
      <c r="F1241" s="22">
        <f>_xlfn.IFS(MOD(A1241,3)=2,VLOOKUP(A1241,任务数值!A:R,9),MOD(A1241,3)=0,999,MOD(A1241,3)=1,VLOOKUP(A1241,任务数值!A:S,14))</f>
        <v>999</v>
      </c>
      <c r="G1241" s="22">
        <f>_xlfn.IFS(MOD(A1241,3)=2,1,MOD(A1241,3)=0,VLOOKUP(A1241,任务数值!A:S,7),MOD(A1241,3)=1,1)</f>
        <v>15000</v>
      </c>
      <c r="H1241" s="6" t="s">
        <v>21</v>
      </c>
      <c r="I1241" s="3">
        <v>3</v>
      </c>
    </row>
    <row r="1242" s="3" customFormat="1" spans="1:9">
      <c r="A1242" s="17">
        <v>1240</v>
      </c>
      <c r="B1242" s="3" t="str">
        <f>_xlfn.IFS(MOD(A1242,3)=2,VLOOKUP(A1242,任务数值!A:I,5),MOD(A1242,3)=0,VLOOKUP(A1242,任务数值!A:I,8),MOD(A1242,3)=1,VLOOKUP(A1242,任务数值!A:S,13))</f>
        <v>通关守卫战:暗紫星170</v>
      </c>
      <c r="C1242" s="17">
        <f t="shared" si="41"/>
        <v>1241</v>
      </c>
      <c r="D1242" s="22" t="str">
        <f t="shared" si="42"/>
        <v>成就类型-通关战斗类型关卡</v>
      </c>
      <c r="E1242" s="22">
        <v>1</v>
      </c>
      <c r="F1242" s="22" t="str">
        <f>_xlfn.IFS(MOD(A1242,3)=2,VLOOKUP(A1242,任务数值!A:R,9),MOD(A1242,3)=0,999,MOD(A1242,3)=1,VLOOKUP(A1242,任务数值!A:S,14))</f>
        <v>战斗类型-挂机关卡|35|170</v>
      </c>
      <c r="G1242" s="22">
        <f>_xlfn.IFS(MOD(A1242,3)=2,1,MOD(A1242,3)=0,VLOOKUP(A1242,任务数值!A:S,7),MOD(A1242,3)=1,1)</f>
        <v>1</v>
      </c>
      <c r="H1242" s="6" t="s">
        <v>21</v>
      </c>
      <c r="I1242" s="3">
        <v>3</v>
      </c>
    </row>
    <row r="1243" s="3" customFormat="1" spans="1:9">
      <c r="A1243" s="17">
        <v>1241</v>
      </c>
      <c r="B1243" s="3" t="str">
        <f>_xlfn.IFS(MOD(A1243,3)=2,VLOOKUP(A1243,任务数值!A:I,5),MOD(A1243,3)=0,VLOOKUP(A1243,任务数值!A:I,8),MOD(A1243,3)=1,VLOOKUP(A1243,任务数值!A:S,13))</f>
        <v>通关星球42-2</v>
      </c>
      <c r="C1243" s="17">
        <f t="shared" si="41"/>
        <v>1242</v>
      </c>
      <c r="D1243" s="22" t="str">
        <f t="shared" si="42"/>
        <v>成就类型-通关战斗类型关卡</v>
      </c>
      <c r="E1243" s="22">
        <v>1</v>
      </c>
      <c r="F1243" s="22" t="str">
        <f>_xlfn.IFS(MOD(A1243,3)=2,VLOOKUP(A1243,任务数值!A:R,9),MOD(A1243,3)=0,999,MOD(A1243,3)=1,VLOOKUP(A1243,任务数值!A:S,14))</f>
        <v>战斗类型-精英关卡|42|2</v>
      </c>
      <c r="G1243" s="22">
        <f>_xlfn.IFS(MOD(A1243,3)=2,1,MOD(A1243,3)=0,VLOOKUP(A1243,任务数值!A:S,7),MOD(A1243,3)=1,1)</f>
        <v>1</v>
      </c>
      <c r="H1243" s="6" t="s">
        <v>21</v>
      </c>
      <c r="I1243" s="3">
        <v>3</v>
      </c>
    </row>
    <row r="1244" s="3" customFormat="1" spans="1:9">
      <c r="A1244" s="17">
        <v>1242</v>
      </c>
      <c r="B1244" s="3" t="str">
        <f>_xlfn.IFS(MOD(A1244,3)=2,VLOOKUP(A1244,任务数值!A:I,5),MOD(A1244,3)=0,VLOOKUP(A1244,任务数值!A:I,8),MOD(A1244,3)=1,VLOOKUP(A1244,任务数值!A:S,13))</f>
        <v>职业总等级到达15000</v>
      </c>
      <c r="C1244" s="17">
        <f t="shared" si="41"/>
        <v>1243</v>
      </c>
      <c r="D1244" s="22" t="str">
        <f t="shared" si="42"/>
        <v>成就类型-职业到达等级</v>
      </c>
      <c r="E1244" s="22">
        <v>1</v>
      </c>
      <c r="F1244" s="22">
        <f>_xlfn.IFS(MOD(A1244,3)=2,VLOOKUP(A1244,任务数值!A:R,9),MOD(A1244,3)=0,999,MOD(A1244,3)=1,VLOOKUP(A1244,任务数值!A:S,14))</f>
        <v>999</v>
      </c>
      <c r="G1244" s="22">
        <f>_xlfn.IFS(MOD(A1244,3)=2,1,MOD(A1244,3)=0,VLOOKUP(A1244,任务数值!A:S,7),MOD(A1244,3)=1,1)</f>
        <v>15000</v>
      </c>
      <c r="H1244" s="6" t="s">
        <v>21</v>
      </c>
      <c r="I1244" s="3">
        <v>3</v>
      </c>
    </row>
    <row r="1245" s="3" customFormat="1" spans="1:9">
      <c r="A1245" s="17">
        <v>1243</v>
      </c>
      <c r="B1245" s="3" t="str">
        <f>_xlfn.IFS(MOD(A1245,3)=2,VLOOKUP(A1245,任务数值!A:I,5),MOD(A1245,3)=0,VLOOKUP(A1245,任务数值!A:I,8),MOD(A1245,3)=1,VLOOKUP(A1245,任务数值!A:S,13))</f>
        <v>通关守卫战:暗紫星170</v>
      </c>
      <c r="C1245" s="17">
        <f t="shared" si="41"/>
        <v>1244</v>
      </c>
      <c r="D1245" s="22" t="str">
        <f t="shared" si="42"/>
        <v>成就类型-通关战斗类型关卡</v>
      </c>
      <c r="E1245" s="22">
        <v>1</v>
      </c>
      <c r="F1245" s="22" t="str">
        <f>_xlfn.IFS(MOD(A1245,3)=2,VLOOKUP(A1245,任务数值!A:R,9),MOD(A1245,3)=0,999,MOD(A1245,3)=1,VLOOKUP(A1245,任务数值!A:S,14))</f>
        <v>战斗类型-挂机关卡|35|170</v>
      </c>
      <c r="G1245" s="22">
        <f>_xlfn.IFS(MOD(A1245,3)=2,1,MOD(A1245,3)=0,VLOOKUP(A1245,任务数值!A:S,7),MOD(A1245,3)=1,1)</f>
        <v>1</v>
      </c>
      <c r="H1245" s="6" t="s">
        <v>21</v>
      </c>
      <c r="I1245" s="3">
        <v>3</v>
      </c>
    </row>
    <row r="1246" s="3" customFormat="1" spans="1:9">
      <c r="A1246" s="17">
        <v>1244</v>
      </c>
      <c r="B1246" s="3" t="str">
        <f>_xlfn.IFS(MOD(A1246,3)=2,VLOOKUP(A1246,任务数值!A:I,5),MOD(A1246,3)=0,VLOOKUP(A1246,任务数值!A:I,8),MOD(A1246,3)=1,VLOOKUP(A1246,任务数值!A:S,13))</f>
        <v>通关星球42-2</v>
      </c>
      <c r="C1246" s="17">
        <f t="shared" si="41"/>
        <v>1245</v>
      </c>
      <c r="D1246" s="22" t="str">
        <f t="shared" si="42"/>
        <v>成就类型-通关战斗类型关卡</v>
      </c>
      <c r="E1246" s="22">
        <v>1</v>
      </c>
      <c r="F1246" s="22" t="str">
        <f>_xlfn.IFS(MOD(A1246,3)=2,VLOOKUP(A1246,任务数值!A:R,9),MOD(A1246,3)=0,999,MOD(A1246,3)=1,VLOOKUP(A1246,任务数值!A:S,14))</f>
        <v>战斗类型-精英关卡|42|2</v>
      </c>
      <c r="G1246" s="22">
        <f>_xlfn.IFS(MOD(A1246,3)=2,1,MOD(A1246,3)=0,VLOOKUP(A1246,任务数值!A:S,7),MOD(A1246,3)=1,1)</f>
        <v>1</v>
      </c>
      <c r="H1246" s="6" t="s">
        <v>21</v>
      </c>
      <c r="I1246" s="3">
        <v>3</v>
      </c>
    </row>
    <row r="1247" s="3" customFormat="1" spans="1:9">
      <c r="A1247" s="17">
        <v>1245</v>
      </c>
      <c r="B1247" s="3" t="str">
        <f>_xlfn.IFS(MOD(A1247,3)=2,VLOOKUP(A1247,任务数值!A:I,5),MOD(A1247,3)=0,VLOOKUP(A1247,任务数值!A:I,8),MOD(A1247,3)=1,VLOOKUP(A1247,任务数值!A:S,13))</f>
        <v>职业总等级到达15000</v>
      </c>
      <c r="C1247" s="17">
        <f t="shared" si="41"/>
        <v>1246</v>
      </c>
      <c r="D1247" s="22" t="str">
        <f t="shared" si="42"/>
        <v>成就类型-职业到达等级</v>
      </c>
      <c r="E1247" s="22">
        <v>1</v>
      </c>
      <c r="F1247" s="22">
        <f>_xlfn.IFS(MOD(A1247,3)=2,VLOOKUP(A1247,任务数值!A:R,9),MOD(A1247,3)=0,999,MOD(A1247,3)=1,VLOOKUP(A1247,任务数值!A:S,14))</f>
        <v>999</v>
      </c>
      <c r="G1247" s="22">
        <f>_xlfn.IFS(MOD(A1247,3)=2,1,MOD(A1247,3)=0,VLOOKUP(A1247,任务数值!A:S,7),MOD(A1247,3)=1,1)</f>
        <v>15000</v>
      </c>
      <c r="H1247" s="6" t="s">
        <v>21</v>
      </c>
      <c r="I1247" s="3">
        <v>3</v>
      </c>
    </row>
    <row r="1248" s="3" customFormat="1" spans="1:9">
      <c r="A1248" s="17">
        <v>1246</v>
      </c>
      <c r="B1248" s="3" t="str">
        <f>_xlfn.IFS(MOD(A1248,3)=2,VLOOKUP(A1248,任务数值!A:I,5),MOD(A1248,3)=0,VLOOKUP(A1248,任务数值!A:I,8),MOD(A1248,3)=1,VLOOKUP(A1248,任务数值!A:S,13))</f>
        <v>通关守卫战:暗紫星170</v>
      </c>
      <c r="C1248" s="17">
        <f t="shared" si="41"/>
        <v>1247</v>
      </c>
      <c r="D1248" s="22" t="str">
        <f t="shared" si="42"/>
        <v>成就类型-通关战斗类型关卡</v>
      </c>
      <c r="E1248" s="22">
        <v>1</v>
      </c>
      <c r="F1248" s="22" t="str">
        <f>_xlfn.IFS(MOD(A1248,3)=2,VLOOKUP(A1248,任务数值!A:R,9),MOD(A1248,3)=0,999,MOD(A1248,3)=1,VLOOKUP(A1248,任务数值!A:S,14))</f>
        <v>战斗类型-挂机关卡|35|170</v>
      </c>
      <c r="G1248" s="22">
        <f>_xlfn.IFS(MOD(A1248,3)=2,1,MOD(A1248,3)=0,VLOOKUP(A1248,任务数值!A:S,7),MOD(A1248,3)=1,1)</f>
        <v>1</v>
      </c>
      <c r="H1248" s="6" t="s">
        <v>21</v>
      </c>
      <c r="I1248" s="3">
        <v>3</v>
      </c>
    </row>
    <row r="1249" s="3" customFormat="1" spans="1:9">
      <c r="A1249" s="17">
        <v>1247</v>
      </c>
      <c r="B1249" s="3" t="str">
        <f>_xlfn.IFS(MOD(A1249,3)=2,VLOOKUP(A1249,任务数值!A:I,5),MOD(A1249,3)=0,VLOOKUP(A1249,任务数值!A:I,8),MOD(A1249,3)=1,VLOOKUP(A1249,任务数值!A:S,13))</f>
        <v>通关星球42-2</v>
      </c>
      <c r="C1249" s="17">
        <f t="shared" si="41"/>
        <v>1248</v>
      </c>
      <c r="D1249" s="22" t="str">
        <f t="shared" si="42"/>
        <v>成就类型-通关战斗类型关卡</v>
      </c>
      <c r="E1249" s="22">
        <v>1</v>
      </c>
      <c r="F1249" s="22" t="str">
        <f>_xlfn.IFS(MOD(A1249,3)=2,VLOOKUP(A1249,任务数值!A:R,9),MOD(A1249,3)=0,999,MOD(A1249,3)=1,VLOOKUP(A1249,任务数值!A:S,14))</f>
        <v>战斗类型-精英关卡|42|2</v>
      </c>
      <c r="G1249" s="22">
        <f>_xlfn.IFS(MOD(A1249,3)=2,1,MOD(A1249,3)=0,VLOOKUP(A1249,任务数值!A:S,7),MOD(A1249,3)=1,1)</f>
        <v>1</v>
      </c>
      <c r="H1249" s="6" t="s">
        <v>21</v>
      </c>
      <c r="I1249" s="3">
        <v>3</v>
      </c>
    </row>
    <row r="1250" s="3" customFormat="1" spans="1:9">
      <c r="A1250" s="17">
        <v>1248</v>
      </c>
      <c r="B1250" s="3" t="str">
        <f>_xlfn.IFS(MOD(A1250,3)=2,VLOOKUP(A1250,任务数值!A:I,5),MOD(A1250,3)=0,VLOOKUP(A1250,任务数值!A:I,8),MOD(A1250,3)=1,VLOOKUP(A1250,任务数值!A:S,13))</f>
        <v>职业总等级到达15000</v>
      </c>
      <c r="C1250" s="17">
        <f t="shared" si="41"/>
        <v>1249</v>
      </c>
      <c r="D1250" s="22" t="str">
        <f t="shared" si="42"/>
        <v>成就类型-职业到达等级</v>
      </c>
      <c r="E1250" s="22">
        <v>1</v>
      </c>
      <c r="F1250" s="22">
        <f>_xlfn.IFS(MOD(A1250,3)=2,VLOOKUP(A1250,任务数值!A:R,9),MOD(A1250,3)=0,999,MOD(A1250,3)=1,VLOOKUP(A1250,任务数值!A:S,14))</f>
        <v>999</v>
      </c>
      <c r="G1250" s="22">
        <f>_xlfn.IFS(MOD(A1250,3)=2,1,MOD(A1250,3)=0,VLOOKUP(A1250,任务数值!A:S,7),MOD(A1250,3)=1,1)</f>
        <v>15000</v>
      </c>
      <c r="H1250" s="6" t="s">
        <v>21</v>
      </c>
      <c r="I1250" s="3">
        <v>3</v>
      </c>
    </row>
    <row r="1251" s="3" customFormat="1" spans="1:9">
      <c r="A1251" s="17">
        <v>1249</v>
      </c>
      <c r="B1251" s="3" t="str">
        <f>_xlfn.IFS(MOD(A1251,3)=2,VLOOKUP(A1251,任务数值!A:I,5),MOD(A1251,3)=0,VLOOKUP(A1251,任务数值!A:I,8),MOD(A1251,3)=1,VLOOKUP(A1251,任务数值!A:S,13))</f>
        <v>通关守卫战:暗紫星170</v>
      </c>
      <c r="C1251" s="17">
        <f t="shared" si="41"/>
        <v>1250</v>
      </c>
      <c r="D1251" s="22" t="str">
        <f t="shared" si="42"/>
        <v>成就类型-通关战斗类型关卡</v>
      </c>
      <c r="E1251" s="22">
        <v>1</v>
      </c>
      <c r="F1251" s="22" t="str">
        <f>_xlfn.IFS(MOD(A1251,3)=2,VLOOKUP(A1251,任务数值!A:R,9),MOD(A1251,3)=0,999,MOD(A1251,3)=1,VLOOKUP(A1251,任务数值!A:S,14))</f>
        <v>战斗类型-挂机关卡|35|170</v>
      </c>
      <c r="G1251" s="22">
        <f>_xlfn.IFS(MOD(A1251,3)=2,1,MOD(A1251,3)=0,VLOOKUP(A1251,任务数值!A:S,7),MOD(A1251,3)=1,1)</f>
        <v>1</v>
      </c>
      <c r="H1251" s="6" t="s">
        <v>21</v>
      </c>
      <c r="I1251" s="3">
        <v>3</v>
      </c>
    </row>
    <row r="1252" s="3" customFormat="1" spans="1:9">
      <c r="A1252" s="17">
        <v>1250</v>
      </c>
      <c r="B1252" s="3" t="str">
        <f>_xlfn.IFS(MOD(A1252,3)=2,VLOOKUP(A1252,任务数值!A:I,5),MOD(A1252,3)=0,VLOOKUP(A1252,任务数值!A:I,8),MOD(A1252,3)=1,VLOOKUP(A1252,任务数值!A:S,13))</f>
        <v>通关星球42-2</v>
      </c>
      <c r="C1252" s="17">
        <f t="shared" si="41"/>
        <v>1251</v>
      </c>
      <c r="D1252" s="22" t="str">
        <f t="shared" si="42"/>
        <v>成就类型-通关战斗类型关卡</v>
      </c>
      <c r="E1252" s="22">
        <v>1</v>
      </c>
      <c r="F1252" s="22" t="str">
        <f>_xlfn.IFS(MOD(A1252,3)=2,VLOOKUP(A1252,任务数值!A:R,9),MOD(A1252,3)=0,999,MOD(A1252,3)=1,VLOOKUP(A1252,任务数值!A:S,14))</f>
        <v>战斗类型-精英关卡|42|2</v>
      </c>
      <c r="G1252" s="22">
        <f>_xlfn.IFS(MOD(A1252,3)=2,1,MOD(A1252,3)=0,VLOOKUP(A1252,任务数值!A:S,7),MOD(A1252,3)=1,1)</f>
        <v>1</v>
      </c>
      <c r="H1252" s="6" t="s">
        <v>21</v>
      </c>
      <c r="I1252" s="3">
        <v>3</v>
      </c>
    </row>
    <row r="1253" s="3" customFormat="1" spans="1:9">
      <c r="A1253" s="17">
        <v>1251</v>
      </c>
      <c r="B1253" s="3" t="str">
        <f>_xlfn.IFS(MOD(A1253,3)=2,VLOOKUP(A1253,任务数值!A:I,5),MOD(A1253,3)=0,VLOOKUP(A1253,任务数值!A:I,8),MOD(A1253,3)=1,VLOOKUP(A1253,任务数值!A:S,13))</f>
        <v>职业总等级到达15000</v>
      </c>
      <c r="C1253" s="17">
        <f t="shared" si="41"/>
        <v>1252</v>
      </c>
      <c r="D1253" s="22" t="str">
        <f t="shared" si="42"/>
        <v>成就类型-职业到达等级</v>
      </c>
      <c r="E1253" s="22">
        <v>1</v>
      </c>
      <c r="F1253" s="22">
        <f>_xlfn.IFS(MOD(A1253,3)=2,VLOOKUP(A1253,任务数值!A:R,9),MOD(A1253,3)=0,999,MOD(A1253,3)=1,VLOOKUP(A1253,任务数值!A:S,14))</f>
        <v>999</v>
      </c>
      <c r="G1253" s="22">
        <f>_xlfn.IFS(MOD(A1253,3)=2,1,MOD(A1253,3)=0,VLOOKUP(A1253,任务数值!A:S,7),MOD(A1253,3)=1,1)</f>
        <v>15000</v>
      </c>
      <c r="H1253" s="6" t="s">
        <v>21</v>
      </c>
      <c r="I1253" s="3">
        <v>3</v>
      </c>
    </row>
    <row r="1254" s="3" customFormat="1" spans="1:9">
      <c r="A1254" s="17">
        <v>1252</v>
      </c>
      <c r="B1254" s="3" t="str">
        <f>_xlfn.IFS(MOD(A1254,3)=2,VLOOKUP(A1254,任务数值!A:I,5),MOD(A1254,3)=0,VLOOKUP(A1254,任务数值!A:I,8),MOD(A1254,3)=1,VLOOKUP(A1254,任务数值!A:S,13))</f>
        <v>通关守卫战:暗紫星170</v>
      </c>
      <c r="C1254" s="17">
        <f t="shared" si="41"/>
        <v>1253</v>
      </c>
      <c r="D1254" s="22" t="str">
        <f t="shared" si="42"/>
        <v>成就类型-通关战斗类型关卡</v>
      </c>
      <c r="E1254" s="22">
        <v>1</v>
      </c>
      <c r="F1254" s="22" t="str">
        <f>_xlfn.IFS(MOD(A1254,3)=2,VLOOKUP(A1254,任务数值!A:R,9),MOD(A1254,3)=0,999,MOD(A1254,3)=1,VLOOKUP(A1254,任务数值!A:S,14))</f>
        <v>战斗类型-挂机关卡|35|170</v>
      </c>
      <c r="G1254" s="22">
        <f>_xlfn.IFS(MOD(A1254,3)=2,1,MOD(A1254,3)=0,VLOOKUP(A1254,任务数值!A:S,7),MOD(A1254,3)=1,1)</f>
        <v>1</v>
      </c>
      <c r="H1254" s="6" t="s">
        <v>21</v>
      </c>
      <c r="I1254" s="3">
        <v>3</v>
      </c>
    </row>
    <row r="1255" s="3" customFormat="1" spans="1:9">
      <c r="A1255" s="17">
        <v>1253</v>
      </c>
      <c r="B1255" s="3" t="str">
        <f>_xlfn.IFS(MOD(A1255,3)=2,VLOOKUP(A1255,任务数值!A:I,5),MOD(A1255,3)=0,VLOOKUP(A1255,任务数值!A:I,8),MOD(A1255,3)=1,VLOOKUP(A1255,任务数值!A:S,13))</f>
        <v>通关星球42-2</v>
      </c>
      <c r="C1255" s="17">
        <f t="shared" si="41"/>
        <v>1254</v>
      </c>
      <c r="D1255" s="22" t="str">
        <f t="shared" si="42"/>
        <v>成就类型-通关战斗类型关卡</v>
      </c>
      <c r="E1255" s="22">
        <v>1</v>
      </c>
      <c r="F1255" s="22" t="str">
        <f>_xlfn.IFS(MOD(A1255,3)=2,VLOOKUP(A1255,任务数值!A:R,9),MOD(A1255,3)=0,999,MOD(A1255,3)=1,VLOOKUP(A1255,任务数值!A:S,14))</f>
        <v>战斗类型-精英关卡|42|2</v>
      </c>
      <c r="G1255" s="22">
        <f>_xlfn.IFS(MOD(A1255,3)=2,1,MOD(A1255,3)=0,VLOOKUP(A1255,任务数值!A:S,7),MOD(A1255,3)=1,1)</f>
        <v>1</v>
      </c>
      <c r="H1255" s="6" t="s">
        <v>21</v>
      </c>
      <c r="I1255" s="3">
        <v>3</v>
      </c>
    </row>
    <row r="1256" s="3" customFormat="1" spans="1:9">
      <c r="A1256" s="17">
        <v>1254</v>
      </c>
      <c r="B1256" s="3" t="str">
        <f>_xlfn.IFS(MOD(A1256,3)=2,VLOOKUP(A1256,任务数值!A:I,5),MOD(A1256,3)=0,VLOOKUP(A1256,任务数值!A:I,8),MOD(A1256,3)=1,VLOOKUP(A1256,任务数值!A:S,13))</f>
        <v>职业总等级到达15000</v>
      </c>
      <c r="C1256" s="17">
        <f t="shared" si="41"/>
        <v>1255</v>
      </c>
      <c r="D1256" s="22" t="str">
        <f t="shared" si="42"/>
        <v>成就类型-职业到达等级</v>
      </c>
      <c r="E1256" s="22">
        <v>1</v>
      </c>
      <c r="F1256" s="22">
        <f>_xlfn.IFS(MOD(A1256,3)=2,VLOOKUP(A1256,任务数值!A:R,9),MOD(A1256,3)=0,999,MOD(A1256,3)=1,VLOOKUP(A1256,任务数值!A:S,14))</f>
        <v>999</v>
      </c>
      <c r="G1256" s="22">
        <f>_xlfn.IFS(MOD(A1256,3)=2,1,MOD(A1256,3)=0,VLOOKUP(A1256,任务数值!A:S,7),MOD(A1256,3)=1,1)</f>
        <v>15000</v>
      </c>
      <c r="H1256" s="6" t="s">
        <v>21</v>
      </c>
      <c r="I1256" s="3">
        <v>3</v>
      </c>
    </row>
    <row r="1257" s="3" customFormat="1" spans="1:9">
      <c r="A1257" s="17">
        <v>1255</v>
      </c>
      <c r="B1257" s="3" t="str">
        <f>_xlfn.IFS(MOD(A1257,3)=2,VLOOKUP(A1257,任务数值!A:I,5),MOD(A1257,3)=0,VLOOKUP(A1257,任务数值!A:I,8),MOD(A1257,3)=1,VLOOKUP(A1257,任务数值!A:S,13))</f>
        <v>通关守卫战:暗紫星170</v>
      </c>
      <c r="C1257" s="17">
        <f t="shared" si="41"/>
        <v>1256</v>
      </c>
      <c r="D1257" s="22" t="str">
        <f t="shared" si="42"/>
        <v>成就类型-通关战斗类型关卡</v>
      </c>
      <c r="E1257" s="22">
        <v>1</v>
      </c>
      <c r="F1257" s="22" t="str">
        <f>_xlfn.IFS(MOD(A1257,3)=2,VLOOKUP(A1257,任务数值!A:R,9),MOD(A1257,3)=0,999,MOD(A1257,3)=1,VLOOKUP(A1257,任务数值!A:S,14))</f>
        <v>战斗类型-挂机关卡|35|170</v>
      </c>
      <c r="G1257" s="22">
        <f>_xlfn.IFS(MOD(A1257,3)=2,1,MOD(A1257,3)=0,VLOOKUP(A1257,任务数值!A:S,7),MOD(A1257,3)=1,1)</f>
        <v>1</v>
      </c>
      <c r="H1257" s="6" t="s">
        <v>21</v>
      </c>
      <c r="I1257" s="3">
        <v>3</v>
      </c>
    </row>
    <row r="1258" s="3" customFormat="1" spans="1:9">
      <c r="A1258" s="17">
        <v>1256</v>
      </c>
      <c r="B1258" s="3" t="str">
        <f>_xlfn.IFS(MOD(A1258,3)=2,VLOOKUP(A1258,任务数值!A:I,5),MOD(A1258,3)=0,VLOOKUP(A1258,任务数值!A:I,8),MOD(A1258,3)=1,VLOOKUP(A1258,任务数值!A:S,13))</f>
        <v>通关星球42-2</v>
      </c>
      <c r="C1258" s="17">
        <f t="shared" si="41"/>
        <v>1257</v>
      </c>
      <c r="D1258" s="22" t="str">
        <f t="shared" si="42"/>
        <v>成就类型-通关战斗类型关卡</v>
      </c>
      <c r="E1258" s="22">
        <v>1</v>
      </c>
      <c r="F1258" s="22" t="str">
        <f>_xlfn.IFS(MOD(A1258,3)=2,VLOOKUP(A1258,任务数值!A:R,9),MOD(A1258,3)=0,999,MOD(A1258,3)=1,VLOOKUP(A1258,任务数值!A:S,14))</f>
        <v>战斗类型-精英关卡|42|2</v>
      </c>
      <c r="G1258" s="22">
        <f>_xlfn.IFS(MOD(A1258,3)=2,1,MOD(A1258,3)=0,VLOOKUP(A1258,任务数值!A:S,7),MOD(A1258,3)=1,1)</f>
        <v>1</v>
      </c>
      <c r="H1258" s="6" t="s">
        <v>21</v>
      </c>
      <c r="I1258" s="3">
        <v>3</v>
      </c>
    </row>
    <row r="1259" s="3" customFormat="1" spans="1:9">
      <c r="A1259" s="17">
        <v>1257</v>
      </c>
      <c r="B1259" s="3" t="str">
        <f>_xlfn.IFS(MOD(A1259,3)=2,VLOOKUP(A1259,任务数值!A:I,5),MOD(A1259,3)=0,VLOOKUP(A1259,任务数值!A:I,8),MOD(A1259,3)=1,VLOOKUP(A1259,任务数值!A:S,13))</f>
        <v>职业总等级到达15000</v>
      </c>
      <c r="C1259" s="17">
        <f t="shared" si="41"/>
        <v>1258</v>
      </c>
      <c r="D1259" s="22" t="str">
        <f t="shared" si="42"/>
        <v>成就类型-职业到达等级</v>
      </c>
      <c r="E1259" s="22">
        <v>1</v>
      </c>
      <c r="F1259" s="22">
        <f>_xlfn.IFS(MOD(A1259,3)=2,VLOOKUP(A1259,任务数值!A:R,9),MOD(A1259,3)=0,999,MOD(A1259,3)=1,VLOOKUP(A1259,任务数值!A:S,14))</f>
        <v>999</v>
      </c>
      <c r="G1259" s="22">
        <f>_xlfn.IFS(MOD(A1259,3)=2,1,MOD(A1259,3)=0,VLOOKUP(A1259,任务数值!A:S,7),MOD(A1259,3)=1,1)</f>
        <v>15000</v>
      </c>
      <c r="H1259" s="6" t="s">
        <v>21</v>
      </c>
      <c r="I1259" s="3">
        <v>3</v>
      </c>
    </row>
    <row r="1260" s="3" customFormat="1" spans="1:9">
      <c r="A1260" s="17">
        <v>1258</v>
      </c>
      <c r="B1260" s="3" t="str">
        <f>_xlfn.IFS(MOD(A1260,3)=2,VLOOKUP(A1260,任务数值!A:I,5),MOD(A1260,3)=0,VLOOKUP(A1260,任务数值!A:I,8),MOD(A1260,3)=1,VLOOKUP(A1260,任务数值!A:S,13))</f>
        <v>通关守卫战:暗紫星170</v>
      </c>
      <c r="C1260" s="17">
        <f t="shared" si="41"/>
        <v>1259</v>
      </c>
      <c r="D1260" s="22" t="str">
        <f t="shared" si="42"/>
        <v>成就类型-通关战斗类型关卡</v>
      </c>
      <c r="E1260" s="22">
        <v>1</v>
      </c>
      <c r="F1260" s="22" t="str">
        <f>_xlfn.IFS(MOD(A1260,3)=2,VLOOKUP(A1260,任务数值!A:R,9),MOD(A1260,3)=0,999,MOD(A1260,3)=1,VLOOKUP(A1260,任务数值!A:S,14))</f>
        <v>战斗类型-挂机关卡|35|170</v>
      </c>
      <c r="G1260" s="22">
        <f>_xlfn.IFS(MOD(A1260,3)=2,1,MOD(A1260,3)=0,VLOOKUP(A1260,任务数值!A:S,7),MOD(A1260,3)=1,1)</f>
        <v>1</v>
      </c>
      <c r="H1260" s="6" t="s">
        <v>21</v>
      </c>
      <c r="I1260" s="3">
        <v>3</v>
      </c>
    </row>
    <row r="1261" s="3" customFormat="1" spans="1:9">
      <c r="A1261" s="17">
        <v>1259</v>
      </c>
      <c r="B1261" s="3" t="str">
        <f>_xlfn.IFS(MOD(A1261,3)=2,VLOOKUP(A1261,任务数值!A:I,5),MOD(A1261,3)=0,VLOOKUP(A1261,任务数值!A:I,8),MOD(A1261,3)=1,VLOOKUP(A1261,任务数值!A:S,13))</f>
        <v>通关星球42-2</v>
      </c>
      <c r="C1261" s="17">
        <f t="shared" si="41"/>
        <v>1260</v>
      </c>
      <c r="D1261" s="22" t="str">
        <f t="shared" si="42"/>
        <v>成就类型-通关战斗类型关卡</v>
      </c>
      <c r="E1261" s="22">
        <v>1</v>
      </c>
      <c r="F1261" s="22" t="str">
        <f>_xlfn.IFS(MOD(A1261,3)=2,VLOOKUP(A1261,任务数值!A:R,9),MOD(A1261,3)=0,999,MOD(A1261,3)=1,VLOOKUP(A1261,任务数值!A:S,14))</f>
        <v>战斗类型-精英关卡|42|2</v>
      </c>
      <c r="G1261" s="22">
        <f>_xlfn.IFS(MOD(A1261,3)=2,1,MOD(A1261,3)=0,VLOOKUP(A1261,任务数值!A:S,7),MOD(A1261,3)=1,1)</f>
        <v>1</v>
      </c>
      <c r="H1261" s="6" t="s">
        <v>21</v>
      </c>
      <c r="I1261" s="3">
        <v>3</v>
      </c>
    </row>
    <row r="1262" s="3" customFormat="1" spans="1:9">
      <c r="A1262" s="17">
        <v>1260</v>
      </c>
      <c r="B1262" s="3" t="str">
        <f>_xlfn.IFS(MOD(A1262,3)=2,VLOOKUP(A1262,任务数值!A:I,5),MOD(A1262,3)=0,VLOOKUP(A1262,任务数值!A:I,8),MOD(A1262,3)=1,VLOOKUP(A1262,任务数值!A:S,13))</f>
        <v>职业总等级到达15000</v>
      </c>
      <c r="C1262" s="17">
        <f t="shared" si="41"/>
        <v>1261</v>
      </c>
      <c r="D1262" s="22" t="str">
        <f t="shared" si="42"/>
        <v>成就类型-职业到达等级</v>
      </c>
      <c r="E1262" s="22">
        <v>1</v>
      </c>
      <c r="F1262" s="22">
        <f>_xlfn.IFS(MOD(A1262,3)=2,VLOOKUP(A1262,任务数值!A:R,9),MOD(A1262,3)=0,999,MOD(A1262,3)=1,VLOOKUP(A1262,任务数值!A:S,14))</f>
        <v>999</v>
      </c>
      <c r="G1262" s="22">
        <f>_xlfn.IFS(MOD(A1262,3)=2,1,MOD(A1262,3)=0,VLOOKUP(A1262,任务数值!A:S,7),MOD(A1262,3)=1,1)</f>
        <v>15000</v>
      </c>
      <c r="H1262" s="6" t="s">
        <v>21</v>
      </c>
      <c r="I1262" s="3">
        <v>3</v>
      </c>
    </row>
    <row r="1263" s="3" customFormat="1" spans="1:9">
      <c r="A1263" s="17">
        <v>1261</v>
      </c>
      <c r="B1263" s="3" t="str">
        <f>_xlfn.IFS(MOD(A1263,3)=2,VLOOKUP(A1263,任务数值!A:I,5),MOD(A1263,3)=0,VLOOKUP(A1263,任务数值!A:I,8),MOD(A1263,3)=1,VLOOKUP(A1263,任务数值!A:S,13))</f>
        <v>通关守卫战:暗紫星170</v>
      </c>
      <c r="C1263" s="17">
        <f t="shared" si="41"/>
        <v>1262</v>
      </c>
      <c r="D1263" s="22" t="str">
        <f t="shared" si="42"/>
        <v>成就类型-通关战斗类型关卡</v>
      </c>
      <c r="E1263" s="22">
        <v>1</v>
      </c>
      <c r="F1263" s="22" t="str">
        <f>_xlfn.IFS(MOD(A1263,3)=2,VLOOKUP(A1263,任务数值!A:R,9),MOD(A1263,3)=0,999,MOD(A1263,3)=1,VLOOKUP(A1263,任务数值!A:S,14))</f>
        <v>战斗类型-挂机关卡|35|170</v>
      </c>
      <c r="G1263" s="22">
        <f>_xlfn.IFS(MOD(A1263,3)=2,1,MOD(A1263,3)=0,VLOOKUP(A1263,任务数值!A:S,7),MOD(A1263,3)=1,1)</f>
        <v>1</v>
      </c>
      <c r="H1263" s="6" t="s">
        <v>21</v>
      </c>
      <c r="I1263" s="3">
        <v>3</v>
      </c>
    </row>
    <row r="1264" s="3" customFormat="1" spans="1:9">
      <c r="A1264" s="17">
        <v>1262</v>
      </c>
      <c r="B1264" s="3" t="str">
        <f>_xlfn.IFS(MOD(A1264,3)=2,VLOOKUP(A1264,任务数值!A:I,5),MOD(A1264,3)=0,VLOOKUP(A1264,任务数值!A:I,8),MOD(A1264,3)=1,VLOOKUP(A1264,任务数值!A:S,13))</f>
        <v>通关星球42-2</v>
      </c>
      <c r="C1264" s="17">
        <f t="shared" si="41"/>
        <v>1263</v>
      </c>
      <c r="D1264" s="22" t="str">
        <f t="shared" si="42"/>
        <v>成就类型-通关战斗类型关卡</v>
      </c>
      <c r="E1264" s="22">
        <v>1</v>
      </c>
      <c r="F1264" s="22" t="str">
        <f>_xlfn.IFS(MOD(A1264,3)=2,VLOOKUP(A1264,任务数值!A:R,9),MOD(A1264,3)=0,999,MOD(A1264,3)=1,VLOOKUP(A1264,任务数值!A:S,14))</f>
        <v>战斗类型-精英关卡|42|2</v>
      </c>
      <c r="G1264" s="22">
        <f>_xlfn.IFS(MOD(A1264,3)=2,1,MOD(A1264,3)=0,VLOOKUP(A1264,任务数值!A:S,7),MOD(A1264,3)=1,1)</f>
        <v>1</v>
      </c>
      <c r="H1264" s="6" t="s">
        <v>21</v>
      </c>
      <c r="I1264" s="3">
        <v>3</v>
      </c>
    </row>
    <row r="1265" s="3" customFormat="1" spans="1:9">
      <c r="A1265" s="17">
        <v>1263</v>
      </c>
      <c r="B1265" s="3" t="str">
        <f>_xlfn.IFS(MOD(A1265,3)=2,VLOOKUP(A1265,任务数值!A:I,5),MOD(A1265,3)=0,VLOOKUP(A1265,任务数值!A:I,8),MOD(A1265,3)=1,VLOOKUP(A1265,任务数值!A:S,13))</f>
        <v>职业总等级到达15000</v>
      </c>
      <c r="C1265" s="17">
        <f t="shared" si="41"/>
        <v>1264</v>
      </c>
      <c r="D1265" s="22" t="str">
        <f t="shared" si="42"/>
        <v>成就类型-职业到达等级</v>
      </c>
      <c r="E1265" s="22">
        <v>1</v>
      </c>
      <c r="F1265" s="22">
        <f>_xlfn.IFS(MOD(A1265,3)=2,VLOOKUP(A1265,任务数值!A:R,9),MOD(A1265,3)=0,999,MOD(A1265,3)=1,VLOOKUP(A1265,任务数值!A:S,14))</f>
        <v>999</v>
      </c>
      <c r="G1265" s="22">
        <f>_xlfn.IFS(MOD(A1265,3)=2,1,MOD(A1265,3)=0,VLOOKUP(A1265,任务数值!A:S,7),MOD(A1265,3)=1,1)</f>
        <v>15000</v>
      </c>
      <c r="H1265" s="6" t="s">
        <v>21</v>
      </c>
      <c r="I1265" s="3">
        <v>3</v>
      </c>
    </row>
    <row r="1266" s="3" customFormat="1" spans="1:9">
      <c r="A1266" s="17">
        <v>1264</v>
      </c>
      <c r="B1266" s="3" t="str">
        <f>_xlfn.IFS(MOD(A1266,3)=2,VLOOKUP(A1266,任务数值!A:I,5),MOD(A1266,3)=0,VLOOKUP(A1266,任务数值!A:I,8),MOD(A1266,3)=1,VLOOKUP(A1266,任务数值!A:S,13))</f>
        <v>通关守卫战:暗紫星170</v>
      </c>
      <c r="C1266" s="17">
        <f t="shared" si="41"/>
        <v>1265</v>
      </c>
      <c r="D1266" s="22" t="str">
        <f t="shared" si="42"/>
        <v>成就类型-通关战斗类型关卡</v>
      </c>
      <c r="E1266" s="22">
        <v>1</v>
      </c>
      <c r="F1266" s="22" t="str">
        <f>_xlfn.IFS(MOD(A1266,3)=2,VLOOKUP(A1266,任务数值!A:R,9),MOD(A1266,3)=0,999,MOD(A1266,3)=1,VLOOKUP(A1266,任务数值!A:S,14))</f>
        <v>战斗类型-挂机关卡|35|170</v>
      </c>
      <c r="G1266" s="22">
        <f>_xlfn.IFS(MOD(A1266,3)=2,1,MOD(A1266,3)=0,VLOOKUP(A1266,任务数值!A:S,7),MOD(A1266,3)=1,1)</f>
        <v>1</v>
      </c>
      <c r="H1266" s="6" t="s">
        <v>21</v>
      </c>
      <c r="I1266" s="3">
        <v>3</v>
      </c>
    </row>
    <row r="1267" s="3" customFormat="1" spans="1:9">
      <c r="A1267" s="17">
        <v>1265</v>
      </c>
      <c r="B1267" s="3" t="str">
        <f>_xlfn.IFS(MOD(A1267,3)=2,VLOOKUP(A1267,任务数值!A:I,5),MOD(A1267,3)=0,VLOOKUP(A1267,任务数值!A:I,8),MOD(A1267,3)=1,VLOOKUP(A1267,任务数值!A:S,13))</f>
        <v>通关星球42-2</v>
      </c>
      <c r="C1267" s="17">
        <f t="shared" si="41"/>
        <v>1266</v>
      </c>
      <c r="D1267" s="22" t="str">
        <f t="shared" si="42"/>
        <v>成就类型-通关战斗类型关卡</v>
      </c>
      <c r="E1267" s="22">
        <v>1</v>
      </c>
      <c r="F1267" s="22" t="str">
        <f>_xlfn.IFS(MOD(A1267,3)=2,VLOOKUP(A1267,任务数值!A:R,9),MOD(A1267,3)=0,999,MOD(A1267,3)=1,VLOOKUP(A1267,任务数值!A:S,14))</f>
        <v>战斗类型-精英关卡|42|2</v>
      </c>
      <c r="G1267" s="22">
        <f>_xlfn.IFS(MOD(A1267,3)=2,1,MOD(A1267,3)=0,VLOOKUP(A1267,任务数值!A:S,7),MOD(A1267,3)=1,1)</f>
        <v>1</v>
      </c>
      <c r="H1267" s="6" t="s">
        <v>21</v>
      </c>
      <c r="I1267" s="3">
        <v>3</v>
      </c>
    </row>
    <row r="1268" s="3" customFormat="1" spans="1:9">
      <c r="A1268" s="17">
        <v>1266</v>
      </c>
      <c r="B1268" s="3" t="str">
        <f>_xlfn.IFS(MOD(A1268,3)=2,VLOOKUP(A1268,任务数值!A:I,5),MOD(A1268,3)=0,VLOOKUP(A1268,任务数值!A:I,8),MOD(A1268,3)=1,VLOOKUP(A1268,任务数值!A:S,13))</f>
        <v>职业总等级到达15000</v>
      </c>
      <c r="C1268" s="17">
        <f t="shared" si="41"/>
        <v>1267</v>
      </c>
      <c r="D1268" s="22" t="str">
        <f t="shared" si="42"/>
        <v>成就类型-职业到达等级</v>
      </c>
      <c r="E1268" s="22">
        <v>1</v>
      </c>
      <c r="F1268" s="22">
        <f>_xlfn.IFS(MOD(A1268,3)=2,VLOOKUP(A1268,任务数值!A:R,9),MOD(A1268,3)=0,999,MOD(A1268,3)=1,VLOOKUP(A1268,任务数值!A:S,14))</f>
        <v>999</v>
      </c>
      <c r="G1268" s="22">
        <f>_xlfn.IFS(MOD(A1268,3)=2,1,MOD(A1268,3)=0,VLOOKUP(A1268,任务数值!A:S,7),MOD(A1268,3)=1,1)</f>
        <v>15000</v>
      </c>
      <c r="H1268" s="6" t="s">
        <v>21</v>
      </c>
      <c r="I1268" s="3">
        <v>3</v>
      </c>
    </row>
    <row r="1269" s="3" customFormat="1" spans="1:9">
      <c r="A1269" s="17">
        <v>1267</v>
      </c>
      <c r="B1269" s="3" t="str">
        <f>_xlfn.IFS(MOD(A1269,3)=2,VLOOKUP(A1269,任务数值!A:I,5),MOD(A1269,3)=0,VLOOKUP(A1269,任务数值!A:I,8),MOD(A1269,3)=1,VLOOKUP(A1269,任务数值!A:S,13))</f>
        <v>通关守卫战:暗紫星170</v>
      </c>
      <c r="C1269" s="17">
        <f t="shared" si="41"/>
        <v>1268</v>
      </c>
      <c r="D1269" s="22" t="str">
        <f t="shared" si="42"/>
        <v>成就类型-通关战斗类型关卡</v>
      </c>
      <c r="E1269" s="22">
        <v>1</v>
      </c>
      <c r="F1269" s="22" t="str">
        <f>_xlfn.IFS(MOD(A1269,3)=2,VLOOKUP(A1269,任务数值!A:R,9),MOD(A1269,3)=0,999,MOD(A1269,3)=1,VLOOKUP(A1269,任务数值!A:S,14))</f>
        <v>战斗类型-挂机关卡|35|170</v>
      </c>
      <c r="G1269" s="22">
        <f>_xlfn.IFS(MOD(A1269,3)=2,1,MOD(A1269,3)=0,VLOOKUP(A1269,任务数值!A:S,7),MOD(A1269,3)=1,1)</f>
        <v>1</v>
      </c>
      <c r="H1269" s="6" t="s">
        <v>21</v>
      </c>
      <c r="I1269" s="3">
        <v>3</v>
      </c>
    </row>
    <row r="1270" s="3" customFormat="1" spans="1:9">
      <c r="A1270" s="17">
        <v>1268</v>
      </c>
      <c r="B1270" s="3" t="str">
        <f>_xlfn.IFS(MOD(A1270,3)=2,VLOOKUP(A1270,任务数值!A:I,5),MOD(A1270,3)=0,VLOOKUP(A1270,任务数值!A:I,8),MOD(A1270,3)=1,VLOOKUP(A1270,任务数值!A:S,13))</f>
        <v>通关星球42-2</v>
      </c>
      <c r="C1270" s="17">
        <f t="shared" si="41"/>
        <v>1269</v>
      </c>
      <c r="D1270" s="22" t="str">
        <f t="shared" si="42"/>
        <v>成就类型-通关战斗类型关卡</v>
      </c>
      <c r="E1270" s="22">
        <v>1</v>
      </c>
      <c r="F1270" s="22" t="str">
        <f>_xlfn.IFS(MOD(A1270,3)=2,VLOOKUP(A1270,任务数值!A:R,9),MOD(A1270,3)=0,999,MOD(A1270,3)=1,VLOOKUP(A1270,任务数值!A:S,14))</f>
        <v>战斗类型-精英关卡|42|2</v>
      </c>
      <c r="G1270" s="22">
        <f>_xlfn.IFS(MOD(A1270,3)=2,1,MOD(A1270,3)=0,VLOOKUP(A1270,任务数值!A:S,7),MOD(A1270,3)=1,1)</f>
        <v>1</v>
      </c>
      <c r="H1270" s="6" t="s">
        <v>21</v>
      </c>
      <c r="I1270" s="3">
        <v>3</v>
      </c>
    </row>
    <row r="1271" s="3" customFormat="1" spans="1:9">
      <c r="A1271" s="17">
        <v>1269</v>
      </c>
      <c r="B1271" s="3" t="str">
        <f>_xlfn.IFS(MOD(A1271,3)=2,VLOOKUP(A1271,任务数值!A:I,5),MOD(A1271,3)=0,VLOOKUP(A1271,任务数值!A:I,8),MOD(A1271,3)=1,VLOOKUP(A1271,任务数值!A:S,13))</f>
        <v>职业总等级到达15000</v>
      </c>
      <c r="C1271" s="17">
        <f t="shared" si="41"/>
        <v>1270</v>
      </c>
      <c r="D1271" s="22" t="str">
        <f t="shared" si="42"/>
        <v>成就类型-职业到达等级</v>
      </c>
      <c r="E1271" s="22">
        <v>1</v>
      </c>
      <c r="F1271" s="22">
        <f>_xlfn.IFS(MOD(A1271,3)=2,VLOOKUP(A1271,任务数值!A:R,9),MOD(A1271,3)=0,999,MOD(A1271,3)=1,VLOOKUP(A1271,任务数值!A:S,14))</f>
        <v>999</v>
      </c>
      <c r="G1271" s="22">
        <f>_xlfn.IFS(MOD(A1271,3)=2,1,MOD(A1271,3)=0,VLOOKUP(A1271,任务数值!A:S,7),MOD(A1271,3)=1,1)</f>
        <v>15000</v>
      </c>
      <c r="H1271" s="6" t="s">
        <v>21</v>
      </c>
      <c r="I1271" s="3">
        <v>3</v>
      </c>
    </row>
    <row r="1272" s="3" customFormat="1" spans="1:9">
      <c r="A1272" s="17">
        <v>1270</v>
      </c>
      <c r="B1272" s="3" t="str">
        <f>_xlfn.IFS(MOD(A1272,3)=2,VLOOKUP(A1272,任务数值!A:I,5),MOD(A1272,3)=0,VLOOKUP(A1272,任务数值!A:I,8),MOD(A1272,3)=1,VLOOKUP(A1272,任务数值!A:S,13))</f>
        <v>通关守卫战:暗紫星170</v>
      </c>
      <c r="C1272" s="17">
        <f t="shared" si="41"/>
        <v>1271</v>
      </c>
      <c r="D1272" s="22" t="str">
        <f t="shared" si="42"/>
        <v>成就类型-通关战斗类型关卡</v>
      </c>
      <c r="E1272" s="22">
        <v>1</v>
      </c>
      <c r="F1272" s="22" t="str">
        <f>_xlfn.IFS(MOD(A1272,3)=2,VLOOKUP(A1272,任务数值!A:R,9),MOD(A1272,3)=0,999,MOD(A1272,3)=1,VLOOKUP(A1272,任务数值!A:S,14))</f>
        <v>战斗类型-挂机关卡|35|170</v>
      </c>
      <c r="G1272" s="22">
        <f>_xlfn.IFS(MOD(A1272,3)=2,1,MOD(A1272,3)=0,VLOOKUP(A1272,任务数值!A:S,7),MOD(A1272,3)=1,1)</f>
        <v>1</v>
      </c>
      <c r="H1272" s="6" t="s">
        <v>21</v>
      </c>
      <c r="I1272" s="3">
        <v>3</v>
      </c>
    </row>
    <row r="1273" s="3" customFormat="1" spans="1:9">
      <c r="A1273" s="17">
        <v>1271</v>
      </c>
      <c r="B1273" s="3" t="str">
        <f>_xlfn.IFS(MOD(A1273,3)=2,VLOOKUP(A1273,任务数值!A:I,5),MOD(A1273,3)=0,VLOOKUP(A1273,任务数值!A:I,8),MOD(A1273,3)=1,VLOOKUP(A1273,任务数值!A:S,13))</f>
        <v>通关星球42-2</v>
      </c>
      <c r="C1273" s="17">
        <f t="shared" si="41"/>
        <v>1272</v>
      </c>
      <c r="D1273" s="22" t="str">
        <f t="shared" si="42"/>
        <v>成就类型-通关战斗类型关卡</v>
      </c>
      <c r="E1273" s="22">
        <v>1</v>
      </c>
      <c r="F1273" s="22" t="str">
        <f>_xlfn.IFS(MOD(A1273,3)=2,VLOOKUP(A1273,任务数值!A:R,9),MOD(A1273,3)=0,999,MOD(A1273,3)=1,VLOOKUP(A1273,任务数值!A:S,14))</f>
        <v>战斗类型-精英关卡|42|2</v>
      </c>
      <c r="G1273" s="22">
        <f>_xlfn.IFS(MOD(A1273,3)=2,1,MOD(A1273,3)=0,VLOOKUP(A1273,任务数值!A:S,7),MOD(A1273,3)=1,1)</f>
        <v>1</v>
      </c>
      <c r="H1273" s="6" t="s">
        <v>21</v>
      </c>
      <c r="I1273" s="3">
        <v>3</v>
      </c>
    </row>
    <row r="1274" s="3" customFormat="1" spans="1:9">
      <c r="A1274" s="17">
        <v>1272</v>
      </c>
      <c r="B1274" s="3" t="str">
        <f>_xlfn.IFS(MOD(A1274,3)=2,VLOOKUP(A1274,任务数值!A:I,5),MOD(A1274,3)=0,VLOOKUP(A1274,任务数值!A:I,8),MOD(A1274,3)=1,VLOOKUP(A1274,任务数值!A:S,13))</f>
        <v>职业总等级到达15000</v>
      </c>
      <c r="C1274" s="17">
        <f t="shared" si="41"/>
        <v>1273</v>
      </c>
      <c r="D1274" s="22" t="str">
        <f t="shared" si="42"/>
        <v>成就类型-职业到达等级</v>
      </c>
      <c r="E1274" s="22">
        <v>1</v>
      </c>
      <c r="F1274" s="22">
        <f>_xlfn.IFS(MOD(A1274,3)=2,VLOOKUP(A1274,任务数值!A:R,9),MOD(A1274,3)=0,999,MOD(A1274,3)=1,VLOOKUP(A1274,任务数值!A:S,14))</f>
        <v>999</v>
      </c>
      <c r="G1274" s="22">
        <f>_xlfn.IFS(MOD(A1274,3)=2,1,MOD(A1274,3)=0,VLOOKUP(A1274,任务数值!A:S,7),MOD(A1274,3)=1,1)</f>
        <v>15000</v>
      </c>
      <c r="H1274" s="6" t="s">
        <v>21</v>
      </c>
      <c r="I1274" s="3">
        <v>3</v>
      </c>
    </row>
    <row r="1275" s="3" customFormat="1" spans="1:9">
      <c r="A1275" s="17">
        <v>1273</v>
      </c>
      <c r="B1275" s="3" t="str">
        <f>_xlfn.IFS(MOD(A1275,3)=2,VLOOKUP(A1275,任务数值!A:I,5),MOD(A1275,3)=0,VLOOKUP(A1275,任务数值!A:I,8),MOD(A1275,3)=1,VLOOKUP(A1275,任务数值!A:S,13))</f>
        <v>通关守卫战:暗紫星170</v>
      </c>
      <c r="C1275" s="17">
        <f t="shared" si="41"/>
        <v>1274</v>
      </c>
      <c r="D1275" s="22" t="str">
        <f t="shared" si="42"/>
        <v>成就类型-通关战斗类型关卡</v>
      </c>
      <c r="E1275" s="22">
        <v>1</v>
      </c>
      <c r="F1275" s="22" t="str">
        <f>_xlfn.IFS(MOD(A1275,3)=2,VLOOKUP(A1275,任务数值!A:R,9),MOD(A1275,3)=0,999,MOD(A1275,3)=1,VLOOKUP(A1275,任务数值!A:S,14))</f>
        <v>战斗类型-挂机关卡|35|170</v>
      </c>
      <c r="G1275" s="22">
        <f>_xlfn.IFS(MOD(A1275,3)=2,1,MOD(A1275,3)=0,VLOOKUP(A1275,任务数值!A:S,7),MOD(A1275,3)=1,1)</f>
        <v>1</v>
      </c>
      <c r="H1275" s="6" t="s">
        <v>21</v>
      </c>
      <c r="I1275" s="3">
        <v>3</v>
      </c>
    </row>
    <row r="1276" s="3" customFormat="1" spans="1:9">
      <c r="A1276" s="17">
        <v>1274</v>
      </c>
      <c r="B1276" s="3" t="str">
        <f>_xlfn.IFS(MOD(A1276,3)=2,VLOOKUP(A1276,任务数值!A:I,5),MOD(A1276,3)=0,VLOOKUP(A1276,任务数值!A:I,8),MOD(A1276,3)=1,VLOOKUP(A1276,任务数值!A:S,13))</f>
        <v>通关星球42-2</v>
      </c>
      <c r="C1276" s="17">
        <f t="shared" si="41"/>
        <v>1275</v>
      </c>
      <c r="D1276" s="22" t="str">
        <f t="shared" si="42"/>
        <v>成就类型-通关战斗类型关卡</v>
      </c>
      <c r="E1276" s="22">
        <v>1</v>
      </c>
      <c r="F1276" s="22" t="str">
        <f>_xlfn.IFS(MOD(A1276,3)=2,VLOOKUP(A1276,任务数值!A:R,9),MOD(A1276,3)=0,999,MOD(A1276,3)=1,VLOOKUP(A1276,任务数值!A:S,14))</f>
        <v>战斗类型-精英关卡|42|2</v>
      </c>
      <c r="G1276" s="22">
        <f>_xlfn.IFS(MOD(A1276,3)=2,1,MOD(A1276,3)=0,VLOOKUP(A1276,任务数值!A:S,7),MOD(A1276,3)=1,1)</f>
        <v>1</v>
      </c>
      <c r="H1276" s="6" t="s">
        <v>21</v>
      </c>
      <c r="I1276" s="3">
        <v>3</v>
      </c>
    </row>
    <row r="1277" s="3" customFormat="1" spans="1:9">
      <c r="A1277" s="17">
        <v>1275</v>
      </c>
      <c r="B1277" s="3" t="str">
        <f>_xlfn.IFS(MOD(A1277,3)=2,VLOOKUP(A1277,任务数值!A:I,5),MOD(A1277,3)=0,VLOOKUP(A1277,任务数值!A:I,8),MOD(A1277,3)=1,VLOOKUP(A1277,任务数值!A:S,13))</f>
        <v>职业总等级到达15000</v>
      </c>
      <c r="C1277" s="17">
        <f t="shared" si="41"/>
        <v>1276</v>
      </c>
      <c r="D1277" s="22" t="str">
        <f t="shared" si="42"/>
        <v>成就类型-职业到达等级</v>
      </c>
      <c r="E1277" s="22">
        <v>1</v>
      </c>
      <c r="F1277" s="22">
        <f>_xlfn.IFS(MOD(A1277,3)=2,VLOOKUP(A1277,任务数值!A:R,9),MOD(A1277,3)=0,999,MOD(A1277,3)=1,VLOOKUP(A1277,任务数值!A:S,14))</f>
        <v>999</v>
      </c>
      <c r="G1277" s="22">
        <f>_xlfn.IFS(MOD(A1277,3)=2,1,MOD(A1277,3)=0,VLOOKUP(A1277,任务数值!A:S,7),MOD(A1277,3)=1,1)</f>
        <v>15000</v>
      </c>
      <c r="H1277" s="6" t="s">
        <v>21</v>
      </c>
      <c r="I1277" s="3">
        <v>3</v>
      </c>
    </row>
    <row r="1278" s="3" customFormat="1" spans="1:9">
      <c r="A1278" s="17">
        <v>1276</v>
      </c>
      <c r="B1278" s="3" t="str">
        <f>_xlfn.IFS(MOD(A1278,3)=2,VLOOKUP(A1278,任务数值!A:I,5),MOD(A1278,3)=0,VLOOKUP(A1278,任务数值!A:I,8),MOD(A1278,3)=1,VLOOKUP(A1278,任务数值!A:S,13))</f>
        <v>通关守卫战:暗紫星170</v>
      </c>
      <c r="C1278" s="17">
        <f t="shared" si="41"/>
        <v>1277</v>
      </c>
      <c r="D1278" s="22" t="str">
        <f t="shared" si="42"/>
        <v>成就类型-通关战斗类型关卡</v>
      </c>
      <c r="E1278" s="22">
        <v>1</v>
      </c>
      <c r="F1278" s="22" t="str">
        <f>_xlfn.IFS(MOD(A1278,3)=2,VLOOKUP(A1278,任务数值!A:R,9),MOD(A1278,3)=0,999,MOD(A1278,3)=1,VLOOKUP(A1278,任务数值!A:S,14))</f>
        <v>战斗类型-挂机关卡|35|170</v>
      </c>
      <c r="G1278" s="22">
        <f>_xlfn.IFS(MOD(A1278,3)=2,1,MOD(A1278,3)=0,VLOOKUP(A1278,任务数值!A:S,7),MOD(A1278,3)=1,1)</f>
        <v>1</v>
      </c>
      <c r="H1278" s="6" t="s">
        <v>21</v>
      </c>
      <c r="I1278" s="3">
        <v>3</v>
      </c>
    </row>
    <row r="1279" s="3" customFormat="1" spans="1:9">
      <c r="A1279" s="17">
        <v>1277</v>
      </c>
      <c r="B1279" s="3" t="str">
        <f>_xlfn.IFS(MOD(A1279,3)=2,VLOOKUP(A1279,任务数值!A:I,5),MOD(A1279,3)=0,VLOOKUP(A1279,任务数值!A:I,8),MOD(A1279,3)=1,VLOOKUP(A1279,任务数值!A:S,13))</f>
        <v>通关星球42-2</v>
      </c>
      <c r="C1279" s="17">
        <f t="shared" si="41"/>
        <v>1278</v>
      </c>
      <c r="D1279" s="22" t="str">
        <f t="shared" si="42"/>
        <v>成就类型-通关战斗类型关卡</v>
      </c>
      <c r="E1279" s="22">
        <v>1</v>
      </c>
      <c r="F1279" s="22" t="str">
        <f>_xlfn.IFS(MOD(A1279,3)=2,VLOOKUP(A1279,任务数值!A:R,9),MOD(A1279,3)=0,999,MOD(A1279,3)=1,VLOOKUP(A1279,任务数值!A:S,14))</f>
        <v>战斗类型-精英关卡|42|2</v>
      </c>
      <c r="G1279" s="22">
        <f>_xlfn.IFS(MOD(A1279,3)=2,1,MOD(A1279,3)=0,VLOOKUP(A1279,任务数值!A:S,7),MOD(A1279,3)=1,1)</f>
        <v>1</v>
      </c>
      <c r="H1279" s="6" t="s">
        <v>21</v>
      </c>
      <c r="I1279" s="3">
        <v>3</v>
      </c>
    </row>
    <row r="1280" s="3" customFormat="1" spans="1:9">
      <c r="A1280" s="17">
        <v>1278</v>
      </c>
      <c r="B1280" s="3" t="str">
        <f>_xlfn.IFS(MOD(A1280,3)=2,VLOOKUP(A1280,任务数值!A:I,5),MOD(A1280,3)=0,VLOOKUP(A1280,任务数值!A:I,8),MOD(A1280,3)=1,VLOOKUP(A1280,任务数值!A:S,13))</f>
        <v>职业总等级到达15000</v>
      </c>
      <c r="C1280" s="17">
        <f t="shared" si="41"/>
        <v>1279</v>
      </c>
      <c r="D1280" s="22" t="str">
        <f t="shared" si="42"/>
        <v>成就类型-职业到达等级</v>
      </c>
      <c r="E1280" s="22">
        <v>1</v>
      </c>
      <c r="F1280" s="22">
        <f>_xlfn.IFS(MOD(A1280,3)=2,VLOOKUP(A1280,任务数值!A:R,9),MOD(A1280,3)=0,999,MOD(A1280,3)=1,VLOOKUP(A1280,任务数值!A:S,14))</f>
        <v>999</v>
      </c>
      <c r="G1280" s="22">
        <f>_xlfn.IFS(MOD(A1280,3)=2,1,MOD(A1280,3)=0,VLOOKUP(A1280,任务数值!A:S,7),MOD(A1280,3)=1,1)</f>
        <v>15000</v>
      </c>
      <c r="H1280" s="6" t="s">
        <v>21</v>
      </c>
      <c r="I1280" s="3">
        <v>3</v>
      </c>
    </row>
    <row r="1281" s="3" customFormat="1" spans="1:9">
      <c r="A1281" s="17">
        <v>1279</v>
      </c>
      <c r="B1281" s="3" t="str">
        <f>_xlfn.IFS(MOD(A1281,3)=2,VLOOKUP(A1281,任务数值!A:I,5),MOD(A1281,3)=0,VLOOKUP(A1281,任务数值!A:I,8),MOD(A1281,3)=1,VLOOKUP(A1281,任务数值!A:S,13))</f>
        <v>通关守卫战:暗紫星170</v>
      </c>
      <c r="C1281" s="17">
        <f t="shared" si="41"/>
        <v>1280</v>
      </c>
      <c r="D1281" s="22" t="str">
        <f t="shared" si="42"/>
        <v>成就类型-通关战斗类型关卡</v>
      </c>
      <c r="E1281" s="22">
        <v>1</v>
      </c>
      <c r="F1281" s="22" t="str">
        <f>_xlfn.IFS(MOD(A1281,3)=2,VLOOKUP(A1281,任务数值!A:R,9),MOD(A1281,3)=0,999,MOD(A1281,3)=1,VLOOKUP(A1281,任务数值!A:S,14))</f>
        <v>战斗类型-挂机关卡|35|170</v>
      </c>
      <c r="G1281" s="22">
        <f>_xlfn.IFS(MOD(A1281,3)=2,1,MOD(A1281,3)=0,VLOOKUP(A1281,任务数值!A:S,7),MOD(A1281,3)=1,1)</f>
        <v>1</v>
      </c>
      <c r="H1281" s="6" t="s">
        <v>21</v>
      </c>
      <c r="I1281" s="3">
        <v>3</v>
      </c>
    </row>
    <row r="1282" s="3" customFormat="1" spans="1:9">
      <c r="A1282" s="17">
        <v>1280</v>
      </c>
      <c r="B1282" s="3" t="str">
        <f>_xlfn.IFS(MOD(A1282,3)=2,VLOOKUP(A1282,任务数值!A:I,5),MOD(A1282,3)=0,VLOOKUP(A1282,任务数值!A:I,8),MOD(A1282,3)=1,VLOOKUP(A1282,任务数值!A:S,13))</f>
        <v>通关星球42-2</v>
      </c>
      <c r="C1282" s="17">
        <f t="shared" ref="C1282:C1345" si="43">A1282+1</f>
        <v>1281</v>
      </c>
      <c r="D1282" s="22" t="str">
        <f t="shared" ref="D1282:D1345" si="44">_xlfn.IFS(MOD(A1282,3)=2,"成就类型-通关战斗类型关卡",MOD(A1282,3)=0,"成就类型-职业到达等级",MOD(A1282,3)=1,"成就类型-通关战斗类型关卡")</f>
        <v>成就类型-通关战斗类型关卡</v>
      </c>
      <c r="E1282" s="22">
        <v>1</v>
      </c>
      <c r="F1282" s="22" t="str">
        <f>_xlfn.IFS(MOD(A1282,3)=2,VLOOKUP(A1282,任务数值!A:R,9),MOD(A1282,3)=0,999,MOD(A1282,3)=1,VLOOKUP(A1282,任务数值!A:S,14))</f>
        <v>战斗类型-精英关卡|42|2</v>
      </c>
      <c r="G1282" s="22">
        <f>_xlfn.IFS(MOD(A1282,3)=2,1,MOD(A1282,3)=0,VLOOKUP(A1282,任务数值!A:S,7),MOD(A1282,3)=1,1)</f>
        <v>1</v>
      </c>
      <c r="H1282" s="6" t="s">
        <v>21</v>
      </c>
      <c r="I1282" s="3">
        <v>3</v>
      </c>
    </row>
    <row r="1283" s="3" customFormat="1" spans="1:9">
      <c r="A1283" s="17">
        <v>1281</v>
      </c>
      <c r="B1283" s="3" t="str">
        <f>_xlfn.IFS(MOD(A1283,3)=2,VLOOKUP(A1283,任务数值!A:I,5),MOD(A1283,3)=0,VLOOKUP(A1283,任务数值!A:I,8),MOD(A1283,3)=1,VLOOKUP(A1283,任务数值!A:S,13))</f>
        <v>职业总等级到达15000</v>
      </c>
      <c r="C1283" s="17">
        <f t="shared" si="43"/>
        <v>1282</v>
      </c>
      <c r="D1283" s="22" t="str">
        <f t="shared" si="44"/>
        <v>成就类型-职业到达等级</v>
      </c>
      <c r="E1283" s="22">
        <v>1</v>
      </c>
      <c r="F1283" s="22">
        <f>_xlfn.IFS(MOD(A1283,3)=2,VLOOKUP(A1283,任务数值!A:R,9),MOD(A1283,3)=0,999,MOD(A1283,3)=1,VLOOKUP(A1283,任务数值!A:S,14))</f>
        <v>999</v>
      </c>
      <c r="G1283" s="22">
        <f>_xlfn.IFS(MOD(A1283,3)=2,1,MOD(A1283,3)=0,VLOOKUP(A1283,任务数值!A:S,7),MOD(A1283,3)=1,1)</f>
        <v>15000</v>
      </c>
      <c r="H1283" s="6" t="s">
        <v>21</v>
      </c>
      <c r="I1283" s="3">
        <v>3</v>
      </c>
    </row>
    <row r="1284" s="3" customFormat="1" spans="1:9">
      <c r="A1284" s="17">
        <v>1282</v>
      </c>
      <c r="B1284" s="3" t="str">
        <f>_xlfn.IFS(MOD(A1284,3)=2,VLOOKUP(A1284,任务数值!A:I,5),MOD(A1284,3)=0,VLOOKUP(A1284,任务数值!A:I,8),MOD(A1284,3)=1,VLOOKUP(A1284,任务数值!A:S,13))</f>
        <v>通关守卫战:暗紫星170</v>
      </c>
      <c r="C1284" s="17">
        <f t="shared" si="43"/>
        <v>1283</v>
      </c>
      <c r="D1284" s="22" t="str">
        <f t="shared" si="44"/>
        <v>成就类型-通关战斗类型关卡</v>
      </c>
      <c r="E1284" s="22">
        <v>1</v>
      </c>
      <c r="F1284" s="22" t="str">
        <f>_xlfn.IFS(MOD(A1284,3)=2,VLOOKUP(A1284,任务数值!A:R,9),MOD(A1284,3)=0,999,MOD(A1284,3)=1,VLOOKUP(A1284,任务数值!A:S,14))</f>
        <v>战斗类型-挂机关卡|35|170</v>
      </c>
      <c r="G1284" s="22">
        <f>_xlfn.IFS(MOD(A1284,3)=2,1,MOD(A1284,3)=0,VLOOKUP(A1284,任务数值!A:S,7),MOD(A1284,3)=1,1)</f>
        <v>1</v>
      </c>
      <c r="H1284" s="6" t="s">
        <v>21</v>
      </c>
      <c r="I1284" s="3">
        <v>3</v>
      </c>
    </row>
    <row r="1285" s="3" customFormat="1" spans="1:9">
      <c r="A1285" s="17">
        <v>1283</v>
      </c>
      <c r="B1285" s="3" t="str">
        <f>_xlfn.IFS(MOD(A1285,3)=2,VLOOKUP(A1285,任务数值!A:I,5),MOD(A1285,3)=0,VLOOKUP(A1285,任务数值!A:I,8),MOD(A1285,3)=1,VLOOKUP(A1285,任务数值!A:S,13))</f>
        <v>通关星球42-2</v>
      </c>
      <c r="C1285" s="17">
        <f t="shared" si="43"/>
        <v>1284</v>
      </c>
      <c r="D1285" s="22" t="str">
        <f t="shared" si="44"/>
        <v>成就类型-通关战斗类型关卡</v>
      </c>
      <c r="E1285" s="22">
        <v>1</v>
      </c>
      <c r="F1285" s="22" t="str">
        <f>_xlfn.IFS(MOD(A1285,3)=2,VLOOKUP(A1285,任务数值!A:R,9),MOD(A1285,3)=0,999,MOD(A1285,3)=1,VLOOKUP(A1285,任务数值!A:S,14))</f>
        <v>战斗类型-精英关卡|42|2</v>
      </c>
      <c r="G1285" s="22">
        <f>_xlfn.IFS(MOD(A1285,3)=2,1,MOD(A1285,3)=0,VLOOKUP(A1285,任务数值!A:S,7),MOD(A1285,3)=1,1)</f>
        <v>1</v>
      </c>
      <c r="H1285" s="6" t="s">
        <v>21</v>
      </c>
      <c r="I1285" s="3">
        <v>3</v>
      </c>
    </row>
    <row r="1286" s="3" customFormat="1" spans="1:9">
      <c r="A1286" s="17">
        <v>1284</v>
      </c>
      <c r="B1286" s="3" t="str">
        <f>_xlfn.IFS(MOD(A1286,3)=2,VLOOKUP(A1286,任务数值!A:I,5),MOD(A1286,3)=0,VLOOKUP(A1286,任务数值!A:I,8),MOD(A1286,3)=1,VLOOKUP(A1286,任务数值!A:S,13))</f>
        <v>职业总等级到达15000</v>
      </c>
      <c r="C1286" s="17">
        <f t="shared" si="43"/>
        <v>1285</v>
      </c>
      <c r="D1286" s="22" t="str">
        <f t="shared" si="44"/>
        <v>成就类型-职业到达等级</v>
      </c>
      <c r="E1286" s="22">
        <v>1</v>
      </c>
      <c r="F1286" s="22">
        <f>_xlfn.IFS(MOD(A1286,3)=2,VLOOKUP(A1286,任务数值!A:R,9),MOD(A1286,3)=0,999,MOD(A1286,3)=1,VLOOKUP(A1286,任务数值!A:S,14))</f>
        <v>999</v>
      </c>
      <c r="G1286" s="22">
        <f>_xlfn.IFS(MOD(A1286,3)=2,1,MOD(A1286,3)=0,VLOOKUP(A1286,任务数值!A:S,7),MOD(A1286,3)=1,1)</f>
        <v>15000</v>
      </c>
      <c r="H1286" s="6" t="s">
        <v>21</v>
      </c>
      <c r="I1286" s="3">
        <v>3</v>
      </c>
    </row>
    <row r="1287" s="3" customFormat="1" spans="1:9">
      <c r="A1287" s="17">
        <v>1285</v>
      </c>
      <c r="B1287" s="3" t="str">
        <f>_xlfn.IFS(MOD(A1287,3)=2,VLOOKUP(A1287,任务数值!A:I,5),MOD(A1287,3)=0,VLOOKUP(A1287,任务数值!A:I,8),MOD(A1287,3)=1,VLOOKUP(A1287,任务数值!A:S,13))</f>
        <v>通关守卫战:暗紫星170</v>
      </c>
      <c r="C1287" s="17">
        <f t="shared" si="43"/>
        <v>1286</v>
      </c>
      <c r="D1287" s="22" t="str">
        <f t="shared" si="44"/>
        <v>成就类型-通关战斗类型关卡</v>
      </c>
      <c r="E1287" s="22">
        <v>1</v>
      </c>
      <c r="F1287" s="22" t="str">
        <f>_xlfn.IFS(MOD(A1287,3)=2,VLOOKUP(A1287,任务数值!A:R,9),MOD(A1287,3)=0,999,MOD(A1287,3)=1,VLOOKUP(A1287,任务数值!A:S,14))</f>
        <v>战斗类型-挂机关卡|35|170</v>
      </c>
      <c r="G1287" s="22">
        <f>_xlfn.IFS(MOD(A1287,3)=2,1,MOD(A1287,3)=0,VLOOKUP(A1287,任务数值!A:S,7),MOD(A1287,3)=1,1)</f>
        <v>1</v>
      </c>
      <c r="H1287" s="6" t="s">
        <v>21</v>
      </c>
      <c r="I1287" s="3">
        <v>3</v>
      </c>
    </row>
    <row r="1288" s="3" customFormat="1" spans="1:9">
      <c r="A1288" s="17">
        <v>1286</v>
      </c>
      <c r="B1288" s="3" t="str">
        <f>_xlfn.IFS(MOD(A1288,3)=2,VLOOKUP(A1288,任务数值!A:I,5),MOD(A1288,3)=0,VLOOKUP(A1288,任务数值!A:I,8),MOD(A1288,3)=1,VLOOKUP(A1288,任务数值!A:S,13))</f>
        <v>通关星球42-2</v>
      </c>
      <c r="C1288" s="17">
        <f t="shared" si="43"/>
        <v>1287</v>
      </c>
      <c r="D1288" s="22" t="str">
        <f t="shared" si="44"/>
        <v>成就类型-通关战斗类型关卡</v>
      </c>
      <c r="E1288" s="22">
        <v>1</v>
      </c>
      <c r="F1288" s="22" t="str">
        <f>_xlfn.IFS(MOD(A1288,3)=2,VLOOKUP(A1288,任务数值!A:R,9),MOD(A1288,3)=0,999,MOD(A1288,3)=1,VLOOKUP(A1288,任务数值!A:S,14))</f>
        <v>战斗类型-精英关卡|42|2</v>
      </c>
      <c r="G1288" s="22">
        <f>_xlfn.IFS(MOD(A1288,3)=2,1,MOD(A1288,3)=0,VLOOKUP(A1288,任务数值!A:S,7),MOD(A1288,3)=1,1)</f>
        <v>1</v>
      </c>
      <c r="H1288" s="6" t="s">
        <v>21</v>
      </c>
      <c r="I1288" s="3">
        <v>3</v>
      </c>
    </row>
    <row r="1289" s="3" customFormat="1" spans="1:9">
      <c r="A1289" s="17">
        <v>1287</v>
      </c>
      <c r="B1289" s="3" t="str">
        <f>_xlfn.IFS(MOD(A1289,3)=2,VLOOKUP(A1289,任务数值!A:I,5),MOD(A1289,3)=0,VLOOKUP(A1289,任务数值!A:I,8),MOD(A1289,3)=1,VLOOKUP(A1289,任务数值!A:S,13))</f>
        <v>职业总等级到达15000</v>
      </c>
      <c r="C1289" s="17">
        <f t="shared" si="43"/>
        <v>1288</v>
      </c>
      <c r="D1289" s="22" t="str">
        <f t="shared" si="44"/>
        <v>成就类型-职业到达等级</v>
      </c>
      <c r="E1289" s="22">
        <v>1</v>
      </c>
      <c r="F1289" s="22">
        <f>_xlfn.IFS(MOD(A1289,3)=2,VLOOKUP(A1289,任务数值!A:R,9),MOD(A1289,3)=0,999,MOD(A1289,3)=1,VLOOKUP(A1289,任务数值!A:S,14))</f>
        <v>999</v>
      </c>
      <c r="G1289" s="22">
        <f>_xlfn.IFS(MOD(A1289,3)=2,1,MOD(A1289,3)=0,VLOOKUP(A1289,任务数值!A:S,7),MOD(A1289,3)=1,1)</f>
        <v>15000</v>
      </c>
      <c r="H1289" s="6" t="s">
        <v>21</v>
      </c>
      <c r="I1289" s="3">
        <v>3</v>
      </c>
    </row>
    <row r="1290" s="3" customFormat="1" spans="1:9">
      <c r="A1290" s="17">
        <v>1288</v>
      </c>
      <c r="B1290" s="3" t="str">
        <f>_xlfn.IFS(MOD(A1290,3)=2,VLOOKUP(A1290,任务数值!A:I,5),MOD(A1290,3)=0,VLOOKUP(A1290,任务数值!A:I,8),MOD(A1290,3)=1,VLOOKUP(A1290,任务数值!A:S,13))</f>
        <v>通关守卫战:暗紫星170</v>
      </c>
      <c r="C1290" s="17">
        <f t="shared" si="43"/>
        <v>1289</v>
      </c>
      <c r="D1290" s="22" t="str">
        <f t="shared" si="44"/>
        <v>成就类型-通关战斗类型关卡</v>
      </c>
      <c r="E1290" s="22">
        <v>1</v>
      </c>
      <c r="F1290" s="22" t="str">
        <f>_xlfn.IFS(MOD(A1290,3)=2,VLOOKUP(A1290,任务数值!A:R,9),MOD(A1290,3)=0,999,MOD(A1290,3)=1,VLOOKUP(A1290,任务数值!A:S,14))</f>
        <v>战斗类型-挂机关卡|35|170</v>
      </c>
      <c r="G1290" s="22">
        <f>_xlfn.IFS(MOD(A1290,3)=2,1,MOD(A1290,3)=0,VLOOKUP(A1290,任务数值!A:S,7),MOD(A1290,3)=1,1)</f>
        <v>1</v>
      </c>
      <c r="H1290" s="6" t="s">
        <v>21</v>
      </c>
      <c r="I1290" s="3">
        <v>3</v>
      </c>
    </row>
    <row r="1291" s="3" customFormat="1" spans="1:9">
      <c r="A1291" s="17">
        <v>1289</v>
      </c>
      <c r="B1291" s="3" t="str">
        <f>_xlfn.IFS(MOD(A1291,3)=2,VLOOKUP(A1291,任务数值!A:I,5),MOD(A1291,3)=0,VLOOKUP(A1291,任务数值!A:I,8),MOD(A1291,3)=1,VLOOKUP(A1291,任务数值!A:S,13))</f>
        <v>通关星球42-2</v>
      </c>
      <c r="C1291" s="17">
        <f t="shared" si="43"/>
        <v>1290</v>
      </c>
      <c r="D1291" s="22" t="str">
        <f t="shared" si="44"/>
        <v>成就类型-通关战斗类型关卡</v>
      </c>
      <c r="E1291" s="22">
        <v>1</v>
      </c>
      <c r="F1291" s="22" t="str">
        <f>_xlfn.IFS(MOD(A1291,3)=2,VLOOKUP(A1291,任务数值!A:R,9),MOD(A1291,3)=0,999,MOD(A1291,3)=1,VLOOKUP(A1291,任务数值!A:S,14))</f>
        <v>战斗类型-精英关卡|42|2</v>
      </c>
      <c r="G1291" s="22">
        <f>_xlfn.IFS(MOD(A1291,3)=2,1,MOD(A1291,3)=0,VLOOKUP(A1291,任务数值!A:S,7),MOD(A1291,3)=1,1)</f>
        <v>1</v>
      </c>
      <c r="H1291" s="6" t="s">
        <v>21</v>
      </c>
      <c r="I1291" s="3">
        <v>3</v>
      </c>
    </row>
    <row r="1292" s="3" customFormat="1" spans="1:9">
      <c r="A1292" s="17">
        <v>1290</v>
      </c>
      <c r="B1292" s="3" t="str">
        <f>_xlfn.IFS(MOD(A1292,3)=2,VLOOKUP(A1292,任务数值!A:I,5),MOD(A1292,3)=0,VLOOKUP(A1292,任务数值!A:I,8),MOD(A1292,3)=1,VLOOKUP(A1292,任务数值!A:S,13))</f>
        <v>职业总等级到达15000</v>
      </c>
      <c r="C1292" s="17">
        <f t="shared" si="43"/>
        <v>1291</v>
      </c>
      <c r="D1292" s="22" t="str">
        <f t="shared" si="44"/>
        <v>成就类型-职业到达等级</v>
      </c>
      <c r="E1292" s="22">
        <v>1</v>
      </c>
      <c r="F1292" s="22">
        <f>_xlfn.IFS(MOD(A1292,3)=2,VLOOKUP(A1292,任务数值!A:R,9),MOD(A1292,3)=0,999,MOD(A1292,3)=1,VLOOKUP(A1292,任务数值!A:S,14))</f>
        <v>999</v>
      </c>
      <c r="G1292" s="22">
        <f>_xlfn.IFS(MOD(A1292,3)=2,1,MOD(A1292,3)=0,VLOOKUP(A1292,任务数值!A:S,7),MOD(A1292,3)=1,1)</f>
        <v>15000</v>
      </c>
      <c r="H1292" s="6" t="s">
        <v>21</v>
      </c>
      <c r="I1292" s="3">
        <v>3</v>
      </c>
    </row>
    <row r="1293" s="3" customFormat="1" spans="1:9">
      <c r="A1293" s="17">
        <v>1291</v>
      </c>
      <c r="B1293" s="3" t="str">
        <f>_xlfn.IFS(MOD(A1293,3)=2,VLOOKUP(A1293,任务数值!A:I,5),MOD(A1293,3)=0,VLOOKUP(A1293,任务数值!A:I,8),MOD(A1293,3)=1,VLOOKUP(A1293,任务数值!A:S,13))</f>
        <v>通关守卫战:暗紫星170</v>
      </c>
      <c r="C1293" s="17">
        <f t="shared" si="43"/>
        <v>1292</v>
      </c>
      <c r="D1293" s="22" t="str">
        <f t="shared" si="44"/>
        <v>成就类型-通关战斗类型关卡</v>
      </c>
      <c r="E1293" s="22">
        <v>1</v>
      </c>
      <c r="F1293" s="22" t="str">
        <f>_xlfn.IFS(MOD(A1293,3)=2,VLOOKUP(A1293,任务数值!A:R,9),MOD(A1293,3)=0,999,MOD(A1293,3)=1,VLOOKUP(A1293,任务数值!A:S,14))</f>
        <v>战斗类型-挂机关卡|35|170</v>
      </c>
      <c r="G1293" s="22">
        <f>_xlfn.IFS(MOD(A1293,3)=2,1,MOD(A1293,3)=0,VLOOKUP(A1293,任务数值!A:S,7),MOD(A1293,3)=1,1)</f>
        <v>1</v>
      </c>
      <c r="H1293" s="6" t="s">
        <v>21</v>
      </c>
      <c r="I1293" s="3">
        <v>3</v>
      </c>
    </row>
    <row r="1294" s="3" customFormat="1" spans="1:9">
      <c r="A1294" s="17">
        <v>1292</v>
      </c>
      <c r="B1294" s="3" t="str">
        <f>_xlfn.IFS(MOD(A1294,3)=2,VLOOKUP(A1294,任务数值!A:I,5),MOD(A1294,3)=0,VLOOKUP(A1294,任务数值!A:I,8),MOD(A1294,3)=1,VLOOKUP(A1294,任务数值!A:S,13))</f>
        <v>通关星球42-2</v>
      </c>
      <c r="C1294" s="17">
        <f t="shared" si="43"/>
        <v>1293</v>
      </c>
      <c r="D1294" s="22" t="str">
        <f t="shared" si="44"/>
        <v>成就类型-通关战斗类型关卡</v>
      </c>
      <c r="E1294" s="22">
        <v>1</v>
      </c>
      <c r="F1294" s="22" t="str">
        <f>_xlfn.IFS(MOD(A1294,3)=2,VLOOKUP(A1294,任务数值!A:R,9),MOD(A1294,3)=0,999,MOD(A1294,3)=1,VLOOKUP(A1294,任务数值!A:S,14))</f>
        <v>战斗类型-精英关卡|42|2</v>
      </c>
      <c r="G1294" s="22">
        <f>_xlfn.IFS(MOD(A1294,3)=2,1,MOD(A1294,3)=0,VLOOKUP(A1294,任务数值!A:S,7),MOD(A1294,3)=1,1)</f>
        <v>1</v>
      </c>
      <c r="H1294" s="6" t="s">
        <v>21</v>
      </c>
      <c r="I1294" s="3">
        <v>3</v>
      </c>
    </row>
    <row r="1295" s="3" customFormat="1" spans="1:9">
      <c r="A1295" s="17">
        <v>1293</v>
      </c>
      <c r="B1295" s="3" t="str">
        <f>_xlfn.IFS(MOD(A1295,3)=2,VLOOKUP(A1295,任务数值!A:I,5),MOD(A1295,3)=0,VLOOKUP(A1295,任务数值!A:I,8),MOD(A1295,3)=1,VLOOKUP(A1295,任务数值!A:S,13))</f>
        <v>职业总等级到达15000</v>
      </c>
      <c r="C1295" s="17">
        <f t="shared" si="43"/>
        <v>1294</v>
      </c>
      <c r="D1295" s="22" t="str">
        <f t="shared" si="44"/>
        <v>成就类型-职业到达等级</v>
      </c>
      <c r="E1295" s="22">
        <v>1</v>
      </c>
      <c r="F1295" s="22">
        <f>_xlfn.IFS(MOD(A1295,3)=2,VLOOKUP(A1295,任务数值!A:R,9),MOD(A1295,3)=0,999,MOD(A1295,3)=1,VLOOKUP(A1295,任务数值!A:S,14))</f>
        <v>999</v>
      </c>
      <c r="G1295" s="22">
        <f>_xlfn.IFS(MOD(A1295,3)=2,1,MOD(A1295,3)=0,VLOOKUP(A1295,任务数值!A:S,7),MOD(A1295,3)=1,1)</f>
        <v>15000</v>
      </c>
      <c r="H1295" s="6" t="s">
        <v>21</v>
      </c>
      <c r="I1295" s="3">
        <v>3</v>
      </c>
    </row>
    <row r="1296" s="3" customFormat="1" spans="1:9">
      <c r="A1296" s="17">
        <v>1294</v>
      </c>
      <c r="B1296" s="3" t="str">
        <f>_xlfn.IFS(MOD(A1296,3)=2,VLOOKUP(A1296,任务数值!A:I,5),MOD(A1296,3)=0,VLOOKUP(A1296,任务数值!A:I,8),MOD(A1296,3)=1,VLOOKUP(A1296,任务数值!A:S,13))</f>
        <v>通关守卫战:暗紫星170</v>
      </c>
      <c r="C1296" s="17">
        <f t="shared" si="43"/>
        <v>1295</v>
      </c>
      <c r="D1296" s="22" t="str">
        <f t="shared" si="44"/>
        <v>成就类型-通关战斗类型关卡</v>
      </c>
      <c r="E1296" s="22">
        <v>1</v>
      </c>
      <c r="F1296" s="22" t="str">
        <f>_xlfn.IFS(MOD(A1296,3)=2,VLOOKUP(A1296,任务数值!A:R,9),MOD(A1296,3)=0,999,MOD(A1296,3)=1,VLOOKUP(A1296,任务数值!A:S,14))</f>
        <v>战斗类型-挂机关卡|35|170</v>
      </c>
      <c r="G1296" s="22">
        <f>_xlfn.IFS(MOD(A1296,3)=2,1,MOD(A1296,3)=0,VLOOKUP(A1296,任务数值!A:S,7),MOD(A1296,3)=1,1)</f>
        <v>1</v>
      </c>
      <c r="H1296" s="6" t="s">
        <v>21</v>
      </c>
      <c r="I1296" s="3">
        <v>3</v>
      </c>
    </row>
    <row r="1297" s="3" customFormat="1" spans="1:9">
      <c r="A1297" s="17">
        <v>1295</v>
      </c>
      <c r="B1297" s="3" t="str">
        <f>_xlfn.IFS(MOD(A1297,3)=2,VLOOKUP(A1297,任务数值!A:I,5),MOD(A1297,3)=0,VLOOKUP(A1297,任务数值!A:I,8),MOD(A1297,3)=1,VLOOKUP(A1297,任务数值!A:S,13))</f>
        <v>通关星球42-2</v>
      </c>
      <c r="C1297" s="17">
        <f t="shared" si="43"/>
        <v>1296</v>
      </c>
      <c r="D1297" s="22" t="str">
        <f t="shared" si="44"/>
        <v>成就类型-通关战斗类型关卡</v>
      </c>
      <c r="E1297" s="22">
        <v>1</v>
      </c>
      <c r="F1297" s="22" t="str">
        <f>_xlfn.IFS(MOD(A1297,3)=2,VLOOKUP(A1297,任务数值!A:R,9),MOD(A1297,3)=0,999,MOD(A1297,3)=1,VLOOKUP(A1297,任务数值!A:S,14))</f>
        <v>战斗类型-精英关卡|42|2</v>
      </c>
      <c r="G1297" s="22">
        <f>_xlfn.IFS(MOD(A1297,3)=2,1,MOD(A1297,3)=0,VLOOKUP(A1297,任务数值!A:S,7),MOD(A1297,3)=1,1)</f>
        <v>1</v>
      </c>
      <c r="H1297" s="6" t="s">
        <v>21</v>
      </c>
      <c r="I1297" s="3">
        <v>3</v>
      </c>
    </row>
    <row r="1298" s="3" customFormat="1" spans="1:9">
      <c r="A1298" s="17">
        <v>1296</v>
      </c>
      <c r="B1298" s="3" t="str">
        <f>_xlfn.IFS(MOD(A1298,3)=2,VLOOKUP(A1298,任务数值!A:I,5),MOD(A1298,3)=0,VLOOKUP(A1298,任务数值!A:I,8),MOD(A1298,3)=1,VLOOKUP(A1298,任务数值!A:S,13))</f>
        <v>职业总等级到达15000</v>
      </c>
      <c r="C1298" s="17">
        <f t="shared" si="43"/>
        <v>1297</v>
      </c>
      <c r="D1298" s="22" t="str">
        <f t="shared" si="44"/>
        <v>成就类型-职业到达等级</v>
      </c>
      <c r="E1298" s="22">
        <v>1</v>
      </c>
      <c r="F1298" s="22">
        <f>_xlfn.IFS(MOD(A1298,3)=2,VLOOKUP(A1298,任务数值!A:R,9),MOD(A1298,3)=0,999,MOD(A1298,3)=1,VLOOKUP(A1298,任务数值!A:S,14))</f>
        <v>999</v>
      </c>
      <c r="G1298" s="22">
        <f>_xlfn.IFS(MOD(A1298,3)=2,1,MOD(A1298,3)=0,VLOOKUP(A1298,任务数值!A:S,7),MOD(A1298,3)=1,1)</f>
        <v>15000</v>
      </c>
      <c r="H1298" s="6" t="s">
        <v>21</v>
      </c>
      <c r="I1298" s="3">
        <v>3</v>
      </c>
    </row>
    <row r="1299" s="3" customFormat="1" spans="1:9">
      <c r="A1299" s="17">
        <v>1297</v>
      </c>
      <c r="B1299" s="3" t="str">
        <f>_xlfn.IFS(MOD(A1299,3)=2,VLOOKUP(A1299,任务数值!A:I,5),MOD(A1299,3)=0,VLOOKUP(A1299,任务数值!A:I,8),MOD(A1299,3)=1,VLOOKUP(A1299,任务数值!A:S,13))</f>
        <v>通关守卫战:暗紫星170</v>
      </c>
      <c r="C1299" s="17">
        <f t="shared" si="43"/>
        <v>1298</v>
      </c>
      <c r="D1299" s="22" t="str">
        <f t="shared" si="44"/>
        <v>成就类型-通关战斗类型关卡</v>
      </c>
      <c r="E1299" s="22">
        <v>1</v>
      </c>
      <c r="F1299" s="22" t="str">
        <f>_xlfn.IFS(MOD(A1299,3)=2,VLOOKUP(A1299,任务数值!A:R,9),MOD(A1299,3)=0,999,MOD(A1299,3)=1,VLOOKUP(A1299,任务数值!A:S,14))</f>
        <v>战斗类型-挂机关卡|35|170</v>
      </c>
      <c r="G1299" s="22">
        <f>_xlfn.IFS(MOD(A1299,3)=2,1,MOD(A1299,3)=0,VLOOKUP(A1299,任务数值!A:S,7),MOD(A1299,3)=1,1)</f>
        <v>1</v>
      </c>
      <c r="H1299" s="6" t="s">
        <v>21</v>
      </c>
      <c r="I1299" s="3">
        <v>3</v>
      </c>
    </row>
    <row r="1300" s="3" customFormat="1" spans="1:9">
      <c r="A1300" s="17">
        <v>1298</v>
      </c>
      <c r="B1300" s="3" t="str">
        <f>_xlfn.IFS(MOD(A1300,3)=2,VLOOKUP(A1300,任务数值!A:I,5),MOD(A1300,3)=0,VLOOKUP(A1300,任务数值!A:I,8),MOD(A1300,3)=1,VLOOKUP(A1300,任务数值!A:S,13))</f>
        <v>通关星球42-2</v>
      </c>
      <c r="C1300" s="17">
        <f t="shared" si="43"/>
        <v>1299</v>
      </c>
      <c r="D1300" s="22" t="str">
        <f t="shared" si="44"/>
        <v>成就类型-通关战斗类型关卡</v>
      </c>
      <c r="E1300" s="22">
        <v>1</v>
      </c>
      <c r="F1300" s="22" t="str">
        <f>_xlfn.IFS(MOD(A1300,3)=2,VLOOKUP(A1300,任务数值!A:R,9),MOD(A1300,3)=0,999,MOD(A1300,3)=1,VLOOKUP(A1300,任务数值!A:S,14))</f>
        <v>战斗类型-精英关卡|42|2</v>
      </c>
      <c r="G1300" s="22">
        <f>_xlfn.IFS(MOD(A1300,3)=2,1,MOD(A1300,3)=0,VLOOKUP(A1300,任务数值!A:S,7),MOD(A1300,3)=1,1)</f>
        <v>1</v>
      </c>
      <c r="H1300" s="6" t="s">
        <v>21</v>
      </c>
      <c r="I1300" s="3">
        <v>3</v>
      </c>
    </row>
    <row r="1301" s="3" customFormat="1" spans="1:9">
      <c r="A1301" s="17">
        <v>1299</v>
      </c>
      <c r="B1301" s="3" t="str">
        <f>_xlfn.IFS(MOD(A1301,3)=2,VLOOKUP(A1301,任务数值!A:I,5),MOD(A1301,3)=0,VLOOKUP(A1301,任务数值!A:I,8),MOD(A1301,3)=1,VLOOKUP(A1301,任务数值!A:S,13))</f>
        <v>职业总等级到达15000</v>
      </c>
      <c r="C1301" s="17">
        <f t="shared" si="43"/>
        <v>1300</v>
      </c>
      <c r="D1301" s="22" t="str">
        <f t="shared" si="44"/>
        <v>成就类型-职业到达等级</v>
      </c>
      <c r="E1301" s="22">
        <v>1</v>
      </c>
      <c r="F1301" s="22">
        <f>_xlfn.IFS(MOD(A1301,3)=2,VLOOKUP(A1301,任务数值!A:R,9),MOD(A1301,3)=0,999,MOD(A1301,3)=1,VLOOKUP(A1301,任务数值!A:S,14))</f>
        <v>999</v>
      </c>
      <c r="G1301" s="22">
        <f>_xlfn.IFS(MOD(A1301,3)=2,1,MOD(A1301,3)=0,VLOOKUP(A1301,任务数值!A:S,7),MOD(A1301,3)=1,1)</f>
        <v>15000</v>
      </c>
      <c r="H1301" s="6" t="s">
        <v>21</v>
      </c>
      <c r="I1301" s="3">
        <v>3</v>
      </c>
    </row>
    <row r="1302" s="3" customFormat="1" spans="1:9">
      <c r="A1302" s="17">
        <v>1300</v>
      </c>
      <c r="B1302" s="3" t="str">
        <f>_xlfn.IFS(MOD(A1302,3)=2,VLOOKUP(A1302,任务数值!A:I,5),MOD(A1302,3)=0,VLOOKUP(A1302,任务数值!A:I,8),MOD(A1302,3)=1,VLOOKUP(A1302,任务数值!A:S,13))</f>
        <v>通关守卫战:暗紫星170</v>
      </c>
      <c r="C1302" s="17">
        <f t="shared" si="43"/>
        <v>1301</v>
      </c>
      <c r="D1302" s="22" t="str">
        <f t="shared" si="44"/>
        <v>成就类型-通关战斗类型关卡</v>
      </c>
      <c r="E1302" s="22">
        <v>1</v>
      </c>
      <c r="F1302" s="22" t="str">
        <f>_xlfn.IFS(MOD(A1302,3)=2,VLOOKUP(A1302,任务数值!A:R,9),MOD(A1302,3)=0,999,MOD(A1302,3)=1,VLOOKUP(A1302,任务数值!A:S,14))</f>
        <v>战斗类型-挂机关卡|35|170</v>
      </c>
      <c r="G1302" s="22">
        <f>_xlfn.IFS(MOD(A1302,3)=2,1,MOD(A1302,3)=0,VLOOKUP(A1302,任务数值!A:S,7),MOD(A1302,3)=1,1)</f>
        <v>1</v>
      </c>
      <c r="H1302" s="6" t="s">
        <v>21</v>
      </c>
      <c r="I1302" s="3">
        <v>3</v>
      </c>
    </row>
    <row r="1303" s="3" customFormat="1" spans="1:9">
      <c r="A1303" s="17">
        <v>1301</v>
      </c>
      <c r="B1303" s="3" t="str">
        <f>_xlfn.IFS(MOD(A1303,3)=2,VLOOKUP(A1303,任务数值!A:I,5),MOD(A1303,3)=0,VLOOKUP(A1303,任务数值!A:I,8),MOD(A1303,3)=1,VLOOKUP(A1303,任务数值!A:S,13))</f>
        <v>通关星球42-2</v>
      </c>
      <c r="C1303" s="17">
        <f t="shared" si="43"/>
        <v>1302</v>
      </c>
      <c r="D1303" s="22" t="str">
        <f t="shared" si="44"/>
        <v>成就类型-通关战斗类型关卡</v>
      </c>
      <c r="E1303" s="22">
        <v>1</v>
      </c>
      <c r="F1303" s="22" t="str">
        <f>_xlfn.IFS(MOD(A1303,3)=2,VLOOKUP(A1303,任务数值!A:R,9),MOD(A1303,3)=0,999,MOD(A1303,3)=1,VLOOKUP(A1303,任务数值!A:S,14))</f>
        <v>战斗类型-精英关卡|42|2</v>
      </c>
      <c r="G1303" s="22">
        <f>_xlfn.IFS(MOD(A1303,3)=2,1,MOD(A1303,3)=0,VLOOKUP(A1303,任务数值!A:S,7),MOD(A1303,3)=1,1)</f>
        <v>1</v>
      </c>
      <c r="H1303" s="6" t="s">
        <v>21</v>
      </c>
      <c r="I1303" s="3">
        <v>3</v>
      </c>
    </row>
    <row r="1304" s="3" customFormat="1" spans="1:9">
      <c r="A1304" s="17">
        <v>1302</v>
      </c>
      <c r="B1304" s="3" t="str">
        <f>_xlfn.IFS(MOD(A1304,3)=2,VLOOKUP(A1304,任务数值!A:I,5),MOD(A1304,3)=0,VLOOKUP(A1304,任务数值!A:I,8),MOD(A1304,3)=1,VLOOKUP(A1304,任务数值!A:S,13))</f>
        <v>职业总等级到达15000</v>
      </c>
      <c r="C1304" s="17">
        <f t="shared" si="43"/>
        <v>1303</v>
      </c>
      <c r="D1304" s="22" t="str">
        <f t="shared" si="44"/>
        <v>成就类型-职业到达等级</v>
      </c>
      <c r="E1304" s="22">
        <v>1</v>
      </c>
      <c r="F1304" s="22">
        <f>_xlfn.IFS(MOD(A1304,3)=2,VLOOKUP(A1304,任务数值!A:R,9),MOD(A1304,3)=0,999,MOD(A1304,3)=1,VLOOKUP(A1304,任务数值!A:S,14))</f>
        <v>999</v>
      </c>
      <c r="G1304" s="22">
        <f>_xlfn.IFS(MOD(A1304,3)=2,1,MOD(A1304,3)=0,VLOOKUP(A1304,任务数值!A:S,7),MOD(A1304,3)=1,1)</f>
        <v>15000</v>
      </c>
      <c r="H1304" s="6" t="s">
        <v>21</v>
      </c>
      <c r="I1304" s="3">
        <v>3</v>
      </c>
    </row>
    <row r="1305" s="3" customFormat="1" spans="1:9">
      <c r="A1305" s="17">
        <v>1303</v>
      </c>
      <c r="B1305" s="3" t="str">
        <f>_xlfn.IFS(MOD(A1305,3)=2,VLOOKUP(A1305,任务数值!A:I,5),MOD(A1305,3)=0,VLOOKUP(A1305,任务数值!A:I,8),MOD(A1305,3)=1,VLOOKUP(A1305,任务数值!A:S,13))</f>
        <v>通关守卫战:暗紫星170</v>
      </c>
      <c r="C1305" s="17">
        <f t="shared" si="43"/>
        <v>1304</v>
      </c>
      <c r="D1305" s="22" t="str">
        <f t="shared" si="44"/>
        <v>成就类型-通关战斗类型关卡</v>
      </c>
      <c r="E1305" s="22">
        <v>1</v>
      </c>
      <c r="F1305" s="22" t="str">
        <f>_xlfn.IFS(MOD(A1305,3)=2,VLOOKUP(A1305,任务数值!A:R,9),MOD(A1305,3)=0,999,MOD(A1305,3)=1,VLOOKUP(A1305,任务数值!A:S,14))</f>
        <v>战斗类型-挂机关卡|35|170</v>
      </c>
      <c r="G1305" s="22">
        <f>_xlfn.IFS(MOD(A1305,3)=2,1,MOD(A1305,3)=0,VLOOKUP(A1305,任务数值!A:S,7),MOD(A1305,3)=1,1)</f>
        <v>1</v>
      </c>
      <c r="H1305" s="6" t="s">
        <v>21</v>
      </c>
      <c r="I1305" s="3">
        <v>3</v>
      </c>
    </row>
    <row r="1306" s="3" customFormat="1" spans="1:9">
      <c r="A1306" s="17">
        <v>1304</v>
      </c>
      <c r="B1306" s="3" t="str">
        <f>_xlfn.IFS(MOD(A1306,3)=2,VLOOKUP(A1306,任务数值!A:I,5),MOD(A1306,3)=0,VLOOKUP(A1306,任务数值!A:I,8),MOD(A1306,3)=1,VLOOKUP(A1306,任务数值!A:S,13))</f>
        <v>通关星球42-2</v>
      </c>
      <c r="C1306" s="17">
        <f t="shared" si="43"/>
        <v>1305</v>
      </c>
      <c r="D1306" s="22" t="str">
        <f t="shared" si="44"/>
        <v>成就类型-通关战斗类型关卡</v>
      </c>
      <c r="E1306" s="22">
        <v>1</v>
      </c>
      <c r="F1306" s="22" t="str">
        <f>_xlfn.IFS(MOD(A1306,3)=2,VLOOKUP(A1306,任务数值!A:R,9),MOD(A1306,3)=0,999,MOD(A1306,3)=1,VLOOKUP(A1306,任务数值!A:S,14))</f>
        <v>战斗类型-精英关卡|42|2</v>
      </c>
      <c r="G1306" s="22">
        <f>_xlfn.IFS(MOD(A1306,3)=2,1,MOD(A1306,3)=0,VLOOKUP(A1306,任务数值!A:S,7),MOD(A1306,3)=1,1)</f>
        <v>1</v>
      </c>
      <c r="H1306" s="6" t="s">
        <v>21</v>
      </c>
      <c r="I1306" s="3">
        <v>3</v>
      </c>
    </row>
    <row r="1307" s="3" customFormat="1" spans="1:9">
      <c r="A1307" s="17">
        <v>1305</v>
      </c>
      <c r="B1307" s="3" t="str">
        <f>_xlfn.IFS(MOD(A1307,3)=2,VLOOKUP(A1307,任务数值!A:I,5),MOD(A1307,3)=0,VLOOKUP(A1307,任务数值!A:I,8),MOD(A1307,3)=1,VLOOKUP(A1307,任务数值!A:S,13))</f>
        <v>职业总等级到达15000</v>
      </c>
      <c r="C1307" s="17">
        <f t="shared" si="43"/>
        <v>1306</v>
      </c>
      <c r="D1307" s="22" t="str">
        <f t="shared" si="44"/>
        <v>成就类型-职业到达等级</v>
      </c>
      <c r="E1307" s="22">
        <v>1</v>
      </c>
      <c r="F1307" s="22">
        <f>_xlfn.IFS(MOD(A1307,3)=2,VLOOKUP(A1307,任务数值!A:R,9),MOD(A1307,3)=0,999,MOD(A1307,3)=1,VLOOKUP(A1307,任务数值!A:S,14))</f>
        <v>999</v>
      </c>
      <c r="G1307" s="22">
        <f>_xlfn.IFS(MOD(A1307,3)=2,1,MOD(A1307,3)=0,VLOOKUP(A1307,任务数值!A:S,7),MOD(A1307,3)=1,1)</f>
        <v>15000</v>
      </c>
      <c r="H1307" s="6" t="s">
        <v>21</v>
      </c>
      <c r="I1307" s="3">
        <v>3</v>
      </c>
    </row>
    <row r="1308" s="3" customFormat="1" spans="1:9">
      <c r="A1308" s="17">
        <v>1306</v>
      </c>
      <c r="B1308" s="3" t="str">
        <f>_xlfn.IFS(MOD(A1308,3)=2,VLOOKUP(A1308,任务数值!A:I,5),MOD(A1308,3)=0,VLOOKUP(A1308,任务数值!A:I,8),MOD(A1308,3)=1,VLOOKUP(A1308,任务数值!A:S,13))</f>
        <v>通关守卫战:暗紫星170</v>
      </c>
      <c r="C1308" s="17">
        <f t="shared" si="43"/>
        <v>1307</v>
      </c>
      <c r="D1308" s="22" t="str">
        <f t="shared" si="44"/>
        <v>成就类型-通关战斗类型关卡</v>
      </c>
      <c r="E1308" s="22">
        <v>1</v>
      </c>
      <c r="F1308" s="22" t="str">
        <f>_xlfn.IFS(MOD(A1308,3)=2,VLOOKUP(A1308,任务数值!A:R,9),MOD(A1308,3)=0,999,MOD(A1308,3)=1,VLOOKUP(A1308,任务数值!A:S,14))</f>
        <v>战斗类型-挂机关卡|35|170</v>
      </c>
      <c r="G1308" s="22">
        <f>_xlfn.IFS(MOD(A1308,3)=2,1,MOD(A1308,3)=0,VLOOKUP(A1308,任务数值!A:S,7),MOD(A1308,3)=1,1)</f>
        <v>1</v>
      </c>
      <c r="H1308" s="6" t="s">
        <v>21</v>
      </c>
      <c r="I1308" s="3">
        <v>3</v>
      </c>
    </row>
    <row r="1309" s="3" customFormat="1" spans="1:9">
      <c r="A1309" s="17">
        <v>1307</v>
      </c>
      <c r="B1309" s="3" t="str">
        <f>_xlfn.IFS(MOD(A1309,3)=2,VLOOKUP(A1309,任务数值!A:I,5),MOD(A1309,3)=0,VLOOKUP(A1309,任务数值!A:I,8),MOD(A1309,3)=1,VLOOKUP(A1309,任务数值!A:S,13))</f>
        <v>通关星球42-2</v>
      </c>
      <c r="C1309" s="17">
        <f t="shared" si="43"/>
        <v>1308</v>
      </c>
      <c r="D1309" s="22" t="str">
        <f t="shared" si="44"/>
        <v>成就类型-通关战斗类型关卡</v>
      </c>
      <c r="E1309" s="22">
        <v>1</v>
      </c>
      <c r="F1309" s="22" t="str">
        <f>_xlfn.IFS(MOD(A1309,3)=2,VLOOKUP(A1309,任务数值!A:R,9),MOD(A1309,3)=0,999,MOD(A1309,3)=1,VLOOKUP(A1309,任务数值!A:S,14))</f>
        <v>战斗类型-精英关卡|42|2</v>
      </c>
      <c r="G1309" s="22">
        <f>_xlfn.IFS(MOD(A1309,3)=2,1,MOD(A1309,3)=0,VLOOKUP(A1309,任务数值!A:S,7),MOD(A1309,3)=1,1)</f>
        <v>1</v>
      </c>
      <c r="H1309" s="6" t="s">
        <v>21</v>
      </c>
      <c r="I1309" s="3">
        <v>3</v>
      </c>
    </row>
    <row r="1310" s="3" customFormat="1" spans="1:9">
      <c r="A1310" s="17">
        <v>1308</v>
      </c>
      <c r="B1310" s="3" t="str">
        <f>_xlfn.IFS(MOD(A1310,3)=2,VLOOKUP(A1310,任务数值!A:I,5),MOD(A1310,3)=0,VLOOKUP(A1310,任务数值!A:I,8),MOD(A1310,3)=1,VLOOKUP(A1310,任务数值!A:S,13))</f>
        <v>职业总等级到达15000</v>
      </c>
      <c r="C1310" s="17">
        <f t="shared" si="43"/>
        <v>1309</v>
      </c>
      <c r="D1310" s="22" t="str">
        <f t="shared" si="44"/>
        <v>成就类型-职业到达等级</v>
      </c>
      <c r="E1310" s="22">
        <v>1</v>
      </c>
      <c r="F1310" s="22">
        <f>_xlfn.IFS(MOD(A1310,3)=2,VLOOKUP(A1310,任务数值!A:R,9),MOD(A1310,3)=0,999,MOD(A1310,3)=1,VLOOKUP(A1310,任务数值!A:S,14))</f>
        <v>999</v>
      </c>
      <c r="G1310" s="22">
        <f>_xlfn.IFS(MOD(A1310,3)=2,1,MOD(A1310,3)=0,VLOOKUP(A1310,任务数值!A:S,7),MOD(A1310,3)=1,1)</f>
        <v>15000</v>
      </c>
      <c r="H1310" s="6" t="s">
        <v>21</v>
      </c>
      <c r="I1310" s="3">
        <v>3</v>
      </c>
    </row>
    <row r="1311" s="3" customFormat="1" spans="1:9">
      <c r="A1311" s="17">
        <v>1309</v>
      </c>
      <c r="B1311" s="3" t="str">
        <f>_xlfn.IFS(MOD(A1311,3)=2,VLOOKUP(A1311,任务数值!A:I,5),MOD(A1311,3)=0,VLOOKUP(A1311,任务数值!A:I,8),MOD(A1311,3)=1,VLOOKUP(A1311,任务数值!A:S,13))</f>
        <v>通关守卫战:暗紫星170</v>
      </c>
      <c r="C1311" s="17">
        <f t="shared" si="43"/>
        <v>1310</v>
      </c>
      <c r="D1311" s="22" t="str">
        <f t="shared" si="44"/>
        <v>成就类型-通关战斗类型关卡</v>
      </c>
      <c r="E1311" s="22">
        <v>1</v>
      </c>
      <c r="F1311" s="22" t="str">
        <f>_xlfn.IFS(MOD(A1311,3)=2,VLOOKUP(A1311,任务数值!A:R,9),MOD(A1311,3)=0,999,MOD(A1311,3)=1,VLOOKUP(A1311,任务数值!A:S,14))</f>
        <v>战斗类型-挂机关卡|35|170</v>
      </c>
      <c r="G1311" s="22">
        <f>_xlfn.IFS(MOD(A1311,3)=2,1,MOD(A1311,3)=0,VLOOKUP(A1311,任务数值!A:S,7),MOD(A1311,3)=1,1)</f>
        <v>1</v>
      </c>
      <c r="H1311" s="6" t="s">
        <v>21</v>
      </c>
      <c r="I1311" s="3">
        <v>3</v>
      </c>
    </row>
    <row r="1312" s="3" customFormat="1" spans="1:9">
      <c r="A1312" s="17">
        <v>1310</v>
      </c>
      <c r="B1312" s="3" t="str">
        <f>_xlfn.IFS(MOD(A1312,3)=2,VLOOKUP(A1312,任务数值!A:I,5),MOD(A1312,3)=0,VLOOKUP(A1312,任务数值!A:I,8),MOD(A1312,3)=1,VLOOKUP(A1312,任务数值!A:S,13))</f>
        <v>通关星球42-2</v>
      </c>
      <c r="C1312" s="17">
        <f t="shared" si="43"/>
        <v>1311</v>
      </c>
      <c r="D1312" s="22" t="str">
        <f t="shared" si="44"/>
        <v>成就类型-通关战斗类型关卡</v>
      </c>
      <c r="E1312" s="22">
        <v>1</v>
      </c>
      <c r="F1312" s="22" t="str">
        <f>_xlfn.IFS(MOD(A1312,3)=2,VLOOKUP(A1312,任务数值!A:R,9),MOD(A1312,3)=0,999,MOD(A1312,3)=1,VLOOKUP(A1312,任务数值!A:S,14))</f>
        <v>战斗类型-精英关卡|42|2</v>
      </c>
      <c r="G1312" s="22">
        <f>_xlfn.IFS(MOD(A1312,3)=2,1,MOD(A1312,3)=0,VLOOKUP(A1312,任务数值!A:S,7),MOD(A1312,3)=1,1)</f>
        <v>1</v>
      </c>
      <c r="H1312" s="6" t="s">
        <v>21</v>
      </c>
      <c r="I1312" s="3">
        <v>3</v>
      </c>
    </row>
    <row r="1313" s="3" customFormat="1" spans="1:9">
      <c r="A1313" s="17">
        <v>1311</v>
      </c>
      <c r="B1313" s="3" t="str">
        <f>_xlfn.IFS(MOD(A1313,3)=2,VLOOKUP(A1313,任务数值!A:I,5),MOD(A1313,3)=0,VLOOKUP(A1313,任务数值!A:I,8),MOD(A1313,3)=1,VLOOKUP(A1313,任务数值!A:S,13))</f>
        <v>职业总等级到达15000</v>
      </c>
      <c r="C1313" s="17">
        <f t="shared" si="43"/>
        <v>1312</v>
      </c>
      <c r="D1313" s="22" t="str">
        <f t="shared" si="44"/>
        <v>成就类型-职业到达等级</v>
      </c>
      <c r="E1313" s="22">
        <v>1</v>
      </c>
      <c r="F1313" s="22">
        <f>_xlfn.IFS(MOD(A1313,3)=2,VLOOKUP(A1313,任务数值!A:R,9),MOD(A1313,3)=0,999,MOD(A1313,3)=1,VLOOKUP(A1313,任务数值!A:S,14))</f>
        <v>999</v>
      </c>
      <c r="G1313" s="22">
        <f>_xlfn.IFS(MOD(A1313,3)=2,1,MOD(A1313,3)=0,VLOOKUP(A1313,任务数值!A:S,7),MOD(A1313,3)=1,1)</f>
        <v>15000</v>
      </c>
      <c r="H1313" s="6" t="s">
        <v>21</v>
      </c>
      <c r="I1313" s="3">
        <v>3</v>
      </c>
    </row>
    <row r="1314" s="3" customFormat="1" spans="1:9">
      <c r="A1314" s="17">
        <v>1312</v>
      </c>
      <c r="B1314" s="3" t="str">
        <f>_xlfn.IFS(MOD(A1314,3)=2,VLOOKUP(A1314,任务数值!A:I,5),MOD(A1314,3)=0,VLOOKUP(A1314,任务数值!A:I,8),MOD(A1314,3)=1,VLOOKUP(A1314,任务数值!A:S,13))</f>
        <v>通关守卫战:暗紫星170</v>
      </c>
      <c r="C1314" s="17">
        <f t="shared" si="43"/>
        <v>1313</v>
      </c>
      <c r="D1314" s="22" t="str">
        <f t="shared" si="44"/>
        <v>成就类型-通关战斗类型关卡</v>
      </c>
      <c r="E1314" s="22">
        <v>1</v>
      </c>
      <c r="F1314" s="22" t="str">
        <f>_xlfn.IFS(MOD(A1314,3)=2,VLOOKUP(A1314,任务数值!A:R,9),MOD(A1314,3)=0,999,MOD(A1314,3)=1,VLOOKUP(A1314,任务数值!A:S,14))</f>
        <v>战斗类型-挂机关卡|35|170</v>
      </c>
      <c r="G1314" s="22">
        <f>_xlfn.IFS(MOD(A1314,3)=2,1,MOD(A1314,3)=0,VLOOKUP(A1314,任务数值!A:S,7),MOD(A1314,3)=1,1)</f>
        <v>1</v>
      </c>
      <c r="H1314" s="6" t="s">
        <v>21</v>
      </c>
      <c r="I1314" s="3">
        <v>3</v>
      </c>
    </row>
    <row r="1315" s="3" customFormat="1" spans="1:9">
      <c r="A1315" s="17">
        <v>1313</v>
      </c>
      <c r="B1315" s="3" t="str">
        <f>_xlfn.IFS(MOD(A1315,3)=2,VLOOKUP(A1315,任务数值!A:I,5),MOD(A1315,3)=0,VLOOKUP(A1315,任务数值!A:I,8),MOD(A1315,3)=1,VLOOKUP(A1315,任务数值!A:S,13))</f>
        <v>通关星球42-2</v>
      </c>
      <c r="C1315" s="17">
        <f t="shared" si="43"/>
        <v>1314</v>
      </c>
      <c r="D1315" s="22" t="str">
        <f t="shared" si="44"/>
        <v>成就类型-通关战斗类型关卡</v>
      </c>
      <c r="E1315" s="22">
        <v>1</v>
      </c>
      <c r="F1315" s="22" t="str">
        <f>_xlfn.IFS(MOD(A1315,3)=2,VLOOKUP(A1315,任务数值!A:R,9),MOD(A1315,3)=0,999,MOD(A1315,3)=1,VLOOKUP(A1315,任务数值!A:S,14))</f>
        <v>战斗类型-精英关卡|42|2</v>
      </c>
      <c r="G1315" s="22">
        <f>_xlfn.IFS(MOD(A1315,3)=2,1,MOD(A1315,3)=0,VLOOKUP(A1315,任务数值!A:S,7),MOD(A1315,3)=1,1)</f>
        <v>1</v>
      </c>
      <c r="H1315" s="6" t="s">
        <v>21</v>
      </c>
      <c r="I1315" s="3">
        <v>3</v>
      </c>
    </row>
    <row r="1316" s="3" customFormat="1" spans="1:9">
      <c r="A1316" s="17">
        <v>1314</v>
      </c>
      <c r="B1316" s="3" t="str">
        <f>_xlfn.IFS(MOD(A1316,3)=2,VLOOKUP(A1316,任务数值!A:I,5),MOD(A1316,3)=0,VLOOKUP(A1316,任务数值!A:I,8),MOD(A1316,3)=1,VLOOKUP(A1316,任务数值!A:S,13))</f>
        <v>职业总等级到达15000</v>
      </c>
      <c r="C1316" s="17">
        <f t="shared" si="43"/>
        <v>1315</v>
      </c>
      <c r="D1316" s="22" t="str">
        <f t="shared" si="44"/>
        <v>成就类型-职业到达等级</v>
      </c>
      <c r="E1316" s="22">
        <v>1</v>
      </c>
      <c r="F1316" s="22">
        <f>_xlfn.IFS(MOD(A1316,3)=2,VLOOKUP(A1316,任务数值!A:R,9),MOD(A1316,3)=0,999,MOD(A1316,3)=1,VLOOKUP(A1316,任务数值!A:S,14))</f>
        <v>999</v>
      </c>
      <c r="G1316" s="22">
        <f>_xlfn.IFS(MOD(A1316,3)=2,1,MOD(A1316,3)=0,VLOOKUP(A1316,任务数值!A:S,7),MOD(A1316,3)=1,1)</f>
        <v>15000</v>
      </c>
      <c r="H1316" s="6" t="s">
        <v>21</v>
      </c>
      <c r="I1316" s="3">
        <v>3</v>
      </c>
    </row>
    <row r="1317" s="3" customFormat="1" spans="1:9">
      <c r="A1317" s="17">
        <v>1315</v>
      </c>
      <c r="B1317" s="3" t="str">
        <f>_xlfn.IFS(MOD(A1317,3)=2,VLOOKUP(A1317,任务数值!A:I,5),MOD(A1317,3)=0,VLOOKUP(A1317,任务数值!A:I,8),MOD(A1317,3)=1,VLOOKUP(A1317,任务数值!A:S,13))</f>
        <v>通关守卫战:暗紫星170</v>
      </c>
      <c r="C1317" s="17">
        <f t="shared" si="43"/>
        <v>1316</v>
      </c>
      <c r="D1317" s="22" t="str">
        <f t="shared" si="44"/>
        <v>成就类型-通关战斗类型关卡</v>
      </c>
      <c r="E1317" s="22">
        <v>1</v>
      </c>
      <c r="F1317" s="22" t="str">
        <f>_xlfn.IFS(MOD(A1317,3)=2,VLOOKUP(A1317,任务数值!A:R,9),MOD(A1317,3)=0,999,MOD(A1317,3)=1,VLOOKUP(A1317,任务数值!A:S,14))</f>
        <v>战斗类型-挂机关卡|35|170</v>
      </c>
      <c r="G1317" s="22">
        <f>_xlfn.IFS(MOD(A1317,3)=2,1,MOD(A1317,3)=0,VLOOKUP(A1317,任务数值!A:S,7),MOD(A1317,3)=1,1)</f>
        <v>1</v>
      </c>
      <c r="H1317" s="6" t="s">
        <v>21</v>
      </c>
      <c r="I1317" s="3">
        <v>3</v>
      </c>
    </row>
    <row r="1318" s="3" customFormat="1" spans="1:9">
      <c r="A1318" s="17">
        <v>1316</v>
      </c>
      <c r="B1318" s="3" t="str">
        <f>_xlfn.IFS(MOD(A1318,3)=2,VLOOKUP(A1318,任务数值!A:I,5),MOD(A1318,3)=0,VLOOKUP(A1318,任务数值!A:I,8),MOD(A1318,3)=1,VLOOKUP(A1318,任务数值!A:S,13))</f>
        <v>通关星球42-2</v>
      </c>
      <c r="C1318" s="17">
        <f t="shared" si="43"/>
        <v>1317</v>
      </c>
      <c r="D1318" s="22" t="str">
        <f t="shared" si="44"/>
        <v>成就类型-通关战斗类型关卡</v>
      </c>
      <c r="E1318" s="22">
        <v>1</v>
      </c>
      <c r="F1318" s="22" t="str">
        <f>_xlfn.IFS(MOD(A1318,3)=2,VLOOKUP(A1318,任务数值!A:R,9),MOD(A1318,3)=0,999,MOD(A1318,3)=1,VLOOKUP(A1318,任务数值!A:S,14))</f>
        <v>战斗类型-精英关卡|42|2</v>
      </c>
      <c r="G1318" s="22">
        <f>_xlfn.IFS(MOD(A1318,3)=2,1,MOD(A1318,3)=0,VLOOKUP(A1318,任务数值!A:S,7),MOD(A1318,3)=1,1)</f>
        <v>1</v>
      </c>
      <c r="H1318" s="6" t="s">
        <v>21</v>
      </c>
      <c r="I1318" s="3">
        <v>3</v>
      </c>
    </row>
    <row r="1319" s="3" customFormat="1" spans="1:9">
      <c r="A1319" s="17">
        <v>1317</v>
      </c>
      <c r="B1319" s="3" t="str">
        <f>_xlfn.IFS(MOD(A1319,3)=2,VLOOKUP(A1319,任务数值!A:I,5),MOD(A1319,3)=0,VLOOKUP(A1319,任务数值!A:I,8),MOD(A1319,3)=1,VLOOKUP(A1319,任务数值!A:S,13))</f>
        <v>职业总等级到达15000</v>
      </c>
      <c r="C1319" s="17">
        <f t="shared" si="43"/>
        <v>1318</v>
      </c>
      <c r="D1319" s="22" t="str">
        <f t="shared" si="44"/>
        <v>成就类型-职业到达等级</v>
      </c>
      <c r="E1319" s="22">
        <v>1</v>
      </c>
      <c r="F1319" s="22">
        <f>_xlfn.IFS(MOD(A1319,3)=2,VLOOKUP(A1319,任务数值!A:R,9),MOD(A1319,3)=0,999,MOD(A1319,3)=1,VLOOKUP(A1319,任务数值!A:S,14))</f>
        <v>999</v>
      </c>
      <c r="G1319" s="22">
        <f>_xlfn.IFS(MOD(A1319,3)=2,1,MOD(A1319,3)=0,VLOOKUP(A1319,任务数值!A:S,7),MOD(A1319,3)=1,1)</f>
        <v>15000</v>
      </c>
      <c r="H1319" s="6" t="s">
        <v>21</v>
      </c>
      <c r="I1319" s="3">
        <v>3</v>
      </c>
    </row>
    <row r="1320" s="3" customFormat="1" spans="1:9">
      <c r="A1320" s="17">
        <v>1318</v>
      </c>
      <c r="B1320" s="3" t="str">
        <f>_xlfn.IFS(MOD(A1320,3)=2,VLOOKUP(A1320,任务数值!A:I,5),MOD(A1320,3)=0,VLOOKUP(A1320,任务数值!A:I,8),MOD(A1320,3)=1,VLOOKUP(A1320,任务数值!A:S,13))</f>
        <v>通关守卫战:暗紫星170</v>
      </c>
      <c r="C1320" s="17">
        <f t="shared" si="43"/>
        <v>1319</v>
      </c>
      <c r="D1320" s="22" t="str">
        <f t="shared" si="44"/>
        <v>成就类型-通关战斗类型关卡</v>
      </c>
      <c r="E1320" s="22">
        <v>1</v>
      </c>
      <c r="F1320" s="22" t="str">
        <f>_xlfn.IFS(MOD(A1320,3)=2,VLOOKUP(A1320,任务数值!A:R,9),MOD(A1320,3)=0,999,MOD(A1320,3)=1,VLOOKUP(A1320,任务数值!A:S,14))</f>
        <v>战斗类型-挂机关卡|35|170</v>
      </c>
      <c r="G1320" s="22">
        <f>_xlfn.IFS(MOD(A1320,3)=2,1,MOD(A1320,3)=0,VLOOKUP(A1320,任务数值!A:S,7),MOD(A1320,3)=1,1)</f>
        <v>1</v>
      </c>
      <c r="H1320" s="6" t="s">
        <v>21</v>
      </c>
      <c r="I1320" s="3">
        <v>3</v>
      </c>
    </row>
    <row r="1321" s="3" customFormat="1" spans="1:9">
      <c r="A1321" s="17">
        <v>1319</v>
      </c>
      <c r="B1321" s="3" t="str">
        <f>_xlfn.IFS(MOD(A1321,3)=2,VLOOKUP(A1321,任务数值!A:I,5),MOD(A1321,3)=0,VLOOKUP(A1321,任务数值!A:I,8),MOD(A1321,3)=1,VLOOKUP(A1321,任务数值!A:S,13))</f>
        <v>通关星球42-2</v>
      </c>
      <c r="C1321" s="17">
        <f t="shared" si="43"/>
        <v>1320</v>
      </c>
      <c r="D1321" s="22" t="str">
        <f t="shared" si="44"/>
        <v>成就类型-通关战斗类型关卡</v>
      </c>
      <c r="E1321" s="22">
        <v>1</v>
      </c>
      <c r="F1321" s="22" t="str">
        <f>_xlfn.IFS(MOD(A1321,3)=2,VLOOKUP(A1321,任务数值!A:R,9),MOD(A1321,3)=0,999,MOD(A1321,3)=1,VLOOKUP(A1321,任务数值!A:S,14))</f>
        <v>战斗类型-精英关卡|42|2</v>
      </c>
      <c r="G1321" s="22">
        <f>_xlfn.IFS(MOD(A1321,3)=2,1,MOD(A1321,3)=0,VLOOKUP(A1321,任务数值!A:S,7),MOD(A1321,3)=1,1)</f>
        <v>1</v>
      </c>
      <c r="H1321" s="6" t="s">
        <v>21</v>
      </c>
      <c r="I1321" s="3">
        <v>3</v>
      </c>
    </row>
    <row r="1322" s="3" customFormat="1" spans="1:9">
      <c r="A1322" s="17">
        <v>1320</v>
      </c>
      <c r="B1322" s="3" t="str">
        <f>_xlfn.IFS(MOD(A1322,3)=2,VLOOKUP(A1322,任务数值!A:I,5),MOD(A1322,3)=0,VLOOKUP(A1322,任务数值!A:I,8),MOD(A1322,3)=1,VLOOKUP(A1322,任务数值!A:S,13))</f>
        <v>职业总等级到达15000</v>
      </c>
      <c r="C1322" s="17">
        <f t="shared" si="43"/>
        <v>1321</v>
      </c>
      <c r="D1322" s="22" t="str">
        <f t="shared" si="44"/>
        <v>成就类型-职业到达等级</v>
      </c>
      <c r="E1322" s="22">
        <v>1</v>
      </c>
      <c r="F1322" s="22">
        <f>_xlfn.IFS(MOD(A1322,3)=2,VLOOKUP(A1322,任务数值!A:R,9),MOD(A1322,3)=0,999,MOD(A1322,3)=1,VLOOKUP(A1322,任务数值!A:S,14))</f>
        <v>999</v>
      </c>
      <c r="G1322" s="22">
        <f>_xlfn.IFS(MOD(A1322,3)=2,1,MOD(A1322,3)=0,VLOOKUP(A1322,任务数值!A:S,7),MOD(A1322,3)=1,1)</f>
        <v>15000</v>
      </c>
      <c r="H1322" s="6" t="s">
        <v>21</v>
      </c>
      <c r="I1322" s="3">
        <v>3</v>
      </c>
    </row>
    <row r="1323" s="3" customFormat="1" spans="1:9">
      <c r="A1323" s="17">
        <v>1321</v>
      </c>
      <c r="B1323" s="3" t="str">
        <f>_xlfn.IFS(MOD(A1323,3)=2,VLOOKUP(A1323,任务数值!A:I,5),MOD(A1323,3)=0,VLOOKUP(A1323,任务数值!A:I,8),MOD(A1323,3)=1,VLOOKUP(A1323,任务数值!A:S,13))</f>
        <v>通关守卫战:暗紫星170</v>
      </c>
      <c r="C1323" s="17">
        <f t="shared" si="43"/>
        <v>1322</v>
      </c>
      <c r="D1323" s="22" t="str">
        <f t="shared" si="44"/>
        <v>成就类型-通关战斗类型关卡</v>
      </c>
      <c r="E1323" s="22">
        <v>1</v>
      </c>
      <c r="F1323" s="22" t="str">
        <f>_xlfn.IFS(MOD(A1323,3)=2,VLOOKUP(A1323,任务数值!A:R,9),MOD(A1323,3)=0,999,MOD(A1323,3)=1,VLOOKUP(A1323,任务数值!A:S,14))</f>
        <v>战斗类型-挂机关卡|35|170</v>
      </c>
      <c r="G1323" s="22">
        <f>_xlfn.IFS(MOD(A1323,3)=2,1,MOD(A1323,3)=0,VLOOKUP(A1323,任务数值!A:S,7),MOD(A1323,3)=1,1)</f>
        <v>1</v>
      </c>
      <c r="H1323" s="6" t="s">
        <v>21</v>
      </c>
      <c r="I1323" s="3">
        <v>3</v>
      </c>
    </row>
    <row r="1324" s="3" customFormat="1" spans="1:9">
      <c r="A1324" s="17">
        <v>1322</v>
      </c>
      <c r="B1324" s="3" t="str">
        <f>_xlfn.IFS(MOD(A1324,3)=2,VLOOKUP(A1324,任务数值!A:I,5),MOD(A1324,3)=0,VLOOKUP(A1324,任务数值!A:I,8),MOD(A1324,3)=1,VLOOKUP(A1324,任务数值!A:S,13))</f>
        <v>通关星球42-2</v>
      </c>
      <c r="C1324" s="17">
        <f t="shared" si="43"/>
        <v>1323</v>
      </c>
      <c r="D1324" s="22" t="str">
        <f t="shared" si="44"/>
        <v>成就类型-通关战斗类型关卡</v>
      </c>
      <c r="E1324" s="22">
        <v>1</v>
      </c>
      <c r="F1324" s="22" t="str">
        <f>_xlfn.IFS(MOD(A1324,3)=2,VLOOKUP(A1324,任务数值!A:R,9),MOD(A1324,3)=0,999,MOD(A1324,3)=1,VLOOKUP(A1324,任务数值!A:S,14))</f>
        <v>战斗类型-精英关卡|42|2</v>
      </c>
      <c r="G1324" s="22">
        <f>_xlfn.IFS(MOD(A1324,3)=2,1,MOD(A1324,3)=0,VLOOKUP(A1324,任务数值!A:S,7),MOD(A1324,3)=1,1)</f>
        <v>1</v>
      </c>
      <c r="H1324" s="6" t="s">
        <v>21</v>
      </c>
      <c r="I1324" s="3">
        <v>3</v>
      </c>
    </row>
    <row r="1325" s="3" customFormat="1" spans="1:9">
      <c r="A1325" s="17">
        <v>1323</v>
      </c>
      <c r="B1325" s="3" t="str">
        <f>_xlfn.IFS(MOD(A1325,3)=2,VLOOKUP(A1325,任务数值!A:I,5),MOD(A1325,3)=0,VLOOKUP(A1325,任务数值!A:I,8),MOD(A1325,3)=1,VLOOKUP(A1325,任务数值!A:S,13))</f>
        <v>职业总等级到达15000</v>
      </c>
      <c r="C1325" s="17">
        <f t="shared" si="43"/>
        <v>1324</v>
      </c>
      <c r="D1325" s="22" t="str">
        <f t="shared" si="44"/>
        <v>成就类型-职业到达等级</v>
      </c>
      <c r="E1325" s="22">
        <v>1</v>
      </c>
      <c r="F1325" s="22">
        <f>_xlfn.IFS(MOD(A1325,3)=2,VLOOKUP(A1325,任务数值!A:R,9),MOD(A1325,3)=0,999,MOD(A1325,3)=1,VLOOKUP(A1325,任务数值!A:S,14))</f>
        <v>999</v>
      </c>
      <c r="G1325" s="22">
        <f>_xlfn.IFS(MOD(A1325,3)=2,1,MOD(A1325,3)=0,VLOOKUP(A1325,任务数值!A:S,7),MOD(A1325,3)=1,1)</f>
        <v>15000</v>
      </c>
      <c r="H1325" s="6" t="s">
        <v>21</v>
      </c>
      <c r="I1325" s="3">
        <v>3</v>
      </c>
    </row>
    <row r="1326" s="3" customFormat="1" spans="1:9">
      <c r="A1326" s="17">
        <v>1324</v>
      </c>
      <c r="B1326" s="3" t="str">
        <f>_xlfn.IFS(MOD(A1326,3)=2,VLOOKUP(A1326,任务数值!A:I,5),MOD(A1326,3)=0,VLOOKUP(A1326,任务数值!A:I,8),MOD(A1326,3)=1,VLOOKUP(A1326,任务数值!A:S,13))</f>
        <v>通关守卫战:暗紫星170</v>
      </c>
      <c r="C1326" s="17">
        <f t="shared" si="43"/>
        <v>1325</v>
      </c>
      <c r="D1326" s="22" t="str">
        <f t="shared" si="44"/>
        <v>成就类型-通关战斗类型关卡</v>
      </c>
      <c r="E1326" s="22">
        <v>1</v>
      </c>
      <c r="F1326" s="22" t="str">
        <f>_xlfn.IFS(MOD(A1326,3)=2,VLOOKUP(A1326,任务数值!A:R,9),MOD(A1326,3)=0,999,MOD(A1326,3)=1,VLOOKUP(A1326,任务数值!A:S,14))</f>
        <v>战斗类型-挂机关卡|35|170</v>
      </c>
      <c r="G1326" s="22">
        <f>_xlfn.IFS(MOD(A1326,3)=2,1,MOD(A1326,3)=0,VLOOKUP(A1326,任务数值!A:S,7),MOD(A1326,3)=1,1)</f>
        <v>1</v>
      </c>
      <c r="H1326" s="6" t="s">
        <v>21</v>
      </c>
      <c r="I1326" s="3">
        <v>3</v>
      </c>
    </row>
    <row r="1327" s="3" customFormat="1" spans="1:9">
      <c r="A1327" s="17">
        <v>1325</v>
      </c>
      <c r="B1327" s="3" t="str">
        <f>_xlfn.IFS(MOD(A1327,3)=2,VLOOKUP(A1327,任务数值!A:I,5),MOD(A1327,3)=0,VLOOKUP(A1327,任务数值!A:I,8),MOD(A1327,3)=1,VLOOKUP(A1327,任务数值!A:S,13))</f>
        <v>通关星球42-2</v>
      </c>
      <c r="C1327" s="17">
        <f t="shared" si="43"/>
        <v>1326</v>
      </c>
      <c r="D1327" s="22" t="str">
        <f t="shared" si="44"/>
        <v>成就类型-通关战斗类型关卡</v>
      </c>
      <c r="E1327" s="22">
        <v>1</v>
      </c>
      <c r="F1327" s="22" t="str">
        <f>_xlfn.IFS(MOD(A1327,3)=2,VLOOKUP(A1327,任务数值!A:R,9),MOD(A1327,3)=0,999,MOD(A1327,3)=1,VLOOKUP(A1327,任务数值!A:S,14))</f>
        <v>战斗类型-精英关卡|42|2</v>
      </c>
      <c r="G1327" s="22">
        <f>_xlfn.IFS(MOD(A1327,3)=2,1,MOD(A1327,3)=0,VLOOKUP(A1327,任务数值!A:S,7),MOD(A1327,3)=1,1)</f>
        <v>1</v>
      </c>
      <c r="H1327" s="6" t="s">
        <v>21</v>
      </c>
      <c r="I1327" s="3">
        <v>3</v>
      </c>
    </row>
    <row r="1328" s="3" customFormat="1" spans="1:9">
      <c r="A1328" s="17">
        <v>1326</v>
      </c>
      <c r="B1328" s="3" t="str">
        <f>_xlfn.IFS(MOD(A1328,3)=2,VLOOKUP(A1328,任务数值!A:I,5),MOD(A1328,3)=0,VLOOKUP(A1328,任务数值!A:I,8),MOD(A1328,3)=1,VLOOKUP(A1328,任务数值!A:S,13))</f>
        <v>职业总等级到达15000</v>
      </c>
      <c r="C1328" s="17">
        <f t="shared" si="43"/>
        <v>1327</v>
      </c>
      <c r="D1328" s="22" t="str">
        <f t="shared" si="44"/>
        <v>成就类型-职业到达等级</v>
      </c>
      <c r="E1328" s="22">
        <v>1</v>
      </c>
      <c r="F1328" s="22">
        <f>_xlfn.IFS(MOD(A1328,3)=2,VLOOKUP(A1328,任务数值!A:R,9),MOD(A1328,3)=0,999,MOD(A1328,3)=1,VLOOKUP(A1328,任务数值!A:S,14))</f>
        <v>999</v>
      </c>
      <c r="G1328" s="22">
        <f>_xlfn.IFS(MOD(A1328,3)=2,1,MOD(A1328,3)=0,VLOOKUP(A1328,任务数值!A:S,7),MOD(A1328,3)=1,1)</f>
        <v>15000</v>
      </c>
      <c r="H1328" s="6" t="s">
        <v>21</v>
      </c>
      <c r="I1328" s="3">
        <v>3</v>
      </c>
    </row>
    <row r="1329" s="3" customFormat="1" spans="1:9">
      <c r="A1329" s="17">
        <v>1327</v>
      </c>
      <c r="B1329" s="3" t="str">
        <f>_xlfn.IFS(MOD(A1329,3)=2,VLOOKUP(A1329,任务数值!A:I,5),MOD(A1329,3)=0,VLOOKUP(A1329,任务数值!A:I,8),MOD(A1329,3)=1,VLOOKUP(A1329,任务数值!A:S,13))</f>
        <v>通关守卫战:暗紫星170</v>
      </c>
      <c r="C1329" s="17">
        <f t="shared" si="43"/>
        <v>1328</v>
      </c>
      <c r="D1329" s="22" t="str">
        <f t="shared" si="44"/>
        <v>成就类型-通关战斗类型关卡</v>
      </c>
      <c r="E1329" s="22">
        <v>1</v>
      </c>
      <c r="F1329" s="22" t="str">
        <f>_xlfn.IFS(MOD(A1329,3)=2,VLOOKUP(A1329,任务数值!A:R,9),MOD(A1329,3)=0,999,MOD(A1329,3)=1,VLOOKUP(A1329,任务数值!A:S,14))</f>
        <v>战斗类型-挂机关卡|35|170</v>
      </c>
      <c r="G1329" s="22">
        <f>_xlfn.IFS(MOD(A1329,3)=2,1,MOD(A1329,3)=0,VLOOKUP(A1329,任务数值!A:S,7),MOD(A1329,3)=1,1)</f>
        <v>1</v>
      </c>
      <c r="H1329" s="6" t="s">
        <v>21</v>
      </c>
      <c r="I1329" s="3">
        <v>3</v>
      </c>
    </row>
    <row r="1330" s="3" customFormat="1" spans="1:9">
      <c r="A1330" s="17">
        <v>1328</v>
      </c>
      <c r="B1330" s="3" t="str">
        <f>_xlfn.IFS(MOD(A1330,3)=2,VLOOKUP(A1330,任务数值!A:I,5),MOD(A1330,3)=0,VLOOKUP(A1330,任务数值!A:I,8),MOD(A1330,3)=1,VLOOKUP(A1330,任务数值!A:S,13))</f>
        <v>通关星球42-2</v>
      </c>
      <c r="C1330" s="17">
        <f t="shared" si="43"/>
        <v>1329</v>
      </c>
      <c r="D1330" s="22" t="str">
        <f t="shared" si="44"/>
        <v>成就类型-通关战斗类型关卡</v>
      </c>
      <c r="E1330" s="22">
        <v>1</v>
      </c>
      <c r="F1330" s="22" t="str">
        <f>_xlfn.IFS(MOD(A1330,3)=2,VLOOKUP(A1330,任务数值!A:R,9),MOD(A1330,3)=0,999,MOD(A1330,3)=1,VLOOKUP(A1330,任务数值!A:S,14))</f>
        <v>战斗类型-精英关卡|42|2</v>
      </c>
      <c r="G1330" s="22">
        <f>_xlfn.IFS(MOD(A1330,3)=2,1,MOD(A1330,3)=0,VLOOKUP(A1330,任务数值!A:S,7),MOD(A1330,3)=1,1)</f>
        <v>1</v>
      </c>
      <c r="H1330" s="6" t="s">
        <v>21</v>
      </c>
      <c r="I1330" s="3">
        <v>3</v>
      </c>
    </row>
    <row r="1331" s="3" customFormat="1" spans="1:9">
      <c r="A1331" s="17">
        <v>1329</v>
      </c>
      <c r="B1331" s="3" t="str">
        <f>_xlfn.IFS(MOD(A1331,3)=2,VLOOKUP(A1331,任务数值!A:I,5),MOD(A1331,3)=0,VLOOKUP(A1331,任务数值!A:I,8),MOD(A1331,3)=1,VLOOKUP(A1331,任务数值!A:S,13))</f>
        <v>职业总等级到达15000</v>
      </c>
      <c r="C1331" s="17">
        <f t="shared" si="43"/>
        <v>1330</v>
      </c>
      <c r="D1331" s="22" t="str">
        <f t="shared" si="44"/>
        <v>成就类型-职业到达等级</v>
      </c>
      <c r="E1331" s="22">
        <v>1</v>
      </c>
      <c r="F1331" s="22">
        <f>_xlfn.IFS(MOD(A1331,3)=2,VLOOKUP(A1331,任务数值!A:R,9),MOD(A1331,3)=0,999,MOD(A1331,3)=1,VLOOKUP(A1331,任务数值!A:S,14))</f>
        <v>999</v>
      </c>
      <c r="G1331" s="22">
        <f>_xlfn.IFS(MOD(A1331,3)=2,1,MOD(A1331,3)=0,VLOOKUP(A1331,任务数值!A:S,7),MOD(A1331,3)=1,1)</f>
        <v>15000</v>
      </c>
      <c r="H1331" s="6" t="s">
        <v>21</v>
      </c>
      <c r="I1331" s="3">
        <v>3</v>
      </c>
    </row>
    <row r="1332" s="3" customFormat="1" spans="1:9">
      <c r="A1332" s="17">
        <v>1330</v>
      </c>
      <c r="B1332" s="3" t="str">
        <f>_xlfn.IFS(MOD(A1332,3)=2,VLOOKUP(A1332,任务数值!A:I,5),MOD(A1332,3)=0,VLOOKUP(A1332,任务数值!A:I,8),MOD(A1332,3)=1,VLOOKUP(A1332,任务数值!A:S,13))</f>
        <v>通关守卫战:暗紫星170</v>
      </c>
      <c r="C1332" s="17">
        <f t="shared" si="43"/>
        <v>1331</v>
      </c>
      <c r="D1332" s="22" t="str">
        <f t="shared" si="44"/>
        <v>成就类型-通关战斗类型关卡</v>
      </c>
      <c r="E1332" s="22">
        <v>1</v>
      </c>
      <c r="F1332" s="22" t="str">
        <f>_xlfn.IFS(MOD(A1332,3)=2,VLOOKUP(A1332,任务数值!A:R,9),MOD(A1332,3)=0,999,MOD(A1332,3)=1,VLOOKUP(A1332,任务数值!A:S,14))</f>
        <v>战斗类型-挂机关卡|35|170</v>
      </c>
      <c r="G1332" s="22">
        <f>_xlfn.IFS(MOD(A1332,3)=2,1,MOD(A1332,3)=0,VLOOKUP(A1332,任务数值!A:S,7),MOD(A1332,3)=1,1)</f>
        <v>1</v>
      </c>
      <c r="H1332" s="6" t="s">
        <v>21</v>
      </c>
      <c r="I1332" s="3">
        <v>3</v>
      </c>
    </row>
    <row r="1333" s="3" customFormat="1" spans="1:9">
      <c r="A1333" s="17">
        <v>1331</v>
      </c>
      <c r="B1333" s="3" t="str">
        <f>_xlfn.IFS(MOD(A1333,3)=2,VLOOKUP(A1333,任务数值!A:I,5),MOD(A1333,3)=0,VLOOKUP(A1333,任务数值!A:I,8),MOD(A1333,3)=1,VLOOKUP(A1333,任务数值!A:S,13))</f>
        <v>通关星球42-2</v>
      </c>
      <c r="C1333" s="17">
        <f t="shared" si="43"/>
        <v>1332</v>
      </c>
      <c r="D1333" s="22" t="str">
        <f t="shared" si="44"/>
        <v>成就类型-通关战斗类型关卡</v>
      </c>
      <c r="E1333" s="22">
        <v>1</v>
      </c>
      <c r="F1333" s="22" t="str">
        <f>_xlfn.IFS(MOD(A1333,3)=2,VLOOKUP(A1333,任务数值!A:R,9),MOD(A1333,3)=0,999,MOD(A1333,3)=1,VLOOKUP(A1333,任务数值!A:S,14))</f>
        <v>战斗类型-精英关卡|42|2</v>
      </c>
      <c r="G1333" s="22">
        <f>_xlfn.IFS(MOD(A1333,3)=2,1,MOD(A1333,3)=0,VLOOKUP(A1333,任务数值!A:S,7),MOD(A1333,3)=1,1)</f>
        <v>1</v>
      </c>
      <c r="H1333" s="6" t="s">
        <v>21</v>
      </c>
      <c r="I1333" s="3">
        <v>3</v>
      </c>
    </row>
    <row r="1334" s="3" customFormat="1" spans="1:9">
      <c r="A1334" s="17">
        <v>1332</v>
      </c>
      <c r="B1334" s="3" t="str">
        <f>_xlfn.IFS(MOD(A1334,3)=2,VLOOKUP(A1334,任务数值!A:I,5),MOD(A1334,3)=0,VLOOKUP(A1334,任务数值!A:I,8),MOD(A1334,3)=1,VLOOKUP(A1334,任务数值!A:S,13))</f>
        <v>职业总等级到达15000</v>
      </c>
      <c r="C1334" s="17">
        <f t="shared" si="43"/>
        <v>1333</v>
      </c>
      <c r="D1334" s="22" t="str">
        <f t="shared" si="44"/>
        <v>成就类型-职业到达等级</v>
      </c>
      <c r="E1334" s="22">
        <v>1</v>
      </c>
      <c r="F1334" s="22">
        <f>_xlfn.IFS(MOD(A1334,3)=2,VLOOKUP(A1334,任务数值!A:R,9),MOD(A1334,3)=0,999,MOD(A1334,3)=1,VLOOKUP(A1334,任务数值!A:S,14))</f>
        <v>999</v>
      </c>
      <c r="G1334" s="22">
        <f>_xlfn.IFS(MOD(A1334,3)=2,1,MOD(A1334,3)=0,VLOOKUP(A1334,任务数值!A:S,7),MOD(A1334,3)=1,1)</f>
        <v>15000</v>
      </c>
      <c r="H1334" s="6" t="s">
        <v>21</v>
      </c>
      <c r="I1334" s="3">
        <v>3</v>
      </c>
    </row>
    <row r="1335" s="3" customFormat="1" spans="1:9">
      <c r="A1335" s="17">
        <v>1333</v>
      </c>
      <c r="B1335" s="3" t="str">
        <f>_xlfn.IFS(MOD(A1335,3)=2,VLOOKUP(A1335,任务数值!A:I,5),MOD(A1335,3)=0,VLOOKUP(A1335,任务数值!A:I,8),MOD(A1335,3)=1,VLOOKUP(A1335,任务数值!A:S,13))</f>
        <v>通关守卫战:暗紫星170</v>
      </c>
      <c r="C1335" s="17">
        <f t="shared" si="43"/>
        <v>1334</v>
      </c>
      <c r="D1335" s="22" t="str">
        <f t="shared" si="44"/>
        <v>成就类型-通关战斗类型关卡</v>
      </c>
      <c r="E1335" s="22">
        <v>1</v>
      </c>
      <c r="F1335" s="22" t="str">
        <f>_xlfn.IFS(MOD(A1335,3)=2,VLOOKUP(A1335,任务数值!A:R,9),MOD(A1335,3)=0,999,MOD(A1335,3)=1,VLOOKUP(A1335,任务数值!A:S,14))</f>
        <v>战斗类型-挂机关卡|35|170</v>
      </c>
      <c r="G1335" s="22">
        <f>_xlfn.IFS(MOD(A1335,3)=2,1,MOD(A1335,3)=0,VLOOKUP(A1335,任务数值!A:S,7),MOD(A1335,3)=1,1)</f>
        <v>1</v>
      </c>
      <c r="H1335" s="6" t="s">
        <v>21</v>
      </c>
      <c r="I1335" s="3">
        <v>3</v>
      </c>
    </row>
    <row r="1336" s="3" customFormat="1" spans="1:9">
      <c r="A1336" s="17">
        <v>1334</v>
      </c>
      <c r="B1336" s="3" t="str">
        <f>_xlfn.IFS(MOD(A1336,3)=2,VLOOKUP(A1336,任务数值!A:I,5),MOD(A1336,3)=0,VLOOKUP(A1336,任务数值!A:I,8),MOD(A1336,3)=1,VLOOKUP(A1336,任务数值!A:S,13))</f>
        <v>通关星球42-2</v>
      </c>
      <c r="C1336" s="17">
        <f t="shared" si="43"/>
        <v>1335</v>
      </c>
      <c r="D1336" s="22" t="str">
        <f t="shared" si="44"/>
        <v>成就类型-通关战斗类型关卡</v>
      </c>
      <c r="E1336" s="22">
        <v>1</v>
      </c>
      <c r="F1336" s="22" t="str">
        <f>_xlfn.IFS(MOD(A1336,3)=2,VLOOKUP(A1336,任务数值!A:R,9),MOD(A1336,3)=0,999,MOD(A1336,3)=1,VLOOKUP(A1336,任务数值!A:S,14))</f>
        <v>战斗类型-精英关卡|42|2</v>
      </c>
      <c r="G1336" s="22">
        <f>_xlfn.IFS(MOD(A1336,3)=2,1,MOD(A1336,3)=0,VLOOKUP(A1336,任务数值!A:S,7),MOD(A1336,3)=1,1)</f>
        <v>1</v>
      </c>
      <c r="H1336" s="6" t="s">
        <v>21</v>
      </c>
      <c r="I1336" s="3">
        <v>3</v>
      </c>
    </row>
    <row r="1337" s="3" customFormat="1" spans="1:9">
      <c r="A1337" s="17">
        <v>1335</v>
      </c>
      <c r="B1337" s="3" t="str">
        <f>_xlfn.IFS(MOD(A1337,3)=2,VLOOKUP(A1337,任务数值!A:I,5),MOD(A1337,3)=0,VLOOKUP(A1337,任务数值!A:I,8),MOD(A1337,3)=1,VLOOKUP(A1337,任务数值!A:S,13))</f>
        <v>职业总等级到达15000</v>
      </c>
      <c r="C1337" s="17">
        <f t="shared" si="43"/>
        <v>1336</v>
      </c>
      <c r="D1337" s="22" t="str">
        <f t="shared" si="44"/>
        <v>成就类型-职业到达等级</v>
      </c>
      <c r="E1337" s="22">
        <v>1</v>
      </c>
      <c r="F1337" s="22">
        <f>_xlfn.IFS(MOD(A1337,3)=2,VLOOKUP(A1337,任务数值!A:R,9),MOD(A1337,3)=0,999,MOD(A1337,3)=1,VLOOKUP(A1337,任务数值!A:S,14))</f>
        <v>999</v>
      </c>
      <c r="G1337" s="22">
        <f>_xlfn.IFS(MOD(A1337,3)=2,1,MOD(A1337,3)=0,VLOOKUP(A1337,任务数值!A:S,7),MOD(A1337,3)=1,1)</f>
        <v>15000</v>
      </c>
      <c r="H1337" s="6" t="s">
        <v>21</v>
      </c>
      <c r="I1337" s="3">
        <v>3</v>
      </c>
    </row>
    <row r="1338" s="3" customFormat="1" spans="1:9">
      <c r="A1338" s="17">
        <v>1336</v>
      </c>
      <c r="B1338" s="3" t="str">
        <f>_xlfn.IFS(MOD(A1338,3)=2,VLOOKUP(A1338,任务数值!A:I,5),MOD(A1338,3)=0,VLOOKUP(A1338,任务数值!A:I,8),MOD(A1338,3)=1,VLOOKUP(A1338,任务数值!A:S,13))</f>
        <v>通关守卫战:暗紫星170</v>
      </c>
      <c r="C1338" s="17">
        <f t="shared" si="43"/>
        <v>1337</v>
      </c>
      <c r="D1338" s="22" t="str">
        <f t="shared" si="44"/>
        <v>成就类型-通关战斗类型关卡</v>
      </c>
      <c r="E1338" s="22">
        <v>1</v>
      </c>
      <c r="F1338" s="22" t="str">
        <f>_xlfn.IFS(MOD(A1338,3)=2,VLOOKUP(A1338,任务数值!A:R,9),MOD(A1338,3)=0,999,MOD(A1338,3)=1,VLOOKUP(A1338,任务数值!A:S,14))</f>
        <v>战斗类型-挂机关卡|35|170</v>
      </c>
      <c r="G1338" s="22">
        <f>_xlfn.IFS(MOD(A1338,3)=2,1,MOD(A1338,3)=0,VLOOKUP(A1338,任务数值!A:S,7),MOD(A1338,3)=1,1)</f>
        <v>1</v>
      </c>
      <c r="H1338" s="6" t="s">
        <v>21</v>
      </c>
      <c r="I1338" s="3">
        <v>3</v>
      </c>
    </row>
    <row r="1339" s="3" customFormat="1" spans="1:9">
      <c r="A1339" s="17">
        <v>1337</v>
      </c>
      <c r="B1339" s="3" t="str">
        <f>_xlfn.IFS(MOD(A1339,3)=2,VLOOKUP(A1339,任务数值!A:I,5),MOD(A1339,3)=0,VLOOKUP(A1339,任务数值!A:I,8),MOD(A1339,3)=1,VLOOKUP(A1339,任务数值!A:S,13))</f>
        <v>通关星球42-2</v>
      </c>
      <c r="C1339" s="17">
        <f t="shared" si="43"/>
        <v>1338</v>
      </c>
      <c r="D1339" s="22" t="str">
        <f t="shared" si="44"/>
        <v>成就类型-通关战斗类型关卡</v>
      </c>
      <c r="E1339" s="22">
        <v>1</v>
      </c>
      <c r="F1339" s="22" t="str">
        <f>_xlfn.IFS(MOD(A1339,3)=2,VLOOKUP(A1339,任务数值!A:R,9),MOD(A1339,3)=0,999,MOD(A1339,3)=1,VLOOKUP(A1339,任务数值!A:S,14))</f>
        <v>战斗类型-精英关卡|42|2</v>
      </c>
      <c r="G1339" s="22">
        <f>_xlfn.IFS(MOD(A1339,3)=2,1,MOD(A1339,3)=0,VLOOKUP(A1339,任务数值!A:S,7),MOD(A1339,3)=1,1)</f>
        <v>1</v>
      </c>
      <c r="H1339" s="6" t="s">
        <v>21</v>
      </c>
      <c r="I1339" s="3">
        <v>3</v>
      </c>
    </row>
    <row r="1340" s="3" customFormat="1" spans="1:9">
      <c r="A1340" s="17">
        <v>1338</v>
      </c>
      <c r="B1340" s="3" t="str">
        <f>_xlfn.IFS(MOD(A1340,3)=2,VLOOKUP(A1340,任务数值!A:I,5),MOD(A1340,3)=0,VLOOKUP(A1340,任务数值!A:I,8),MOD(A1340,3)=1,VLOOKUP(A1340,任务数值!A:S,13))</f>
        <v>职业总等级到达15000</v>
      </c>
      <c r="C1340" s="17">
        <f t="shared" si="43"/>
        <v>1339</v>
      </c>
      <c r="D1340" s="22" t="str">
        <f t="shared" si="44"/>
        <v>成就类型-职业到达等级</v>
      </c>
      <c r="E1340" s="22">
        <v>1</v>
      </c>
      <c r="F1340" s="22">
        <f>_xlfn.IFS(MOD(A1340,3)=2,VLOOKUP(A1340,任务数值!A:R,9),MOD(A1340,3)=0,999,MOD(A1340,3)=1,VLOOKUP(A1340,任务数值!A:S,14))</f>
        <v>999</v>
      </c>
      <c r="G1340" s="22">
        <f>_xlfn.IFS(MOD(A1340,3)=2,1,MOD(A1340,3)=0,VLOOKUP(A1340,任务数值!A:S,7),MOD(A1340,3)=1,1)</f>
        <v>15000</v>
      </c>
      <c r="H1340" s="6" t="s">
        <v>21</v>
      </c>
      <c r="I1340" s="3">
        <v>3</v>
      </c>
    </row>
    <row r="1341" s="3" customFormat="1" spans="1:9">
      <c r="A1341" s="17">
        <v>1339</v>
      </c>
      <c r="B1341" s="3" t="str">
        <f>_xlfn.IFS(MOD(A1341,3)=2,VLOOKUP(A1341,任务数值!A:I,5),MOD(A1341,3)=0,VLOOKUP(A1341,任务数值!A:I,8),MOD(A1341,3)=1,VLOOKUP(A1341,任务数值!A:S,13))</f>
        <v>通关守卫战:暗紫星170</v>
      </c>
      <c r="C1341" s="17">
        <f t="shared" si="43"/>
        <v>1340</v>
      </c>
      <c r="D1341" s="22" t="str">
        <f t="shared" si="44"/>
        <v>成就类型-通关战斗类型关卡</v>
      </c>
      <c r="E1341" s="22">
        <v>1</v>
      </c>
      <c r="F1341" s="22" t="str">
        <f>_xlfn.IFS(MOD(A1341,3)=2,VLOOKUP(A1341,任务数值!A:R,9),MOD(A1341,3)=0,999,MOD(A1341,3)=1,VLOOKUP(A1341,任务数值!A:S,14))</f>
        <v>战斗类型-挂机关卡|35|170</v>
      </c>
      <c r="G1341" s="22">
        <f>_xlfn.IFS(MOD(A1341,3)=2,1,MOD(A1341,3)=0,VLOOKUP(A1341,任务数值!A:S,7),MOD(A1341,3)=1,1)</f>
        <v>1</v>
      </c>
      <c r="H1341" s="6" t="s">
        <v>21</v>
      </c>
      <c r="I1341" s="3">
        <v>3</v>
      </c>
    </row>
    <row r="1342" s="3" customFormat="1" spans="1:9">
      <c r="A1342" s="17">
        <v>1340</v>
      </c>
      <c r="B1342" s="3" t="str">
        <f>_xlfn.IFS(MOD(A1342,3)=2,VLOOKUP(A1342,任务数值!A:I,5),MOD(A1342,3)=0,VLOOKUP(A1342,任务数值!A:I,8),MOD(A1342,3)=1,VLOOKUP(A1342,任务数值!A:S,13))</f>
        <v>通关星球42-2</v>
      </c>
      <c r="C1342" s="17">
        <f t="shared" si="43"/>
        <v>1341</v>
      </c>
      <c r="D1342" s="22" t="str">
        <f t="shared" si="44"/>
        <v>成就类型-通关战斗类型关卡</v>
      </c>
      <c r="E1342" s="22">
        <v>1</v>
      </c>
      <c r="F1342" s="22" t="str">
        <f>_xlfn.IFS(MOD(A1342,3)=2,VLOOKUP(A1342,任务数值!A:R,9),MOD(A1342,3)=0,999,MOD(A1342,3)=1,VLOOKUP(A1342,任务数值!A:S,14))</f>
        <v>战斗类型-精英关卡|42|2</v>
      </c>
      <c r="G1342" s="22">
        <f>_xlfn.IFS(MOD(A1342,3)=2,1,MOD(A1342,3)=0,VLOOKUP(A1342,任务数值!A:S,7),MOD(A1342,3)=1,1)</f>
        <v>1</v>
      </c>
      <c r="H1342" s="6" t="s">
        <v>21</v>
      </c>
      <c r="I1342" s="3">
        <v>3</v>
      </c>
    </row>
    <row r="1343" s="3" customFormat="1" spans="1:9">
      <c r="A1343" s="17">
        <v>1341</v>
      </c>
      <c r="B1343" s="3" t="str">
        <f>_xlfn.IFS(MOD(A1343,3)=2,VLOOKUP(A1343,任务数值!A:I,5),MOD(A1343,3)=0,VLOOKUP(A1343,任务数值!A:I,8),MOD(A1343,3)=1,VLOOKUP(A1343,任务数值!A:S,13))</f>
        <v>职业总等级到达15000</v>
      </c>
      <c r="C1343" s="17">
        <f t="shared" si="43"/>
        <v>1342</v>
      </c>
      <c r="D1343" s="22" t="str">
        <f t="shared" si="44"/>
        <v>成就类型-职业到达等级</v>
      </c>
      <c r="E1343" s="22">
        <v>1</v>
      </c>
      <c r="F1343" s="22">
        <f>_xlfn.IFS(MOD(A1343,3)=2,VLOOKUP(A1343,任务数值!A:R,9),MOD(A1343,3)=0,999,MOD(A1343,3)=1,VLOOKUP(A1343,任务数值!A:S,14))</f>
        <v>999</v>
      </c>
      <c r="G1343" s="22">
        <f>_xlfn.IFS(MOD(A1343,3)=2,1,MOD(A1343,3)=0,VLOOKUP(A1343,任务数值!A:S,7),MOD(A1343,3)=1,1)</f>
        <v>15000</v>
      </c>
      <c r="H1343" s="6" t="s">
        <v>21</v>
      </c>
      <c r="I1343" s="3">
        <v>3</v>
      </c>
    </row>
    <row r="1344" s="3" customFormat="1" spans="1:9">
      <c r="A1344" s="17">
        <v>1342</v>
      </c>
      <c r="B1344" s="3" t="str">
        <f>_xlfn.IFS(MOD(A1344,3)=2,VLOOKUP(A1344,任务数值!A:I,5),MOD(A1344,3)=0,VLOOKUP(A1344,任务数值!A:I,8),MOD(A1344,3)=1,VLOOKUP(A1344,任务数值!A:S,13))</f>
        <v>通关守卫战:暗紫星170</v>
      </c>
      <c r="C1344" s="17">
        <f t="shared" si="43"/>
        <v>1343</v>
      </c>
      <c r="D1344" s="22" t="str">
        <f t="shared" si="44"/>
        <v>成就类型-通关战斗类型关卡</v>
      </c>
      <c r="E1344" s="22">
        <v>1</v>
      </c>
      <c r="F1344" s="22" t="str">
        <f>_xlfn.IFS(MOD(A1344,3)=2,VLOOKUP(A1344,任务数值!A:R,9),MOD(A1344,3)=0,999,MOD(A1344,3)=1,VLOOKUP(A1344,任务数值!A:S,14))</f>
        <v>战斗类型-挂机关卡|35|170</v>
      </c>
      <c r="G1344" s="22">
        <f>_xlfn.IFS(MOD(A1344,3)=2,1,MOD(A1344,3)=0,VLOOKUP(A1344,任务数值!A:S,7),MOD(A1344,3)=1,1)</f>
        <v>1</v>
      </c>
      <c r="H1344" s="6" t="s">
        <v>21</v>
      </c>
      <c r="I1344" s="3">
        <v>3</v>
      </c>
    </row>
    <row r="1345" s="3" customFormat="1" spans="1:9">
      <c r="A1345" s="17">
        <v>1343</v>
      </c>
      <c r="B1345" s="3" t="str">
        <f>_xlfn.IFS(MOD(A1345,3)=2,VLOOKUP(A1345,任务数值!A:I,5),MOD(A1345,3)=0,VLOOKUP(A1345,任务数值!A:I,8),MOD(A1345,3)=1,VLOOKUP(A1345,任务数值!A:S,13))</f>
        <v>通关星球42-2</v>
      </c>
      <c r="C1345" s="17">
        <f t="shared" si="43"/>
        <v>1344</v>
      </c>
      <c r="D1345" s="22" t="str">
        <f t="shared" si="44"/>
        <v>成就类型-通关战斗类型关卡</v>
      </c>
      <c r="E1345" s="22">
        <v>1</v>
      </c>
      <c r="F1345" s="22" t="str">
        <f>_xlfn.IFS(MOD(A1345,3)=2,VLOOKUP(A1345,任务数值!A:R,9),MOD(A1345,3)=0,999,MOD(A1345,3)=1,VLOOKUP(A1345,任务数值!A:S,14))</f>
        <v>战斗类型-精英关卡|42|2</v>
      </c>
      <c r="G1345" s="22">
        <f>_xlfn.IFS(MOD(A1345,3)=2,1,MOD(A1345,3)=0,VLOOKUP(A1345,任务数值!A:S,7),MOD(A1345,3)=1,1)</f>
        <v>1</v>
      </c>
      <c r="H1345" s="6" t="s">
        <v>21</v>
      </c>
      <c r="I1345" s="3">
        <v>3</v>
      </c>
    </row>
    <row r="1346" s="3" customFormat="1" spans="1:9">
      <c r="A1346" s="17">
        <v>1344</v>
      </c>
      <c r="B1346" s="3" t="str">
        <f>_xlfn.IFS(MOD(A1346,3)=2,VLOOKUP(A1346,任务数值!A:I,5),MOD(A1346,3)=0,VLOOKUP(A1346,任务数值!A:I,8),MOD(A1346,3)=1,VLOOKUP(A1346,任务数值!A:S,13))</f>
        <v>职业总等级到达15000</v>
      </c>
      <c r="C1346" s="17">
        <f t="shared" ref="C1346:C1409" si="45">A1346+1</f>
        <v>1345</v>
      </c>
      <c r="D1346" s="22" t="str">
        <f t="shared" ref="D1346:D1409" si="46">_xlfn.IFS(MOD(A1346,3)=2,"成就类型-通关战斗类型关卡",MOD(A1346,3)=0,"成就类型-职业到达等级",MOD(A1346,3)=1,"成就类型-通关战斗类型关卡")</f>
        <v>成就类型-职业到达等级</v>
      </c>
      <c r="E1346" s="22">
        <v>1</v>
      </c>
      <c r="F1346" s="22">
        <f>_xlfn.IFS(MOD(A1346,3)=2,VLOOKUP(A1346,任务数值!A:R,9),MOD(A1346,3)=0,999,MOD(A1346,3)=1,VLOOKUP(A1346,任务数值!A:S,14))</f>
        <v>999</v>
      </c>
      <c r="G1346" s="22">
        <f>_xlfn.IFS(MOD(A1346,3)=2,1,MOD(A1346,3)=0,VLOOKUP(A1346,任务数值!A:S,7),MOD(A1346,3)=1,1)</f>
        <v>15000</v>
      </c>
      <c r="H1346" s="6" t="s">
        <v>21</v>
      </c>
      <c r="I1346" s="3">
        <v>3</v>
      </c>
    </row>
    <row r="1347" s="3" customFormat="1" spans="1:9">
      <c r="A1347" s="17">
        <v>1345</v>
      </c>
      <c r="B1347" s="3" t="str">
        <f>_xlfn.IFS(MOD(A1347,3)=2,VLOOKUP(A1347,任务数值!A:I,5),MOD(A1347,3)=0,VLOOKUP(A1347,任务数值!A:I,8),MOD(A1347,3)=1,VLOOKUP(A1347,任务数值!A:S,13))</f>
        <v>通关守卫战:暗紫星170</v>
      </c>
      <c r="C1347" s="17">
        <f t="shared" si="45"/>
        <v>1346</v>
      </c>
      <c r="D1347" s="22" t="str">
        <f t="shared" si="46"/>
        <v>成就类型-通关战斗类型关卡</v>
      </c>
      <c r="E1347" s="22">
        <v>1</v>
      </c>
      <c r="F1347" s="22" t="str">
        <f>_xlfn.IFS(MOD(A1347,3)=2,VLOOKUP(A1347,任务数值!A:R,9),MOD(A1347,3)=0,999,MOD(A1347,3)=1,VLOOKUP(A1347,任务数值!A:S,14))</f>
        <v>战斗类型-挂机关卡|35|170</v>
      </c>
      <c r="G1347" s="22">
        <f>_xlfn.IFS(MOD(A1347,3)=2,1,MOD(A1347,3)=0,VLOOKUP(A1347,任务数值!A:S,7),MOD(A1347,3)=1,1)</f>
        <v>1</v>
      </c>
      <c r="H1347" s="6" t="s">
        <v>21</v>
      </c>
      <c r="I1347" s="3">
        <v>3</v>
      </c>
    </row>
    <row r="1348" s="3" customFormat="1" spans="1:9">
      <c r="A1348" s="17">
        <v>1346</v>
      </c>
      <c r="B1348" s="3" t="str">
        <f>_xlfn.IFS(MOD(A1348,3)=2,VLOOKUP(A1348,任务数值!A:I,5),MOD(A1348,3)=0,VLOOKUP(A1348,任务数值!A:I,8),MOD(A1348,3)=1,VLOOKUP(A1348,任务数值!A:S,13))</f>
        <v>通关星球42-2</v>
      </c>
      <c r="C1348" s="17">
        <f t="shared" si="45"/>
        <v>1347</v>
      </c>
      <c r="D1348" s="22" t="str">
        <f t="shared" si="46"/>
        <v>成就类型-通关战斗类型关卡</v>
      </c>
      <c r="E1348" s="22">
        <v>1</v>
      </c>
      <c r="F1348" s="22" t="str">
        <f>_xlfn.IFS(MOD(A1348,3)=2,VLOOKUP(A1348,任务数值!A:R,9),MOD(A1348,3)=0,999,MOD(A1348,3)=1,VLOOKUP(A1348,任务数值!A:S,14))</f>
        <v>战斗类型-精英关卡|42|2</v>
      </c>
      <c r="G1348" s="22">
        <f>_xlfn.IFS(MOD(A1348,3)=2,1,MOD(A1348,3)=0,VLOOKUP(A1348,任务数值!A:S,7),MOD(A1348,3)=1,1)</f>
        <v>1</v>
      </c>
      <c r="H1348" s="6" t="s">
        <v>21</v>
      </c>
      <c r="I1348" s="3">
        <v>3</v>
      </c>
    </row>
    <row r="1349" s="3" customFormat="1" spans="1:9">
      <c r="A1349" s="17">
        <v>1347</v>
      </c>
      <c r="B1349" s="3" t="str">
        <f>_xlfn.IFS(MOD(A1349,3)=2,VLOOKUP(A1349,任务数值!A:I,5),MOD(A1349,3)=0,VLOOKUP(A1349,任务数值!A:I,8),MOD(A1349,3)=1,VLOOKUP(A1349,任务数值!A:S,13))</f>
        <v>职业总等级到达15000</v>
      </c>
      <c r="C1349" s="17">
        <f t="shared" si="45"/>
        <v>1348</v>
      </c>
      <c r="D1349" s="22" t="str">
        <f t="shared" si="46"/>
        <v>成就类型-职业到达等级</v>
      </c>
      <c r="E1349" s="22">
        <v>1</v>
      </c>
      <c r="F1349" s="22">
        <f>_xlfn.IFS(MOD(A1349,3)=2,VLOOKUP(A1349,任务数值!A:R,9),MOD(A1349,3)=0,999,MOD(A1349,3)=1,VLOOKUP(A1349,任务数值!A:S,14))</f>
        <v>999</v>
      </c>
      <c r="G1349" s="22">
        <f>_xlfn.IFS(MOD(A1349,3)=2,1,MOD(A1349,3)=0,VLOOKUP(A1349,任务数值!A:S,7),MOD(A1349,3)=1,1)</f>
        <v>15000</v>
      </c>
      <c r="H1349" s="6" t="s">
        <v>21</v>
      </c>
      <c r="I1349" s="3">
        <v>3</v>
      </c>
    </row>
    <row r="1350" s="3" customFormat="1" spans="1:9">
      <c r="A1350" s="17">
        <v>1348</v>
      </c>
      <c r="B1350" s="3" t="str">
        <f>_xlfn.IFS(MOD(A1350,3)=2,VLOOKUP(A1350,任务数值!A:I,5),MOD(A1350,3)=0,VLOOKUP(A1350,任务数值!A:I,8),MOD(A1350,3)=1,VLOOKUP(A1350,任务数值!A:S,13))</f>
        <v>通关守卫战:暗紫星170</v>
      </c>
      <c r="C1350" s="17">
        <f t="shared" si="45"/>
        <v>1349</v>
      </c>
      <c r="D1350" s="22" t="str">
        <f t="shared" si="46"/>
        <v>成就类型-通关战斗类型关卡</v>
      </c>
      <c r="E1350" s="22">
        <v>1</v>
      </c>
      <c r="F1350" s="22" t="str">
        <f>_xlfn.IFS(MOD(A1350,3)=2,VLOOKUP(A1350,任务数值!A:R,9),MOD(A1350,3)=0,999,MOD(A1350,3)=1,VLOOKUP(A1350,任务数值!A:S,14))</f>
        <v>战斗类型-挂机关卡|35|170</v>
      </c>
      <c r="G1350" s="22">
        <f>_xlfn.IFS(MOD(A1350,3)=2,1,MOD(A1350,3)=0,VLOOKUP(A1350,任务数值!A:S,7),MOD(A1350,3)=1,1)</f>
        <v>1</v>
      </c>
      <c r="H1350" s="6" t="s">
        <v>21</v>
      </c>
      <c r="I1350" s="3">
        <v>3</v>
      </c>
    </row>
    <row r="1351" s="3" customFormat="1" spans="1:9">
      <c r="A1351" s="17">
        <v>1349</v>
      </c>
      <c r="B1351" s="3" t="str">
        <f>_xlfn.IFS(MOD(A1351,3)=2,VLOOKUP(A1351,任务数值!A:I,5),MOD(A1351,3)=0,VLOOKUP(A1351,任务数值!A:I,8),MOD(A1351,3)=1,VLOOKUP(A1351,任务数值!A:S,13))</f>
        <v>通关星球42-2</v>
      </c>
      <c r="C1351" s="17">
        <f t="shared" si="45"/>
        <v>1350</v>
      </c>
      <c r="D1351" s="22" t="str">
        <f t="shared" si="46"/>
        <v>成就类型-通关战斗类型关卡</v>
      </c>
      <c r="E1351" s="22">
        <v>1</v>
      </c>
      <c r="F1351" s="22" t="str">
        <f>_xlfn.IFS(MOD(A1351,3)=2,VLOOKUP(A1351,任务数值!A:R,9),MOD(A1351,3)=0,999,MOD(A1351,3)=1,VLOOKUP(A1351,任务数值!A:S,14))</f>
        <v>战斗类型-精英关卡|42|2</v>
      </c>
      <c r="G1351" s="22">
        <f>_xlfn.IFS(MOD(A1351,3)=2,1,MOD(A1351,3)=0,VLOOKUP(A1351,任务数值!A:S,7),MOD(A1351,3)=1,1)</f>
        <v>1</v>
      </c>
      <c r="H1351" s="6" t="s">
        <v>21</v>
      </c>
      <c r="I1351" s="3">
        <v>3</v>
      </c>
    </row>
    <row r="1352" s="3" customFormat="1" spans="1:9">
      <c r="A1352" s="17">
        <v>1350</v>
      </c>
      <c r="B1352" s="3" t="str">
        <f>_xlfn.IFS(MOD(A1352,3)=2,VLOOKUP(A1352,任务数值!A:I,5),MOD(A1352,3)=0,VLOOKUP(A1352,任务数值!A:I,8),MOD(A1352,3)=1,VLOOKUP(A1352,任务数值!A:S,13))</f>
        <v>职业总等级到达15000</v>
      </c>
      <c r="C1352" s="17">
        <f t="shared" si="45"/>
        <v>1351</v>
      </c>
      <c r="D1352" s="22" t="str">
        <f t="shared" si="46"/>
        <v>成就类型-职业到达等级</v>
      </c>
      <c r="E1352" s="22">
        <v>1</v>
      </c>
      <c r="F1352" s="22">
        <f>_xlfn.IFS(MOD(A1352,3)=2,VLOOKUP(A1352,任务数值!A:R,9),MOD(A1352,3)=0,999,MOD(A1352,3)=1,VLOOKUP(A1352,任务数值!A:S,14))</f>
        <v>999</v>
      </c>
      <c r="G1352" s="22">
        <f>_xlfn.IFS(MOD(A1352,3)=2,1,MOD(A1352,3)=0,VLOOKUP(A1352,任务数值!A:S,7),MOD(A1352,3)=1,1)</f>
        <v>15000</v>
      </c>
      <c r="H1352" s="6" t="s">
        <v>21</v>
      </c>
      <c r="I1352" s="3">
        <v>3</v>
      </c>
    </row>
    <row r="1353" s="3" customFormat="1" spans="1:9">
      <c r="A1353" s="17">
        <v>1351</v>
      </c>
      <c r="B1353" s="3" t="str">
        <f>_xlfn.IFS(MOD(A1353,3)=2,VLOOKUP(A1353,任务数值!A:I,5),MOD(A1353,3)=0,VLOOKUP(A1353,任务数值!A:I,8),MOD(A1353,3)=1,VLOOKUP(A1353,任务数值!A:S,13))</f>
        <v>通关守卫战:暗紫星170</v>
      </c>
      <c r="C1353" s="17">
        <f t="shared" si="45"/>
        <v>1352</v>
      </c>
      <c r="D1353" s="22" t="str">
        <f t="shared" si="46"/>
        <v>成就类型-通关战斗类型关卡</v>
      </c>
      <c r="E1353" s="22">
        <v>1</v>
      </c>
      <c r="F1353" s="22" t="str">
        <f>_xlfn.IFS(MOD(A1353,3)=2,VLOOKUP(A1353,任务数值!A:R,9),MOD(A1353,3)=0,999,MOD(A1353,3)=1,VLOOKUP(A1353,任务数值!A:S,14))</f>
        <v>战斗类型-挂机关卡|35|170</v>
      </c>
      <c r="G1353" s="22">
        <f>_xlfn.IFS(MOD(A1353,3)=2,1,MOD(A1353,3)=0,VLOOKUP(A1353,任务数值!A:S,7),MOD(A1353,3)=1,1)</f>
        <v>1</v>
      </c>
      <c r="H1353" s="6" t="s">
        <v>21</v>
      </c>
      <c r="I1353" s="3">
        <v>3</v>
      </c>
    </row>
    <row r="1354" s="3" customFormat="1" spans="1:9">
      <c r="A1354" s="17">
        <v>1352</v>
      </c>
      <c r="B1354" s="3" t="str">
        <f>_xlfn.IFS(MOD(A1354,3)=2,VLOOKUP(A1354,任务数值!A:I,5),MOD(A1354,3)=0,VLOOKUP(A1354,任务数值!A:I,8),MOD(A1354,3)=1,VLOOKUP(A1354,任务数值!A:S,13))</f>
        <v>通关星球42-2</v>
      </c>
      <c r="C1354" s="17">
        <f t="shared" si="45"/>
        <v>1353</v>
      </c>
      <c r="D1354" s="22" t="str">
        <f t="shared" si="46"/>
        <v>成就类型-通关战斗类型关卡</v>
      </c>
      <c r="E1354" s="22">
        <v>1</v>
      </c>
      <c r="F1354" s="22" t="str">
        <f>_xlfn.IFS(MOD(A1354,3)=2,VLOOKUP(A1354,任务数值!A:R,9),MOD(A1354,3)=0,999,MOD(A1354,3)=1,VLOOKUP(A1354,任务数值!A:S,14))</f>
        <v>战斗类型-精英关卡|42|2</v>
      </c>
      <c r="G1354" s="22">
        <f>_xlfn.IFS(MOD(A1354,3)=2,1,MOD(A1354,3)=0,VLOOKUP(A1354,任务数值!A:S,7),MOD(A1354,3)=1,1)</f>
        <v>1</v>
      </c>
      <c r="H1354" s="6" t="s">
        <v>21</v>
      </c>
      <c r="I1354" s="3">
        <v>3</v>
      </c>
    </row>
    <row r="1355" s="3" customFormat="1" spans="1:9">
      <c r="A1355" s="17">
        <v>1353</v>
      </c>
      <c r="B1355" s="3" t="str">
        <f>_xlfn.IFS(MOD(A1355,3)=2,VLOOKUP(A1355,任务数值!A:I,5),MOD(A1355,3)=0,VLOOKUP(A1355,任务数值!A:I,8),MOD(A1355,3)=1,VLOOKUP(A1355,任务数值!A:S,13))</f>
        <v>职业总等级到达15000</v>
      </c>
      <c r="C1355" s="17">
        <f t="shared" si="45"/>
        <v>1354</v>
      </c>
      <c r="D1355" s="22" t="str">
        <f t="shared" si="46"/>
        <v>成就类型-职业到达等级</v>
      </c>
      <c r="E1355" s="22">
        <v>1</v>
      </c>
      <c r="F1355" s="22">
        <f>_xlfn.IFS(MOD(A1355,3)=2,VLOOKUP(A1355,任务数值!A:R,9),MOD(A1355,3)=0,999,MOD(A1355,3)=1,VLOOKUP(A1355,任务数值!A:S,14))</f>
        <v>999</v>
      </c>
      <c r="G1355" s="22">
        <f>_xlfn.IFS(MOD(A1355,3)=2,1,MOD(A1355,3)=0,VLOOKUP(A1355,任务数值!A:S,7),MOD(A1355,3)=1,1)</f>
        <v>15000</v>
      </c>
      <c r="H1355" s="6" t="s">
        <v>21</v>
      </c>
      <c r="I1355" s="3">
        <v>3</v>
      </c>
    </row>
    <row r="1356" s="3" customFormat="1" spans="1:9">
      <c r="A1356" s="17">
        <v>1354</v>
      </c>
      <c r="B1356" s="3" t="str">
        <f>_xlfn.IFS(MOD(A1356,3)=2,VLOOKUP(A1356,任务数值!A:I,5),MOD(A1356,3)=0,VLOOKUP(A1356,任务数值!A:I,8),MOD(A1356,3)=1,VLOOKUP(A1356,任务数值!A:S,13))</f>
        <v>通关守卫战:暗紫星170</v>
      </c>
      <c r="C1356" s="17">
        <f t="shared" si="45"/>
        <v>1355</v>
      </c>
      <c r="D1356" s="22" t="str">
        <f t="shared" si="46"/>
        <v>成就类型-通关战斗类型关卡</v>
      </c>
      <c r="E1356" s="22">
        <v>1</v>
      </c>
      <c r="F1356" s="22" t="str">
        <f>_xlfn.IFS(MOD(A1356,3)=2,VLOOKUP(A1356,任务数值!A:R,9),MOD(A1356,3)=0,999,MOD(A1356,3)=1,VLOOKUP(A1356,任务数值!A:S,14))</f>
        <v>战斗类型-挂机关卡|35|170</v>
      </c>
      <c r="G1356" s="22">
        <f>_xlfn.IFS(MOD(A1356,3)=2,1,MOD(A1356,3)=0,VLOOKUP(A1356,任务数值!A:S,7),MOD(A1356,3)=1,1)</f>
        <v>1</v>
      </c>
      <c r="H1356" s="6" t="s">
        <v>21</v>
      </c>
      <c r="I1356" s="3">
        <v>3</v>
      </c>
    </row>
    <row r="1357" s="3" customFormat="1" spans="1:9">
      <c r="A1357" s="17">
        <v>1355</v>
      </c>
      <c r="B1357" s="3" t="str">
        <f>_xlfn.IFS(MOD(A1357,3)=2,VLOOKUP(A1357,任务数值!A:I,5),MOD(A1357,3)=0,VLOOKUP(A1357,任务数值!A:I,8),MOD(A1357,3)=1,VLOOKUP(A1357,任务数值!A:S,13))</f>
        <v>通关星球42-2</v>
      </c>
      <c r="C1357" s="17">
        <f t="shared" si="45"/>
        <v>1356</v>
      </c>
      <c r="D1357" s="22" t="str">
        <f t="shared" si="46"/>
        <v>成就类型-通关战斗类型关卡</v>
      </c>
      <c r="E1357" s="22">
        <v>1</v>
      </c>
      <c r="F1357" s="22" t="str">
        <f>_xlfn.IFS(MOD(A1357,3)=2,VLOOKUP(A1357,任务数值!A:R,9),MOD(A1357,3)=0,999,MOD(A1357,3)=1,VLOOKUP(A1357,任务数值!A:S,14))</f>
        <v>战斗类型-精英关卡|42|2</v>
      </c>
      <c r="G1357" s="22">
        <f>_xlfn.IFS(MOD(A1357,3)=2,1,MOD(A1357,3)=0,VLOOKUP(A1357,任务数值!A:S,7),MOD(A1357,3)=1,1)</f>
        <v>1</v>
      </c>
      <c r="H1357" s="6" t="s">
        <v>21</v>
      </c>
      <c r="I1357" s="3">
        <v>3</v>
      </c>
    </row>
    <row r="1358" s="3" customFormat="1" spans="1:9">
      <c r="A1358" s="17">
        <v>1356</v>
      </c>
      <c r="B1358" s="3" t="str">
        <f>_xlfn.IFS(MOD(A1358,3)=2,VLOOKUP(A1358,任务数值!A:I,5),MOD(A1358,3)=0,VLOOKUP(A1358,任务数值!A:I,8),MOD(A1358,3)=1,VLOOKUP(A1358,任务数值!A:S,13))</f>
        <v>职业总等级到达15000</v>
      </c>
      <c r="C1358" s="17">
        <f t="shared" si="45"/>
        <v>1357</v>
      </c>
      <c r="D1358" s="22" t="str">
        <f t="shared" si="46"/>
        <v>成就类型-职业到达等级</v>
      </c>
      <c r="E1358" s="22">
        <v>1</v>
      </c>
      <c r="F1358" s="22">
        <f>_xlfn.IFS(MOD(A1358,3)=2,VLOOKUP(A1358,任务数值!A:R,9),MOD(A1358,3)=0,999,MOD(A1358,3)=1,VLOOKUP(A1358,任务数值!A:S,14))</f>
        <v>999</v>
      </c>
      <c r="G1358" s="22">
        <f>_xlfn.IFS(MOD(A1358,3)=2,1,MOD(A1358,3)=0,VLOOKUP(A1358,任务数值!A:S,7),MOD(A1358,3)=1,1)</f>
        <v>15000</v>
      </c>
      <c r="H1358" s="6" t="s">
        <v>21</v>
      </c>
      <c r="I1358" s="3">
        <v>3</v>
      </c>
    </row>
    <row r="1359" s="3" customFormat="1" spans="1:9">
      <c r="A1359" s="17">
        <v>1357</v>
      </c>
      <c r="B1359" s="3" t="str">
        <f>_xlfn.IFS(MOD(A1359,3)=2,VLOOKUP(A1359,任务数值!A:I,5),MOD(A1359,3)=0,VLOOKUP(A1359,任务数值!A:I,8),MOD(A1359,3)=1,VLOOKUP(A1359,任务数值!A:S,13))</f>
        <v>通关守卫战:暗紫星170</v>
      </c>
      <c r="C1359" s="17">
        <f t="shared" si="45"/>
        <v>1358</v>
      </c>
      <c r="D1359" s="22" t="str">
        <f t="shared" si="46"/>
        <v>成就类型-通关战斗类型关卡</v>
      </c>
      <c r="E1359" s="22">
        <v>1</v>
      </c>
      <c r="F1359" s="22" t="str">
        <f>_xlfn.IFS(MOD(A1359,3)=2,VLOOKUP(A1359,任务数值!A:R,9),MOD(A1359,3)=0,999,MOD(A1359,3)=1,VLOOKUP(A1359,任务数值!A:S,14))</f>
        <v>战斗类型-挂机关卡|35|170</v>
      </c>
      <c r="G1359" s="22">
        <f>_xlfn.IFS(MOD(A1359,3)=2,1,MOD(A1359,3)=0,VLOOKUP(A1359,任务数值!A:S,7),MOD(A1359,3)=1,1)</f>
        <v>1</v>
      </c>
      <c r="H1359" s="6" t="s">
        <v>21</v>
      </c>
      <c r="I1359" s="3">
        <v>3</v>
      </c>
    </row>
    <row r="1360" s="3" customFormat="1" spans="1:9">
      <c r="A1360" s="17">
        <v>1358</v>
      </c>
      <c r="B1360" s="3" t="str">
        <f>_xlfn.IFS(MOD(A1360,3)=2,VLOOKUP(A1360,任务数值!A:I,5),MOD(A1360,3)=0,VLOOKUP(A1360,任务数值!A:I,8),MOD(A1360,3)=1,VLOOKUP(A1360,任务数值!A:S,13))</f>
        <v>通关星球42-2</v>
      </c>
      <c r="C1360" s="17">
        <f t="shared" si="45"/>
        <v>1359</v>
      </c>
      <c r="D1360" s="22" t="str">
        <f t="shared" si="46"/>
        <v>成就类型-通关战斗类型关卡</v>
      </c>
      <c r="E1360" s="22">
        <v>1</v>
      </c>
      <c r="F1360" s="22" t="str">
        <f>_xlfn.IFS(MOD(A1360,3)=2,VLOOKUP(A1360,任务数值!A:R,9),MOD(A1360,3)=0,999,MOD(A1360,3)=1,VLOOKUP(A1360,任务数值!A:S,14))</f>
        <v>战斗类型-精英关卡|42|2</v>
      </c>
      <c r="G1360" s="22">
        <f>_xlfn.IFS(MOD(A1360,3)=2,1,MOD(A1360,3)=0,VLOOKUP(A1360,任务数值!A:S,7),MOD(A1360,3)=1,1)</f>
        <v>1</v>
      </c>
      <c r="H1360" s="6" t="s">
        <v>21</v>
      </c>
      <c r="I1360" s="3">
        <v>3</v>
      </c>
    </row>
    <row r="1361" s="3" customFormat="1" spans="1:9">
      <c r="A1361" s="17">
        <v>1359</v>
      </c>
      <c r="B1361" s="3" t="str">
        <f>_xlfn.IFS(MOD(A1361,3)=2,VLOOKUP(A1361,任务数值!A:I,5),MOD(A1361,3)=0,VLOOKUP(A1361,任务数值!A:I,8),MOD(A1361,3)=1,VLOOKUP(A1361,任务数值!A:S,13))</f>
        <v>职业总等级到达15000</v>
      </c>
      <c r="C1361" s="17">
        <f t="shared" si="45"/>
        <v>1360</v>
      </c>
      <c r="D1361" s="22" t="str">
        <f t="shared" si="46"/>
        <v>成就类型-职业到达等级</v>
      </c>
      <c r="E1361" s="22">
        <v>1</v>
      </c>
      <c r="F1361" s="22">
        <f>_xlfn.IFS(MOD(A1361,3)=2,VLOOKUP(A1361,任务数值!A:R,9),MOD(A1361,3)=0,999,MOD(A1361,3)=1,VLOOKUP(A1361,任务数值!A:S,14))</f>
        <v>999</v>
      </c>
      <c r="G1361" s="22">
        <f>_xlfn.IFS(MOD(A1361,3)=2,1,MOD(A1361,3)=0,VLOOKUP(A1361,任务数值!A:S,7),MOD(A1361,3)=1,1)</f>
        <v>15000</v>
      </c>
      <c r="H1361" s="6" t="s">
        <v>21</v>
      </c>
      <c r="I1361" s="3">
        <v>3</v>
      </c>
    </row>
    <row r="1362" s="3" customFormat="1" spans="1:9">
      <c r="A1362" s="17">
        <v>1360</v>
      </c>
      <c r="B1362" s="3" t="str">
        <f>_xlfn.IFS(MOD(A1362,3)=2,VLOOKUP(A1362,任务数值!A:I,5),MOD(A1362,3)=0,VLOOKUP(A1362,任务数值!A:I,8),MOD(A1362,3)=1,VLOOKUP(A1362,任务数值!A:S,13))</f>
        <v>通关守卫战:暗紫星170</v>
      </c>
      <c r="C1362" s="17">
        <f t="shared" si="45"/>
        <v>1361</v>
      </c>
      <c r="D1362" s="22" t="str">
        <f t="shared" si="46"/>
        <v>成就类型-通关战斗类型关卡</v>
      </c>
      <c r="E1362" s="22">
        <v>1</v>
      </c>
      <c r="F1362" s="22" t="str">
        <f>_xlfn.IFS(MOD(A1362,3)=2,VLOOKUP(A1362,任务数值!A:R,9),MOD(A1362,3)=0,999,MOD(A1362,3)=1,VLOOKUP(A1362,任务数值!A:S,14))</f>
        <v>战斗类型-挂机关卡|35|170</v>
      </c>
      <c r="G1362" s="22">
        <f>_xlfn.IFS(MOD(A1362,3)=2,1,MOD(A1362,3)=0,VLOOKUP(A1362,任务数值!A:S,7),MOD(A1362,3)=1,1)</f>
        <v>1</v>
      </c>
      <c r="H1362" s="6" t="s">
        <v>21</v>
      </c>
      <c r="I1362" s="3">
        <v>3</v>
      </c>
    </row>
    <row r="1363" s="3" customFormat="1" spans="1:9">
      <c r="A1363" s="17">
        <v>1361</v>
      </c>
      <c r="B1363" s="3" t="str">
        <f>_xlfn.IFS(MOD(A1363,3)=2,VLOOKUP(A1363,任务数值!A:I,5),MOD(A1363,3)=0,VLOOKUP(A1363,任务数值!A:I,8),MOD(A1363,3)=1,VLOOKUP(A1363,任务数值!A:S,13))</f>
        <v>通关星球42-2</v>
      </c>
      <c r="C1363" s="17">
        <f t="shared" si="45"/>
        <v>1362</v>
      </c>
      <c r="D1363" s="22" t="str">
        <f t="shared" si="46"/>
        <v>成就类型-通关战斗类型关卡</v>
      </c>
      <c r="E1363" s="22">
        <v>1</v>
      </c>
      <c r="F1363" s="22" t="str">
        <f>_xlfn.IFS(MOD(A1363,3)=2,VLOOKUP(A1363,任务数值!A:R,9),MOD(A1363,3)=0,999,MOD(A1363,3)=1,VLOOKUP(A1363,任务数值!A:S,14))</f>
        <v>战斗类型-精英关卡|42|2</v>
      </c>
      <c r="G1363" s="22">
        <f>_xlfn.IFS(MOD(A1363,3)=2,1,MOD(A1363,3)=0,VLOOKUP(A1363,任务数值!A:S,7),MOD(A1363,3)=1,1)</f>
        <v>1</v>
      </c>
      <c r="H1363" s="6" t="s">
        <v>21</v>
      </c>
      <c r="I1363" s="3">
        <v>3</v>
      </c>
    </row>
    <row r="1364" s="3" customFormat="1" spans="1:9">
      <c r="A1364" s="17">
        <v>1362</v>
      </c>
      <c r="B1364" s="3" t="str">
        <f>_xlfn.IFS(MOD(A1364,3)=2,VLOOKUP(A1364,任务数值!A:I,5),MOD(A1364,3)=0,VLOOKUP(A1364,任务数值!A:I,8),MOD(A1364,3)=1,VLOOKUP(A1364,任务数值!A:S,13))</f>
        <v>职业总等级到达15000</v>
      </c>
      <c r="C1364" s="17">
        <f t="shared" si="45"/>
        <v>1363</v>
      </c>
      <c r="D1364" s="22" t="str">
        <f t="shared" si="46"/>
        <v>成就类型-职业到达等级</v>
      </c>
      <c r="E1364" s="22">
        <v>1</v>
      </c>
      <c r="F1364" s="22">
        <f>_xlfn.IFS(MOD(A1364,3)=2,VLOOKUP(A1364,任务数值!A:R,9),MOD(A1364,3)=0,999,MOD(A1364,3)=1,VLOOKUP(A1364,任务数值!A:S,14))</f>
        <v>999</v>
      </c>
      <c r="G1364" s="22">
        <f>_xlfn.IFS(MOD(A1364,3)=2,1,MOD(A1364,3)=0,VLOOKUP(A1364,任务数值!A:S,7),MOD(A1364,3)=1,1)</f>
        <v>15000</v>
      </c>
      <c r="H1364" s="6" t="s">
        <v>21</v>
      </c>
      <c r="I1364" s="3">
        <v>3</v>
      </c>
    </row>
    <row r="1365" s="3" customFormat="1" spans="1:9">
      <c r="A1365" s="17">
        <v>1363</v>
      </c>
      <c r="B1365" s="3" t="str">
        <f>_xlfn.IFS(MOD(A1365,3)=2,VLOOKUP(A1365,任务数值!A:I,5),MOD(A1365,3)=0,VLOOKUP(A1365,任务数值!A:I,8),MOD(A1365,3)=1,VLOOKUP(A1365,任务数值!A:S,13))</f>
        <v>通关守卫战:暗紫星170</v>
      </c>
      <c r="C1365" s="17">
        <f t="shared" si="45"/>
        <v>1364</v>
      </c>
      <c r="D1365" s="22" t="str">
        <f t="shared" si="46"/>
        <v>成就类型-通关战斗类型关卡</v>
      </c>
      <c r="E1365" s="22">
        <v>1</v>
      </c>
      <c r="F1365" s="22" t="str">
        <f>_xlfn.IFS(MOD(A1365,3)=2,VLOOKUP(A1365,任务数值!A:R,9),MOD(A1365,3)=0,999,MOD(A1365,3)=1,VLOOKUP(A1365,任务数值!A:S,14))</f>
        <v>战斗类型-挂机关卡|35|170</v>
      </c>
      <c r="G1365" s="22">
        <f>_xlfn.IFS(MOD(A1365,3)=2,1,MOD(A1365,3)=0,VLOOKUP(A1365,任务数值!A:S,7),MOD(A1365,3)=1,1)</f>
        <v>1</v>
      </c>
      <c r="H1365" s="6" t="s">
        <v>21</v>
      </c>
      <c r="I1365" s="3">
        <v>3</v>
      </c>
    </row>
    <row r="1366" s="3" customFormat="1" spans="1:9">
      <c r="A1366" s="17">
        <v>1364</v>
      </c>
      <c r="B1366" s="3" t="str">
        <f>_xlfn.IFS(MOD(A1366,3)=2,VLOOKUP(A1366,任务数值!A:I,5),MOD(A1366,3)=0,VLOOKUP(A1366,任务数值!A:I,8),MOD(A1366,3)=1,VLOOKUP(A1366,任务数值!A:S,13))</f>
        <v>通关星球42-2</v>
      </c>
      <c r="C1366" s="17">
        <f t="shared" si="45"/>
        <v>1365</v>
      </c>
      <c r="D1366" s="22" t="str">
        <f t="shared" si="46"/>
        <v>成就类型-通关战斗类型关卡</v>
      </c>
      <c r="E1366" s="22">
        <v>1</v>
      </c>
      <c r="F1366" s="22" t="str">
        <f>_xlfn.IFS(MOD(A1366,3)=2,VLOOKUP(A1366,任务数值!A:R,9),MOD(A1366,3)=0,999,MOD(A1366,3)=1,VLOOKUP(A1366,任务数值!A:S,14))</f>
        <v>战斗类型-精英关卡|42|2</v>
      </c>
      <c r="G1366" s="22">
        <f>_xlfn.IFS(MOD(A1366,3)=2,1,MOD(A1366,3)=0,VLOOKUP(A1366,任务数值!A:S,7),MOD(A1366,3)=1,1)</f>
        <v>1</v>
      </c>
      <c r="H1366" s="6" t="s">
        <v>21</v>
      </c>
      <c r="I1366" s="3">
        <v>3</v>
      </c>
    </row>
    <row r="1367" s="3" customFormat="1" spans="1:9">
      <c r="A1367" s="17">
        <v>1365</v>
      </c>
      <c r="B1367" s="3" t="str">
        <f>_xlfn.IFS(MOD(A1367,3)=2,VLOOKUP(A1367,任务数值!A:I,5),MOD(A1367,3)=0,VLOOKUP(A1367,任务数值!A:I,8),MOD(A1367,3)=1,VLOOKUP(A1367,任务数值!A:S,13))</f>
        <v>职业总等级到达15000</v>
      </c>
      <c r="C1367" s="17">
        <f t="shared" si="45"/>
        <v>1366</v>
      </c>
      <c r="D1367" s="22" t="str">
        <f t="shared" si="46"/>
        <v>成就类型-职业到达等级</v>
      </c>
      <c r="E1367" s="22">
        <v>1</v>
      </c>
      <c r="F1367" s="22">
        <f>_xlfn.IFS(MOD(A1367,3)=2,VLOOKUP(A1367,任务数值!A:R,9),MOD(A1367,3)=0,999,MOD(A1367,3)=1,VLOOKUP(A1367,任务数值!A:S,14))</f>
        <v>999</v>
      </c>
      <c r="G1367" s="22">
        <f>_xlfn.IFS(MOD(A1367,3)=2,1,MOD(A1367,3)=0,VLOOKUP(A1367,任务数值!A:S,7),MOD(A1367,3)=1,1)</f>
        <v>15000</v>
      </c>
      <c r="H1367" s="6" t="s">
        <v>21</v>
      </c>
      <c r="I1367" s="3">
        <v>3</v>
      </c>
    </row>
    <row r="1368" s="3" customFormat="1" spans="1:9">
      <c r="A1368" s="17">
        <v>1366</v>
      </c>
      <c r="B1368" s="3" t="str">
        <f>_xlfn.IFS(MOD(A1368,3)=2,VLOOKUP(A1368,任务数值!A:I,5),MOD(A1368,3)=0,VLOOKUP(A1368,任务数值!A:I,8),MOD(A1368,3)=1,VLOOKUP(A1368,任务数值!A:S,13))</f>
        <v>通关守卫战:暗紫星170</v>
      </c>
      <c r="C1368" s="17">
        <f t="shared" si="45"/>
        <v>1367</v>
      </c>
      <c r="D1368" s="22" t="str">
        <f t="shared" si="46"/>
        <v>成就类型-通关战斗类型关卡</v>
      </c>
      <c r="E1368" s="22">
        <v>1</v>
      </c>
      <c r="F1368" s="22" t="str">
        <f>_xlfn.IFS(MOD(A1368,3)=2,VLOOKUP(A1368,任务数值!A:R,9),MOD(A1368,3)=0,999,MOD(A1368,3)=1,VLOOKUP(A1368,任务数值!A:S,14))</f>
        <v>战斗类型-挂机关卡|35|170</v>
      </c>
      <c r="G1368" s="22">
        <f>_xlfn.IFS(MOD(A1368,3)=2,1,MOD(A1368,3)=0,VLOOKUP(A1368,任务数值!A:S,7),MOD(A1368,3)=1,1)</f>
        <v>1</v>
      </c>
      <c r="H1368" s="6" t="s">
        <v>21</v>
      </c>
      <c r="I1368" s="3">
        <v>3</v>
      </c>
    </row>
    <row r="1369" s="3" customFormat="1" spans="1:9">
      <c r="A1369" s="17">
        <v>1367</v>
      </c>
      <c r="B1369" s="3" t="str">
        <f>_xlfn.IFS(MOD(A1369,3)=2,VLOOKUP(A1369,任务数值!A:I,5),MOD(A1369,3)=0,VLOOKUP(A1369,任务数值!A:I,8),MOD(A1369,3)=1,VLOOKUP(A1369,任务数值!A:S,13))</f>
        <v>通关星球42-2</v>
      </c>
      <c r="C1369" s="17">
        <f t="shared" si="45"/>
        <v>1368</v>
      </c>
      <c r="D1369" s="22" t="str">
        <f t="shared" si="46"/>
        <v>成就类型-通关战斗类型关卡</v>
      </c>
      <c r="E1369" s="22">
        <v>1</v>
      </c>
      <c r="F1369" s="22" t="str">
        <f>_xlfn.IFS(MOD(A1369,3)=2,VLOOKUP(A1369,任务数值!A:R,9),MOD(A1369,3)=0,999,MOD(A1369,3)=1,VLOOKUP(A1369,任务数值!A:S,14))</f>
        <v>战斗类型-精英关卡|42|2</v>
      </c>
      <c r="G1369" s="22">
        <f>_xlfn.IFS(MOD(A1369,3)=2,1,MOD(A1369,3)=0,VLOOKUP(A1369,任务数值!A:S,7),MOD(A1369,3)=1,1)</f>
        <v>1</v>
      </c>
      <c r="H1369" s="6" t="s">
        <v>21</v>
      </c>
      <c r="I1369" s="3">
        <v>3</v>
      </c>
    </row>
    <row r="1370" s="3" customFormat="1" spans="1:9">
      <c r="A1370" s="17">
        <v>1368</v>
      </c>
      <c r="B1370" s="3" t="str">
        <f>_xlfn.IFS(MOD(A1370,3)=2,VLOOKUP(A1370,任务数值!A:I,5),MOD(A1370,3)=0,VLOOKUP(A1370,任务数值!A:I,8),MOD(A1370,3)=1,VLOOKUP(A1370,任务数值!A:S,13))</f>
        <v>职业总等级到达15000</v>
      </c>
      <c r="C1370" s="17">
        <f t="shared" si="45"/>
        <v>1369</v>
      </c>
      <c r="D1370" s="22" t="str">
        <f t="shared" si="46"/>
        <v>成就类型-职业到达等级</v>
      </c>
      <c r="E1370" s="22">
        <v>1</v>
      </c>
      <c r="F1370" s="22">
        <f>_xlfn.IFS(MOD(A1370,3)=2,VLOOKUP(A1370,任务数值!A:R,9),MOD(A1370,3)=0,999,MOD(A1370,3)=1,VLOOKUP(A1370,任务数值!A:S,14))</f>
        <v>999</v>
      </c>
      <c r="G1370" s="22">
        <f>_xlfn.IFS(MOD(A1370,3)=2,1,MOD(A1370,3)=0,VLOOKUP(A1370,任务数值!A:S,7),MOD(A1370,3)=1,1)</f>
        <v>15000</v>
      </c>
      <c r="H1370" s="6" t="s">
        <v>21</v>
      </c>
      <c r="I1370" s="3">
        <v>3</v>
      </c>
    </row>
    <row r="1371" s="3" customFormat="1" spans="1:9">
      <c r="A1371" s="17">
        <v>1369</v>
      </c>
      <c r="B1371" s="3" t="str">
        <f>_xlfn.IFS(MOD(A1371,3)=2,VLOOKUP(A1371,任务数值!A:I,5),MOD(A1371,3)=0,VLOOKUP(A1371,任务数值!A:I,8),MOD(A1371,3)=1,VLOOKUP(A1371,任务数值!A:S,13))</f>
        <v>通关守卫战:暗紫星170</v>
      </c>
      <c r="C1371" s="17">
        <f t="shared" si="45"/>
        <v>1370</v>
      </c>
      <c r="D1371" s="22" t="str">
        <f t="shared" si="46"/>
        <v>成就类型-通关战斗类型关卡</v>
      </c>
      <c r="E1371" s="22">
        <v>1</v>
      </c>
      <c r="F1371" s="22" t="str">
        <f>_xlfn.IFS(MOD(A1371,3)=2,VLOOKUP(A1371,任务数值!A:R,9),MOD(A1371,3)=0,999,MOD(A1371,3)=1,VLOOKUP(A1371,任务数值!A:S,14))</f>
        <v>战斗类型-挂机关卡|35|170</v>
      </c>
      <c r="G1371" s="22">
        <f>_xlfn.IFS(MOD(A1371,3)=2,1,MOD(A1371,3)=0,VLOOKUP(A1371,任务数值!A:S,7),MOD(A1371,3)=1,1)</f>
        <v>1</v>
      </c>
      <c r="H1371" s="6" t="s">
        <v>21</v>
      </c>
      <c r="I1371" s="3">
        <v>3</v>
      </c>
    </row>
    <row r="1372" s="3" customFormat="1" spans="1:9">
      <c r="A1372" s="17">
        <v>1370</v>
      </c>
      <c r="B1372" s="3" t="str">
        <f>_xlfn.IFS(MOD(A1372,3)=2,VLOOKUP(A1372,任务数值!A:I,5),MOD(A1372,3)=0,VLOOKUP(A1372,任务数值!A:I,8),MOD(A1372,3)=1,VLOOKUP(A1372,任务数值!A:S,13))</f>
        <v>通关星球42-2</v>
      </c>
      <c r="C1372" s="17">
        <f t="shared" si="45"/>
        <v>1371</v>
      </c>
      <c r="D1372" s="22" t="str">
        <f t="shared" si="46"/>
        <v>成就类型-通关战斗类型关卡</v>
      </c>
      <c r="E1372" s="22">
        <v>1</v>
      </c>
      <c r="F1372" s="22" t="str">
        <f>_xlfn.IFS(MOD(A1372,3)=2,VLOOKUP(A1372,任务数值!A:R,9),MOD(A1372,3)=0,999,MOD(A1372,3)=1,VLOOKUP(A1372,任务数值!A:S,14))</f>
        <v>战斗类型-精英关卡|42|2</v>
      </c>
      <c r="G1372" s="22">
        <f>_xlfn.IFS(MOD(A1372,3)=2,1,MOD(A1372,3)=0,VLOOKUP(A1372,任务数值!A:S,7),MOD(A1372,3)=1,1)</f>
        <v>1</v>
      </c>
      <c r="H1372" s="6" t="s">
        <v>21</v>
      </c>
      <c r="I1372" s="3">
        <v>3</v>
      </c>
    </row>
    <row r="1373" s="3" customFormat="1" spans="1:9">
      <c r="A1373" s="17">
        <v>1371</v>
      </c>
      <c r="B1373" s="3" t="str">
        <f>_xlfn.IFS(MOD(A1373,3)=2,VLOOKUP(A1373,任务数值!A:I,5),MOD(A1373,3)=0,VLOOKUP(A1373,任务数值!A:I,8),MOD(A1373,3)=1,VLOOKUP(A1373,任务数值!A:S,13))</f>
        <v>职业总等级到达15000</v>
      </c>
      <c r="C1373" s="17">
        <f t="shared" si="45"/>
        <v>1372</v>
      </c>
      <c r="D1373" s="22" t="str">
        <f t="shared" si="46"/>
        <v>成就类型-职业到达等级</v>
      </c>
      <c r="E1373" s="22">
        <v>1</v>
      </c>
      <c r="F1373" s="22">
        <f>_xlfn.IFS(MOD(A1373,3)=2,VLOOKUP(A1373,任务数值!A:R,9),MOD(A1373,3)=0,999,MOD(A1373,3)=1,VLOOKUP(A1373,任务数值!A:S,14))</f>
        <v>999</v>
      </c>
      <c r="G1373" s="22">
        <f>_xlfn.IFS(MOD(A1373,3)=2,1,MOD(A1373,3)=0,VLOOKUP(A1373,任务数值!A:S,7),MOD(A1373,3)=1,1)</f>
        <v>15000</v>
      </c>
      <c r="H1373" s="6" t="s">
        <v>21</v>
      </c>
      <c r="I1373" s="3">
        <v>3</v>
      </c>
    </row>
    <row r="1374" s="3" customFormat="1" spans="1:9">
      <c r="A1374" s="17">
        <v>1372</v>
      </c>
      <c r="B1374" s="3" t="str">
        <f>_xlfn.IFS(MOD(A1374,3)=2,VLOOKUP(A1374,任务数值!A:I,5),MOD(A1374,3)=0,VLOOKUP(A1374,任务数值!A:I,8),MOD(A1374,3)=1,VLOOKUP(A1374,任务数值!A:S,13))</f>
        <v>通关守卫战:暗紫星170</v>
      </c>
      <c r="C1374" s="17">
        <f t="shared" si="45"/>
        <v>1373</v>
      </c>
      <c r="D1374" s="22" t="str">
        <f t="shared" si="46"/>
        <v>成就类型-通关战斗类型关卡</v>
      </c>
      <c r="E1374" s="22">
        <v>1</v>
      </c>
      <c r="F1374" s="22" t="str">
        <f>_xlfn.IFS(MOD(A1374,3)=2,VLOOKUP(A1374,任务数值!A:R,9),MOD(A1374,3)=0,999,MOD(A1374,3)=1,VLOOKUP(A1374,任务数值!A:S,14))</f>
        <v>战斗类型-挂机关卡|35|170</v>
      </c>
      <c r="G1374" s="22">
        <f>_xlfn.IFS(MOD(A1374,3)=2,1,MOD(A1374,3)=0,VLOOKUP(A1374,任务数值!A:S,7),MOD(A1374,3)=1,1)</f>
        <v>1</v>
      </c>
      <c r="H1374" s="6" t="s">
        <v>21</v>
      </c>
      <c r="I1374" s="3">
        <v>3</v>
      </c>
    </row>
    <row r="1375" s="3" customFormat="1" spans="1:9">
      <c r="A1375" s="17">
        <v>1373</v>
      </c>
      <c r="B1375" s="3" t="str">
        <f>_xlfn.IFS(MOD(A1375,3)=2,VLOOKUP(A1375,任务数值!A:I,5),MOD(A1375,3)=0,VLOOKUP(A1375,任务数值!A:I,8),MOD(A1375,3)=1,VLOOKUP(A1375,任务数值!A:S,13))</f>
        <v>通关星球42-2</v>
      </c>
      <c r="C1375" s="17">
        <f t="shared" si="45"/>
        <v>1374</v>
      </c>
      <c r="D1375" s="22" t="str">
        <f t="shared" si="46"/>
        <v>成就类型-通关战斗类型关卡</v>
      </c>
      <c r="E1375" s="22">
        <v>1</v>
      </c>
      <c r="F1375" s="22" t="str">
        <f>_xlfn.IFS(MOD(A1375,3)=2,VLOOKUP(A1375,任务数值!A:R,9),MOD(A1375,3)=0,999,MOD(A1375,3)=1,VLOOKUP(A1375,任务数值!A:S,14))</f>
        <v>战斗类型-精英关卡|42|2</v>
      </c>
      <c r="G1375" s="22">
        <f>_xlfn.IFS(MOD(A1375,3)=2,1,MOD(A1375,3)=0,VLOOKUP(A1375,任务数值!A:S,7),MOD(A1375,3)=1,1)</f>
        <v>1</v>
      </c>
      <c r="H1375" s="6" t="s">
        <v>21</v>
      </c>
      <c r="I1375" s="3">
        <v>3</v>
      </c>
    </row>
    <row r="1376" s="3" customFormat="1" spans="1:9">
      <c r="A1376" s="17">
        <v>1374</v>
      </c>
      <c r="B1376" s="3" t="str">
        <f>_xlfn.IFS(MOD(A1376,3)=2,VLOOKUP(A1376,任务数值!A:I,5),MOD(A1376,3)=0,VLOOKUP(A1376,任务数值!A:I,8),MOD(A1376,3)=1,VLOOKUP(A1376,任务数值!A:S,13))</f>
        <v>职业总等级到达15000</v>
      </c>
      <c r="C1376" s="17">
        <f t="shared" si="45"/>
        <v>1375</v>
      </c>
      <c r="D1376" s="22" t="str">
        <f t="shared" si="46"/>
        <v>成就类型-职业到达等级</v>
      </c>
      <c r="E1376" s="22">
        <v>1</v>
      </c>
      <c r="F1376" s="22">
        <f>_xlfn.IFS(MOD(A1376,3)=2,VLOOKUP(A1376,任务数值!A:R,9),MOD(A1376,3)=0,999,MOD(A1376,3)=1,VLOOKUP(A1376,任务数值!A:S,14))</f>
        <v>999</v>
      </c>
      <c r="G1376" s="22">
        <f>_xlfn.IFS(MOD(A1376,3)=2,1,MOD(A1376,3)=0,VLOOKUP(A1376,任务数值!A:S,7),MOD(A1376,3)=1,1)</f>
        <v>15000</v>
      </c>
      <c r="H1376" s="6" t="s">
        <v>21</v>
      </c>
      <c r="I1376" s="3">
        <v>3</v>
      </c>
    </row>
    <row r="1377" s="3" customFormat="1" spans="1:9">
      <c r="A1377" s="17">
        <v>1375</v>
      </c>
      <c r="B1377" s="3" t="str">
        <f>_xlfn.IFS(MOD(A1377,3)=2,VLOOKUP(A1377,任务数值!A:I,5),MOD(A1377,3)=0,VLOOKUP(A1377,任务数值!A:I,8),MOD(A1377,3)=1,VLOOKUP(A1377,任务数值!A:S,13))</f>
        <v>通关守卫战:暗紫星170</v>
      </c>
      <c r="C1377" s="17">
        <f t="shared" si="45"/>
        <v>1376</v>
      </c>
      <c r="D1377" s="22" t="str">
        <f t="shared" si="46"/>
        <v>成就类型-通关战斗类型关卡</v>
      </c>
      <c r="E1377" s="22">
        <v>1</v>
      </c>
      <c r="F1377" s="22" t="str">
        <f>_xlfn.IFS(MOD(A1377,3)=2,VLOOKUP(A1377,任务数值!A:R,9),MOD(A1377,3)=0,999,MOD(A1377,3)=1,VLOOKUP(A1377,任务数值!A:S,14))</f>
        <v>战斗类型-挂机关卡|35|170</v>
      </c>
      <c r="G1377" s="22">
        <f>_xlfn.IFS(MOD(A1377,3)=2,1,MOD(A1377,3)=0,VLOOKUP(A1377,任务数值!A:S,7),MOD(A1377,3)=1,1)</f>
        <v>1</v>
      </c>
      <c r="H1377" s="6" t="s">
        <v>21</v>
      </c>
      <c r="I1377" s="3">
        <v>3</v>
      </c>
    </row>
    <row r="1378" s="3" customFormat="1" spans="1:9">
      <c r="A1378" s="17">
        <v>1376</v>
      </c>
      <c r="B1378" s="3" t="str">
        <f>_xlfn.IFS(MOD(A1378,3)=2,VLOOKUP(A1378,任务数值!A:I,5),MOD(A1378,3)=0,VLOOKUP(A1378,任务数值!A:I,8),MOD(A1378,3)=1,VLOOKUP(A1378,任务数值!A:S,13))</f>
        <v>通关星球42-2</v>
      </c>
      <c r="C1378" s="17">
        <f t="shared" si="45"/>
        <v>1377</v>
      </c>
      <c r="D1378" s="22" t="str">
        <f t="shared" si="46"/>
        <v>成就类型-通关战斗类型关卡</v>
      </c>
      <c r="E1378" s="22">
        <v>1</v>
      </c>
      <c r="F1378" s="22" t="str">
        <f>_xlfn.IFS(MOD(A1378,3)=2,VLOOKUP(A1378,任务数值!A:R,9),MOD(A1378,3)=0,999,MOD(A1378,3)=1,VLOOKUP(A1378,任务数值!A:S,14))</f>
        <v>战斗类型-精英关卡|42|2</v>
      </c>
      <c r="G1378" s="22">
        <f>_xlfn.IFS(MOD(A1378,3)=2,1,MOD(A1378,3)=0,VLOOKUP(A1378,任务数值!A:S,7),MOD(A1378,3)=1,1)</f>
        <v>1</v>
      </c>
      <c r="H1378" s="6" t="s">
        <v>21</v>
      </c>
      <c r="I1378" s="3">
        <v>3</v>
      </c>
    </row>
    <row r="1379" s="3" customFormat="1" spans="1:9">
      <c r="A1379" s="17">
        <v>1377</v>
      </c>
      <c r="B1379" s="3" t="str">
        <f>_xlfn.IFS(MOD(A1379,3)=2,VLOOKUP(A1379,任务数值!A:I,5),MOD(A1379,3)=0,VLOOKUP(A1379,任务数值!A:I,8),MOD(A1379,3)=1,VLOOKUP(A1379,任务数值!A:S,13))</f>
        <v>职业总等级到达15000</v>
      </c>
      <c r="C1379" s="17">
        <f t="shared" si="45"/>
        <v>1378</v>
      </c>
      <c r="D1379" s="22" t="str">
        <f t="shared" si="46"/>
        <v>成就类型-职业到达等级</v>
      </c>
      <c r="E1379" s="22">
        <v>1</v>
      </c>
      <c r="F1379" s="22">
        <f>_xlfn.IFS(MOD(A1379,3)=2,VLOOKUP(A1379,任务数值!A:R,9),MOD(A1379,3)=0,999,MOD(A1379,3)=1,VLOOKUP(A1379,任务数值!A:S,14))</f>
        <v>999</v>
      </c>
      <c r="G1379" s="22">
        <f>_xlfn.IFS(MOD(A1379,3)=2,1,MOD(A1379,3)=0,VLOOKUP(A1379,任务数值!A:S,7),MOD(A1379,3)=1,1)</f>
        <v>15000</v>
      </c>
      <c r="H1379" s="6" t="s">
        <v>21</v>
      </c>
      <c r="I1379" s="3">
        <v>3</v>
      </c>
    </row>
    <row r="1380" s="3" customFormat="1" spans="1:9">
      <c r="A1380" s="17">
        <v>1378</v>
      </c>
      <c r="B1380" s="3" t="str">
        <f>_xlfn.IFS(MOD(A1380,3)=2,VLOOKUP(A1380,任务数值!A:I,5),MOD(A1380,3)=0,VLOOKUP(A1380,任务数值!A:I,8),MOD(A1380,3)=1,VLOOKUP(A1380,任务数值!A:S,13))</f>
        <v>通关守卫战:暗紫星170</v>
      </c>
      <c r="C1380" s="17">
        <f t="shared" si="45"/>
        <v>1379</v>
      </c>
      <c r="D1380" s="22" t="str">
        <f t="shared" si="46"/>
        <v>成就类型-通关战斗类型关卡</v>
      </c>
      <c r="E1380" s="22">
        <v>1</v>
      </c>
      <c r="F1380" s="22" t="str">
        <f>_xlfn.IFS(MOD(A1380,3)=2,VLOOKUP(A1380,任务数值!A:R,9),MOD(A1380,3)=0,999,MOD(A1380,3)=1,VLOOKUP(A1380,任务数值!A:S,14))</f>
        <v>战斗类型-挂机关卡|35|170</v>
      </c>
      <c r="G1380" s="22">
        <f>_xlfn.IFS(MOD(A1380,3)=2,1,MOD(A1380,3)=0,VLOOKUP(A1380,任务数值!A:S,7),MOD(A1380,3)=1,1)</f>
        <v>1</v>
      </c>
      <c r="H1380" s="6" t="s">
        <v>21</v>
      </c>
      <c r="I1380" s="3">
        <v>3</v>
      </c>
    </row>
    <row r="1381" s="3" customFormat="1" spans="1:9">
      <c r="A1381" s="17">
        <v>1379</v>
      </c>
      <c r="B1381" s="3" t="str">
        <f>_xlfn.IFS(MOD(A1381,3)=2,VLOOKUP(A1381,任务数值!A:I,5),MOD(A1381,3)=0,VLOOKUP(A1381,任务数值!A:I,8),MOD(A1381,3)=1,VLOOKUP(A1381,任务数值!A:S,13))</f>
        <v>通关星球42-2</v>
      </c>
      <c r="C1381" s="17">
        <f t="shared" si="45"/>
        <v>1380</v>
      </c>
      <c r="D1381" s="22" t="str">
        <f t="shared" si="46"/>
        <v>成就类型-通关战斗类型关卡</v>
      </c>
      <c r="E1381" s="22">
        <v>1</v>
      </c>
      <c r="F1381" s="22" t="str">
        <f>_xlfn.IFS(MOD(A1381,3)=2,VLOOKUP(A1381,任务数值!A:R,9),MOD(A1381,3)=0,999,MOD(A1381,3)=1,VLOOKUP(A1381,任务数值!A:S,14))</f>
        <v>战斗类型-精英关卡|42|2</v>
      </c>
      <c r="G1381" s="22">
        <f>_xlfn.IFS(MOD(A1381,3)=2,1,MOD(A1381,3)=0,VLOOKUP(A1381,任务数值!A:S,7),MOD(A1381,3)=1,1)</f>
        <v>1</v>
      </c>
      <c r="H1381" s="6" t="s">
        <v>21</v>
      </c>
      <c r="I1381" s="3">
        <v>3</v>
      </c>
    </row>
    <row r="1382" s="3" customFormat="1" spans="1:9">
      <c r="A1382" s="17">
        <v>1380</v>
      </c>
      <c r="B1382" s="3" t="str">
        <f>_xlfn.IFS(MOD(A1382,3)=2,VLOOKUP(A1382,任务数值!A:I,5),MOD(A1382,3)=0,VLOOKUP(A1382,任务数值!A:I,8),MOD(A1382,3)=1,VLOOKUP(A1382,任务数值!A:S,13))</f>
        <v>职业总等级到达15000</v>
      </c>
      <c r="C1382" s="17">
        <f t="shared" si="45"/>
        <v>1381</v>
      </c>
      <c r="D1382" s="22" t="str">
        <f t="shared" si="46"/>
        <v>成就类型-职业到达等级</v>
      </c>
      <c r="E1382" s="22">
        <v>1</v>
      </c>
      <c r="F1382" s="22">
        <f>_xlfn.IFS(MOD(A1382,3)=2,VLOOKUP(A1382,任务数值!A:R,9),MOD(A1382,3)=0,999,MOD(A1382,3)=1,VLOOKUP(A1382,任务数值!A:S,14))</f>
        <v>999</v>
      </c>
      <c r="G1382" s="22">
        <f>_xlfn.IFS(MOD(A1382,3)=2,1,MOD(A1382,3)=0,VLOOKUP(A1382,任务数值!A:S,7),MOD(A1382,3)=1,1)</f>
        <v>15000</v>
      </c>
      <c r="H1382" s="6" t="s">
        <v>21</v>
      </c>
      <c r="I1382" s="3">
        <v>3</v>
      </c>
    </row>
    <row r="1383" s="3" customFormat="1" spans="1:9">
      <c r="A1383" s="17">
        <v>1381</v>
      </c>
      <c r="B1383" s="3" t="str">
        <f>_xlfn.IFS(MOD(A1383,3)=2,VLOOKUP(A1383,任务数值!A:I,5),MOD(A1383,3)=0,VLOOKUP(A1383,任务数值!A:I,8),MOD(A1383,3)=1,VLOOKUP(A1383,任务数值!A:S,13))</f>
        <v>通关守卫战:暗紫星170</v>
      </c>
      <c r="C1383" s="17">
        <f t="shared" si="45"/>
        <v>1382</v>
      </c>
      <c r="D1383" s="22" t="str">
        <f t="shared" si="46"/>
        <v>成就类型-通关战斗类型关卡</v>
      </c>
      <c r="E1383" s="22">
        <v>1</v>
      </c>
      <c r="F1383" s="22" t="str">
        <f>_xlfn.IFS(MOD(A1383,3)=2,VLOOKUP(A1383,任务数值!A:R,9),MOD(A1383,3)=0,999,MOD(A1383,3)=1,VLOOKUP(A1383,任务数值!A:S,14))</f>
        <v>战斗类型-挂机关卡|35|170</v>
      </c>
      <c r="G1383" s="22">
        <f>_xlfn.IFS(MOD(A1383,3)=2,1,MOD(A1383,3)=0,VLOOKUP(A1383,任务数值!A:S,7),MOD(A1383,3)=1,1)</f>
        <v>1</v>
      </c>
      <c r="H1383" s="6" t="s">
        <v>21</v>
      </c>
      <c r="I1383" s="3">
        <v>3</v>
      </c>
    </row>
    <row r="1384" s="3" customFormat="1" spans="1:9">
      <c r="A1384" s="17">
        <v>1382</v>
      </c>
      <c r="B1384" s="3" t="str">
        <f>_xlfn.IFS(MOD(A1384,3)=2,VLOOKUP(A1384,任务数值!A:I,5),MOD(A1384,3)=0,VLOOKUP(A1384,任务数值!A:I,8),MOD(A1384,3)=1,VLOOKUP(A1384,任务数值!A:S,13))</f>
        <v>通关星球42-2</v>
      </c>
      <c r="C1384" s="17">
        <f t="shared" si="45"/>
        <v>1383</v>
      </c>
      <c r="D1384" s="22" t="str">
        <f t="shared" si="46"/>
        <v>成就类型-通关战斗类型关卡</v>
      </c>
      <c r="E1384" s="22">
        <v>1</v>
      </c>
      <c r="F1384" s="22" t="str">
        <f>_xlfn.IFS(MOD(A1384,3)=2,VLOOKUP(A1384,任务数值!A:R,9),MOD(A1384,3)=0,999,MOD(A1384,3)=1,VLOOKUP(A1384,任务数值!A:S,14))</f>
        <v>战斗类型-精英关卡|42|2</v>
      </c>
      <c r="G1384" s="22">
        <f>_xlfn.IFS(MOD(A1384,3)=2,1,MOD(A1384,3)=0,VLOOKUP(A1384,任务数值!A:S,7),MOD(A1384,3)=1,1)</f>
        <v>1</v>
      </c>
      <c r="H1384" s="6" t="s">
        <v>21</v>
      </c>
      <c r="I1384" s="3">
        <v>3</v>
      </c>
    </row>
    <row r="1385" s="3" customFormat="1" spans="1:9">
      <c r="A1385" s="17">
        <v>1383</v>
      </c>
      <c r="B1385" s="3" t="str">
        <f>_xlfn.IFS(MOD(A1385,3)=2,VLOOKUP(A1385,任务数值!A:I,5),MOD(A1385,3)=0,VLOOKUP(A1385,任务数值!A:I,8),MOD(A1385,3)=1,VLOOKUP(A1385,任务数值!A:S,13))</f>
        <v>职业总等级到达15000</v>
      </c>
      <c r="C1385" s="17">
        <f t="shared" si="45"/>
        <v>1384</v>
      </c>
      <c r="D1385" s="22" t="str">
        <f t="shared" si="46"/>
        <v>成就类型-职业到达等级</v>
      </c>
      <c r="E1385" s="22">
        <v>1</v>
      </c>
      <c r="F1385" s="22">
        <f>_xlfn.IFS(MOD(A1385,3)=2,VLOOKUP(A1385,任务数值!A:R,9),MOD(A1385,3)=0,999,MOD(A1385,3)=1,VLOOKUP(A1385,任务数值!A:S,14))</f>
        <v>999</v>
      </c>
      <c r="G1385" s="22">
        <f>_xlfn.IFS(MOD(A1385,3)=2,1,MOD(A1385,3)=0,VLOOKUP(A1385,任务数值!A:S,7),MOD(A1385,3)=1,1)</f>
        <v>15000</v>
      </c>
      <c r="H1385" s="6" t="s">
        <v>21</v>
      </c>
      <c r="I1385" s="3">
        <v>3</v>
      </c>
    </row>
    <row r="1386" s="3" customFormat="1" spans="1:9">
      <c r="A1386" s="17">
        <v>1384</v>
      </c>
      <c r="B1386" s="3" t="str">
        <f>_xlfn.IFS(MOD(A1386,3)=2,VLOOKUP(A1386,任务数值!A:I,5),MOD(A1386,3)=0,VLOOKUP(A1386,任务数值!A:I,8),MOD(A1386,3)=1,VLOOKUP(A1386,任务数值!A:S,13))</f>
        <v>通关守卫战:暗紫星170</v>
      </c>
      <c r="C1386" s="17">
        <f t="shared" si="45"/>
        <v>1385</v>
      </c>
      <c r="D1386" s="22" t="str">
        <f t="shared" si="46"/>
        <v>成就类型-通关战斗类型关卡</v>
      </c>
      <c r="E1386" s="22">
        <v>1</v>
      </c>
      <c r="F1386" s="22" t="str">
        <f>_xlfn.IFS(MOD(A1386,3)=2,VLOOKUP(A1386,任务数值!A:R,9),MOD(A1386,3)=0,999,MOD(A1386,3)=1,VLOOKUP(A1386,任务数值!A:S,14))</f>
        <v>战斗类型-挂机关卡|35|170</v>
      </c>
      <c r="G1386" s="22">
        <f>_xlfn.IFS(MOD(A1386,3)=2,1,MOD(A1386,3)=0,VLOOKUP(A1386,任务数值!A:S,7),MOD(A1386,3)=1,1)</f>
        <v>1</v>
      </c>
      <c r="H1386" s="6" t="s">
        <v>21</v>
      </c>
      <c r="I1386" s="3">
        <v>3</v>
      </c>
    </row>
    <row r="1387" s="3" customFormat="1" spans="1:9">
      <c r="A1387" s="17">
        <v>1385</v>
      </c>
      <c r="B1387" s="3" t="str">
        <f>_xlfn.IFS(MOD(A1387,3)=2,VLOOKUP(A1387,任务数值!A:I,5),MOD(A1387,3)=0,VLOOKUP(A1387,任务数值!A:I,8),MOD(A1387,3)=1,VLOOKUP(A1387,任务数值!A:S,13))</f>
        <v>通关星球42-2</v>
      </c>
      <c r="C1387" s="17">
        <f t="shared" si="45"/>
        <v>1386</v>
      </c>
      <c r="D1387" s="22" t="str">
        <f t="shared" si="46"/>
        <v>成就类型-通关战斗类型关卡</v>
      </c>
      <c r="E1387" s="22">
        <v>1</v>
      </c>
      <c r="F1387" s="22" t="str">
        <f>_xlfn.IFS(MOD(A1387,3)=2,VLOOKUP(A1387,任务数值!A:R,9),MOD(A1387,3)=0,999,MOD(A1387,3)=1,VLOOKUP(A1387,任务数值!A:S,14))</f>
        <v>战斗类型-精英关卡|42|2</v>
      </c>
      <c r="G1387" s="22">
        <f>_xlfn.IFS(MOD(A1387,3)=2,1,MOD(A1387,3)=0,VLOOKUP(A1387,任务数值!A:S,7),MOD(A1387,3)=1,1)</f>
        <v>1</v>
      </c>
      <c r="H1387" s="6" t="s">
        <v>21</v>
      </c>
      <c r="I1387" s="3">
        <v>3</v>
      </c>
    </row>
    <row r="1388" s="3" customFormat="1" spans="1:9">
      <c r="A1388" s="17">
        <v>1386</v>
      </c>
      <c r="B1388" s="3" t="str">
        <f>_xlfn.IFS(MOD(A1388,3)=2,VLOOKUP(A1388,任务数值!A:I,5),MOD(A1388,3)=0,VLOOKUP(A1388,任务数值!A:I,8),MOD(A1388,3)=1,VLOOKUP(A1388,任务数值!A:S,13))</f>
        <v>职业总等级到达15000</v>
      </c>
      <c r="C1388" s="17">
        <f t="shared" si="45"/>
        <v>1387</v>
      </c>
      <c r="D1388" s="22" t="str">
        <f t="shared" si="46"/>
        <v>成就类型-职业到达等级</v>
      </c>
      <c r="E1388" s="22">
        <v>1</v>
      </c>
      <c r="F1388" s="22">
        <f>_xlfn.IFS(MOD(A1388,3)=2,VLOOKUP(A1388,任务数值!A:R,9),MOD(A1388,3)=0,999,MOD(A1388,3)=1,VLOOKUP(A1388,任务数值!A:S,14))</f>
        <v>999</v>
      </c>
      <c r="G1388" s="22">
        <f>_xlfn.IFS(MOD(A1388,3)=2,1,MOD(A1388,3)=0,VLOOKUP(A1388,任务数值!A:S,7),MOD(A1388,3)=1,1)</f>
        <v>15000</v>
      </c>
      <c r="H1388" s="6" t="s">
        <v>21</v>
      </c>
      <c r="I1388" s="3">
        <v>3</v>
      </c>
    </row>
    <row r="1389" s="3" customFormat="1" spans="1:9">
      <c r="A1389" s="17">
        <v>1387</v>
      </c>
      <c r="B1389" s="3" t="str">
        <f>_xlfn.IFS(MOD(A1389,3)=2,VLOOKUP(A1389,任务数值!A:I,5),MOD(A1389,3)=0,VLOOKUP(A1389,任务数值!A:I,8),MOD(A1389,3)=1,VLOOKUP(A1389,任务数值!A:S,13))</f>
        <v>通关守卫战:暗紫星170</v>
      </c>
      <c r="C1389" s="17">
        <f t="shared" si="45"/>
        <v>1388</v>
      </c>
      <c r="D1389" s="22" t="str">
        <f t="shared" si="46"/>
        <v>成就类型-通关战斗类型关卡</v>
      </c>
      <c r="E1389" s="22">
        <v>1</v>
      </c>
      <c r="F1389" s="22" t="str">
        <f>_xlfn.IFS(MOD(A1389,3)=2,VLOOKUP(A1389,任务数值!A:R,9),MOD(A1389,3)=0,999,MOD(A1389,3)=1,VLOOKUP(A1389,任务数值!A:S,14))</f>
        <v>战斗类型-挂机关卡|35|170</v>
      </c>
      <c r="G1389" s="22">
        <f>_xlfn.IFS(MOD(A1389,3)=2,1,MOD(A1389,3)=0,VLOOKUP(A1389,任务数值!A:S,7),MOD(A1389,3)=1,1)</f>
        <v>1</v>
      </c>
      <c r="H1389" s="6" t="s">
        <v>21</v>
      </c>
      <c r="I1389" s="3">
        <v>3</v>
      </c>
    </row>
    <row r="1390" s="3" customFormat="1" spans="1:9">
      <c r="A1390" s="17">
        <v>1388</v>
      </c>
      <c r="B1390" s="3" t="str">
        <f>_xlfn.IFS(MOD(A1390,3)=2,VLOOKUP(A1390,任务数值!A:I,5),MOD(A1390,3)=0,VLOOKUP(A1390,任务数值!A:I,8),MOD(A1390,3)=1,VLOOKUP(A1390,任务数值!A:S,13))</f>
        <v>通关星球42-2</v>
      </c>
      <c r="C1390" s="17">
        <f t="shared" si="45"/>
        <v>1389</v>
      </c>
      <c r="D1390" s="22" t="str">
        <f t="shared" si="46"/>
        <v>成就类型-通关战斗类型关卡</v>
      </c>
      <c r="E1390" s="22">
        <v>1</v>
      </c>
      <c r="F1390" s="22" t="str">
        <f>_xlfn.IFS(MOD(A1390,3)=2,VLOOKUP(A1390,任务数值!A:R,9),MOD(A1390,3)=0,999,MOD(A1390,3)=1,VLOOKUP(A1390,任务数值!A:S,14))</f>
        <v>战斗类型-精英关卡|42|2</v>
      </c>
      <c r="G1390" s="22">
        <f>_xlfn.IFS(MOD(A1390,3)=2,1,MOD(A1390,3)=0,VLOOKUP(A1390,任务数值!A:S,7),MOD(A1390,3)=1,1)</f>
        <v>1</v>
      </c>
      <c r="H1390" s="6" t="s">
        <v>21</v>
      </c>
      <c r="I1390" s="3">
        <v>3</v>
      </c>
    </row>
    <row r="1391" s="3" customFormat="1" spans="1:9">
      <c r="A1391" s="17">
        <v>1389</v>
      </c>
      <c r="B1391" s="3" t="str">
        <f>_xlfn.IFS(MOD(A1391,3)=2,VLOOKUP(A1391,任务数值!A:I,5),MOD(A1391,3)=0,VLOOKUP(A1391,任务数值!A:I,8),MOD(A1391,3)=1,VLOOKUP(A1391,任务数值!A:S,13))</f>
        <v>职业总等级到达15000</v>
      </c>
      <c r="C1391" s="17">
        <f t="shared" si="45"/>
        <v>1390</v>
      </c>
      <c r="D1391" s="22" t="str">
        <f t="shared" si="46"/>
        <v>成就类型-职业到达等级</v>
      </c>
      <c r="E1391" s="22">
        <v>1</v>
      </c>
      <c r="F1391" s="22">
        <f>_xlfn.IFS(MOD(A1391,3)=2,VLOOKUP(A1391,任务数值!A:R,9),MOD(A1391,3)=0,999,MOD(A1391,3)=1,VLOOKUP(A1391,任务数值!A:S,14))</f>
        <v>999</v>
      </c>
      <c r="G1391" s="22">
        <f>_xlfn.IFS(MOD(A1391,3)=2,1,MOD(A1391,3)=0,VLOOKUP(A1391,任务数值!A:S,7),MOD(A1391,3)=1,1)</f>
        <v>15000</v>
      </c>
      <c r="H1391" s="6" t="s">
        <v>21</v>
      </c>
      <c r="I1391" s="3">
        <v>3</v>
      </c>
    </row>
    <row r="1392" s="3" customFormat="1" spans="1:9">
      <c r="A1392" s="17">
        <v>1390</v>
      </c>
      <c r="B1392" s="3" t="str">
        <f>_xlfn.IFS(MOD(A1392,3)=2,VLOOKUP(A1392,任务数值!A:I,5),MOD(A1392,3)=0,VLOOKUP(A1392,任务数值!A:I,8),MOD(A1392,3)=1,VLOOKUP(A1392,任务数值!A:S,13))</f>
        <v>通关守卫战:暗紫星170</v>
      </c>
      <c r="C1392" s="17">
        <f t="shared" si="45"/>
        <v>1391</v>
      </c>
      <c r="D1392" s="22" t="str">
        <f t="shared" si="46"/>
        <v>成就类型-通关战斗类型关卡</v>
      </c>
      <c r="E1392" s="22">
        <v>1</v>
      </c>
      <c r="F1392" s="22" t="str">
        <f>_xlfn.IFS(MOD(A1392,3)=2,VLOOKUP(A1392,任务数值!A:R,9),MOD(A1392,3)=0,999,MOD(A1392,3)=1,VLOOKUP(A1392,任务数值!A:S,14))</f>
        <v>战斗类型-挂机关卡|35|170</v>
      </c>
      <c r="G1392" s="22">
        <f>_xlfn.IFS(MOD(A1392,3)=2,1,MOD(A1392,3)=0,VLOOKUP(A1392,任务数值!A:S,7),MOD(A1392,3)=1,1)</f>
        <v>1</v>
      </c>
      <c r="H1392" s="6" t="s">
        <v>21</v>
      </c>
      <c r="I1392" s="3">
        <v>3</v>
      </c>
    </row>
    <row r="1393" s="3" customFormat="1" spans="1:9">
      <c r="A1393" s="17">
        <v>1391</v>
      </c>
      <c r="B1393" s="3" t="str">
        <f>_xlfn.IFS(MOD(A1393,3)=2,VLOOKUP(A1393,任务数值!A:I,5),MOD(A1393,3)=0,VLOOKUP(A1393,任务数值!A:I,8),MOD(A1393,3)=1,VLOOKUP(A1393,任务数值!A:S,13))</f>
        <v>通关星球42-2</v>
      </c>
      <c r="C1393" s="17">
        <f t="shared" si="45"/>
        <v>1392</v>
      </c>
      <c r="D1393" s="22" t="str">
        <f t="shared" si="46"/>
        <v>成就类型-通关战斗类型关卡</v>
      </c>
      <c r="E1393" s="22">
        <v>1</v>
      </c>
      <c r="F1393" s="22" t="str">
        <f>_xlfn.IFS(MOD(A1393,3)=2,VLOOKUP(A1393,任务数值!A:R,9),MOD(A1393,3)=0,999,MOD(A1393,3)=1,VLOOKUP(A1393,任务数值!A:S,14))</f>
        <v>战斗类型-精英关卡|42|2</v>
      </c>
      <c r="G1393" s="22">
        <f>_xlfn.IFS(MOD(A1393,3)=2,1,MOD(A1393,3)=0,VLOOKUP(A1393,任务数值!A:S,7),MOD(A1393,3)=1,1)</f>
        <v>1</v>
      </c>
      <c r="H1393" s="6" t="s">
        <v>21</v>
      </c>
      <c r="I1393" s="3">
        <v>3</v>
      </c>
    </row>
    <row r="1394" s="3" customFormat="1" spans="1:9">
      <c r="A1394" s="17">
        <v>1392</v>
      </c>
      <c r="B1394" s="3" t="str">
        <f>_xlfn.IFS(MOD(A1394,3)=2,VLOOKUP(A1394,任务数值!A:I,5),MOD(A1394,3)=0,VLOOKUP(A1394,任务数值!A:I,8),MOD(A1394,3)=1,VLOOKUP(A1394,任务数值!A:S,13))</f>
        <v>职业总等级到达15000</v>
      </c>
      <c r="C1394" s="17">
        <f t="shared" si="45"/>
        <v>1393</v>
      </c>
      <c r="D1394" s="22" t="str">
        <f t="shared" si="46"/>
        <v>成就类型-职业到达等级</v>
      </c>
      <c r="E1394" s="22">
        <v>1</v>
      </c>
      <c r="F1394" s="22">
        <f>_xlfn.IFS(MOD(A1394,3)=2,VLOOKUP(A1394,任务数值!A:R,9),MOD(A1394,3)=0,999,MOD(A1394,3)=1,VLOOKUP(A1394,任务数值!A:S,14))</f>
        <v>999</v>
      </c>
      <c r="G1394" s="22">
        <f>_xlfn.IFS(MOD(A1394,3)=2,1,MOD(A1394,3)=0,VLOOKUP(A1394,任务数值!A:S,7),MOD(A1394,3)=1,1)</f>
        <v>15000</v>
      </c>
      <c r="H1394" s="6" t="s">
        <v>21</v>
      </c>
      <c r="I1394" s="3">
        <v>3</v>
      </c>
    </row>
    <row r="1395" s="3" customFormat="1" spans="1:9">
      <c r="A1395" s="17">
        <v>1393</v>
      </c>
      <c r="B1395" s="3" t="str">
        <f>_xlfn.IFS(MOD(A1395,3)=2,VLOOKUP(A1395,任务数值!A:I,5),MOD(A1395,3)=0,VLOOKUP(A1395,任务数值!A:I,8),MOD(A1395,3)=1,VLOOKUP(A1395,任务数值!A:S,13))</f>
        <v>通关守卫战:暗紫星170</v>
      </c>
      <c r="C1395" s="17">
        <f t="shared" si="45"/>
        <v>1394</v>
      </c>
      <c r="D1395" s="22" t="str">
        <f t="shared" si="46"/>
        <v>成就类型-通关战斗类型关卡</v>
      </c>
      <c r="E1395" s="22">
        <v>1</v>
      </c>
      <c r="F1395" s="22" t="str">
        <f>_xlfn.IFS(MOD(A1395,3)=2,VLOOKUP(A1395,任务数值!A:R,9),MOD(A1395,3)=0,999,MOD(A1395,3)=1,VLOOKUP(A1395,任务数值!A:S,14))</f>
        <v>战斗类型-挂机关卡|35|170</v>
      </c>
      <c r="G1395" s="22">
        <f>_xlfn.IFS(MOD(A1395,3)=2,1,MOD(A1395,3)=0,VLOOKUP(A1395,任务数值!A:S,7),MOD(A1395,3)=1,1)</f>
        <v>1</v>
      </c>
      <c r="H1395" s="6" t="s">
        <v>21</v>
      </c>
      <c r="I1395" s="3">
        <v>3</v>
      </c>
    </row>
    <row r="1396" s="3" customFormat="1" spans="1:9">
      <c r="A1396" s="17">
        <v>1394</v>
      </c>
      <c r="B1396" s="3" t="str">
        <f>_xlfn.IFS(MOD(A1396,3)=2,VLOOKUP(A1396,任务数值!A:I,5),MOD(A1396,3)=0,VLOOKUP(A1396,任务数值!A:I,8),MOD(A1396,3)=1,VLOOKUP(A1396,任务数值!A:S,13))</f>
        <v>通关星球42-2</v>
      </c>
      <c r="C1396" s="17">
        <f t="shared" si="45"/>
        <v>1395</v>
      </c>
      <c r="D1396" s="22" t="str">
        <f t="shared" si="46"/>
        <v>成就类型-通关战斗类型关卡</v>
      </c>
      <c r="E1396" s="22">
        <v>1</v>
      </c>
      <c r="F1396" s="22" t="str">
        <f>_xlfn.IFS(MOD(A1396,3)=2,VLOOKUP(A1396,任务数值!A:R,9),MOD(A1396,3)=0,999,MOD(A1396,3)=1,VLOOKUP(A1396,任务数值!A:S,14))</f>
        <v>战斗类型-精英关卡|42|2</v>
      </c>
      <c r="G1396" s="22">
        <f>_xlfn.IFS(MOD(A1396,3)=2,1,MOD(A1396,3)=0,VLOOKUP(A1396,任务数值!A:S,7),MOD(A1396,3)=1,1)</f>
        <v>1</v>
      </c>
      <c r="H1396" s="6" t="s">
        <v>21</v>
      </c>
      <c r="I1396" s="3">
        <v>3</v>
      </c>
    </row>
    <row r="1397" s="3" customFormat="1" spans="1:9">
      <c r="A1397" s="17">
        <v>1395</v>
      </c>
      <c r="B1397" s="3" t="str">
        <f>_xlfn.IFS(MOD(A1397,3)=2,VLOOKUP(A1397,任务数值!A:I,5),MOD(A1397,3)=0,VLOOKUP(A1397,任务数值!A:I,8),MOD(A1397,3)=1,VLOOKUP(A1397,任务数值!A:S,13))</f>
        <v>职业总等级到达15000</v>
      </c>
      <c r="C1397" s="17">
        <f t="shared" si="45"/>
        <v>1396</v>
      </c>
      <c r="D1397" s="22" t="str">
        <f t="shared" si="46"/>
        <v>成就类型-职业到达等级</v>
      </c>
      <c r="E1397" s="22">
        <v>1</v>
      </c>
      <c r="F1397" s="22">
        <f>_xlfn.IFS(MOD(A1397,3)=2,VLOOKUP(A1397,任务数值!A:R,9),MOD(A1397,3)=0,999,MOD(A1397,3)=1,VLOOKUP(A1397,任务数值!A:S,14))</f>
        <v>999</v>
      </c>
      <c r="G1397" s="22">
        <f>_xlfn.IFS(MOD(A1397,3)=2,1,MOD(A1397,3)=0,VLOOKUP(A1397,任务数值!A:S,7),MOD(A1397,3)=1,1)</f>
        <v>15000</v>
      </c>
      <c r="H1397" s="6" t="s">
        <v>21</v>
      </c>
      <c r="I1397" s="3">
        <v>3</v>
      </c>
    </row>
    <row r="1398" s="3" customFormat="1" spans="1:9">
      <c r="A1398" s="17">
        <v>1396</v>
      </c>
      <c r="B1398" s="3" t="str">
        <f>_xlfn.IFS(MOD(A1398,3)=2,VLOOKUP(A1398,任务数值!A:I,5),MOD(A1398,3)=0,VLOOKUP(A1398,任务数值!A:I,8),MOD(A1398,3)=1,VLOOKUP(A1398,任务数值!A:S,13))</f>
        <v>通关守卫战:暗紫星170</v>
      </c>
      <c r="C1398" s="17">
        <f t="shared" si="45"/>
        <v>1397</v>
      </c>
      <c r="D1398" s="22" t="str">
        <f t="shared" si="46"/>
        <v>成就类型-通关战斗类型关卡</v>
      </c>
      <c r="E1398" s="22">
        <v>1</v>
      </c>
      <c r="F1398" s="22" t="str">
        <f>_xlfn.IFS(MOD(A1398,3)=2,VLOOKUP(A1398,任务数值!A:R,9),MOD(A1398,3)=0,999,MOD(A1398,3)=1,VLOOKUP(A1398,任务数值!A:S,14))</f>
        <v>战斗类型-挂机关卡|35|170</v>
      </c>
      <c r="G1398" s="22">
        <f>_xlfn.IFS(MOD(A1398,3)=2,1,MOD(A1398,3)=0,VLOOKUP(A1398,任务数值!A:S,7),MOD(A1398,3)=1,1)</f>
        <v>1</v>
      </c>
      <c r="H1398" s="6" t="s">
        <v>21</v>
      </c>
      <c r="I1398" s="3">
        <v>3</v>
      </c>
    </row>
    <row r="1399" s="3" customFormat="1" spans="1:9">
      <c r="A1399" s="17">
        <v>1397</v>
      </c>
      <c r="B1399" s="3" t="str">
        <f>_xlfn.IFS(MOD(A1399,3)=2,VLOOKUP(A1399,任务数值!A:I,5),MOD(A1399,3)=0,VLOOKUP(A1399,任务数值!A:I,8),MOD(A1399,3)=1,VLOOKUP(A1399,任务数值!A:S,13))</f>
        <v>通关星球42-2</v>
      </c>
      <c r="C1399" s="17">
        <f t="shared" si="45"/>
        <v>1398</v>
      </c>
      <c r="D1399" s="22" t="str">
        <f t="shared" si="46"/>
        <v>成就类型-通关战斗类型关卡</v>
      </c>
      <c r="E1399" s="22">
        <v>1</v>
      </c>
      <c r="F1399" s="22" t="str">
        <f>_xlfn.IFS(MOD(A1399,3)=2,VLOOKUP(A1399,任务数值!A:R,9),MOD(A1399,3)=0,999,MOD(A1399,3)=1,VLOOKUP(A1399,任务数值!A:S,14))</f>
        <v>战斗类型-精英关卡|42|2</v>
      </c>
      <c r="G1399" s="22">
        <f>_xlfn.IFS(MOD(A1399,3)=2,1,MOD(A1399,3)=0,VLOOKUP(A1399,任务数值!A:S,7),MOD(A1399,3)=1,1)</f>
        <v>1</v>
      </c>
      <c r="H1399" s="6" t="s">
        <v>21</v>
      </c>
      <c r="I1399" s="3">
        <v>3</v>
      </c>
    </row>
    <row r="1400" s="3" customFormat="1" spans="1:9">
      <c r="A1400" s="17">
        <v>1398</v>
      </c>
      <c r="B1400" s="3" t="str">
        <f>_xlfn.IFS(MOD(A1400,3)=2,VLOOKUP(A1400,任务数值!A:I,5),MOD(A1400,3)=0,VLOOKUP(A1400,任务数值!A:I,8),MOD(A1400,3)=1,VLOOKUP(A1400,任务数值!A:S,13))</f>
        <v>职业总等级到达15000</v>
      </c>
      <c r="C1400" s="17">
        <f t="shared" si="45"/>
        <v>1399</v>
      </c>
      <c r="D1400" s="22" t="str">
        <f t="shared" si="46"/>
        <v>成就类型-职业到达等级</v>
      </c>
      <c r="E1400" s="22">
        <v>1</v>
      </c>
      <c r="F1400" s="22">
        <f>_xlfn.IFS(MOD(A1400,3)=2,VLOOKUP(A1400,任务数值!A:R,9),MOD(A1400,3)=0,999,MOD(A1400,3)=1,VLOOKUP(A1400,任务数值!A:S,14))</f>
        <v>999</v>
      </c>
      <c r="G1400" s="22">
        <f>_xlfn.IFS(MOD(A1400,3)=2,1,MOD(A1400,3)=0,VLOOKUP(A1400,任务数值!A:S,7),MOD(A1400,3)=1,1)</f>
        <v>15000</v>
      </c>
      <c r="H1400" s="6" t="s">
        <v>21</v>
      </c>
      <c r="I1400" s="3">
        <v>3</v>
      </c>
    </row>
    <row r="1401" s="3" customFormat="1" spans="1:9">
      <c r="A1401" s="17">
        <v>1399</v>
      </c>
      <c r="B1401" s="3" t="str">
        <f>_xlfn.IFS(MOD(A1401,3)=2,VLOOKUP(A1401,任务数值!A:I,5),MOD(A1401,3)=0,VLOOKUP(A1401,任务数值!A:I,8),MOD(A1401,3)=1,VLOOKUP(A1401,任务数值!A:S,13))</f>
        <v>通关守卫战:暗紫星170</v>
      </c>
      <c r="C1401" s="17">
        <f t="shared" si="45"/>
        <v>1400</v>
      </c>
      <c r="D1401" s="22" t="str">
        <f t="shared" si="46"/>
        <v>成就类型-通关战斗类型关卡</v>
      </c>
      <c r="E1401" s="22">
        <v>1</v>
      </c>
      <c r="F1401" s="22" t="str">
        <f>_xlfn.IFS(MOD(A1401,3)=2,VLOOKUP(A1401,任务数值!A:R,9),MOD(A1401,3)=0,999,MOD(A1401,3)=1,VLOOKUP(A1401,任务数值!A:S,14))</f>
        <v>战斗类型-挂机关卡|35|170</v>
      </c>
      <c r="G1401" s="22">
        <f>_xlfn.IFS(MOD(A1401,3)=2,1,MOD(A1401,3)=0,VLOOKUP(A1401,任务数值!A:S,7),MOD(A1401,3)=1,1)</f>
        <v>1</v>
      </c>
      <c r="H1401" s="6" t="s">
        <v>21</v>
      </c>
      <c r="I1401" s="3">
        <v>3</v>
      </c>
    </row>
    <row r="1402" s="3" customFormat="1" spans="1:9">
      <c r="A1402" s="17">
        <v>1400</v>
      </c>
      <c r="B1402" s="3" t="str">
        <f>_xlfn.IFS(MOD(A1402,3)=2,VLOOKUP(A1402,任务数值!A:I,5),MOD(A1402,3)=0,VLOOKUP(A1402,任务数值!A:I,8),MOD(A1402,3)=1,VLOOKUP(A1402,任务数值!A:S,13))</f>
        <v>通关星球42-2</v>
      </c>
      <c r="C1402" s="17">
        <f t="shared" si="45"/>
        <v>1401</v>
      </c>
      <c r="D1402" s="22" t="str">
        <f t="shared" si="46"/>
        <v>成就类型-通关战斗类型关卡</v>
      </c>
      <c r="E1402" s="22">
        <v>1</v>
      </c>
      <c r="F1402" s="22" t="str">
        <f>_xlfn.IFS(MOD(A1402,3)=2,VLOOKUP(A1402,任务数值!A:R,9),MOD(A1402,3)=0,999,MOD(A1402,3)=1,VLOOKUP(A1402,任务数值!A:S,14))</f>
        <v>战斗类型-精英关卡|42|2</v>
      </c>
      <c r="G1402" s="22">
        <f>_xlfn.IFS(MOD(A1402,3)=2,1,MOD(A1402,3)=0,VLOOKUP(A1402,任务数值!A:S,7),MOD(A1402,3)=1,1)</f>
        <v>1</v>
      </c>
      <c r="H1402" s="6" t="s">
        <v>21</v>
      </c>
      <c r="I1402" s="3">
        <v>3</v>
      </c>
    </row>
    <row r="1403" s="3" customFormat="1" spans="1:9">
      <c r="A1403" s="17">
        <v>1401</v>
      </c>
      <c r="B1403" s="3" t="str">
        <f>_xlfn.IFS(MOD(A1403,3)=2,VLOOKUP(A1403,任务数值!A:I,5),MOD(A1403,3)=0,VLOOKUP(A1403,任务数值!A:I,8),MOD(A1403,3)=1,VLOOKUP(A1403,任务数值!A:S,13))</f>
        <v>职业总等级到达15000</v>
      </c>
      <c r="C1403" s="17">
        <f t="shared" si="45"/>
        <v>1402</v>
      </c>
      <c r="D1403" s="22" t="str">
        <f t="shared" si="46"/>
        <v>成就类型-职业到达等级</v>
      </c>
      <c r="E1403" s="22">
        <v>1</v>
      </c>
      <c r="F1403" s="22">
        <f>_xlfn.IFS(MOD(A1403,3)=2,VLOOKUP(A1403,任务数值!A:R,9),MOD(A1403,3)=0,999,MOD(A1403,3)=1,VLOOKUP(A1403,任务数值!A:S,14))</f>
        <v>999</v>
      </c>
      <c r="G1403" s="22">
        <f>_xlfn.IFS(MOD(A1403,3)=2,1,MOD(A1403,3)=0,VLOOKUP(A1403,任务数值!A:S,7),MOD(A1403,3)=1,1)</f>
        <v>15000</v>
      </c>
      <c r="H1403" s="6" t="s">
        <v>21</v>
      </c>
      <c r="I1403" s="3">
        <v>3</v>
      </c>
    </row>
    <row r="1404" s="3" customFormat="1" spans="1:9">
      <c r="A1404" s="17">
        <v>1402</v>
      </c>
      <c r="B1404" s="3" t="str">
        <f>_xlfn.IFS(MOD(A1404,3)=2,VLOOKUP(A1404,任务数值!A:I,5),MOD(A1404,3)=0,VLOOKUP(A1404,任务数值!A:I,8),MOD(A1404,3)=1,VLOOKUP(A1404,任务数值!A:S,13))</f>
        <v>通关守卫战:暗紫星170</v>
      </c>
      <c r="C1404" s="17">
        <f t="shared" si="45"/>
        <v>1403</v>
      </c>
      <c r="D1404" s="22" t="str">
        <f t="shared" si="46"/>
        <v>成就类型-通关战斗类型关卡</v>
      </c>
      <c r="E1404" s="22">
        <v>1</v>
      </c>
      <c r="F1404" s="22" t="str">
        <f>_xlfn.IFS(MOD(A1404,3)=2,VLOOKUP(A1404,任务数值!A:R,9),MOD(A1404,3)=0,999,MOD(A1404,3)=1,VLOOKUP(A1404,任务数值!A:S,14))</f>
        <v>战斗类型-挂机关卡|35|170</v>
      </c>
      <c r="G1404" s="22">
        <f>_xlfn.IFS(MOD(A1404,3)=2,1,MOD(A1404,3)=0,VLOOKUP(A1404,任务数值!A:S,7),MOD(A1404,3)=1,1)</f>
        <v>1</v>
      </c>
      <c r="H1404" s="6" t="s">
        <v>21</v>
      </c>
      <c r="I1404" s="3">
        <v>3</v>
      </c>
    </row>
    <row r="1405" s="3" customFormat="1" spans="1:9">
      <c r="A1405" s="17">
        <v>1403</v>
      </c>
      <c r="B1405" s="3" t="str">
        <f>_xlfn.IFS(MOD(A1405,3)=2,VLOOKUP(A1405,任务数值!A:I,5),MOD(A1405,3)=0,VLOOKUP(A1405,任务数值!A:I,8),MOD(A1405,3)=1,VLOOKUP(A1405,任务数值!A:S,13))</f>
        <v>通关星球42-2</v>
      </c>
      <c r="C1405" s="17">
        <f t="shared" si="45"/>
        <v>1404</v>
      </c>
      <c r="D1405" s="22" t="str">
        <f t="shared" si="46"/>
        <v>成就类型-通关战斗类型关卡</v>
      </c>
      <c r="E1405" s="22">
        <v>1</v>
      </c>
      <c r="F1405" s="22" t="str">
        <f>_xlfn.IFS(MOD(A1405,3)=2,VLOOKUP(A1405,任务数值!A:R,9),MOD(A1405,3)=0,999,MOD(A1405,3)=1,VLOOKUP(A1405,任务数值!A:S,14))</f>
        <v>战斗类型-精英关卡|42|2</v>
      </c>
      <c r="G1405" s="22">
        <f>_xlfn.IFS(MOD(A1405,3)=2,1,MOD(A1405,3)=0,VLOOKUP(A1405,任务数值!A:S,7),MOD(A1405,3)=1,1)</f>
        <v>1</v>
      </c>
      <c r="H1405" s="6" t="s">
        <v>21</v>
      </c>
      <c r="I1405" s="3">
        <v>3</v>
      </c>
    </row>
    <row r="1406" s="3" customFormat="1" spans="1:9">
      <c r="A1406" s="17">
        <v>1404</v>
      </c>
      <c r="B1406" s="3" t="str">
        <f>_xlfn.IFS(MOD(A1406,3)=2,VLOOKUP(A1406,任务数值!A:I,5),MOD(A1406,3)=0,VLOOKUP(A1406,任务数值!A:I,8),MOD(A1406,3)=1,VLOOKUP(A1406,任务数值!A:S,13))</f>
        <v>职业总等级到达15000</v>
      </c>
      <c r="C1406" s="17">
        <f t="shared" si="45"/>
        <v>1405</v>
      </c>
      <c r="D1406" s="22" t="str">
        <f t="shared" si="46"/>
        <v>成就类型-职业到达等级</v>
      </c>
      <c r="E1406" s="22">
        <v>1</v>
      </c>
      <c r="F1406" s="22">
        <f>_xlfn.IFS(MOD(A1406,3)=2,VLOOKUP(A1406,任务数值!A:R,9),MOD(A1406,3)=0,999,MOD(A1406,3)=1,VLOOKUP(A1406,任务数值!A:S,14))</f>
        <v>999</v>
      </c>
      <c r="G1406" s="22">
        <f>_xlfn.IFS(MOD(A1406,3)=2,1,MOD(A1406,3)=0,VLOOKUP(A1406,任务数值!A:S,7),MOD(A1406,3)=1,1)</f>
        <v>15000</v>
      </c>
      <c r="H1406" s="6" t="s">
        <v>21</v>
      </c>
      <c r="I1406" s="3">
        <v>3</v>
      </c>
    </row>
    <row r="1407" s="3" customFormat="1" spans="1:9">
      <c r="A1407" s="17">
        <v>1405</v>
      </c>
      <c r="B1407" s="3" t="str">
        <f>_xlfn.IFS(MOD(A1407,3)=2,VLOOKUP(A1407,任务数值!A:I,5),MOD(A1407,3)=0,VLOOKUP(A1407,任务数值!A:I,8),MOD(A1407,3)=1,VLOOKUP(A1407,任务数值!A:S,13))</f>
        <v>通关守卫战:暗紫星170</v>
      </c>
      <c r="C1407" s="17">
        <f t="shared" si="45"/>
        <v>1406</v>
      </c>
      <c r="D1407" s="22" t="str">
        <f t="shared" si="46"/>
        <v>成就类型-通关战斗类型关卡</v>
      </c>
      <c r="E1407" s="22">
        <v>1</v>
      </c>
      <c r="F1407" s="22" t="str">
        <f>_xlfn.IFS(MOD(A1407,3)=2,VLOOKUP(A1407,任务数值!A:R,9),MOD(A1407,3)=0,999,MOD(A1407,3)=1,VLOOKUP(A1407,任务数值!A:S,14))</f>
        <v>战斗类型-挂机关卡|35|170</v>
      </c>
      <c r="G1407" s="22">
        <f>_xlfn.IFS(MOD(A1407,3)=2,1,MOD(A1407,3)=0,VLOOKUP(A1407,任务数值!A:S,7),MOD(A1407,3)=1,1)</f>
        <v>1</v>
      </c>
      <c r="H1407" s="6" t="s">
        <v>21</v>
      </c>
      <c r="I1407" s="3">
        <v>3</v>
      </c>
    </row>
    <row r="1408" s="3" customFormat="1" spans="1:9">
      <c r="A1408" s="17">
        <v>1406</v>
      </c>
      <c r="B1408" s="3" t="str">
        <f>_xlfn.IFS(MOD(A1408,3)=2,VLOOKUP(A1408,任务数值!A:I,5),MOD(A1408,3)=0,VLOOKUP(A1408,任务数值!A:I,8),MOD(A1408,3)=1,VLOOKUP(A1408,任务数值!A:S,13))</f>
        <v>通关星球42-2</v>
      </c>
      <c r="C1408" s="17">
        <f t="shared" si="45"/>
        <v>1407</v>
      </c>
      <c r="D1408" s="22" t="str">
        <f t="shared" si="46"/>
        <v>成就类型-通关战斗类型关卡</v>
      </c>
      <c r="E1408" s="22">
        <v>1</v>
      </c>
      <c r="F1408" s="22" t="str">
        <f>_xlfn.IFS(MOD(A1408,3)=2,VLOOKUP(A1408,任务数值!A:R,9),MOD(A1408,3)=0,999,MOD(A1408,3)=1,VLOOKUP(A1408,任务数值!A:S,14))</f>
        <v>战斗类型-精英关卡|42|2</v>
      </c>
      <c r="G1408" s="22">
        <f>_xlfn.IFS(MOD(A1408,3)=2,1,MOD(A1408,3)=0,VLOOKUP(A1408,任务数值!A:S,7),MOD(A1408,3)=1,1)</f>
        <v>1</v>
      </c>
      <c r="H1408" s="6" t="s">
        <v>21</v>
      </c>
      <c r="I1408" s="3">
        <v>3</v>
      </c>
    </row>
    <row r="1409" s="3" customFormat="1" spans="1:9">
      <c r="A1409" s="17">
        <v>1407</v>
      </c>
      <c r="B1409" s="3" t="str">
        <f>_xlfn.IFS(MOD(A1409,3)=2,VLOOKUP(A1409,任务数值!A:I,5),MOD(A1409,3)=0,VLOOKUP(A1409,任务数值!A:I,8),MOD(A1409,3)=1,VLOOKUP(A1409,任务数值!A:S,13))</f>
        <v>职业总等级到达15000</v>
      </c>
      <c r="C1409" s="17">
        <f t="shared" si="45"/>
        <v>1408</v>
      </c>
      <c r="D1409" s="22" t="str">
        <f t="shared" si="46"/>
        <v>成就类型-职业到达等级</v>
      </c>
      <c r="E1409" s="22">
        <v>1</v>
      </c>
      <c r="F1409" s="22">
        <f>_xlfn.IFS(MOD(A1409,3)=2,VLOOKUP(A1409,任务数值!A:R,9),MOD(A1409,3)=0,999,MOD(A1409,3)=1,VLOOKUP(A1409,任务数值!A:S,14))</f>
        <v>999</v>
      </c>
      <c r="G1409" s="22">
        <f>_xlfn.IFS(MOD(A1409,3)=2,1,MOD(A1409,3)=0,VLOOKUP(A1409,任务数值!A:S,7),MOD(A1409,3)=1,1)</f>
        <v>15000</v>
      </c>
      <c r="H1409" s="6" t="s">
        <v>21</v>
      </c>
      <c r="I1409" s="3">
        <v>3</v>
      </c>
    </row>
    <row r="1410" s="3" customFormat="1" spans="1:9">
      <c r="A1410" s="17">
        <v>1408</v>
      </c>
      <c r="B1410" s="3" t="str">
        <f>_xlfn.IFS(MOD(A1410,3)=2,VLOOKUP(A1410,任务数值!A:I,5),MOD(A1410,3)=0,VLOOKUP(A1410,任务数值!A:I,8),MOD(A1410,3)=1,VLOOKUP(A1410,任务数值!A:S,13))</f>
        <v>通关守卫战:暗紫星170</v>
      </c>
      <c r="C1410" s="17">
        <f t="shared" ref="C1410:C1473" si="47">A1410+1</f>
        <v>1409</v>
      </c>
      <c r="D1410" s="22" t="str">
        <f t="shared" ref="D1410:D1473" si="48">_xlfn.IFS(MOD(A1410,3)=2,"成就类型-通关战斗类型关卡",MOD(A1410,3)=0,"成就类型-职业到达等级",MOD(A1410,3)=1,"成就类型-通关战斗类型关卡")</f>
        <v>成就类型-通关战斗类型关卡</v>
      </c>
      <c r="E1410" s="22">
        <v>1</v>
      </c>
      <c r="F1410" s="22" t="str">
        <f>_xlfn.IFS(MOD(A1410,3)=2,VLOOKUP(A1410,任务数值!A:R,9),MOD(A1410,3)=0,999,MOD(A1410,3)=1,VLOOKUP(A1410,任务数值!A:S,14))</f>
        <v>战斗类型-挂机关卡|35|170</v>
      </c>
      <c r="G1410" s="22">
        <f>_xlfn.IFS(MOD(A1410,3)=2,1,MOD(A1410,3)=0,VLOOKUP(A1410,任务数值!A:S,7),MOD(A1410,3)=1,1)</f>
        <v>1</v>
      </c>
      <c r="H1410" s="6" t="s">
        <v>21</v>
      </c>
      <c r="I1410" s="3">
        <v>3</v>
      </c>
    </row>
    <row r="1411" s="3" customFormat="1" spans="1:9">
      <c r="A1411" s="17">
        <v>1409</v>
      </c>
      <c r="B1411" s="3" t="str">
        <f>_xlfn.IFS(MOD(A1411,3)=2,VLOOKUP(A1411,任务数值!A:I,5),MOD(A1411,3)=0,VLOOKUP(A1411,任务数值!A:I,8),MOD(A1411,3)=1,VLOOKUP(A1411,任务数值!A:S,13))</f>
        <v>通关星球42-2</v>
      </c>
      <c r="C1411" s="17">
        <f t="shared" si="47"/>
        <v>1410</v>
      </c>
      <c r="D1411" s="22" t="str">
        <f t="shared" si="48"/>
        <v>成就类型-通关战斗类型关卡</v>
      </c>
      <c r="E1411" s="22">
        <v>1</v>
      </c>
      <c r="F1411" s="22" t="str">
        <f>_xlfn.IFS(MOD(A1411,3)=2,VLOOKUP(A1411,任务数值!A:R,9),MOD(A1411,3)=0,999,MOD(A1411,3)=1,VLOOKUP(A1411,任务数值!A:S,14))</f>
        <v>战斗类型-精英关卡|42|2</v>
      </c>
      <c r="G1411" s="22">
        <f>_xlfn.IFS(MOD(A1411,3)=2,1,MOD(A1411,3)=0,VLOOKUP(A1411,任务数值!A:S,7),MOD(A1411,3)=1,1)</f>
        <v>1</v>
      </c>
      <c r="H1411" s="6" t="s">
        <v>21</v>
      </c>
      <c r="I1411" s="3">
        <v>3</v>
      </c>
    </row>
    <row r="1412" s="3" customFormat="1" spans="1:9">
      <c r="A1412" s="17">
        <v>1410</v>
      </c>
      <c r="B1412" s="3" t="str">
        <f>_xlfn.IFS(MOD(A1412,3)=2,VLOOKUP(A1412,任务数值!A:I,5),MOD(A1412,3)=0,VLOOKUP(A1412,任务数值!A:I,8),MOD(A1412,3)=1,VLOOKUP(A1412,任务数值!A:S,13))</f>
        <v>职业总等级到达15000</v>
      </c>
      <c r="C1412" s="17">
        <f t="shared" si="47"/>
        <v>1411</v>
      </c>
      <c r="D1412" s="22" t="str">
        <f t="shared" si="48"/>
        <v>成就类型-职业到达等级</v>
      </c>
      <c r="E1412" s="22">
        <v>1</v>
      </c>
      <c r="F1412" s="22">
        <f>_xlfn.IFS(MOD(A1412,3)=2,VLOOKUP(A1412,任务数值!A:R,9),MOD(A1412,3)=0,999,MOD(A1412,3)=1,VLOOKUP(A1412,任务数值!A:S,14))</f>
        <v>999</v>
      </c>
      <c r="G1412" s="22">
        <f>_xlfn.IFS(MOD(A1412,3)=2,1,MOD(A1412,3)=0,VLOOKUP(A1412,任务数值!A:S,7),MOD(A1412,3)=1,1)</f>
        <v>15000</v>
      </c>
      <c r="H1412" s="6" t="s">
        <v>21</v>
      </c>
      <c r="I1412" s="3">
        <v>3</v>
      </c>
    </row>
    <row r="1413" s="3" customFormat="1" spans="1:9">
      <c r="A1413" s="17">
        <v>1411</v>
      </c>
      <c r="B1413" s="3" t="str">
        <f>_xlfn.IFS(MOD(A1413,3)=2,VLOOKUP(A1413,任务数值!A:I,5),MOD(A1413,3)=0,VLOOKUP(A1413,任务数值!A:I,8),MOD(A1413,3)=1,VLOOKUP(A1413,任务数值!A:S,13))</f>
        <v>通关守卫战:暗紫星170</v>
      </c>
      <c r="C1413" s="17">
        <f t="shared" si="47"/>
        <v>1412</v>
      </c>
      <c r="D1413" s="22" t="str">
        <f t="shared" si="48"/>
        <v>成就类型-通关战斗类型关卡</v>
      </c>
      <c r="E1413" s="22">
        <v>1</v>
      </c>
      <c r="F1413" s="22" t="str">
        <f>_xlfn.IFS(MOD(A1413,3)=2,VLOOKUP(A1413,任务数值!A:R,9),MOD(A1413,3)=0,999,MOD(A1413,3)=1,VLOOKUP(A1413,任务数值!A:S,14))</f>
        <v>战斗类型-挂机关卡|35|170</v>
      </c>
      <c r="G1413" s="22">
        <f>_xlfn.IFS(MOD(A1413,3)=2,1,MOD(A1413,3)=0,VLOOKUP(A1413,任务数值!A:S,7),MOD(A1413,3)=1,1)</f>
        <v>1</v>
      </c>
      <c r="H1413" s="6" t="s">
        <v>21</v>
      </c>
      <c r="I1413" s="3">
        <v>3</v>
      </c>
    </row>
    <row r="1414" s="3" customFormat="1" spans="1:9">
      <c r="A1414" s="17">
        <v>1412</v>
      </c>
      <c r="B1414" s="3" t="str">
        <f>_xlfn.IFS(MOD(A1414,3)=2,VLOOKUP(A1414,任务数值!A:I,5),MOD(A1414,3)=0,VLOOKUP(A1414,任务数值!A:I,8),MOD(A1414,3)=1,VLOOKUP(A1414,任务数值!A:S,13))</f>
        <v>通关星球42-2</v>
      </c>
      <c r="C1414" s="17">
        <f t="shared" si="47"/>
        <v>1413</v>
      </c>
      <c r="D1414" s="22" t="str">
        <f t="shared" si="48"/>
        <v>成就类型-通关战斗类型关卡</v>
      </c>
      <c r="E1414" s="22">
        <v>1</v>
      </c>
      <c r="F1414" s="22" t="str">
        <f>_xlfn.IFS(MOD(A1414,3)=2,VLOOKUP(A1414,任务数值!A:R,9),MOD(A1414,3)=0,999,MOD(A1414,3)=1,VLOOKUP(A1414,任务数值!A:S,14))</f>
        <v>战斗类型-精英关卡|42|2</v>
      </c>
      <c r="G1414" s="22">
        <f>_xlfn.IFS(MOD(A1414,3)=2,1,MOD(A1414,3)=0,VLOOKUP(A1414,任务数值!A:S,7),MOD(A1414,3)=1,1)</f>
        <v>1</v>
      </c>
      <c r="H1414" s="6" t="s">
        <v>21</v>
      </c>
      <c r="I1414" s="3">
        <v>3</v>
      </c>
    </row>
    <row r="1415" s="3" customFormat="1" spans="1:9">
      <c r="A1415" s="17">
        <v>1413</v>
      </c>
      <c r="B1415" s="3" t="str">
        <f>_xlfn.IFS(MOD(A1415,3)=2,VLOOKUP(A1415,任务数值!A:I,5),MOD(A1415,3)=0,VLOOKUP(A1415,任务数值!A:I,8),MOD(A1415,3)=1,VLOOKUP(A1415,任务数值!A:S,13))</f>
        <v>职业总等级到达15000</v>
      </c>
      <c r="C1415" s="17">
        <f t="shared" si="47"/>
        <v>1414</v>
      </c>
      <c r="D1415" s="22" t="str">
        <f t="shared" si="48"/>
        <v>成就类型-职业到达等级</v>
      </c>
      <c r="E1415" s="22">
        <v>1</v>
      </c>
      <c r="F1415" s="22">
        <f>_xlfn.IFS(MOD(A1415,3)=2,VLOOKUP(A1415,任务数值!A:R,9),MOD(A1415,3)=0,999,MOD(A1415,3)=1,VLOOKUP(A1415,任务数值!A:S,14))</f>
        <v>999</v>
      </c>
      <c r="G1415" s="22">
        <f>_xlfn.IFS(MOD(A1415,3)=2,1,MOD(A1415,3)=0,VLOOKUP(A1415,任务数值!A:S,7),MOD(A1415,3)=1,1)</f>
        <v>15000</v>
      </c>
      <c r="H1415" s="6" t="s">
        <v>21</v>
      </c>
      <c r="I1415" s="3">
        <v>3</v>
      </c>
    </row>
    <row r="1416" s="3" customFormat="1" spans="1:9">
      <c r="A1416" s="17">
        <v>1414</v>
      </c>
      <c r="B1416" s="3" t="str">
        <f>_xlfn.IFS(MOD(A1416,3)=2,VLOOKUP(A1416,任务数值!A:I,5),MOD(A1416,3)=0,VLOOKUP(A1416,任务数值!A:I,8),MOD(A1416,3)=1,VLOOKUP(A1416,任务数值!A:S,13))</f>
        <v>通关守卫战:暗紫星170</v>
      </c>
      <c r="C1416" s="17">
        <f t="shared" si="47"/>
        <v>1415</v>
      </c>
      <c r="D1416" s="22" t="str">
        <f t="shared" si="48"/>
        <v>成就类型-通关战斗类型关卡</v>
      </c>
      <c r="E1416" s="22">
        <v>1</v>
      </c>
      <c r="F1416" s="22" t="str">
        <f>_xlfn.IFS(MOD(A1416,3)=2,VLOOKUP(A1416,任务数值!A:R,9),MOD(A1416,3)=0,999,MOD(A1416,3)=1,VLOOKUP(A1416,任务数值!A:S,14))</f>
        <v>战斗类型-挂机关卡|35|170</v>
      </c>
      <c r="G1416" s="22">
        <f>_xlfn.IFS(MOD(A1416,3)=2,1,MOD(A1416,3)=0,VLOOKUP(A1416,任务数值!A:S,7),MOD(A1416,3)=1,1)</f>
        <v>1</v>
      </c>
      <c r="H1416" s="6" t="s">
        <v>21</v>
      </c>
      <c r="I1416" s="3">
        <v>3</v>
      </c>
    </row>
    <row r="1417" s="3" customFormat="1" spans="1:9">
      <c r="A1417" s="17">
        <v>1415</v>
      </c>
      <c r="B1417" s="3" t="str">
        <f>_xlfn.IFS(MOD(A1417,3)=2,VLOOKUP(A1417,任务数值!A:I,5),MOD(A1417,3)=0,VLOOKUP(A1417,任务数值!A:I,8),MOD(A1417,3)=1,VLOOKUP(A1417,任务数值!A:S,13))</f>
        <v>通关星球42-2</v>
      </c>
      <c r="C1417" s="17">
        <f t="shared" si="47"/>
        <v>1416</v>
      </c>
      <c r="D1417" s="22" t="str">
        <f t="shared" si="48"/>
        <v>成就类型-通关战斗类型关卡</v>
      </c>
      <c r="E1417" s="22">
        <v>1</v>
      </c>
      <c r="F1417" s="22" t="str">
        <f>_xlfn.IFS(MOD(A1417,3)=2,VLOOKUP(A1417,任务数值!A:R,9),MOD(A1417,3)=0,999,MOD(A1417,3)=1,VLOOKUP(A1417,任务数值!A:S,14))</f>
        <v>战斗类型-精英关卡|42|2</v>
      </c>
      <c r="G1417" s="22">
        <f>_xlfn.IFS(MOD(A1417,3)=2,1,MOD(A1417,3)=0,VLOOKUP(A1417,任务数值!A:S,7),MOD(A1417,3)=1,1)</f>
        <v>1</v>
      </c>
      <c r="H1417" s="6" t="s">
        <v>21</v>
      </c>
      <c r="I1417" s="3">
        <v>3</v>
      </c>
    </row>
    <row r="1418" s="3" customFormat="1" spans="1:9">
      <c r="A1418" s="17">
        <v>1416</v>
      </c>
      <c r="B1418" s="3" t="str">
        <f>_xlfn.IFS(MOD(A1418,3)=2,VLOOKUP(A1418,任务数值!A:I,5),MOD(A1418,3)=0,VLOOKUP(A1418,任务数值!A:I,8),MOD(A1418,3)=1,VLOOKUP(A1418,任务数值!A:S,13))</f>
        <v>职业总等级到达15000</v>
      </c>
      <c r="C1418" s="17">
        <f t="shared" si="47"/>
        <v>1417</v>
      </c>
      <c r="D1418" s="22" t="str">
        <f t="shared" si="48"/>
        <v>成就类型-职业到达等级</v>
      </c>
      <c r="E1418" s="22">
        <v>1</v>
      </c>
      <c r="F1418" s="22">
        <f>_xlfn.IFS(MOD(A1418,3)=2,VLOOKUP(A1418,任务数值!A:R,9),MOD(A1418,3)=0,999,MOD(A1418,3)=1,VLOOKUP(A1418,任务数值!A:S,14))</f>
        <v>999</v>
      </c>
      <c r="G1418" s="22">
        <f>_xlfn.IFS(MOD(A1418,3)=2,1,MOD(A1418,3)=0,VLOOKUP(A1418,任务数值!A:S,7),MOD(A1418,3)=1,1)</f>
        <v>15000</v>
      </c>
      <c r="H1418" s="6" t="s">
        <v>21</v>
      </c>
      <c r="I1418" s="3">
        <v>3</v>
      </c>
    </row>
    <row r="1419" s="3" customFormat="1" spans="1:9">
      <c r="A1419" s="17">
        <v>1417</v>
      </c>
      <c r="B1419" s="3" t="str">
        <f>_xlfn.IFS(MOD(A1419,3)=2,VLOOKUP(A1419,任务数值!A:I,5),MOD(A1419,3)=0,VLOOKUP(A1419,任务数值!A:I,8),MOD(A1419,3)=1,VLOOKUP(A1419,任务数值!A:S,13))</f>
        <v>通关守卫战:暗紫星170</v>
      </c>
      <c r="C1419" s="17">
        <f t="shared" si="47"/>
        <v>1418</v>
      </c>
      <c r="D1419" s="22" t="str">
        <f t="shared" si="48"/>
        <v>成就类型-通关战斗类型关卡</v>
      </c>
      <c r="E1419" s="22">
        <v>1</v>
      </c>
      <c r="F1419" s="22" t="str">
        <f>_xlfn.IFS(MOD(A1419,3)=2,VLOOKUP(A1419,任务数值!A:R,9),MOD(A1419,3)=0,999,MOD(A1419,3)=1,VLOOKUP(A1419,任务数值!A:S,14))</f>
        <v>战斗类型-挂机关卡|35|170</v>
      </c>
      <c r="G1419" s="22">
        <f>_xlfn.IFS(MOD(A1419,3)=2,1,MOD(A1419,3)=0,VLOOKUP(A1419,任务数值!A:S,7),MOD(A1419,3)=1,1)</f>
        <v>1</v>
      </c>
      <c r="H1419" s="6" t="s">
        <v>21</v>
      </c>
      <c r="I1419" s="3">
        <v>3</v>
      </c>
    </row>
    <row r="1420" s="3" customFormat="1" spans="1:9">
      <c r="A1420" s="17">
        <v>1418</v>
      </c>
      <c r="B1420" s="3" t="str">
        <f>_xlfn.IFS(MOD(A1420,3)=2,VLOOKUP(A1420,任务数值!A:I,5),MOD(A1420,3)=0,VLOOKUP(A1420,任务数值!A:I,8),MOD(A1420,3)=1,VLOOKUP(A1420,任务数值!A:S,13))</f>
        <v>通关星球42-2</v>
      </c>
      <c r="C1420" s="17">
        <f t="shared" si="47"/>
        <v>1419</v>
      </c>
      <c r="D1420" s="22" t="str">
        <f t="shared" si="48"/>
        <v>成就类型-通关战斗类型关卡</v>
      </c>
      <c r="E1420" s="22">
        <v>1</v>
      </c>
      <c r="F1420" s="22" t="str">
        <f>_xlfn.IFS(MOD(A1420,3)=2,VLOOKUP(A1420,任务数值!A:R,9),MOD(A1420,3)=0,999,MOD(A1420,3)=1,VLOOKUP(A1420,任务数值!A:S,14))</f>
        <v>战斗类型-精英关卡|42|2</v>
      </c>
      <c r="G1420" s="22">
        <f>_xlfn.IFS(MOD(A1420,3)=2,1,MOD(A1420,3)=0,VLOOKUP(A1420,任务数值!A:S,7),MOD(A1420,3)=1,1)</f>
        <v>1</v>
      </c>
      <c r="H1420" s="6" t="s">
        <v>21</v>
      </c>
      <c r="I1420" s="3">
        <v>3</v>
      </c>
    </row>
    <row r="1421" s="3" customFormat="1" spans="1:9">
      <c r="A1421" s="17">
        <v>1419</v>
      </c>
      <c r="B1421" s="3" t="str">
        <f>_xlfn.IFS(MOD(A1421,3)=2,VLOOKUP(A1421,任务数值!A:I,5),MOD(A1421,3)=0,VLOOKUP(A1421,任务数值!A:I,8),MOD(A1421,3)=1,VLOOKUP(A1421,任务数值!A:S,13))</f>
        <v>职业总等级到达15000</v>
      </c>
      <c r="C1421" s="17">
        <f t="shared" si="47"/>
        <v>1420</v>
      </c>
      <c r="D1421" s="22" t="str">
        <f t="shared" si="48"/>
        <v>成就类型-职业到达等级</v>
      </c>
      <c r="E1421" s="22">
        <v>1</v>
      </c>
      <c r="F1421" s="22">
        <f>_xlfn.IFS(MOD(A1421,3)=2,VLOOKUP(A1421,任务数值!A:R,9),MOD(A1421,3)=0,999,MOD(A1421,3)=1,VLOOKUP(A1421,任务数值!A:S,14))</f>
        <v>999</v>
      </c>
      <c r="G1421" s="22">
        <f>_xlfn.IFS(MOD(A1421,3)=2,1,MOD(A1421,3)=0,VLOOKUP(A1421,任务数值!A:S,7),MOD(A1421,3)=1,1)</f>
        <v>15000</v>
      </c>
      <c r="H1421" s="6" t="s">
        <v>21</v>
      </c>
      <c r="I1421" s="3">
        <v>3</v>
      </c>
    </row>
    <row r="1422" s="3" customFormat="1" spans="1:9">
      <c r="A1422" s="17">
        <v>1420</v>
      </c>
      <c r="B1422" s="3" t="str">
        <f>_xlfn.IFS(MOD(A1422,3)=2,VLOOKUP(A1422,任务数值!A:I,5),MOD(A1422,3)=0,VLOOKUP(A1422,任务数值!A:I,8),MOD(A1422,3)=1,VLOOKUP(A1422,任务数值!A:S,13))</f>
        <v>通关守卫战:暗紫星170</v>
      </c>
      <c r="C1422" s="17">
        <f t="shared" si="47"/>
        <v>1421</v>
      </c>
      <c r="D1422" s="22" t="str">
        <f t="shared" si="48"/>
        <v>成就类型-通关战斗类型关卡</v>
      </c>
      <c r="E1422" s="22">
        <v>1</v>
      </c>
      <c r="F1422" s="22" t="str">
        <f>_xlfn.IFS(MOD(A1422,3)=2,VLOOKUP(A1422,任务数值!A:R,9),MOD(A1422,3)=0,999,MOD(A1422,3)=1,VLOOKUP(A1422,任务数值!A:S,14))</f>
        <v>战斗类型-挂机关卡|35|170</v>
      </c>
      <c r="G1422" s="22">
        <f>_xlfn.IFS(MOD(A1422,3)=2,1,MOD(A1422,3)=0,VLOOKUP(A1422,任务数值!A:S,7),MOD(A1422,3)=1,1)</f>
        <v>1</v>
      </c>
      <c r="H1422" s="6" t="s">
        <v>21</v>
      </c>
      <c r="I1422" s="3">
        <v>3</v>
      </c>
    </row>
    <row r="1423" s="3" customFormat="1" spans="1:9">
      <c r="A1423" s="17">
        <v>1421</v>
      </c>
      <c r="B1423" s="3" t="str">
        <f>_xlfn.IFS(MOD(A1423,3)=2,VLOOKUP(A1423,任务数值!A:I,5),MOD(A1423,3)=0,VLOOKUP(A1423,任务数值!A:I,8),MOD(A1423,3)=1,VLOOKUP(A1423,任务数值!A:S,13))</f>
        <v>通关星球42-2</v>
      </c>
      <c r="C1423" s="17">
        <f t="shared" si="47"/>
        <v>1422</v>
      </c>
      <c r="D1423" s="22" t="str">
        <f t="shared" si="48"/>
        <v>成就类型-通关战斗类型关卡</v>
      </c>
      <c r="E1423" s="22">
        <v>1</v>
      </c>
      <c r="F1423" s="22" t="str">
        <f>_xlfn.IFS(MOD(A1423,3)=2,VLOOKUP(A1423,任务数值!A:R,9),MOD(A1423,3)=0,999,MOD(A1423,3)=1,VLOOKUP(A1423,任务数值!A:S,14))</f>
        <v>战斗类型-精英关卡|42|2</v>
      </c>
      <c r="G1423" s="22">
        <f>_xlfn.IFS(MOD(A1423,3)=2,1,MOD(A1423,3)=0,VLOOKUP(A1423,任务数值!A:S,7),MOD(A1423,3)=1,1)</f>
        <v>1</v>
      </c>
      <c r="H1423" s="6" t="s">
        <v>21</v>
      </c>
      <c r="I1423" s="3">
        <v>3</v>
      </c>
    </row>
    <row r="1424" s="3" customFormat="1" spans="1:9">
      <c r="A1424" s="17">
        <v>1422</v>
      </c>
      <c r="B1424" s="3" t="str">
        <f>_xlfn.IFS(MOD(A1424,3)=2,VLOOKUP(A1424,任务数值!A:I,5),MOD(A1424,3)=0,VLOOKUP(A1424,任务数值!A:I,8),MOD(A1424,3)=1,VLOOKUP(A1424,任务数值!A:S,13))</f>
        <v>职业总等级到达15000</v>
      </c>
      <c r="C1424" s="17">
        <f t="shared" si="47"/>
        <v>1423</v>
      </c>
      <c r="D1424" s="22" t="str">
        <f t="shared" si="48"/>
        <v>成就类型-职业到达等级</v>
      </c>
      <c r="E1424" s="22">
        <v>1</v>
      </c>
      <c r="F1424" s="22">
        <f>_xlfn.IFS(MOD(A1424,3)=2,VLOOKUP(A1424,任务数值!A:R,9),MOD(A1424,3)=0,999,MOD(A1424,3)=1,VLOOKUP(A1424,任务数值!A:S,14))</f>
        <v>999</v>
      </c>
      <c r="G1424" s="22">
        <f>_xlfn.IFS(MOD(A1424,3)=2,1,MOD(A1424,3)=0,VLOOKUP(A1424,任务数值!A:S,7),MOD(A1424,3)=1,1)</f>
        <v>15000</v>
      </c>
      <c r="H1424" s="6" t="s">
        <v>21</v>
      </c>
      <c r="I1424" s="3">
        <v>3</v>
      </c>
    </row>
    <row r="1425" s="3" customFormat="1" spans="1:9">
      <c r="A1425" s="17">
        <v>1423</v>
      </c>
      <c r="B1425" s="3" t="str">
        <f>_xlfn.IFS(MOD(A1425,3)=2,VLOOKUP(A1425,任务数值!A:I,5),MOD(A1425,3)=0,VLOOKUP(A1425,任务数值!A:I,8),MOD(A1425,3)=1,VLOOKUP(A1425,任务数值!A:S,13))</f>
        <v>通关守卫战:暗紫星170</v>
      </c>
      <c r="C1425" s="17">
        <f t="shared" si="47"/>
        <v>1424</v>
      </c>
      <c r="D1425" s="22" t="str">
        <f t="shared" si="48"/>
        <v>成就类型-通关战斗类型关卡</v>
      </c>
      <c r="E1425" s="22">
        <v>1</v>
      </c>
      <c r="F1425" s="22" t="str">
        <f>_xlfn.IFS(MOD(A1425,3)=2,VLOOKUP(A1425,任务数值!A:R,9),MOD(A1425,3)=0,999,MOD(A1425,3)=1,VLOOKUP(A1425,任务数值!A:S,14))</f>
        <v>战斗类型-挂机关卡|35|170</v>
      </c>
      <c r="G1425" s="22">
        <f>_xlfn.IFS(MOD(A1425,3)=2,1,MOD(A1425,3)=0,VLOOKUP(A1425,任务数值!A:S,7),MOD(A1425,3)=1,1)</f>
        <v>1</v>
      </c>
      <c r="H1425" s="6" t="s">
        <v>21</v>
      </c>
      <c r="I1425" s="3">
        <v>3</v>
      </c>
    </row>
    <row r="1426" s="3" customFormat="1" spans="1:9">
      <c r="A1426" s="17">
        <v>1424</v>
      </c>
      <c r="B1426" s="3" t="str">
        <f>_xlfn.IFS(MOD(A1426,3)=2,VLOOKUP(A1426,任务数值!A:I,5),MOD(A1426,3)=0,VLOOKUP(A1426,任务数值!A:I,8),MOD(A1426,3)=1,VLOOKUP(A1426,任务数值!A:S,13))</f>
        <v>通关星球42-2</v>
      </c>
      <c r="C1426" s="17">
        <f t="shared" si="47"/>
        <v>1425</v>
      </c>
      <c r="D1426" s="22" t="str">
        <f t="shared" si="48"/>
        <v>成就类型-通关战斗类型关卡</v>
      </c>
      <c r="E1426" s="22">
        <v>1</v>
      </c>
      <c r="F1426" s="22" t="str">
        <f>_xlfn.IFS(MOD(A1426,3)=2,VLOOKUP(A1426,任务数值!A:R,9),MOD(A1426,3)=0,999,MOD(A1426,3)=1,VLOOKUP(A1426,任务数值!A:S,14))</f>
        <v>战斗类型-精英关卡|42|2</v>
      </c>
      <c r="G1426" s="22">
        <f>_xlfn.IFS(MOD(A1426,3)=2,1,MOD(A1426,3)=0,VLOOKUP(A1426,任务数值!A:S,7),MOD(A1426,3)=1,1)</f>
        <v>1</v>
      </c>
      <c r="H1426" s="6" t="s">
        <v>21</v>
      </c>
      <c r="I1426" s="3">
        <v>3</v>
      </c>
    </row>
    <row r="1427" s="3" customFormat="1" spans="1:9">
      <c r="A1427" s="17">
        <v>1425</v>
      </c>
      <c r="B1427" s="3" t="str">
        <f>_xlfn.IFS(MOD(A1427,3)=2,VLOOKUP(A1427,任务数值!A:I,5),MOD(A1427,3)=0,VLOOKUP(A1427,任务数值!A:I,8),MOD(A1427,3)=1,VLOOKUP(A1427,任务数值!A:S,13))</f>
        <v>职业总等级到达15000</v>
      </c>
      <c r="C1427" s="17">
        <f t="shared" si="47"/>
        <v>1426</v>
      </c>
      <c r="D1427" s="22" t="str">
        <f t="shared" si="48"/>
        <v>成就类型-职业到达等级</v>
      </c>
      <c r="E1427" s="22">
        <v>1</v>
      </c>
      <c r="F1427" s="22">
        <f>_xlfn.IFS(MOD(A1427,3)=2,VLOOKUP(A1427,任务数值!A:R,9),MOD(A1427,3)=0,999,MOD(A1427,3)=1,VLOOKUP(A1427,任务数值!A:S,14))</f>
        <v>999</v>
      </c>
      <c r="G1427" s="22">
        <f>_xlfn.IFS(MOD(A1427,3)=2,1,MOD(A1427,3)=0,VLOOKUP(A1427,任务数值!A:S,7),MOD(A1427,3)=1,1)</f>
        <v>15000</v>
      </c>
      <c r="H1427" s="6" t="s">
        <v>21</v>
      </c>
      <c r="I1427" s="3">
        <v>3</v>
      </c>
    </row>
    <row r="1428" s="3" customFormat="1" spans="1:9">
      <c r="A1428" s="17">
        <v>1426</v>
      </c>
      <c r="B1428" s="3" t="str">
        <f>_xlfn.IFS(MOD(A1428,3)=2,VLOOKUP(A1428,任务数值!A:I,5),MOD(A1428,3)=0,VLOOKUP(A1428,任务数值!A:I,8),MOD(A1428,3)=1,VLOOKUP(A1428,任务数值!A:S,13))</f>
        <v>通关守卫战:暗紫星170</v>
      </c>
      <c r="C1428" s="17">
        <f t="shared" si="47"/>
        <v>1427</v>
      </c>
      <c r="D1428" s="22" t="str">
        <f t="shared" si="48"/>
        <v>成就类型-通关战斗类型关卡</v>
      </c>
      <c r="E1428" s="22">
        <v>1</v>
      </c>
      <c r="F1428" s="22" t="str">
        <f>_xlfn.IFS(MOD(A1428,3)=2,VLOOKUP(A1428,任务数值!A:R,9),MOD(A1428,3)=0,999,MOD(A1428,3)=1,VLOOKUP(A1428,任务数值!A:S,14))</f>
        <v>战斗类型-挂机关卡|35|170</v>
      </c>
      <c r="G1428" s="22">
        <f>_xlfn.IFS(MOD(A1428,3)=2,1,MOD(A1428,3)=0,VLOOKUP(A1428,任务数值!A:S,7),MOD(A1428,3)=1,1)</f>
        <v>1</v>
      </c>
      <c r="H1428" s="6" t="s">
        <v>21</v>
      </c>
      <c r="I1428" s="3">
        <v>3</v>
      </c>
    </row>
    <row r="1429" s="3" customFormat="1" spans="1:9">
      <c r="A1429" s="17">
        <v>1427</v>
      </c>
      <c r="B1429" s="3" t="str">
        <f>_xlfn.IFS(MOD(A1429,3)=2,VLOOKUP(A1429,任务数值!A:I,5),MOD(A1429,3)=0,VLOOKUP(A1429,任务数值!A:I,8),MOD(A1429,3)=1,VLOOKUP(A1429,任务数值!A:S,13))</f>
        <v>通关星球42-2</v>
      </c>
      <c r="C1429" s="17">
        <f t="shared" si="47"/>
        <v>1428</v>
      </c>
      <c r="D1429" s="22" t="str">
        <f t="shared" si="48"/>
        <v>成就类型-通关战斗类型关卡</v>
      </c>
      <c r="E1429" s="22">
        <v>1</v>
      </c>
      <c r="F1429" s="22" t="str">
        <f>_xlfn.IFS(MOD(A1429,3)=2,VLOOKUP(A1429,任务数值!A:R,9),MOD(A1429,3)=0,999,MOD(A1429,3)=1,VLOOKUP(A1429,任务数值!A:S,14))</f>
        <v>战斗类型-精英关卡|42|2</v>
      </c>
      <c r="G1429" s="22">
        <f>_xlfn.IFS(MOD(A1429,3)=2,1,MOD(A1429,3)=0,VLOOKUP(A1429,任务数值!A:S,7),MOD(A1429,3)=1,1)</f>
        <v>1</v>
      </c>
      <c r="H1429" s="6" t="s">
        <v>21</v>
      </c>
      <c r="I1429" s="3">
        <v>3</v>
      </c>
    </row>
    <row r="1430" s="3" customFormat="1" spans="1:9">
      <c r="A1430" s="17">
        <v>1428</v>
      </c>
      <c r="B1430" s="3" t="str">
        <f>_xlfn.IFS(MOD(A1430,3)=2,VLOOKUP(A1430,任务数值!A:I,5),MOD(A1430,3)=0,VLOOKUP(A1430,任务数值!A:I,8),MOD(A1430,3)=1,VLOOKUP(A1430,任务数值!A:S,13))</f>
        <v>职业总等级到达15000</v>
      </c>
      <c r="C1430" s="17">
        <f t="shared" si="47"/>
        <v>1429</v>
      </c>
      <c r="D1430" s="22" t="str">
        <f t="shared" si="48"/>
        <v>成就类型-职业到达等级</v>
      </c>
      <c r="E1430" s="22">
        <v>1</v>
      </c>
      <c r="F1430" s="22">
        <f>_xlfn.IFS(MOD(A1430,3)=2,VLOOKUP(A1430,任务数值!A:R,9),MOD(A1430,3)=0,999,MOD(A1430,3)=1,VLOOKUP(A1430,任务数值!A:S,14))</f>
        <v>999</v>
      </c>
      <c r="G1430" s="22">
        <f>_xlfn.IFS(MOD(A1430,3)=2,1,MOD(A1430,3)=0,VLOOKUP(A1430,任务数值!A:S,7),MOD(A1430,3)=1,1)</f>
        <v>15000</v>
      </c>
      <c r="H1430" s="6" t="s">
        <v>21</v>
      </c>
      <c r="I1430" s="3">
        <v>3</v>
      </c>
    </row>
    <row r="1431" s="3" customFormat="1" spans="1:9">
      <c r="A1431" s="17">
        <v>1429</v>
      </c>
      <c r="B1431" s="3" t="str">
        <f>_xlfn.IFS(MOD(A1431,3)=2,VLOOKUP(A1431,任务数值!A:I,5),MOD(A1431,3)=0,VLOOKUP(A1431,任务数值!A:I,8),MOD(A1431,3)=1,VLOOKUP(A1431,任务数值!A:S,13))</f>
        <v>通关守卫战:暗紫星170</v>
      </c>
      <c r="C1431" s="17">
        <f t="shared" si="47"/>
        <v>1430</v>
      </c>
      <c r="D1431" s="22" t="str">
        <f t="shared" si="48"/>
        <v>成就类型-通关战斗类型关卡</v>
      </c>
      <c r="E1431" s="22">
        <v>1</v>
      </c>
      <c r="F1431" s="22" t="str">
        <f>_xlfn.IFS(MOD(A1431,3)=2,VLOOKUP(A1431,任务数值!A:R,9),MOD(A1431,3)=0,999,MOD(A1431,3)=1,VLOOKUP(A1431,任务数值!A:S,14))</f>
        <v>战斗类型-挂机关卡|35|170</v>
      </c>
      <c r="G1431" s="22">
        <f>_xlfn.IFS(MOD(A1431,3)=2,1,MOD(A1431,3)=0,VLOOKUP(A1431,任务数值!A:S,7),MOD(A1431,3)=1,1)</f>
        <v>1</v>
      </c>
      <c r="H1431" s="6" t="s">
        <v>21</v>
      </c>
      <c r="I1431" s="3">
        <v>3</v>
      </c>
    </row>
    <row r="1432" s="3" customFormat="1" spans="1:9">
      <c r="A1432" s="17">
        <v>1430</v>
      </c>
      <c r="B1432" s="3" t="str">
        <f>_xlfn.IFS(MOD(A1432,3)=2,VLOOKUP(A1432,任务数值!A:I,5),MOD(A1432,3)=0,VLOOKUP(A1432,任务数值!A:I,8),MOD(A1432,3)=1,VLOOKUP(A1432,任务数值!A:S,13))</f>
        <v>通关星球42-2</v>
      </c>
      <c r="C1432" s="17">
        <f t="shared" si="47"/>
        <v>1431</v>
      </c>
      <c r="D1432" s="22" t="str">
        <f t="shared" si="48"/>
        <v>成就类型-通关战斗类型关卡</v>
      </c>
      <c r="E1432" s="22">
        <v>1</v>
      </c>
      <c r="F1432" s="22" t="str">
        <f>_xlfn.IFS(MOD(A1432,3)=2,VLOOKUP(A1432,任务数值!A:R,9),MOD(A1432,3)=0,999,MOD(A1432,3)=1,VLOOKUP(A1432,任务数值!A:S,14))</f>
        <v>战斗类型-精英关卡|42|2</v>
      </c>
      <c r="G1432" s="22">
        <f>_xlfn.IFS(MOD(A1432,3)=2,1,MOD(A1432,3)=0,VLOOKUP(A1432,任务数值!A:S,7),MOD(A1432,3)=1,1)</f>
        <v>1</v>
      </c>
      <c r="H1432" s="6" t="s">
        <v>21</v>
      </c>
      <c r="I1432" s="3">
        <v>3</v>
      </c>
    </row>
    <row r="1433" s="3" customFormat="1" spans="1:9">
      <c r="A1433" s="17">
        <v>1431</v>
      </c>
      <c r="B1433" s="3" t="str">
        <f>_xlfn.IFS(MOD(A1433,3)=2,VLOOKUP(A1433,任务数值!A:I,5),MOD(A1433,3)=0,VLOOKUP(A1433,任务数值!A:I,8),MOD(A1433,3)=1,VLOOKUP(A1433,任务数值!A:S,13))</f>
        <v>职业总等级到达15000</v>
      </c>
      <c r="C1433" s="17">
        <f t="shared" si="47"/>
        <v>1432</v>
      </c>
      <c r="D1433" s="22" t="str">
        <f t="shared" si="48"/>
        <v>成就类型-职业到达等级</v>
      </c>
      <c r="E1433" s="22">
        <v>1</v>
      </c>
      <c r="F1433" s="22">
        <f>_xlfn.IFS(MOD(A1433,3)=2,VLOOKUP(A1433,任务数值!A:R,9),MOD(A1433,3)=0,999,MOD(A1433,3)=1,VLOOKUP(A1433,任务数值!A:S,14))</f>
        <v>999</v>
      </c>
      <c r="G1433" s="22">
        <f>_xlfn.IFS(MOD(A1433,3)=2,1,MOD(A1433,3)=0,VLOOKUP(A1433,任务数值!A:S,7),MOD(A1433,3)=1,1)</f>
        <v>15000</v>
      </c>
      <c r="H1433" s="6" t="s">
        <v>21</v>
      </c>
      <c r="I1433" s="3">
        <v>3</v>
      </c>
    </row>
    <row r="1434" s="3" customFormat="1" spans="1:9">
      <c r="A1434" s="17">
        <v>1432</v>
      </c>
      <c r="B1434" s="3" t="str">
        <f>_xlfn.IFS(MOD(A1434,3)=2,VLOOKUP(A1434,任务数值!A:I,5),MOD(A1434,3)=0,VLOOKUP(A1434,任务数值!A:I,8),MOD(A1434,3)=1,VLOOKUP(A1434,任务数值!A:S,13))</f>
        <v>通关守卫战:暗紫星170</v>
      </c>
      <c r="C1434" s="17">
        <f t="shared" si="47"/>
        <v>1433</v>
      </c>
      <c r="D1434" s="22" t="str">
        <f t="shared" si="48"/>
        <v>成就类型-通关战斗类型关卡</v>
      </c>
      <c r="E1434" s="22">
        <v>1</v>
      </c>
      <c r="F1434" s="22" t="str">
        <f>_xlfn.IFS(MOD(A1434,3)=2,VLOOKUP(A1434,任务数值!A:R,9),MOD(A1434,3)=0,999,MOD(A1434,3)=1,VLOOKUP(A1434,任务数值!A:S,14))</f>
        <v>战斗类型-挂机关卡|35|170</v>
      </c>
      <c r="G1434" s="22">
        <f>_xlfn.IFS(MOD(A1434,3)=2,1,MOD(A1434,3)=0,VLOOKUP(A1434,任务数值!A:S,7),MOD(A1434,3)=1,1)</f>
        <v>1</v>
      </c>
      <c r="H1434" s="6" t="s">
        <v>21</v>
      </c>
      <c r="I1434" s="3">
        <v>3</v>
      </c>
    </row>
    <row r="1435" s="3" customFormat="1" spans="1:9">
      <c r="A1435" s="17">
        <v>1433</v>
      </c>
      <c r="B1435" s="3" t="str">
        <f>_xlfn.IFS(MOD(A1435,3)=2,VLOOKUP(A1435,任务数值!A:I,5),MOD(A1435,3)=0,VLOOKUP(A1435,任务数值!A:I,8),MOD(A1435,3)=1,VLOOKUP(A1435,任务数值!A:S,13))</f>
        <v>通关星球42-2</v>
      </c>
      <c r="C1435" s="17">
        <f t="shared" si="47"/>
        <v>1434</v>
      </c>
      <c r="D1435" s="22" t="str">
        <f t="shared" si="48"/>
        <v>成就类型-通关战斗类型关卡</v>
      </c>
      <c r="E1435" s="22">
        <v>1</v>
      </c>
      <c r="F1435" s="22" t="str">
        <f>_xlfn.IFS(MOD(A1435,3)=2,VLOOKUP(A1435,任务数值!A:R,9),MOD(A1435,3)=0,999,MOD(A1435,3)=1,VLOOKUP(A1435,任务数值!A:S,14))</f>
        <v>战斗类型-精英关卡|42|2</v>
      </c>
      <c r="G1435" s="22">
        <f>_xlfn.IFS(MOD(A1435,3)=2,1,MOD(A1435,3)=0,VLOOKUP(A1435,任务数值!A:S,7),MOD(A1435,3)=1,1)</f>
        <v>1</v>
      </c>
      <c r="H1435" s="6" t="s">
        <v>21</v>
      </c>
      <c r="I1435" s="3">
        <v>3</v>
      </c>
    </row>
    <row r="1436" s="3" customFormat="1" spans="1:9">
      <c r="A1436" s="17">
        <v>1434</v>
      </c>
      <c r="B1436" s="3" t="str">
        <f>_xlfn.IFS(MOD(A1436,3)=2,VLOOKUP(A1436,任务数值!A:I,5),MOD(A1436,3)=0,VLOOKUP(A1436,任务数值!A:I,8),MOD(A1436,3)=1,VLOOKUP(A1436,任务数值!A:S,13))</f>
        <v>职业总等级到达15000</v>
      </c>
      <c r="C1436" s="17">
        <f t="shared" si="47"/>
        <v>1435</v>
      </c>
      <c r="D1436" s="22" t="str">
        <f t="shared" si="48"/>
        <v>成就类型-职业到达等级</v>
      </c>
      <c r="E1436" s="22">
        <v>1</v>
      </c>
      <c r="F1436" s="22">
        <f>_xlfn.IFS(MOD(A1436,3)=2,VLOOKUP(A1436,任务数值!A:R,9),MOD(A1436,3)=0,999,MOD(A1436,3)=1,VLOOKUP(A1436,任务数值!A:S,14))</f>
        <v>999</v>
      </c>
      <c r="G1436" s="22">
        <f>_xlfn.IFS(MOD(A1436,3)=2,1,MOD(A1436,3)=0,VLOOKUP(A1436,任务数值!A:S,7),MOD(A1436,3)=1,1)</f>
        <v>15000</v>
      </c>
      <c r="H1436" s="6" t="s">
        <v>21</v>
      </c>
      <c r="I1436" s="3">
        <v>3</v>
      </c>
    </row>
    <row r="1437" s="3" customFormat="1" spans="1:9">
      <c r="A1437" s="17">
        <v>1435</v>
      </c>
      <c r="B1437" s="3" t="str">
        <f>_xlfn.IFS(MOD(A1437,3)=2,VLOOKUP(A1437,任务数值!A:I,5),MOD(A1437,3)=0,VLOOKUP(A1437,任务数值!A:I,8),MOD(A1437,3)=1,VLOOKUP(A1437,任务数值!A:S,13))</f>
        <v>通关守卫战:暗紫星170</v>
      </c>
      <c r="C1437" s="17">
        <f t="shared" si="47"/>
        <v>1436</v>
      </c>
      <c r="D1437" s="22" t="str">
        <f t="shared" si="48"/>
        <v>成就类型-通关战斗类型关卡</v>
      </c>
      <c r="E1437" s="22">
        <v>1</v>
      </c>
      <c r="F1437" s="22" t="str">
        <f>_xlfn.IFS(MOD(A1437,3)=2,VLOOKUP(A1437,任务数值!A:R,9),MOD(A1437,3)=0,999,MOD(A1437,3)=1,VLOOKUP(A1437,任务数值!A:S,14))</f>
        <v>战斗类型-挂机关卡|35|170</v>
      </c>
      <c r="G1437" s="22">
        <f>_xlfn.IFS(MOD(A1437,3)=2,1,MOD(A1437,3)=0,VLOOKUP(A1437,任务数值!A:S,7),MOD(A1437,3)=1,1)</f>
        <v>1</v>
      </c>
      <c r="H1437" s="6" t="s">
        <v>21</v>
      </c>
      <c r="I1437" s="3">
        <v>3</v>
      </c>
    </row>
    <row r="1438" s="3" customFormat="1" spans="1:9">
      <c r="A1438" s="17">
        <v>1436</v>
      </c>
      <c r="B1438" s="3" t="str">
        <f>_xlfn.IFS(MOD(A1438,3)=2,VLOOKUP(A1438,任务数值!A:I,5),MOD(A1438,3)=0,VLOOKUP(A1438,任务数值!A:I,8),MOD(A1438,3)=1,VLOOKUP(A1438,任务数值!A:S,13))</f>
        <v>通关星球42-2</v>
      </c>
      <c r="C1438" s="17">
        <f t="shared" si="47"/>
        <v>1437</v>
      </c>
      <c r="D1438" s="22" t="str">
        <f t="shared" si="48"/>
        <v>成就类型-通关战斗类型关卡</v>
      </c>
      <c r="E1438" s="22">
        <v>1</v>
      </c>
      <c r="F1438" s="22" t="str">
        <f>_xlfn.IFS(MOD(A1438,3)=2,VLOOKUP(A1438,任务数值!A:R,9),MOD(A1438,3)=0,999,MOD(A1438,3)=1,VLOOKUP(A1438,任务数值!A:S,14))</f>
        <v>战斗类型-精英关卡|42|2</v>
      </c>
      <c r="G1438" s="22">
        <f>_xlfn.IFS(MOD(A1438,3)=2,1,MOD(A1438,3)=0,VLOOKUP(A1438,任务数值!A:S,7),MOD(A1438,3)=1,1)</f>
        <v>1</v>
      </c>
      <c r="H1438" s="6" t="s">
        <v>21</v>
      </c>
      <c r="I1438" s="3">
        <v>3</v>
      </c>
    </row>
    <row r="1439" s="3" customFormat="1" spans="1:9">
      <c r="A1439" s="17">
        <v>1437</v>
      </c>
      <c r="B1439" s="3" t="str">
        <f>_xlfn.IFS(MOD(A1439,3)=2,VLOOKUP(A1439,任务数值!A:I,5),MOD(A1439,3)=0,VLOOKUP(A1439,任务数值!A:I,8),MOD(A1439,3)=1,VLOOKUP(A1439,任务数值!A:S,13))</f>
        <v>职业总等级到达15000</v>
      </c>
      <c r="C1439" s="17">
        <f t="shared" si="47"/>
        <v>1438</v>
      </c>
      <c r="D1439" s="22" t="str">
        <f t="shared" si="48"/>
        <v>成就类型-职业到达等级</v>
      </c>
      <c r="E1439" s="22">
        <v>1</v>
      </c>
      <c r="F1439" s="22">
        <f>_xlfn.IFS(MOD(A1439,3)=2,VLOOKUP(A1439,任务数值!A:R,9),MOD(A1439,3)=0,999,MOD(A1439,3)=1,VLOOKUP(A1439,任务数值!A:S,14))</f>
        <v>999</v>
      </c>
      <c r="G1439" s="22">
        <f>_xlfn.IFS(MOD(A1439,3)=2,1,MOD(A1439,3)=0,VLOOKUP(A1439,任务数值!A:S,7),MOD(A1439,3)=1,1)</f>
        <v>15000</v>
      </c>
      <c r="H1439" s="6" t="s">
        <v>21</v>
      </c>
      <c r="I1439" s="3">
        <v>3</v>
      </c>
    </row>
    <row r="1440" s="3" customFormat="1" spans="1:9">
      <c r="A1440" s="17">
        <v>1438</v>
      </c>
      <c r="B1440" s="3" t="str">
        <f>_xlfn.IFS(MOD(A1440,3)=2,VLOOKUP(A1440,任务数值!A:I,5),MOD(A1440,3)=0,VLOOKUP(A1440,任务数值!A:I,8),MOD(A1440,3)=1,VLOOKUP(A1440,任务数值!A:S,13))</f>
        <v>通关守卫战:暗紫星170</v>
      </c>
      <c r="C1440" s="17">
        <f t="shared" si="47"/>
        <v>1439</v>
      </c>
      <c r="D1440" s="22" t="str">
        <f t="shared" si="48"/>
        <v>成就类型-通关战斗类型关卡</v>
      </c>
      <c r="E1440" s="22">
        <v>1</v>
      </c>
      <c r="F1440" s="22" t="str">
        <f>_xlfn.IFS(MOD(A1440,3)=2,VLOOKUP(A1440,任务数值!A:R,9),MOD(A1440,3)=0,999,MOD(A1440,3)=1,VLOOKUP(A1440,任务数值!A:S,14))</f>
        <v>战斗类型-挂机关卡|35|170</v>
      </c>
      <c r="G1440" s="22">
        <f>_xlfn.IFS(MOD(A1440,3)=2,1,MOD(A1440,3)=0,VLOOKUP(A1440,任务数值!A:S,7),MOD(A1440,3)=1,1)</f>
        <v>1</v>
      </c>
      <c r="H1440" s="6" t="s">
        <v>21</v>
      </c>
      <c r="I1440" s="3">
        <v>3</v>
      </c>
    </row>
    <row r="1441" s="3" customFormat="1" spans="1:9">
      <c r="A1441" s="17">
        <v>1439</v>
      </c>
      <c r="B1441" s="3" t="str">
        <f>_xlfn.IFS(MOD(A1441,3)=2,VLOOKUP(A1441,任务数值!A:I,5),MOD(A1441,3)=0,VLOOKUP(A1441,任务数值!A:I,8),MOD(A1441,3)=1,VLOOKUP(A1441,任务数值!A:S,13))</f>
        <v>通关星球42-2</v>
      </c>
      <c r="C1441" s="17">
        <f t="shared" si="47"/>
        <v>1440</v>
      </c>
      <c r="D1441" s="22" t="str">
        <f t="shared" si="48"/>
        <v>成就类型-通关战斗类型关卡</v>
      </c>
      <c r="E1441" s="22">
        <v>1</v>
      </c>
      <c r="F1441" s="22" t="str">
        <f>_xlfn.IFS(MOD(A1441,3)=2,VLOOKUP(A1441,任务数值!A:R,9),MOD(A1441,3)=0,999,MOD(A1441,3)=1,VLOOKUP(A1441,任务数值!A:S,14))</f>
        <v>战斗类型-精英关卡|42|2</v>
      </c>
      <c r="G1441" s="22">
        <f>_xlfn.IFS(MOD(A1441,3)=2,1,MOD(A1441,3)=0,VLOOKUP(A1441,任务数值!A:S,7),MOD(A1441,3)=1,1)</f>
        <v>1</v>
      </c>
      <c r="H1441" s="6" t="s">
        <v>21</v>
      </c>
      <c r="I1441" s="3">
        <v>3</v>
      </c>
    </row>
    <row r="1442" s="3" customFormat="1" spans="1:9">
      <c r="A1442" s="17">
        <v>1440</v>
      </c>
      <c r="B1442" s="3" t="str">
        <f>_xlfn.IFS(MOD(A1442,3)=2,VLOOKUP(A1442,任务数值!A:I,5),MOD(A1442,3)=0,VLOOKUP(A1442,任务数值!A:I,8),MOD(A1442,3)=1,VLOOKUP(A1442,任务数值!A:S,13))</f>
        <v>职业总等级到达15000</v>
      </c>
      <c r="C1442" s="17">
        <f t="shared" si="47"/>
        <v>1441</v>
      </c>
      <c r="D1442" s="22" t="str">
        <f t="shared" si="48"/>
        <v>成就类型-职业到达等级</v>
      </c>
      <c r="E1442" s="22">
        <v>1</v>
      </c>
      <c r="F1442" s="22">
        <f>_xlfn.IFS(MOD(A1442,3)=2,VLOOKUP(A1442,任务数值!A:R,9),MOD(A1442,3)=0,999,MOD(A1442,3)=1,VLOOKUP(A1442,任务数值!A:S,14))</f>
        <v>999</v>
      </c>
      <c r="G1442" s="22">
        <f>_xlfn.IFS(MOD(A1442,3)=2,1,MOD(A1442,3)=0,VLOOKUP(A1442,任务数值!A:S,7),MOD(A1442,3)=1,1)</f>
        <v>15000</v>
      </c>
      <c r="H1442" s="6" t="s">
        <v>21</v>
      </c>
      <c r="I1442" s="3">
        <v>3</v>
      </c>
    </row>
    <row r="1443" s="3" customFormat="1" spans="1:9">
      <c r="A1443" s="17">
        <v>1441</v>
      </c>
      <c r="B1443" s="3" t="str">
        <f>_xlfn.IFS(MOD(A1443,3)=2,VLOOKUP(A1443,任务数值!A:I,5),MOD(A1443,3)=0,VLOOKUP(A1443,任务数值!A:I,8),MOD(A1443,3)=1,VLOOKUP(A1443,任务数值!A:S,13))</f>
        <v>通关守卫战:暗紫星170</v>
      </c>
      <c r="C1443" s="17">
        <f t="shared" si="47"/>
        <v>1442</v>
      </c>
      <c r="D1443" s="22" t="str">
        <f t="shared" si="48"/>
        <v>成就类型-通关战斗类型关卡</v>
      </c>
      <c r="E1443" s="22">
        <v>1</v>
      </c>
      <c r="F1443" s="22" t="str">
        <f>_xlfn.IFS(MOD(A1443,3)=2,VLOOKUP(A1443,任务数值!A:R,9),MOD(A1443,3)=0,999,MOD(A1443,3)=1,VLOOKUP(A1443,任务数值!A:S,14))</f>
        <v>战斗类型-挂机关卡|35|170</v>
      </c>
      <c r="G1443" s="22">
        <f>_xlfn.IFS(MOD(A1443,3)=2,1,MOD(A1443,3)=0,VLOOKUP(A1443,任务数值!A:S,7),MOD(A1443,3)=1,1)</f>
        <v>1</v>
      </c>
      <c r="H1443" s="6" t="s">
        <v>21</v>
      </c>
      <c r="I1443" s="3">
        <v>3</v>
      </c>
    </row>
    <row r="1444" s="3" customFormat="1" spans="1:9">
      <c r="A1444" s="17">
        <v>1442</v>
      </c>
      <c r="B1444" s="3" t="str">
        <f>_xlfn.IFS(MOD(A1444,3)=2,VLOOKUP(A1444,任务数值!A:I,5),MOD(A1444,3)=0,VLOOKUP(A1444,任务数值!A:I,8),MOD(A1444,3)=1,VLOOKUP(A1444,任务数值!A:S,13))</f>
        <v>通关星球42-2</v>
      </c>
      <c r="C1444" s="17">
        <f t="shared" si="47"/>
        <v>1443</v>
      </c>
      <c r="D1444" s="22" t="str">
        <f t="shared" si="48"/>
        <v>成就类型-通关战斗类型关卡</v>
      </c>
      <c r="E1444" s="22">
        <v>1</v>
      </c>
      <c r="F1444" s="22" t="str">
        <f>_xlfn.IFS(MOD(A1444,3)=2,VLOOKUP(A1444,任务数值!A:R,9),MOD(A1444,3)=0,999,MOD(A1444,3)=1,VLOOKUP(A1444,任务数值!A:S,14))</f>
        <v>战斗类型-精英关卡|42|2</v>
      </c>
      <c r="G1444" s="22">
        <f>_xlfn.IFS(MOD(A1444,3)=2,1,MOD(A1444,3)=0,VLOOKUP(A1444,任务数值!A:S,7),MOD(A1444,3)=1,1)</f>
        <v>1</v>
      </c>
      <c r="H1444" s="6" t="s">
        <v>21</v>
      </c>
      <c r="I1444" s="3">
        <v>3</v>
      </c>
    </row>
    <row r="1445" s="3" customFormat="1" spans="1:9">
      <c r="A1445" s="17">
        <v>1443</v>
      </c>
      <c r="B1445" s="3" t="str">
        <f>_xlfn.IFS(MOD(A1445,3)=2,VLOOKUP(A1445,任务数值!A:I,5),MOD(A1445,3)=0,VLOOKUP(A1445,任务数值!A:I,8),MOD(A1445,3)=1,VLOOKUP(A1445,任务数值!A:S,13))</f>
        <v>职业总等级到达15000</v>
      </c>
      <c r="C1445" s="17">
        <f t="shared" si="47"/>
        <v>1444</v>
      </c>
      <c r="D1445" s="22" t="str">
        <f t="shared" si="48"/>
        <v>成就类型-职业到达等级</v>
      </c>
      <c r="E1445" s="22">
        <v>1</v>
      </c>
      <c r="F1445" s="22">
        <f>_xlfn.IFS(MOD(A1445,3)=2,VLOOKUP(A1445,任务数值!A:R,9),MOD(A1445,3)=0,999,MOD(A1445,3)=1,VLOOKUP(A1445,任务数值!A:S,14))</f>
        <v>999</v>
      </c>
      <c r="G1445" s="22">
        <f>_xlfn.IFS(MOD(A1445,3)=2,1,MOD(A1445,3)=0,VLOOKUP(A1445,任务数值!A:S,7),MOD(A1445,3)=1,1)</f>
        <v>15000</v>
      </c>
      <c r="H1445" s="6" t="s">
        <v>21</v>
      </c>
      <c r="I1445" s="3">
        <v>3</v>
      </c>
    </row>
    <row r="1446" s="3" customFormat="1" spans="1:9">
      <c r="A1446" s="17">
        <v>1444</v>
      </c>
      <c r="B1446" s="3" t="str">
        <f>_xlfn.IFS(MOD(A1446,3)=2,VLOOKUP(A1446,任务数值!A:I,5),MOD(A1446,3)=0,VLOOKUP(A1446,任务数值!A:I,8),MOD(A1446,3)=1,VLOOKUP(A1446,任务数值!A:S,13))</f>
        <v>通关守卫战:暗紫星170</v>
      </c>
      <c r="C1446" s="17">
        <f t="shared" si="47"/>
        <v>1445</v>
      </c>
      <c r="D1446" s="22" t="str">
        <f t="shared" si="48"/>
        <v>成就类型-通关战斗类型关卡</v>
      </c>
      <c r="E1446" s="22">
        <v>1</v>
      </c>
      <c r="F1446" s="22" t="str">
        <f>_xlfn.IFS(MOD(A1446,3)=2,VLOOKUP(A1446,任务数值!A:R,9),MOD(A1446,3)=0,999,MOD(A1446,3)=1,VLOOKUP(A1446,任务数值!A:S,14))</f>
        <v>战斗类型-挂机关卡|35|170</v>
      </c>
      <c r="G1446" s="22">
        <f>_xlfn.IFS(MOD(A1446,3)=2,1,MOD(A1446,3)=0,VLOOKUP(A1446,任务数值!A:S,7),MOD(A1446,3)=1,1)</f>
        <v>1</v>
      </c>
      <c r="H1446" s="6" t="s">
        <v>21</v>
      </c>
      <c r="I1446" s="3">
        <v>3</v>
      </c>
    </row>
    <row r="1447" s="3" customFormat="1" spans="1:9">
      <c r="A1447" s="17">
        <v>1445</v>
      </c>
      <c r="B1447" s="3" t="str">
        <f>_xlfn.IFS(MOD(A1447,3)=2,VLOOKUP(A1447,任务数值!A:I,5),MOD(A1447,3)=0,VLOOKUP(A1447,任务数值!A:I,8),MOD(A1447,3)=1,VLOOKUP(A1447,任务数值!A:S,13))</f>
        <v>通关星球42-2</v>
      </c>
      <c r="C1447" s="17">
        <f t="shared" si="47"/>
        <v>1446</v>
      </c>
      <c r="D1447" s="22" t="str">
        <f t="shared" si="48"/>
        <v>成就类型-通关战斗类型关卡</v>
      </c>
      <c r="E1447" s="22">
        <v>1</v>
      </c>
      <c r="F1447" s="22" t="str">
        <f>_xlfn.IFS(MOD(A1447,3)=2,VLOOKUP(A1447,任务数值!A:R,9),MOD(A1447,3)=0,999,MOD(A1447,3)=1,VLOOKUP(A1447,任务数值!A:S,14))</f>
        <v>战斗类型-精英关卡|42|2</v>
      </c>
      <c r="G1447" s="22">
        <f>_xlfn.IFS(MOD(A1447,3)=2,1,MOD(A1447,3)=0,VLOOKUP(A1447,任务数值!A:S,7),MOD(A1447,3)=1,1)</f>
        <v>1</v>
      </c>
      <c r="H1447" s="6" t="s">
        <v>21</v>
      </c>
      <c r="I1447" s="3">
        <v>3</v>
      </c>
    </row>
    <row r="1448" s="3" customFormat="1" spans="1:9">
      <c r="A1448" s="17">
        <v>1446</v>
      </c>
      <c r="B1448" s="3" t="str">
        <f>_xlfn.IFS(MOD(A1448,3)=2,VLOOKUP(A1448,任务数值!A:I,5),MOD(A1448,3)=0,VLOOKUP(A1448,任务数值!A:I,8),MOD(A1448,3)=1,VLOOKUP(A1448,任务数值!A:S,13))</f>
        <v>职业总等级到达15000</v>
      </c>
      <c r="C1448" s="17">
        <f t="shared" si="47"/>
        <v>1447</v>
      </c>
      <c r="D1448" s="22" t="str">
        <f t="shared" si="48"/>
        <v>成就类型-职业到达等级</v>
      </c>
      <c r="E1448" s="22">
        <v>1</v>
      </c>
      <c r="F1448" s="22">
        <f>_xlfn.IFS(MOD(A1448,3)=2,VLOOKUP(A1448,任务数值!A:R,9),MOD(A1448,3)=0,999,MOD(A1448,3)=1,VLOOKUP(A1448,任务数值!A:S,14))</f>
        <v>999</v>
      </c>
      <c r="G1448" s="22">
        <f>_xlfn.IFS(MOD(A1448,3)=2,1,MOD(A1448,3)=0,VLOOKUP(A1448,任务数值!A:S,7),MOD(A1448,3)=1,1)</f>
        <v>15000</v>
      </c>
      <c r="H1448" s="6" t="s">
        <v>21</v>
      </c>
      <c r="I1448" s="3">
        <v>3</v>
      </c>
    </row>
    <row r="1449" s="3" customFormat="1" spans="1:9">
      <c r="A1449" s="17">
        <v>1447</v>
      </c>
      <c r="B1449" s="3" t="str">
        <f>_xlfn.IFS(MOD(A1449,3)=2,VLOOKUP(A1449,任务数值!A:I,5),MOD(A1449,3)=0,VLOOKUP(A1449,任务数值!A:I,8),MOD(A1449,3)=1,VLOOKUP(A1449,任务数值!A:S,13))</f>
        <v>通关守卫战:暗紫星170</v>
      </c>
      <c r="C1449" s="17">
        <f t="shared" si="47"/>
        <v>1448</v>
      </c>
      <c r="D1449" s="22" t="str">
        <f t="shared" si="48"/>
        <v>成就类型-通关战斗类型关卡</v>
      </c>
      <c r="E1449" s="22">
        <v>1</v>
      </c>
      <c r="F1449" s="22" t="str">
        <f>_xlfn.IFS(MOD(A1449,3)=2,VLOOKUP(A1449,任务数值!A:R,9),MOD(A1449,3)=0,999,MOD(A1449,3)=1,VLOOKUP(A1449,任务数值!A:S,14))</f>
        <v>战斗类型-挂机关卡|35|170</v>
      </c>
      <c r="G1449" s="22">
        <f>_xlfn.IFS(MOD(A1449,3)=2,1,MOD(A1449,3)=0,VLOOKUP(A1449,任务数值!A:S,7),MOD(A1449,3)=1,1)</f>
        <v>1</v>
      </c>
      <c r="H1449" s="6" t="s">
        <v>21</v>
      </c>
      <c r="I1449" s="3">
        <v>3</v>
      </c>
    </row>
    <row r="1450" s="3" customFormat="1" spans="1:9">
      <c r="A1450" s="17">
        <v>1448</v>
      </c>
      <c r="B1450" s="3" t="str">
        <f>_xlfn.IFS(MOD(A1450,3)=2,VLOOKUP(A1450,任务数值!A:I,5),MOD(A1450,3)=0,VLOOKUP(A1450,任务数值!A:I,8),MOD(A1450,3)=1,VLOOKUP(A1450,任务数值!A:S,13))</f>
        <v>通关星球42-2</v>
      </c>
      <c r="C1450" s="17">
        <f t="shared" si="47"/>
        <v>1449</v>
      </c>
      <c r="D1450" s="22" t="str">
        <f t="shared" si="48"/>
        <v>成就类型-通关战斗类型关卡</v>
      </c>
      <c r="E1450" s="22">
        <v>1</v>
      </c>
      <c r="F1450" s="22" t="str">
        <f>_xlfn.IFS(MOD(A1450,3)=2,VLOOKUP(A1450,任务数值!A:R,9),MOD(A1450,3)=0,999,MOD(A1450,3)=1,VLOOKUP(A1450,任务数值!A:S,14))</f>
        <v>战斗类型-精英关卡|42|2</v>
      </c>
      <c r="G1450" s="22">
        <f>_xlfn.IFS(MOD(A1450,3)=2,1,MOD(A1450,3)=0,VLOOKUP(A1450,任务数值!A:S,7),MOD(A1450,3)=1,1)</f>
        <v>1</v>
      </c>
      <c r="H1450" s="6" t="s">
        <v>21</v>
      </c>
      <c r="I1450" s="3">
        <v>3</v>
      </c>
    </row>
    <row r="1451" s="3" customFormat="1" spans="1:9">
      <c r="A1451" s="17">
        <v>1449</v>
      </c>
      <c r="B1451" s="3" t="str">
        <f>_xlfn.IFS(MOD(A1451,3)=2,VLOOKUP(A1451,任务数值!A:I,5),MOD(A1451,3)=0,VLOOKUP(A1451,任务数值!A:I,8),MOD(A1451,3)=1,VLOOKUP(A1451,任务数值!A:S,13))</f>
        <v>职业总等级到达15000</v>
      </c>
      <c r="C1451" s="17">
        <f t="shared" si="47"/>
        <v>1450</v>
      </c>
      <c r="D1451" s="22" t="str">
        <f t="shared" si="48"/>
        <v>成就类型-职业到达等级</v>
      </c>
      <c r="E1451" s="22">
        <v>1</v>
      </c>
      <c r="F1451" s="22">
        <f>_xlfn.IFS(MOD(A1451,3)=2,VLOOKUP(A1451,任务数值!A:R,9),MOD(A1451,3)=0,999,MOD(A1451,3)=1,VLOOKUP(A1451,任务数值!A:S,14))</f>
        <v>999</v>
      </c>
      <c r="G1451" s="22">
        <f>_xlfn.IFS(MOD(A1451,3)=2,1,MOD(A1451,3)=0,VLOOKUP(A1451,任务数值!A:S,7),MOD(A1451,3)=1,1)</f>
        <v>15000</v>
      </c>
      <c r="H1451" s="6" t="s">
        <v>21</v>
      </c>
      <c r="I1451" s="3">
        <v>3</v>
      </c>
    </row>
    <row r="1452" s="3" customFormat="1" spans="1:9">
      <c r="A1452" s="17">
        <v>1450</v>
      </c>
      <c r="B1452" s="3" t="str">
        <f>_xlfn.IFS(MOD(A1452,3)=2,VLOOKUP(A1452,任务数值!A:I,5),MOD(A1452,3)=0,VLOOKUP(A1452,任务数值!A:I,8),MOD(A1452,3)=1,VLOOKUP(A1452,任务数值!A:S,13))</f>
        <v>通关守卫战:暗紫星170</v>
      </c>
      <c r="C1452" s="17">
        <f t="shared" si="47"/>
        <v>1451</v>
      </c>
      <c r="D1452" s="22" t="str">
        <f t="shared" si="48"/>
        <v>成就类型-通关战斗类型关卡</v>
      </c>
      <c r="E1452" s="22">
        <v>1</v>
      </c>
      <c r="F1452" s="22" t="str">
        <f>_xlfn.IFS(MOD(A1452,3)=2,VLOOKUP(A1452,任务数值!A:R,9),MOD(A1452,3)=0,999,MOD(A1452,3)=1,VLOOKUP(A1452,任务数值!A:S,14))</f>
        <v>战斗类型-挂机关卡|35|170</v>
      </c>
      <c r="G1452" s="22">
        <f>_xlfn.IFS(MOD(A1452,3)=2,1,MOD(A1452,3)=0,VLOOKUP(A1452,任务数值!A:S,7),MOD(A1452,3)=1,1)</f>
        <v>1</v>
      </c>
      <c r="H1452" s="6" t="s">
        <v>21</v>
      </c>
      <c r="I1452" s="3">
        <v>3</v>
      </c>
    </row>
    <row r="1453" s="3" customFormat="1" spans="1:9">
      <c r="A1453" s="17">
        <v>1451</v>
      </c>
      <c r="B1453" s="3" t="str">
        <f>_xlfn.IFS(MOD(A1453,3)=2,VLOOKUP(A1453,任务数值!A:I,5),MOD(A1453,3)=0,VLOOKUP(A1453,任务数值!A:I,8),MOD(A1453,3)=1,VLOOKUP(A1453,任务数值!A:S,13))</f>
        <v>通关星球42-2</v>
      </c>
      <c r="C1453" s="17">
        <f t="shared" si="47"/>
        <v>1452</v>
      </c>
      <c r="D1453" s="22" t="str">
        <f t="shared" si="48"/>
        <v>成就类型-通关战斗类型关卡</v>
      </c>
      <c r="E1453" s="22">
        <v>1</v>
      </c>
      <c r="F1453" s="22" t="str">
        <f>_xlfn.IFS(MOD(A1453,3)=2,VLOOKUP(A1453,任务数值!A:R,9),MOD(A1453,3)=0,999,MOD(A1453,3)=1,VLOOKUP(A1453,任务数值!A:S,14))</f>
        <v>战斗类型-精英关卡|42|2</v>
      </c>
      <c r="G1453" s="22">
        <f>_xlfn.IFS(MOD(A1453,3)=2,1,MOD(A1453,3)=0,VLOOKUP(A1453,任务数值!A:S,7),MOD(A1453,3)=1,1)</f>
        <v>1</v>
      </c>
      <c r="H1453" s="6" t="s">
        <v>21</v>
      </c>
      <c r="I1453" s="3">
        <v>3</v>
      </c>
    </row>
    <row r="1454" s="3" customFormat="1" spans="1:9">
      <c r="A1454" s="17">
        <v>1452</v>
      </c>
      <c r="B1454" s="3" t="str">
        <f>_xlfn.IFS(MOD(A1454,3)=2,VLOOKUP(A1454,任务数值!A:I,5),MOD(A1454,3)=0,VLOOKUP(A1454,任务数值!A:I,8),MOD(A1454,3)=1,VLOOKUP(A1454,任务数值!A:S,13))</f>
        <v>职业总等级到达15000</v>
      </c>
      <c r="C1454" s="17">
        <f t="shared" si="47"/>
        <v>1453</v>
      </c>
      <c r="D1454" s="22" t="str">
        <f t="shared" si="48"/>
        <v>成就类型-职业到达等级</v>
      </c>
      <c r="E1454" s="22">
        <v>1</v>
      </c>
      <c r="F1454" s="22">
        <f>_xlfn.IFS(MOD(A1454,3)=2,VLOOKUP(A1454,任务数值!A:R,9),MOD(A1454,3)=0,999,MOD(A1454,3)=1,VLOOKUP(A1454,任务数值!A:S,14))</f>
        <v>999</v>
      </c>
      <c r="G1454" s="22">
        <f>_xlfn.IFS(MOD(A1454,3)=2,1,MOD(A1454,3)=0,VLOOKUP(A1454,任务数值!A:S,7),MOD(A1454,3)=1,1)</f>
        <v>15000</v>
      </c>
      <c r="H1454" s="6" t="s">
        <v>21</v>
      </c>
      <c r="I1454" s="3">
        <v>3</v>
      </c>
    </row>
    <row r="1455" s="3" customFormat="1" spans="1:9">
      <c r="A1455" s="17">
        <v>1453</v>
      </c>
      <c r="B1455" s="3" t="str">
        <f>_xlfn.IFS(MOD(A1455,3)=2,VLOOKUP(A1455,任务数值!A:I,5),MOD(A1455,3)=0,VLOOKUP(A1455,任务数值!A:I,8),MOD(A1455,3)=1,VLOOKUP(A1455,任务数值!A:S,13))</f>
        <v>通关守卫战:暗紫星170</v>
      </c>
      <c r="C1455" s="17">
        <f t="shared" si="47"/>
        <v>1454</v>
      </c>
      <c r="D1455" s="22" t="str">
        <f t="shared" si="48"/>
        <v>成就类型-通关战斗类型关卡</v>
      </c>
      <c r="E1455" s="22">
        <v>1</v>
      </c>
      <c r="F1455" s="22" t="str">
        <f>_xlfn.IFS(MOD(A1455,3)=2,VLOOKUP(A1455,任务数值!A:R,9),MOD(A1455,3)=0,999,MOD(A1455,3)=1,VLOOKUP(A1455,任务数值!A:S,14))</f>
        <v>战斗类型-挂机关卡|35|170</v>
      </c>
      <c r="G1455" s="22">
        <f>_xlfn.IFS(MOD(A1455,3)=2,1,MOD(A1455,3)=0,VLOOKUP(A1455,任务数值!A:S,7),MOD(A1455,3)=1,1)</f>
        <v>1</v>
      </c>
      <c r="H1455" s="6" t="s">
        <v>21</v>
      </c>
      <c r="I1455" s="3">
        <v>3</v>
      </c>
    </row>
    <row r="1456" s="3" customFormat="1" spans="1:9">
      <c r="A1456" s="17">
        <v>1454</v>
      </c>
      <c r="B1456" s="3" t="str">
        <f>_xlfn.IFS(MOD(A1456,3)=2,VLOOKUP(A1456,任务数值!A:I,5),MOD(A1456,3)=0,VLOOKUP(A1456,任务数值!A:I,8),MOD(A1456,3)=1,VLOOKUP(A1456,任务数值!A:S,13))</f>
        <v>通关星球42-2</v>
      </c>
      <c r="C1456" s="17">
        <f t="shared" si="47"/>
        <v>1455</v>
      </c>
      <c r="D1456" s="22" t="str">
        <f t="shared" si="48"/>
        <v>成就类型-通关战斗类型关卡</v>
      </c>
      <c r="E1456" s="22">
        <v>1</v>
      </c>
      <c r="F1456" s="22" t="str">
        <f>_xlfn.IFS(MOD(A1456,3)=2,VLOOKUP(A1456,任务数值!A:R,9),MOD(A1456,3)=0,999,MOD(A1456,3)=1,VLOOKUP(A1456,任务数值!A:S,14))</f>
        <v>战斗类型-精英关卡|42|2</v>
      </c>
      <c r="G1456" s="22">
        <f>_xlfn.IFS(MOD(A1456,3)=2,1,MOD(A1456,3)=0,VLOOKUP(A1456,任务数值!A:S,7),MOD(A1456,3)=1,1)</f>
        <v>1</v>
      </c>
      <c r="H1456" s="6" t="s">
        <v>21</v>
      </c>
      <c r="I1456" s="3">
        <v>3</v>
      </c>
    </row>
    <row r="1457" s="3" customFormat="1" spans="1:9">
      <c r="A1457" s="17">
        <v>1455</v>
      </c>
      <c r="B1457" s="3" t="str">
        <f>_xlfn.IFS(MOD(A1457,3)=2,VLOOKUP(A1457,任务数值!A:I,5),MOD(A1457,3)=0,VLOOKUP(A1457,任务数值!A:I,8),MOD(A1457,3)=1,VLOOKUP(A1457,任务数值!A:S,13))</f>
        <v>职业总等级到达15000</v>
      </c>
      <c r="C1457" s="17">
        <f t="shared" si="47"/>
        <v>1456</v>
      </c>
      <c r="D1457" s="22" t="str">
        <f t="shared" si="48"/>
        <v>成就类型-职业到达等级</v>
      </c>
      <c r="E1457" s="22">
        <v>1</v>
      </c>
      <c r="F1457" s="22">
        <f>_xlfn.IFS(MOD(A1457,3)=2,VLOOKUP(A1457,任务数值!A:R,9),MOD(A1457,3)=0,999,MOD(A1457,3)=1,VLOOKUP(A1457,任务数值!A:S,14))</f>
        <v>999</v>
      </c>
      <c r="G1457" s="22">
        <f>_xlfn.IFS(MOD(A1457,3)=2,1,MOD(A1457,3)=0,VLOOKUP(A1457,任务数值!A:S,7),MOD(A1457,3)=1,1)</f>
        <v>15000</v>
      </c>
      <c r="H1457" s="6" t="s">
        <v>21</v>
      </c>
      <c r="I1457" s="3">
        <v>3</v>
      </c>
    </row>
    <row r="1458" s="3" customFormat="1" spans="1:9">
      <c r="A1458" s="17">
        <v>1456</v>
      </c>
      <c r="B1458" s="3" t="str">
        <f>_xlfn.IFS(MOD(A1458,3)=2,VLOOKUP(A1458,任务数值!A:I,5),MOD(A1458,3)=0,VLOOKUP(A1458,任务数值!A:I,8),MOD(A1458,3)=1,VLOOKUP(A1458,任务数值!A:S,13))</f>
        <v>通关守卫战:暗紫星170</v>
      </c>
      <c r="C1458" s="17">
        <f t="shared" si="47"/>
        <v>1457</v>
      </c>
      <c r="D1458" s="22" t="str">
        <f t="shared" si="48"/>
        <v>成就类型-通关战斗类型关卡</v>
      </c>
      <c r="E1458" s="22">
        <v>1</v>
      </c>
      <c r="F1458" s="22" t="str">
        <f>_xlfn.IFS(MOD(A1458,3)=2,VLOOKUP(A1458,任务数值!A:R,9),MOD(A1458,3)=0,999,MOD(A1458,3)=1,VLOOKUP(A1458,任务数值!A:S,14))</f>
        <v>战斗类型-挂机关卡|35|170</v>
      </c>
      <c r="G1458" s="22">
        <f>_xlfn.IFS(MOD(A1458,3)=2,1,MOD(A1458,3)=0,VLOOKUP(A1458,任务数值!A:S,7),MOD(A1458,3)=1,1)</f>
        <v>1</v>
      </c>
      <c r="H1458" s="6" t="s">
        <v>21</v>
      </c>
      <c r="I1458" s="3">
        <v>3</v>
      </c>
    </row>
    <row r="1459" s="3" customFormat="1" spans="1:9">
      <c r="A1459" s="17">
        <v>1457</v>
      </c>
      <c r="B1459" s="3" t="str">
        <f>_xlfn.IFS(MOD(A1459,3)=2,VLOOKUP(A1459,任务数值!A:I,5),MOD(A1459,3)=0,VLOOKUP(A1459,任务数值!A:I,8),MOD(A1459,3)=1,VLOOKUP(A1459,任务数值!A:S,13))</f>
        <v>通关星球42-2</v>
      </c>
      <c r="C1459" s="17">
        <f t="shared" si="47"/>
        <v>1458</v>
      </c>
      <c r="D1459" s="22" t="str">
        <f t="shared" si="48"/>
        <v>成就类型-通关战斗类型关卡</v>
      </c>
      <c r="E1459" s="22">
        <v>1</v>
      </c>
      <c r="F1459" s="22" t="str">
        <f>_xlfn.IFS(MOD(A1459,3)=2,VLOOKUP(A1459,任务数值!A:R,9),MOD(A1459,3)=0,999,MOD(A1459,3)=1,VLOOKUP(A1459,任务数值!A:S,14))</f>
        <v>战斗类型-精英关卡|42|2</v>
      </c>
      <c r="G1459" s="22">
        <f>_xlfn.IFS(MOD(A1459,3)=2,1,MOD(A1459,3)=0,VLOOKUP(A1459,任务数值!A:S,7),MOD(A1459,3)=1,1)</f>
        <v>1</v>
      </c>
      <c r="H1459" s="6" t="s">
        <v>21</v>
      </c>
      <c r="I1459" s="3">
        <v>3</v>
      </c>
    </row>
    <row r="1460" s="3" customFormat="1" spans="1:9">
      <c r="A1460" s="17">
        <v>1458</v>
      </c>
      <c r="B1460" s="3" t="str">
        <f>_xlfn.IFS(MOD(A1460,3)=2,VLOOKUP(A1460,任务数值!A:I,5),MOD(A1460,3)=0,VLOOKUP(A1460,任务数值!A:I,8),MOD(A1460,3)=1,VLOOKUP(A1460,任务数值!A:S,13))</f>
        <v>职业总等级到达15000</v>
      </c>
      <c r="C1460" s="17">
        <f t="shared" si="47"/>
        <v>1459</v>
      </c>
      <c r="D1460" s="22" t="str">
        <f t="shared" si="48"/>
        <v>成就类型-职业到达等级</v>
      </c>
      <c r="E1460" s="22">
        <v>1</v>
      </c>
      <c r="F1460" s="22">
        <f>_xlfn.IFS(MOD(A1460,3)=2,VLOOKUP(A1460,任务数值!A:R,9),MOD(A1460,3)=0,999,MOD(A1460,3)=1,VLOOKUP(A1460,任务数值!A:S,14))</f>
        <v>999</v>
      </c>
      <c r="G1460" s="22">
        <f>_xlfn.IFS(MOD(A1460,3)=2,1,MOD(A1460,3)=0,VLOOKUP(A1460,任务数值!A:S,7),MOD(A1460,3)=1,1)</f>
        <v>15000</v>
      </c>
      <c r="H1460" s="6" t="s">
        <v>21</v>
      </c>
      <c r="I1460" s="3">
        <v>3</v>
      </c>
    </row>
    <row r="1461" s="3" customFormat="1" spans="1:9">
      <c r="A1461" s="17">
        <v>1459</v>
      </c>
      <c r="B1461" s="3" t="str">
        <f>_xlfn.IFS(MOD(A1461,3)=2,VLOOKUP(A1461,任务数值!A:I,5),MOD(A1461,3)=0,VLOOKUP(A1461,任务数值!A:I,8),MOD(A1461,3)=1,VLOOKUP(A1461,任务数值!A:S,13))</f>
        <v>通关守卫战:暗紫星170</v>
      </c>
      <c r="C1461" s="17">
        <f t="shared" si="47"/>
        <v>1460</v>
      </c>
      <c r="D1461" s="22" t="str">
        <f t="shared" si="48"/>
        <v>成就类型-通关战斗类型关卡</v>
      </c>
      <c r="E1461" s="22">
        <v>1</v>
      </c>
      <c r="F1461" s="22" t="str">
        <f>_xlfn.IFS(MOD(A1461,3)=2,VLOOKUP(A1461,任务数值!A:R,9),MOD(A1461,3)=0,999,MOD(A1461,3)=1,VLOOKUP(A1461,任务数值!A:S,14))</f>
        <v>战斗类型-挂机关卡|35|170</v>
      </c>
      <c r="G1461" s="22">
        <f>_xlfn.IFS(MOD(A1461,3)=2,1,MOD(A1461,3)=0,VLOOKUP(A1461,任务数值!A:S,7),MOD(A1461,3)=1,1)</f>
        <v>1</v>
      </c>
      <c r="H1461" s="6" t="s">
        <v>21</v>
      </c>
      <c r="I1461" s="3">
        <v>3</v>
      </c>
    </row>
    <row r="1462" s="3" customFormat="1" spans="1:9">
      <c r="A1462" s="17">
        <v>1460</v>
      </c>
      <c r="B1462" s="3" t="str">
        <f>_xlfn.IFS(MOD(A1462,3)=2,VLOOKUP(A1462,任务数值!A:I,5),MOD(A1462,3)=0,VLOOKUP(A1462,任务数值!A:I,8),MOD(A1462,3)=1,VLOOKUP(A1462,任务数值!A:S,13))</f>
        <v>通关星球42-2</v>
      </c>
      <c r="C1462" s="17">
        <f t="shared" si="47"/>
        <v>1461</v>
      </c>
      <c r="D1462" s="22" t="str">
        <f t="shared" si="48"/>
        <v>成就类型-通关战斗类型关卡</v>
      </c>
      <c r="E1462" s="22">
        <v>1</v>
      </c>
      <c r="F1462" s="22" t="str">
        <f>_xlfn.IFS(MOD(A1462,3)=2,VLOOKUP(A1462,任务数值!A:R,9),MOD(A1462,3)=0,999,MOD(A1462,3)=1,VLOOKUP(A1462,任务数值!A:S,14))</f>
        <v>战斗类型-精英关卡|42|2</v>
      </c>
      <c r="G1462" s="22">
        <f>_xlfn.IFS(MOD(A1462,3)=2,1,MOD(A1462,3)=0,VLOOKUP(A1462,任务数值!A:S,7),MOD(A1462,3)=1,1)</f>
        <v>1</v>
      </c>
      <c r="H1462" s="6" t="s">
        <v>21</v>
      </c>
      <c r="I1462" s="3">
        <v>3</v>
      </c>
    </row>
    <row r="1463" s="3" customFormat="1" spans="1:9">
      <c r="A1463" s="17">
        <v>1461</v>
      </c>
      <c r="B1463" s="3" t="str">
        <f>_xlfn.IFS(MOD(A1463,3)=2,VLOOKUP(A1463,任务数值!A:I,5),MOD(A1463,3)=0,VLOOKUP(A1463,任务数值!A:I,8),MOD(A1463,3)=1,VLOOKUP(A1463,任务数值!A:S,13))</f>
        <v>职业总等级到达15000</v>
      </c>
      <c r="C1463" s="17">
        <f t="shared" si="47"/>
        <v>1462</v>
      </c>
      <c r="D1463" s="22" t="str">
        <f t="shared" si="48"/>
        <v>成就类型-职业到达等级</v>
      </c>
      <c r="E1463" s="22">
        <v>1</v>
      </c>
      <c r="F1463" s="22">
        <f>_xlfn.IFS(MOD(A1463,3)=2,VLOOKUP(A1463,任务数值!A:R,9),MOD(A1463,3)=0,999,MOD(A1463,3)=1,VLOOKUP(A1463,任务数值!A:S,14))</f>
        <v>999</v>
      </c>
      <c r="G1463" s="22">
        <f>_xlfn.IFS(MOD(A1463,3)=2,1,MOD(A1463,3)=0,VLOOKUP(A1463,任务数值!A:S,7),MOD(A1463,3)=1,1)</f>
        <v>15000</v>
      </c>
      <c r="H1463" s="6" t="s">
        <v>21</v>
      </c>
      <c r="I1463" s="3">
        <v>3</v>
      </c>
    </row>
    <row r="1464" s="3" customFormat="1" spans="1:9">
      <c r="A1464" s="17">
        <v>1462</v>
      </c>
      <c r="B1464" s="3" t="str">
        <f>_xlfn.IFS(MOD(A1464,3)=2,VLOOKUP(A1464,任务数值!A:I,5),MOD(A1464,3)=0,VLOOKUP(A1464,任务数值!A:I,8),MOD(A1464,3)=1,VLOOKUP(A1464,任务数值!A:S,13))</f>
        <v>通关守卫战:暗紫星170</v>
      </c>
      <c r="C1464" s="17">
        <f t="shared" si="47"/>
        <v>1463</v>
      </c>
      <c r="D1464" s="22" t="str">
        <f t="shared" si="48"/>
        <v>成就类型-通关战斗类型关卡</v>
      </c>
      <c r="E1464" s="22">
        <v>1</v>
      </c>
      <c r="F1464" s="22" t="str">
        <f>_xlfn.IFS(MOD(A1464,3)=2,VLOOKUP(A1464,任务数值!A:R,9),MOD(A1464,3)=0,999,MOD(A1464,3)=1,VLOOKUP(A1464,任务数值!A:S,14))</f>
        <v>战斗类型-挂机关卡|35|170</v>
      </c>
      <c r="G1464" s="22">
        <f>_xlfn.IFS(MOD(A1464,3)=2,1,MOD(A1464,3)=0,VLOOKUP(A1464,任务数值!A:S,7),MOD(A1464,3)=1,1)</f>
        <v>1</v>
      </c>
      <c r="H1464" s="6" t="s">
        <v>21</v>
      </c>
      <c r="I1464" s="3">
        <v>3</v>
      </c>
    </row>
    <row r="1465" s="3" customFormat="1" spans="1:9">
      <c r="A1465" s="17">
        <v>1463</v>
      </c>
      <c r="B1465" s="3" t="str">
        <f>_xlfn.IFS(MOD(A1465,3)=2,VLOOKUP(A1465,任务数值!A:I,5),MOD(A1465,3)=0,VLOOKUP(A1465,任务数值!A:I,8),MOD(A1465,3)=1,VLOOKUP(A1465,任务数值!A:S,13))</f>
        <v>通关星球42-2</v>
      </c>
      <c r="C1465" s="17">
        <f t="shared" si="47"/>
        <v>1464</v>
      </c>
      <c r="D1465" s="22" t="str">
        <f t="shared" si="48"/>
        <v>成就类型-通关战斗类型关卡</v>
      </c>
      <c r="E1465" s="22">
        <v>1</v>
      </c>
      <c r="F1465" s="22" t="str">
        <f>_xlfn.IFS(MOD(A1465,3)=2,VLOOKUP(A1465,任务数值!A:R,9),MOD(A1465,3)=0,999,MOD(A1465,3)=1,VLOOKUP(A1465,任务数值!A:S,14))</f>
        <v>战斗类型-精英关卡|42|2</v>
      </c>
      <c r="G1465" s="22">
        <f>_xlfn.IFS(MOD(A1465,3)=2,1,MOD(A1465,3)=0,VLOOKUP(A1465,任务数值!A:S,7),MOD(A1465,3)=1,1)</f>
        <v>1</v>
      </c>
      <c r="H1465" s="6" t="s">
        <v>21</v>
      </c>
      <c r="I1465" s="3">
        <v>3</v>
      </c>
    </row>
    <row r="1466" s="3" customFormat="1" spans="1:9">
      <c r="A1466" s="17">
        <v>1464</v>
      </c>
      <c r="B1466" s="3" t="str">
        <f>_xlfn.IFS(MOD(A1466,3)=2,VLOOKUP(A1466,任务数值!A:I,5),MOD(A1466,3)=0,VLOOKUP(A1466,任务数值!A:I,8),MOD(A1466,3)=1,VLOOKUP(A1466,任务数值!A:S,13))</f>
        <v>职业总等级到达15000</v>
      </c>
      <c r="C1466" s="17">
        <f t="shared" si="47"/>
        <v>1465</v>
      </c>
      <c r="D1466" s="22" t="str">
        <f t="shared" si="48"/>
        <v>成就类型-职业到达等级</v>
      </c>
      <c r="E1466" s="22">
        <v>1</v>
      </c>
      <c r="F1466" s="22">
        <f>_xlfn.IFS(MOD(A1466,3)=2,VLOOKUP(A1466,任务数值!A:R,9),MOD(A1466,3)=0,999,MOD(A1466,3)=1,VLOOKUP(A1466,任务数值!A:S,14))</f>
        <v>999</v>
      </c>
      <c r="G1466" s="22">
        <f>_xlfn.IFS(MOD(A1466,3)=2,1,MOD(A1466,3)=0,VLOOKUP(A1466,任务数值!A:S,7),MOD(A1466,3)=1,1)</f>
        <v>15000</v>
      </c>
      <c r="H1466" s="6" t="s">
        <v>21</v>
      </c>
      <c r="I1466" s="3">
        <v>3</v>
      </c>
    </row>
    <row r="1467" s="3" customFormat="1" spans="1:9">
      <c r="A1467" s="17">
        <v>1465</v>
      </c>
      <c r="B1467" s="3" t="str">
        <f>_xlfn.IFS(MOD(A1467,3)=2,VLOOKUP(A1467,任务数值!A:I,5),MOD(A1467,3)=0,VLOOKUP(A1467,任务数值!A:I,8),MOD(A1467,3)=1,VLOOKUP(A1467,任务数值!A:S,13))</f>
        <v>通关守卫战:暗紫星170</v>
      </c>
      <c r="C1467" s="17">
        <f t="shared" si="47"/>
        <v>1466</v>
      </c>
      <c r="D1467" s="22" t="str">
        <f t="shared" si="48"/>
        <v>成就类型-通关战斗类型关卡</v>
      </c>
      <c r="E1467" s="22">
        <v>1</v>
      </c>
      <c r="F1467" s="22" t="str">
        <f>_xlfn.IFS(MOD(A1467,3)=2,VLOOKUP(A1467,任务数值!A:R,9),MOD(A1467,3)=0,999,MOD(A1467,3)=1,VLOOKUP(A1467,任务数值!A:S,14))</f>
        <v>战斗类型-挂机关卡|35|170</v>
      </c>
      <c r="G1467" s="22">
        <f>_xlfn.IFS(MOD(A1467,3)=2,1,MOD(A1467,3)=0,VLOOKUP(A1467,任务数值!A:S,7),MOD(A1467,3)=1,1)</f>
        <v>1</v>
      </c>
      <c r="H1467" s="6" t="s">
        <v>21</v>
      </c>
      <c r="I1467" s="3">
        <v>3</v>
      </c>
    </row>
    <row r="1468" s="3" customFormat="1" spans="1:9">
      <c r="A1468" s="17">
        <v>1466</v>
      </c>
      <c r="B1468" s="3" t="str">
        <f>_xlfn.IFS(MOD(A1468,3)=2,VLOOKUP(A1468,任务数值!A:I,5),MOD(A1468,3)=0,VLOOKUP(A1468,任务数值!A:I,8),MOD(A1468,3)=1,VLOOKUP(A1468,任务数值!A:S,13))</f>
        <v>通关星球42-2</v>
      </c>
      <c r="C1468" s="17">
        <f t="shared" si="47"/>
        <v>1467</v>
      </c>
      <c r="D1468" s="22" t="str">
        <f t="shared" si="48"/>
        <v>成就类型-通关战斗类型关卡</v>
      </c>
      <c r="E1468" s="22">
        <v>1</v>
      </c>
      <c r="F1468" s="22" t="str">
        <f>_xlfn.IFS(MOD(A1468,3)=2,VLOOKUP(A1468,任务数值!A:R,9),MOD(A1468,3)=0,999,MOD(A1468,3)=1,VLOOKUP(A1468,任务数值!A:S,14))</f>
        <v>战斗类型-精英关卡|42|2</v>
      </c>
      <c r="G1468" s="22">
        <f>_xlfn.IFS(MOD(A1468,3)=2,1,MOD(A1468,3)=0,VLOOKUP(A1468,任务数值!A:S,7),MOD(A1468,3)=1,1)</f>
        <v>1</v>
      </c>
      <c r="H1468" s="6" t="s">
        <v>21</v>
      </c>
      <c r="I1468" s="3">
        <v>3</v>
      </c>
    </row>
    <row r="1469" s="3" customFormat="1" spans="1:9">
      <c r="A1469" s="17">
        <v>1467</v>
      </c>
      <c r="B1469" s="3" t="str">
        <f>_xlfn.IFS(MOD(A1469,3)=2,VLOOKUP(A1469,任务数值!A:I,5),MOD(A1469,3)=0,VLOOKUP(A1469,任务数值!A:I,8),MOD(A1469,3)=1,VLOOKUP(A1469,任务数值!A:S,13))</f>
        <v>职业总等级到达15000</v>
      </c>
      <c r="C1469" s="17">
        <f t="shared" si="47"/>
        <v>1468</v>
      </c>
      <c r="D1469" s="22" t="str">
        <f t="shared" si="48"/>
        <v>成就类型-职业到达等级</v>
      </c>
      <c r="E1469" s="22">
        <v>1</v>
      </c>
      <c r="F1469" s="22">
        <f>_xlfn.IFS(MOD(A1469,3)=2,VLOOKUP(A1469,任务数值!A:R,9),MOD(A1469,3)=0,999,MOD(A1469,3)=1,VLOOKUP(A1469,任务数值!A:S,14))</f>
        <v>999</v>
      </c>
      <c r="G1469" s="22">
        <f>_xlfn.IFS(MOD(A1469,3)=2,1,MOD(A1469,3)=0,VLOOKUP(A1469,任务数值!A:S,7),MOD(A1469,3)=1,1)</f>
        <v>15000</v>
      </c>
      <c r="H1469" s="6" t="s">
        <v>21</v>
      </c>
      <c r="I1469" s="3">
        <v>3</v>
      </c>
    </row>
    <row r="1470" s="3" customFormat="1" spans="1:9">
      <c r="A1470" s="17">
        <v>1468</v>
      </c>
      <c r="B1470" s="3" t="str">
        <f>_xlfn.IFS(MOD(A1470,3)=2,VLOOKUP(A1470,任务数值!A:I,5),MOD(A1470,3)=0,VLOOKUP(A1470,任务数值!A:I,8),MOD(A1470,3)=1,VLOOKUP(A1470,任务数值!A:S,13))</f>
        <v>通关守卫战:暗紫星170</v>
      </c>
      <c r="C1470" s="17">
        <f t="shared" si="47"/>
        <v>1469</v>
      </c>
      <c r="D1470" s="22" t="str">
        <f t="shared" si="48"/>
        <v>成就类型-通关战斗类型关卡</v>
      </c>
      <c r="E1470" s="22">
        <v>1</v>
      </c>
      <c r="F1470" s="22" t="str">
        <f>_xlfn.IFS(MOD(A1470,3)=2,VLOOKUP(A1470,任务数值!A:R,9),MOD(A1470,3)=0,999,MOD(A1470,3)=1,VLOOKUP(A1470,任务数值!A:S,14))</f>
        <v>战斗类型-挂机关卡|35|170</v>
      </c>
      <c r="G1470" s="22">
        <f>_xlfn.IFS(MOD(A1470,3)=2,1,MOD(A1470,3)=0,VLOOKUP(A1470,任务数值!A:S,7),MOD(A1470,3)=1,1)</f>
        <v>1</v>
      </c>
      <c r="H1470" s="6" t="s">
        <v>21</v>
      </c>
      <c r="I1470" s="3">
        <v>3</v>
      </c>
    </row>
    <row r="1471" s="3" customFormat="1" spans="1:9">
      <c r="A1471" s="17">
        <v>1469</v>
      </c>
      <c r="B1471" s="3" t="str">
        <f>_xlfn.IFS(MOD(A1471,3)=2,VLOOKUP(A1471,任务数值!A:I,5),MOD(A1471,3)=0,VLOOKUP(A1471,任务数值!A:I,8),MOD(A1471,3)=1,VLOOKUP(A1471,任务数值!A:S,13))</f>
        <v>通关星球42-2</v>
      </c>
      <c r="C1471" s="17">
        <f t="shared" si="47"/>
        <v>1470</v>
      </c>
      <c r="D1471" s="22" t="str">
        <f t="shared" si="48"/>
        <v>成就类型-通关战斗类型关卡</v>
      </c>
      <c r="E1471" s="22">
        <v>1</v>
      </c>
      <c r="F1471" s="22" t="str">
        <f>_xlfn.IFS(MOD(A1471,3)=2,VLOOKUP(A1471,任务数值!A:R,9),MOD(A1471,3)=0,999,MOD(A1471,3)=1,VLOOKUP(A1471,任务数值!A:S,14))</f>
        <v>战斗类型-精英关卡|42|2</v>
      </c>
      <c r="G1471" s="22">
        <f>_xlfn.IFS(MOD(A1471,3)=2,1,MOD(A1471,3)=0,VLOOKUP(A1471,任务数值!A:S,7),MOD(A1471,3)=1,1)</f>
        <v>1</v>
      </c>
      <c r="H1471" s="6" t="s">
        <v>21</v>
      </c>
      <c r="I1471" s="3">
        <v>3</v>
      </c>
    </row>
    <row r="1472" s="3" customFormat="1" spans="1:9">
      <c r="A1472" s="17">
        <v>1470</v>
      </c>
      <c r="B1472" s="3" t="str">
        <f>_xlfn.IFS(MOD(A1472,3)=2,VLOOKUP(A1472,任务数值!A:I,5),MOD(A1472,3)=0,VLOOKUP(A1472,任务数值!A:I,8),MOD(A1472,3)=1,VLOOKUP(A1472,任务数值!A:S,13))</f>
        <v>职业总等级到达15000</v>
      </c>
      <c r="C1472" s="17">
        <f t="shared" si="47"/>
        <v>1471</v>
      </c>
      <c r="D1472" s="22" t="str">
        <f t="shared" si="48"/>
        <v>成就类型-职业到达等级</v>
      </c>
      <c r="E1472" s="22">
        <v>1</v>
      </c>
      <c r="F1472" s="22">
        <f>_xlfn.IFS(MOD(A1472,3)=2,VLOOKUP(A1472,任务数值!A:R,9),MOD(A1472,3)=0,999,MOD(A1472,3)=1,VLOOKUP(A1472,任务数值!A:S,14))</f>
        <v>999</v>
      </c>
      <c r="G1472" s="22">
        <f>_xlfn.IFS(MOD(A1472,3)=2,1,MOD(A1472,3)=0,VLOOKUP(A1472,任务数值!A:S,7),MOD(A1472,3)=1,1)</f>
        <v>15000</v>
      </c>
      <c r="H1472" s="6" t="s">
        <v>21</v>
      </c>
      <c r="I1472" s="3">
        <v>3</v>
      </c>
    </row>
    <row r="1473" s="3" customFormat="1" spans="1:9">
      <c r="A1473" s="17">
        <v>1471</v>
      </c>
      <c r="B1473" s="3" t="str">
        <f>_xlfn.IFS(MOD(A1473,3)=2,VLOOKUP(A1473,任务数值!A:I,5),MOD(A1473,3)=0,VLOOKUP(A1473,任务数值!A:I,8),MOD(A1473,3)=1,VLOOKUP(A1473,任务数值!A:S,13))</f>
        <v>通关守卫战:暗紫星170</v>
      </c>
      <c r="C1473" s="17">
        <f t="shared" si="47"/>
        <v>1472</v>
      </c>
      <c r="D1473" s="22" t="str">
        <f t="shared" si="48"/>
        <v>成就类型-通关战斗类型关卡</v>
      </c>
      <c r="E1473" s="22">
        <v>1</v>
      </c>
      <c r="F1473" s="22" t="str">
        <f>_xlfn.IFS(MOD(A1473,3)=2,VLOOKUP(A1473,任务数值!A:R,9),MOD(A1473,3)=0,999,MOD(A1473,3)=1,VLOOKUP(A1473,任务数值!A:S,14))</f>
        <v>战斗类型-挂机关卡|35|170</v>
      </c>
      <c r="G1473" s="22">
        <f>_xlfn.IFS(MOD(A1473,3)=2,1,MOD(A1473,3)=0,VLOOKUP(A1473,任务数值!A:S,7),MOD(A1473,3)=1,1)</f>
        <v>1</v>
      </c>
      <c r="H1473" s="6" t="s">
        <v>21</v>
      </c>
      <c r="I1473" s="3">
        <v>3</v>
      </c>
    </row>
    <row r="1474" s="3" customFormat="1" spans="1:9">
      <c r="A1474" s="17">
        <v>1472</v>
      </c>
      <c r="B1474" s="3" t="str">
        <f>_xlfn.IFS(MOD(A1474,3)=2,VLOOKUP(A1474,任务数值!A:I,5),MOD(A1474,3)=0,VLOOKUP(A1474,任务数值!A:I,8),MOD(A1474,3)=1,VLOOKUP(A1474,任务数值!A:S,13))</f>
        <v>通关星球42-2</v>
      </c>
      <c r="C1474" s="17">
        <f t="shared" ref="C1474:C1537" si="49">A1474+1</f>
        <v>1473</v>
      </c>
      <c r="D1474" s="22" t="str">
        <f t="shared" ref="D1474:D1537" si="50">_xlfn.IFS(MOD(A1474,3)=2,"成就类型-通关战斗类型关卡",MOD(A1474,3)=0,"成就类型-职业到达等级",MOD(A1474,3)=1,"成就类型-通关战斗类型关卡")</f>
        <v>成就类型-通关战斗类型关卡</v>
      </c>
      <c r="E1474" s="22">
        <v>1</v>
      </c>
      <c r="F1474" s="22" t="str">
        <f>_xlfn.IFS(MOD(A1474,3)=2,VLOOKUP(A1474,任务数值!A:R,9),MOD(A1474,3)=0,999,MOD(A1474,3)=1,VLOOKUP(A1474,任务数值!A:S,14))</f>
        <v>战斗类型-精英关卡|42|2</v>
      </c>
      <c r="G1474" s="22">
        <f>_xlfn.IFS(MOD(A1474,3)=2,1,MOD(A1474,3)=0,VLOOKUP(A1474,任务数值!A:S,7),MOD(A1474,3)=1,1)</f>
        <v>1</v>
      </c>
      <c r="H1474" s="6" t="s">
        <v>21</v>
      </c>
      <c r="I1474" s="3">
        <v>3</v>
      </c>
    </row>
    <row r="1475" s="3" customFormat="1" spans="1:9">
      <c r="A1475" s="17">
        <v>1473</v>
      </c>
      <c r="B1475" s="3" t="str">
        <f>_xlfn.IFS(MOD(A1475,3)=2,VLOOKUP(A1475,任务数值!A:I,5),MOD(A1475,3)=0,VLOOKUP(A1475,任务数值!A:I,8),MOD(A1475,3)=1,VLOOKUP(A1475,任务数值!A:S,13))</f>
        <v>职业总等级到达15000</v>
      </c>
      <c r="C1475" s="17">
        <f t="shared" si="49"/>
        <v>1474</v>
      </c>
      <c r="D1475" s="22" t="str">
        <f t="shared" si="50"/>
        <v>成就类型-职业到达等级</v>
      </c>
      <c r="E1475" s="22">
        <v>1</v>
      </c>
      <c r="F1475" s="22">
        <f>_xlfn.IFS(MOD(A1475,3)=2,VLOOKUP(A1475,任务数值!A:R,9),MOD(A1475,3)=0,999,MOD(A1475,3)=1,VLOOKUP(A1475,任务数值!A:S,14))</f>
        <v>999</v>
      </c>
      <c r="G1475" s="22">
        <f>_xlfn.IFS(MOD(A1475,3)=2,1,MOD(A1475,3)=0,VLOOKUP(A1475,任务数值!A:S,7),MOD(A1475,3)=1,1)</f>
        <v>15000</v>
      </c>
      <c r="H1475" s="6" t="s">
        <v>21</v>
      </c>
      <c r="I1475" s="3">
        <v>3</v>
      </c>
    </row>
    <row r="1476" s="3" customFormat="1" spans="1:9">
      <c r="A1476" s="17">
        <v>1474</v>
      </c>
      <c r="B1476" s="3" t="str">
        <f>_xlfn.IFS(MOD(A1476,3)=2,VLOOKUP(A1476,任务数值!A:I,5),MOD(A1476,3)=0,VLOOKUP(A1476,任务数值!A:I,8),MOD(A1476,3)=1,VLOOKUP(A1476,任务数值!A:S,13))</f>
        <v>通关守卫战:暗紫星170</v>
      </c>
      <c r="C1476" s="17">
        <f t="shared" si="49"/>
        <v>1475</v>
      </c>
      <c r="D1476" s="22" t="str">
        <f t="shared" si="50"/>
        <v>成就类型-通关战斗类型关卡</v>
      </c>
      <c r="E1476" s="22">
        <v>1</v>
      </c>
      <c r="F1476" s="22" t="str">
        <f>_xlfn.IFS(MOD(A1476,3)=2,VLOOKUP(A1476,任务数值!A:R,9),MOD(A1476,3)=0,999,MOD(A1476,3)=1,VLOOKUP(A1476,任务数值!A:S,14))</f>
        <v>战斗类型-挂机关卡|35|170</v>
      </c>
      <c r="G1476" s="22">
        <f>_xlfn.IFS(MOD(A1476,3)=2,1,MOD(A1476,3)=0,VLOOKUP(A1476,任务数值!A:S,7),MOD(A1476,3)=1,1)</f>
        <v>1</v>
      </c>
      <c r="H1476" s="6" t="s">
        <v>21</v>
      </c>
      <c r="I1476" s="3">
        <v>3</v>
      </c>
    </row>
    <row r="1477" s="3" customFormat="1" spans="1:9">
      <c r="A1477" s="17">
        <v>1475</v>
      </c>
      <c r="B1477" s="3" t="str">
        <f>_xlfn.IFS(MOD(A1477,3)=2,VLOOKUP(A1477,任务数值!A:I,5),MOD(A1477,3)=0,VLOOKUP(A1477,任务数值!A:I,8),MOD(A1477,3)=1,VLOOKUP(A1477,任务数值!A:S,13))</f>
        <v>通关星球42-2</v>
      </c>
      <c r="C1477" s="17">
        <f t="shared" si="49"/>
        <v>1476</v>
      </c>
      <c r="D1477" s="22" t="str">
        <f t="shared" si="50"/>
        <v>成就类型-通关战斗类型关卡</v>
      </c>
      <c r="E1477" s="22">
        <v>1</v>
      </c>
      <c r="F1477" s="22" t="str">
        <f>_xlfn.IFS(MOD(A1477,3)=2,VLOOKUP(A1477,任务数值!A:R,9),MOD(A1477,3)=0,999,MOD(A1477,3)=1,VLOOKUP(A1477,任务数值!A:S,14))</f>
        <v>战斗类型-精英关卡|42|2</v>
      </c>
      <c r="G1477" s="22">
        <f>_xlfn.IFS(MOD(A1477,3)=2,1,MOD(A1477,3)=0,VLOOKUP(A1477,任务数值!A:S,7),MOD(A1477,3)=1,1)</f>
        <v>1</v>
      </c>
      <c r="H1477" s="6" t="s">
        <v>21</v>
      </c>
      <c r="I1477" s="3">
        <v>3</v>
      </c>
    </row>
    <row r="1478" s="3" customFormat="1" spans="1:9">
      <c r="A1478" s="17">
        <v>1476</v>
      </c>
      <c r="B1478" s="3" t="str">
        <f>_xlfn.IFS(MOD(A1478,3)=2,VLOOKUP(A1478,任务数值!A:I,5),MOD(A1478,3)=0,VLOOKUP(A1478,任务数值!A:I,8),MOD(A1478,3)=1,VLOOKUP(A1478,任务数值!A:S,13))</f>
        <v>职业总等级到达15000</v>
      </c>
      <c r="C1478" s="17">
        <f t="shared" si="49"/>
        <v>1477</v>
      </c>
      <c r="D1478" s="22" t="str">
        <f t="shared" si="50"/>
        <v>成就类型-职业到达等级</v>
      </c>
      <c r="E1478" s="22">
        <v>1</v>
      </c>
      <c r="F1478" s="22">
        <f>_xlfn.IFS(MOD(A1478,3)=2,VLOOKUP(A1478,任务数值!A:R,9),MOD(A1478,3)=0,999,MOD(A1478,3)=1,VLOOKUP(A1478,任务数值!A:S,14))</f>
        <v>999</v>
      </c>
      <c r="G1478" s="22">
        <f>_xlfn.IFS(MOD(A1478,3)=2,1,MOD(A1478,3)=0,VLOOKUP(A1478,任务数值!A:S,7),MOD(A1478,3)=1,1)</f>
        <v>15000</v>
      </c>
      <c r="H1478" s="6" t="s">
        <v>21</v>
      </c>
      <c r="I1478" s="3">
        <v>3</v>
      </c>
    </row>
    <row r="1479" s="3" customFormat="1" spans="1:9">
      <c r="A1479" s="17">
        <v>1477</v>
      </c>
      <c r="B1479" s="3" t="str">
        <f>_xlfn.IFS(MOD(A1479,3)=2,VLOOKUP(A1479,任务数值!A:I,5),MOD(A1479,3)=0,VLOOKUP(A1479,任务数值!A:I,8),MOD(A1479,3)=1,VLOOKUP(A1479,任务数值!A:S,13))</f>
        <v>通关守卫战:暗紫星170</v>
      </c>
      <c r="C1479" s="17">
        <f t="shared" si="49"/>
        <v>1478</v>
      </c>
      <c r="D1479" s="22" t="str">
        <f t="shared" si="50"/>
        <v>成就类型-通关战斗类型关卡</v>
      </c>
      <c r="E1479" s="22">
        <v>1</v>
      </c>
      <c r="F1479" s="22" t="str">
        <f>_xlfn.IFS(MOD(A1479,3)=2,VLOOKUP(A1479,任务数值!A:R,9),MOD(A1479,3)=0,999,MOD(A1479,3)=1,VLOOKUP(A1479,任务数值!A:S,14))</f>
        <v>战斗类型-挂机关卡|35|170</v>
      </c>
      <c r="G1479" s="22">
        <f>_xlfn.IFS(MOD(A1479,3)=2,1,MOD(A1479,3)=0,VLOOKUP(A1479,任务数值!A:S,7),MOD(A1479,3)=1,1)</f>
        <v>1</v>
      </c>
      <c r="H1479" s="6" t="s">
        <v>21</v>
      </c>
      <c r="I1479" s="3">
        <v>3</v>
      </c>
    </row>
    <row r="1480" s="3" customFormat="1" spans="1:9">
      <c r="A1480" s="17">
        <v>1478</v>
      </c>
      <c r="B1480" s="3" t="str">
        <f>_xlfn.IFS(MOD(A1480,3)=2,VLOOKUP(A1480,任务数值!A:I,5),MOD(A1480,3)=0,VLOOKUP(A1480,任务数值!A:I,8),MOD(A1480,3)=1,VLOOKUP(A1480,任务数值!A:S,13))</f>
        <v>通关星球42-2</v>
      </c>
      <c r="C1480" s="17">
        <f t="shared" si="49"/>
        <v>1479</v>
      </c>
      <c r="D1480" s="22" t="str">
        <f t="shared" si="50"/>
        <v>成就类型-通关战斗类型关卡</v>
      </c>
      <c r="E1480" s="22">
        <v>1</v>
      </c>
      <c r="F1480" s="22" t="str">
        <f>_xlfn.IFS(MOD(A1480,3)=2,VLOOKUP(A1480,任务数值!A:R,9),MOD(A1480,3)=0,999,MOD(A1480,3)=1,VLOOKUP(A1480,任务数值!A:S,14))</f>
        <v>战斗类型-精英关卡|42|2</v>
      </c>
      <c r="G1480" s="22">
        <f>_xlfn.IFS(MOD(A1480,3)=2,1,MOD(A1480,3)=0,VLOOKUP(A1480,任务数值!A:S,7),MOD(A1480,3)=1,1)</f>
        <v>1</v>
      </c>
      <c r="H1480" s="6" t="s">
        <v>21</v>
      </c>
      <c r="I1480" s="3">
        <v>3</v>
      </c>
    </row>
    <row r="1481" s="3" customFormat="1" spans="1:9">
      <c r="A1481" s="17">
        <v>1479</v>
      </c>
      <c r="B1481" s="3" t="str">
        <f>_xlfn.IFS(MOD(A1481,3)=2,VLOOKUP(A1481,任务数值!A:I,5),MOD(A1481,3)=0,VLOOKUP(A1481,任务数值!A:I,8),MOD(A1481,3)=1,VLOOKUP(A1481,任务数值!A:S,13))</f>
        <v>职业总等级到达15000</v>
      </c>
      <c r="C1481" s="17">
        <f t="shared" si="49"/>
        <v>1480</v>
      </c>
      <c r="D1481" s="22" t="str">
        <f t="shared" si="50"/>
        <v>成就类型-职业到达等级</v>
      </c>
      <c r="E1481" s="22">
        <v>1</v>
      </c>
      <c r="F1481" s="22">
        <f>_xlfn.IFS(MOD(A1481,3)=2,VLOOKUP(A1481,任务数值!A:R,9),MOD(A1481,3)=0,999,MOD(A1481,3)=1,VLOOKUP(A1481,任务数值!A:S,14))</f>
        <v>999</v>
      </c>
      <c r="G1481" s="22">
        <f>_xlfn.IFS(MOD(A1481,3)=2,1,MOD(A1481,3)=0,VLOOKUP(A1481,任务数值!A:S,7),MOD(A1481,3)=1,1)</f>
        <v>15000</v>
      </c>
      <c r="H1481" s="6" t="s">
        <v>21</v>
      </c>
      <c r="I1481" s="3">
        <v>3</v>
      </c>
    </row>
    <row r="1482" s="3" customFormat="1" spans="1:9">
      <c r="A1482" s="17">
        <v>1480</v>
      </c>
      <c r="B1482" s="3" t="str">
        <f>_xlfn.IFS(MOD(A1482,3)=2,VLOOKUP(A1482,任务数值!A:I,5),MOD(A1482,3)=0,VLOOKUP(A1482,任务数值!A:I,8),MOD(A1482,3)=1,VLOOKUP(A1482,任务数值!A:S,13))</f>
        <v>通关守卫战:暗紫星170</v>
      </c>
      <c r="C1482" s="17">
        <f t="shared" si="49"/>
        <v>1481</v>
      </c>
      <c r="D1482" s="22" t="str">
        <f t="shared" si="50"/>
        <v>成就类型-通关战斗类型关卡</v>
      </c>
      <c r="E1482" s="22">
        <v>1</v>
      </c>
      <c r="F1482" s="22" t="str">
        <f>_xlfn.IFS(MOD(A1482,3)=2,VLOOKUP(A1482,任务数值!A:R,9),MOD(A1482,3)=0,999,MOD(A1482,3)=1,VLOOKUP(A1482,任务数值!A:S,14))</f>
        <v>战斗类型-挂机关卡|35|170</v>
      </c>
      <c r="G1482" s="22">
        <f>_xlfn.IFS(MOD(A1482,3)=2,1,MOD(A1482,3)=0,VLOOKUP(A1482,任务数值!A:S,7),MOD(A1482,3)=1,1)</f>
        <v>1</v>
      </c>
      <c r="H1482" s="6" t="s">
        <v>21</v>
      </c>
      <c r="I1482" s="3">
        <v>3</v>
      </c>
    </row>
    <row r="1483" s="3" customFormat="1" spans="1:9">
      <c r="A1483" s="17">
        <v>1481</v>
      </c>
      <c r="B1483" s="3" t="str">
        <f>_xlfn.IFS(MOD(A1483,3)=2,VLOOKUP(A1483,任务数值!A:I,5),MOD(A1483,3)=0,VLOOKUP(A1483,任务数值!A:I,8),MOD(A1483,3)=1,VLOOKUP(A1483,任务数值!A:S,13))</f>
        <v>通关星球42-2</v>
      </c>
      <c r="C1483" s="17">
        <f t="shared" si="49"/>
        <v>1482</v>
      </c>
      <c r="D1483" s="22" t="str">
        <f t="shared" si="50"/>
        <v>成就类型-通关战斗类型关卡</v>
      </c>
      <c r="E1483" s="22">
        <v>1</v>
      </c>
      <c r="F1483" s="22" t="str">
        <f>_xlfn.IFS(MOD(A1483,3)=2,VLOOKUP(A1483,任务数值!A:R,9),MOD(A1483,3)=0,999,MOD(A1483,3)=1,VLOOKUP(A1483,任务数值!A:S,14))</f>
        <v>战斗类型-精英关卡|42|2</v>
      </c>
      <c r="G1483" s="22">
        <f>_xlfn.IFS(MOD(A1483,3)=2,1,MOD(A1483,3)=0,VLOOKUP(A1483,任务数值!A:S,7),MOD(A1483,3)=1,1)</f>
        <v>1</v>
      </c>
      <c r="H1483" s="6" t="s">
        <v>21</v>
      </c>
      <c r="I1483" s="3">
        <v>3</v>
      </c>
    </row>
    <row r="1484" s="3" customFormat="1" spans="1:9">
      <c r="A1484" s="17">
        <v>1482</v>
      </c>
      <c r="B1484" s="3" t="str">
        <f>_xlfn.IFS(MOD(A1484,3)=2,VLOOKUP(A1484,任务数值!A:I,5),MOD(A1484,3)=0,VLOOKUP(A1484,任务数值!A:I,8),MOD(A1484,3)=1,VLOOKUP(A1484,任务数值!A:S,13))</f>
        <v>职业总等级到达15000</v>
      </c>
      <c r="C1484" s="17">
        <f t="shared" si="49"/>
        <v>1483</v>
      </c>
      <c r="D1484" s="22" t="str">
        <f t="shared" si="50"/>
        <v>成就类型-职业到达等级</v>
      </c>
      <c r="E1484" s="22">
        <v>1</v>
      </c>
      <c r="F1484" s="22">
        <f>_xlfn.IFS(MOD(A1484,3)=2,VLOOKUP(A1484,任务数值!A:R,9),MOD(A1484,3)=0,999,MOD(A1484,3)=1,VLOOKUP(A1484,任务数值!A:S,14))</f>
        <v>999</v>
      </c>
      <c r="G1484" s="22">
        <f>_xlfn.IFS(MOD(A1484,3)=2,1,MOD(A1484,3)=0,VLOOKUP(A1484,任务数值!A:S,7),MOD(A1484,3)=1,1)</f>
        <v>15000</v>
      </c>
      <c r="H1484" s="6" t="s">
        <v>21</v>
      </c>
      <c r="I1484" s="3">
        <v>3</v>
      </c>
    </row>
    <row r="1485" s="3" customFormat="1" spans="1:9">
      <c r="A1485" s="17">
        <v>1483</v>
      </c>
      <c r="B1485" s="3" t="str">
        <f>_xlfn.IFS(MOD(A1485,3)=2,VLOOKUP(A1485,任务数值!A:I,5),MOD(A1485,3)=0,VLOOKUP(A1485,任务数值!A:I,8),MOD(A1485,3)=1,VLOOKUP(A1485,任务数值!A:S,13))</f>
        <v>通关守卫战:暗紫星170</v>
      </c>
      <c r="C1485" s="17">
        <f t="shared" si="49"/>
        <v>1484</v>
      </c>
      <c r="D1485" s="22" t="str">
        <f t="shared" si="50"/>
        <v>成就类型-通关战斗类型关卡</v>
      </c>
      <c r="E1485" s="22">
        <v>1</v>
      </c>
      <c r="F1485" s="22" t="str">
        <f>_xlfn.IFS(MOD(A1485,3)=2,VLOOKUP(A1485,任务数值!A:R,9),MOD(A1485,3)=0,999,MOD(A1485,3)=1,VLOOKUP(A1485,任务数值!A:S,14))</f>
        <v>战斗类型-挂机关卡|35|170</v>
      </c>
      <c r="G1485" s="22">
        <f>_xlfn.IFS(MOD(A1485,3)=2,1,MOD(A1485,3)=0,VLOOKUP(A1485,任务数值!A:S,7),MOD(A1485,3)=1,1)</f>
        <v>1</v>
      </c>
      <c r="H1485" s="6" t="s">
        <v>21</v>
      </c>
      <c r="I1485" s="3">
        <v>3</v>
      </c>
    </row>
    <row r="1486" s="3" customFormat="1" spans="1:9">
      <c r="A1486" s="17">
        <v>1484</v>
      </c>
      <c r="B1486" s="3" t="str">
        <f>_xlfn.IFS(MOD(A1486,3)=2,VLOOKUP(A1486,任务数值!A:I,5),MOD(A1486,3)=0,VLOOKUP(A1486,任务数值!A:I,8),MOD(A1486,3)=1,VLOOKUP(A1486,任务数值!A:S,13))</f>
        <v>通关星球42-2</v>
      </c>
      <c r="C1486" s="17">
        <f t="shared" si="49"/>
        <v>1485</v>
      </c>
      <c r="D1486" s="22" t="str">
        <f t="shared" si="50"/>
        <v>成就类型-通关战斗类型关卡</v>
      </c>
      <c r="E1486" s="22">
        <v>1</v>
      </c>
      <c r="F1486" s="22" t="str">
        <f>_xlfn.IFS(MOD(A1486,3)=2,VLOOKUP(A1486,任务数值!A:R,9),MOD(A1486,3)=0,999,MOD(A1486,3)=1,VLOOKUP(A1486,任务数值!A:S,14))</f>
        <v>战斗类型-精英关卡|42|2</v>
      </c>
      <c r="G1486" s="22">
        <f>_xlfn.IFS(MOD(A1486,3)=2,1,MOD(A1486,3)=0,VLOOKUP(A1486,任务数值!A:S,7),MOD(A1486,3)=1,1)</f>
        <v>1</v>
      </c>
      <c r="H1486" s="6" t="s">
        <v>21</v>
      </c>
      <c r="I1486" s="3">
        <v>3</v>
      </c>
    </row>
    <row r="1487" s="3" customFormat="1" spans="1:9">
      <c r="A1487" s="17">
        <v>1485</v>
      </c>
      <c r="B1487" s="3" t="str">
        <f>_xlfn.IFS(MOD(A1487,3)=2,VLOOKUP(A1487,任务数值!A:I,5),MOD(A1487,3)=0,VLOOKUP(A1487,任务数值!A:I,8),MOD(A1487,3)=1,VLOOKUP(A1487,任务数值!A:S,13))</f>
        <v>职业总等级到达15000</v>
      </c>
      <c r="C1487" s="17">
        <f t="shared" si="49"/>
        <v>1486</v>
      </c>
      <c r="D1487" s="22" t="str">
        <f t="shared" si="50"/>
        <v>成就类型-职业到达等级</v>
      </c>
      <c r="E1487" s="22">
        <v>1</v>
      </c>
      <c r="F1487" s="22">
        <f>_xlfn.IFS(MOD(A1487,3)=2,VLOOKUP(A1487,任务数值!A:R,9),MOD(A1487,3)=0,999,MOD(A1487,3)=1,VLOOKUP(A1487,任务数值!A:S,14))</f>
        <v>999</v>
      </c>
      <c r="G1487" s="22">
        <f>_xlfn.IFS(MOD(A1487,3)=2,1,MOD(A1487,3)=0,VLOOKUP(A1487,任务数值!A:S,7),MOD(A1487,3)=1,1)</f>
        <v>15000</v>
      </c>
      <c r="H1487" s="6" t="s">
        <v>21</v>
      </c>
      <c r="I1487" s="3">
        <v>3</v>
      </c>
    </row>
    <row r="1488" s="3" customFormat="1" spans="1:9">
      <c r="A1488" s="17">
        <v>1486</v>
      </c>
      <c r="B1488" s="3" t="str">
        <f>_xlfn.IFS(MOD(A1488,3)=2,VLOOKUP(A1488,任务数值!A:I,5),MOD(A1488,3)=0,VLOOKUP(A1488,任务数值!A:I,8),MOD(A1488,3)=1,VLOOKUP(A1488,任务数值!A:S,13))</f>
        <v>通关守卫战:暗紫星170</v>
      </c>
      <c r="C1488" s="17">
        <f t="shared" si="49"/>
        <v>1487</v>
      </c>
      <c r="D1488" s="22" t="str">
        <f t="shared" si="50"/>
        <v>成就类型-通关战斗类型关卡</v>
      </c>
      <c r="E1488" s="22">
        <v>1</v>
      </c>
      <c r="F1488" s="22" t="str">
        <f>_xlfn.IFS(MOD(A1488,3)=2,VLOOKUP(A1488,任务数值!A:R,9),MOD(A1488,3)=0,999,MOD(A1488,3)=1,VLOOKUP(A1488,任务数值!A:S,14))</f>
        <v>战斗类型-挂机关卡|35|170</v>
      </c>
      <c r="G1488" s="22">
        <f>_xlfn.IFS(MOD(A1488,3)=2,1,MOD(A1488,3)=0,VLOOKUP(A1488,任务数值!A:S,7),MOD(A1488,3)=1,1)</f>
        <v>1</v>
      </c>
      <c r="H1488" s="6" t="s">
        <v>21</v>
      </c>
      <c r="I1488" s="3">
        <v>3</v>
      </c>
    </row>
    <row r="1489" s="3" customFormat="1" spans="1:9">
      <c r="A1489" s="17">
        <v>1487</v>
      </c>
      <c r="B1489" s="3" t="str">
        <f>_xlfn.IFS(MOD(A1489,3)=2,VLOOKUP(A1489,任务数值!A:I,5),MOD(A1489,3)=0,VLOOKUP(A1489,任务数值!A:I,8),MOD(A1489,3)=1,VLOOKUP(A1489,任务数值!A:S,13))</f>
        <v>通关星球42-2</v>
      </c>
      <c r="C1489" s="17">
        <f t="shared" si="49"/>
        <v>1488</v>
      </c>
      <c r="D1489" s="22" t="str">
        <f t="shared" si="50"/>
        <v>成就类型-通关战斗类型关卡</v>
      </c>
      <c r="E1489" s="22">
        <v>1</v>
      </c>
      <c r="F1489" s="22" t="str">
        <f>_xlfn.IFS(MOD(A1489,3)=2,VLOOKUP(A1489,任务数值!A:R,9),MOD(A1489,3)=0,999,MOD(A1489,3)=1,VLOOKUP(A1489,任务数值!A:S,14))</f>
        <v>战斗类型-精英关卡|42|2</v>
      </c>
      <c r="G1489" s="22">
        <f>_xlfn.IFS(MOD(A1489,3)=2,1,MOD(A1489,3)=0,VLOOKUP(A1489,任务数值!A:S,7),MOD(A1489,3)=1,1)</f>
        <v>1</v>
      </c>
      <c r="H1489" s="6" t="s">
        <v>21</v>
      </c>
      <c r="I1489" s="3">
        <v>3</v>
      </c>
    </row>
    <row r="1490" s="3" customFormat="1" spans="1:9">
      <c r="A1490" s="17">
        <v>1488</v>
      </c>
      <c r="B1490" s="3" t="str">
        <f>_xlfn.IFS(MOD(A1490,3)=2,VLOOKUP(A1490,任务数值!A:I,5),MOD(A1490,3)=0,VLOOKUP(A1490,任务数值!A:I,8),MOD(A1490,3)=1,VLOOKUP(A1490,任务数值!A:S,13))</f>
        <v>职业总等级到达15000</v>
      </c>
      <c r="C1490" s="17">
        <f t="shared" si="49"/>
        <v>1489</v>
      </c>
      <c r="D1490" s="22" t="str">
        <f t="shared" si="50"/>
        <v>成就类型-职业到达等级</v>
      </c>
      <c r="E1490" s="22">
        <v>1</v>
      </c>
      <c r="F1490" s="22">
        <f>_xlfn.IFS(MOD(A1490,3)=2,VLOOKUP(A1490,任务数值!A:R,9),MOD(A1490,3)=0,999,MOD(A1490,3)=1,VLOOKUP(A1490,任务数值!A:S,14))</f>
        <v>999</v>
      </c>
      <c r="G1490" s="22">
        <f>_xlfn.IFS(MOD(A1490,3)=2,1,MOD(A1490,3)=0,VLOOKUP(A1490,任务数值!A:S,7),MOD(A1490,3)=1,1)</f>
        <v>15000</v>
      </c>
      <c r="H1490" s="6" t="s">
        <v>21</v>
      </c>
      <c r="I1490" s="3">
        <v>3</v>
      </c>
    </row>
    <row r="1491" s="3" customFormat="1" spans="1:9">
      <c r="A1491" s="17">
        <v>1489</v>
      </c>
      <c r="B1491" s="3" t="str">
        <f>_xlfn.IFS(MOD(A1491,3)=2,VLOOKUP(A1491,任务数值!A:I,5),MOD(A1491,3)=0,VLOOKUP(A1491,任务数值!A:I,8),MOD(A1491,3)=1,VLOOKUP(A1491,任务数值!A:S,13))</f>
        <v>通关守卫战:暗紫星170</v>
      </c>
      <c r="C1491" s="17">
        <f t="shared" si="49"/>
        <v>1490</v>
      </c>
      <c r="D1491" s="22" t="str">
        <f t="shared" si="50"/>
        <v>成就类型-通关战斗类型关卡</v>
      </c>
      <c r="E1491" s="22">
        <v>1</v>
      </c>
      <c r="F1491" s="22" t="str">
        <f>_xlfn.IFS(MOD(A1491,3)=2,VLOOKUP(A1491,任务数值!A:R,9),MOD(A1491,3)=0,999,MOD(A1491,3)=1,VLOOKUP(A1491,任务数值!A:S,14))</f>
        <v>战斗类型-挂机关卡|35|170</v>
      </c>
      <c r="G1491" s="22">
        <f>_xlfn.IFS(MOD(A1491,3)=2,1,MOD(A1491,3)=0,VLOOKUP(A1491,任务数值!A:S,7),MOD(A1491,3)=1,1)</f>
        <v>1</v>
      </c>
      <c r="H1491" s="6" t="s">
        <v>21</v>
      </c>
      <c r="I1491" s="3">
        <v>3</v>
      </c>
    </row>
    <row r="1492" s="3" customFormat="1" spans="1:9">
      <c r="A1492" s="17">
        <v>1490</v>
      </c>
      <c r="B1492" s="3" t="str">
        <f>_xlfn.IFS(MOD(A1492,3)=2,VLOOKUP(A1492,任务数值!A:I,5),MOD(A1492,3)=0,VLOOKUP(A1492,任务数值!A:I,8),MOD(A1492,3)=1,VLOOKUP(A1492,任务数值!A:S,13))</f>
        <v>通关星球42-2</v>
      </c>
      <c r="C1492" s="17">
        <f t="shared" si="49"/>
        <v>1491</v>
      </c>
      <c r="D1492" s="22" t="str">
        <f t="shared" si="50"/>
        <v>成就类型-通关战斗类型关卡</v>
      </c>
      <c r="E1492" s="22">
        <v>1</v>
      </c>
      <c r="F1492" s="22" t="str">
        <f>_xlfn.IFS(MOD(A1492,3)=2,VLOOKUP(A1492,任务数值!A:R,9),MOD(A1492,3)=0,999,MOD(A1492,3)=1,VLOOKUP(A1492,任务数值!A:S,14))</f>
        <v>战斗类型-精英关卡|42|2</v>
      </c>
      <c r="G1492" s="22">
        <f>_xlfn.IFS(MOD(A1492,3)=2,1,MOD(A1492,3)=0,VLOOKUP(A1492,任务数值!A:S,7),MOD(A1492,3)=1,1)</f>
        <v>1</v>
      </c>
      <c r="H1492" s="6" t="s">
        <v>21</v>
      </c>
      <c r="I1492" s="3">
        <v>3</v>
      </c>
    </row>
    <row r="1493" s="3" customFormat="1" spans="1:9">
      <c r="A1493" s="17">
        <v>1491</v>
      </c>
      <c r="B1493" s="3" t="str">
        <f>_xlfn.IFS(MOD(A1493,3)=2,VLOOKUP(A1493,任务数值!A:I,5),MOD(A1493,3)=0,VLOOKUP(A1493,任务数值!A:I,8),MOD(A1493,3)=1,VLOOKUP(A1493,任务数值!A:S,13))</f>
        <v>职业总等级到达15000</v>
      </c>
      <c r="C1493" s="17">
        <f t="shared" si="49"/>
        <v>1492</v>
      </c>
      <c r="D1493" s="22" t="str">
        <f t="shared" si="50"/>
        <v>成就类型-职业到达等级</v>
      </c>
      <c r="E1493" s="22">
        <v>1</v>
      </c>
      <c r="F1493" s="22">
        <f>_xlfn.IFS(MOD(A1493,3)=2,VLOOKUP(A1493,任务数值!A:R,9),MOD(A1493,3)=0,999,MOD(A1493,3)=1,VLOOKUP(A1493,任务数值!A:S,14))</f>
        <v>999</v>
      </c>
      <c r="G1493" s="22">
        <f>_xlfn.IFS(MOD(A1493,3)=2,1,MOD(A1493,3)=0,VLOOKUP(A1493,任务数值!A:S,7),MOD(A1493,3)=1,1)</f>
        <v>15000</v>
      </c>
      <c r="H1493" s="6" t="s">
        <v>21</v>
      </c>
      <c r="I1493" s="3">
        <v>3</v>
      </c>
    </row>
    <row r="1494" s="3" customFormat="1" spans="1:9">
      <c r="A1494" s="17">
        <v>1492</v>
      </c>
      <c r="B1494" s="3" t="str">
        <f>_xlfn.IFS(MOD(A1494,3)=2,VLOOKUP(A1494,任务数值!A:I,5),MOD(A1494,3)=0,VLOOKUP(A1494,任务数值!A:I,8),MOD(A1494,3)=1,VLOOKUP(A1494,任务数值!A:S,13))</f>
        <v>通关守卫战:暗紫星170</v>
      </c>
      <c r="C1494" s="17">
        <f t="shared" si="49"/>
        <v>1493</v>
      </c>
      <c r="D1494" s="22" t="str">
        <f t="shared" si="50"/>
        <v>成就类型-通关战斗类型关卡</v>
      </c>
      <c r="E1494" s="22">
        <v>1</v>
      </c>
      <c r="F1494" s="22" t="str">
        <f>_xlfn.IFS(MOD(A1494,3)=2,VLOOKUP(A1494,任务数值!A:R,9),MOD(A1494,3)=0,999,MOD(A1494,3)=1,VLOOKUP(A1494,任务数值!A:S,14))</f>
        <v>战斗类型-挂机关卡|35|170</v>
      </c>
      <c r="G1494" s="22">
        <f>_xlfn.IFS(MOD(A1494,3)=2,1,MOD(A1494,3)=0,VLOOKUP(A1494,任务数值!A:S,7),MOD(A1494,3)=1,1)</f>
        <v>1</v>
      </c>
      <c r="H1494" s="6" t="s">
        <v>21</v>
      </c>
      <c r="I1494" s="3">
        <v>3</v>
      </c>
    </row>
    <row r="1495" s="3" customFormat="1" spans="1:9">
      <c r="A1495" s="17">
        <v>1493</v>
      </c>
      <c r="B1495" s="3" t="str">
        <f>_xlfn.IFS(MOD(A1495,3)=2,VLOOKUP(A1495,任务数值!A:I,5),MOD(A1495,3)=0,VLOOKUP(A1495,任务数值!A:I,8),MOD(A1495,3)=1,VLOOKUP(A1495,任务数值!A:S,13))</f>
        <v>通关星球42-2</v>
      </c>
      <c r="C1495" s="17">
        <f t="shared" si="49"/>
        <v>1494</v>
      </c>
      <c r="D1495" s="22" t="str">
        <f t="shared" si="50"/>
        <v>成就类型-通关战斗类型关卡</v>
      </c>
      <c r="E1495" s="22">
        <v>1</v>
      </c>
      <c r="F1495" s="22" t="str">
        <f>_xlfn.IFS(MOD(A1495,3)=2,VLOOKUP(A1495,任务数值!A:R,9),MOD(A1495,3)=0,999,MOD(A1495,3)=1,VLOOKUP(A1495,任务数值!A:S,14))</f>
        <v>战斗类型-精英关卡|42|2</v>
      </c>
      <c r="G1495" s="22">
        <f>_xlfn.IFS(MOD(A1495,3)=2,1,MOD(A1495,3)=0,VLOOKUP(A1495,任务数值!A:S,7),MOD(A1495,3)=1,1)</f>
        <v>1</v>
      </c>
      <c r="H1495" s="6" t="s">
        <v>21</v>
      </c>
      <c r="I1495" s="3">
        <v>3</v>
      </c>
    </row>
    <row r="1496" s="3" customFormat="1" spans="1:9">
      <c r="A1496" s="17">
        <v>1494</v>
      </c>
      <c r="B1496" s="3" t="str">
        <f>_xlfn.IFS(MOD(A1496,3)=2,VLOOKUP(A1496,任务数值!A:I,5),MOD(A1496,3)=0,VLOOKUP(A1496,任务数值!A:I,8),MOD(A1496,3)=1,VLOOKUP(A1496,任务数值!A:S,13))</f>
        <v>职业总等级到达15000</v>
      </c>
      <c r="C1496" s="17">
        <f t="shared" si="49"/>
        <v>1495</v>
      </c>
      <c r="D1496" s="22" t="str">
        <f t="shared" si="50"/>
        <v>成就类型-职业到达等级</v>
      </c>
      <c r="E1496" s="22">
        <v>1</v>
      </c>
      <c r="F1496" s="22">
        <f>_xlfn.IFS(MOD(A1496,3)=2,VLOOKUP(A1496,任务数值!A:R,9),MOD(A1496,3)=0,999,MOD(A1496,3)=1,VLOOKUP(A1496,任务数值!A:S,14))</f>
        <v>999</v>
      </c>
      <c r="G1496" s="22">
        <f>_xlfn.IFS(MOD(A1496,3)=2,1,MOD(A1496,3)=0,VLOOKUP(A1496,任务数值!A:S,7),MOD(A1496,3)=1,1)</f>
        <v>15000</v>
      </c>
      <c r="H1496" s="6" t="s">
        <v>21</v>
      </c>
      <c r="I1496" s="3">
        <v>3</v>
      </c>
    </row>
    <row r="1497" s="3" customFormat="1" spans="1:9">
      <c r="A1497" s="17">
        <v>1495</v>
      </c>
      <c r="B1497" s="3" t="str">
        <f>_xlfn.IFS(MOD(A1497,3)=2,VLOOKUP(A1497,任务数值!A:I,5),MOD(A1497,3)=0,VLOOKUP(A1497,任务数值!A:I,8),MOD(A1497,3)=1,VLOOKUP(A1497,任务数值!A:S,13))</f>
        <v>通关守卫战:暗紫星170</v>
      </c>
      <c r="C1497" s="17">
        <f t="shared" si="49"/>
        <v>1496</v>
      </c>
      <c r="D1497" s="22" t="str">
        <f t="shared" si="50"/>
        <v>成就类型-通关战斗类型关卡</v>
      </c>
      <c r="E1497" s="22">
        <v>1</v>
      </c>
      <c r="F1497" s="22" t="str">
        <f>_xlfn.IFS(MOD(A1497,3)=2,VLOOKUP(A1497,任务数值!A:R,9),MOD(A1497,3)=0,999,MOD(A1497,3)=1,VLOOKUP(A1497,任务数值!A:S,14))</f>
        <v>战斗类型-挂机关卡|35|170</v>
      </c>
      <c r="G1497" s="22">
        <f>_xlfn.IFS(MOD(A1497,3)=2,1,MOD(A1497,3)=0,VLOOKUP(A1497,任务数值!A:S,7),MOD(A1497,3)=1,1)</f>
        <v>1</v>
      </c>
      <c r="H1497" s="6" t="s">
        <v>21</v>
      </c>
      <c r="I1497" s="3">
        <v>3</v>
      </c>
    </row>
    <row r="1498" s="3" customFormat="1" spans="1:9">
      <c r="A1498" s="17">
        <v>1496</v>
      </c>
      <c r="B1498" s="3" t="str">
        <f>_xlfn.IFS(MOD(A1498,3)=2,VLOOKUP(A1498,任务数值!A:I,5),MOD(A1498,3)=0,VLOOKUP(A1498,任务数值!A:I,8),MOD(A1498,3)=1,VLOOKUP(A1498,任务数值!A:S,13))</f>
        <v>通关星球42-2</v>
      </c>
      <c r="C1498" s="17">
        <f t="shared" si="49"/>
        <v>1497</v>
      </c>
      <c r="D1498" s="22" t="str">
        <f t="shared" si="50"/>
        <v>成就类型-通关战斗类型关卡</v>
      </c>
      <c r="E1498" s="22">
        <v>1</v>
      </c>
      <c r="F1498" s="22" t="str">
        <f>_xlfn.IFS(MOD(A1498,3)=2,VLOOKUP(A1498,任务数值!A:R,9),MOD(A1498,3)=0,999,MOD(A1498,3)=1,VLOOKUP(A1498,任务数值!A:S,14))</f>
        <v>战斗类型-精英关卡|42|2</v>
      </c>
      <c r="G1498" s="22">
        <f>_xlfn.IFS(MOD(A1498,3)=2,1,MOD(A1498,3)=0,VLOOKUP(A1498,任务数值!A:S,7),MOD(A1498,3)=1,1)</f>
        <v>1</v>
      </c>
      <c r="H1498" s="6" t="s">
        <v>21</v>
      </c>
      <c r="I1498" s="3">
        <v>3</v>
      </c>
    </row>
    <row r="1499" s="3" customFormat="1" spans="1:9">
      <c r="A1499" s="17">
        <v>1497</v>
      </c>
      <c r="B1499" s="3" t="str">
        <f>_xlfn.IFS(MOD(A1499,3)=2,VLOOKUP(A1499,任务数值!A:I,5),MOD(A1499,3)=0,VLOOKUP(A1499,任务数值!A:I,8),MOD(A1499,3)=1,VLOOKUP(A1499,任务数值!A:S,13))</f>
        <v>职业总等级到达15000</v>
      </c>
      <c r="C1499" s="17">
        <f t="shared" si="49"/>
        <v>1498</v>
      </c>
      <c r="D1499" s="22" t="str">
        <f t="shared" si="50"/>
        <v>成就类型-职业到达等级</v>
      </c>
      <c r="E1499" s="22">
        <v>1</v>
      </c>
      <c r="F1499" s="22">
        <f>_xlfn.IFS(MOD(A1499,3)=2,VLOOKUP(A1499,任务数值!A:R,9),MOD(A1499,3)=0,999,MOD(A1499,3)=1,VLOOKUP(A1499,任务数值!A:S,14))</f>
        <v>999</v>
      </c>
      <c r="G1499" s="22">
        <f>_xlfn.IFS(MOD(A1499,3)=2,1,MOD(A1499,3)=0,VLOOKUP(A1499,任务数值!A:S,7),MOD(A1499,3)=1,1)</f>
        <v>15000</v>
      </c>
      <c r="H1499" s="6" t="s">
        <v>21</v>
      </c>
      <c r="I1499" s="3">
        <v>3</v>
      </c>
    </row>
    <row r="1500" s="3" customFormat="1" spans="1:9">
      <c r="A1500" s="17">
        <v>1498</v>
      </c>
      <c r="B1500" s="3" t="str">
        <f>_xlfn.IFS(MOD(A1500,3)=2,VLOOKUP(A1500,任务数值!A:I,5),MOD(A1500,3)=0,VLOOKUP(A1500,任务数值!A:I,8),MOD(A1500,3)=1,VLOOKUP(A1500,任务数值!A:S,13))</f>
        <v>通关守卫战:暗紫星170</v>
      </c>
      <c r="C1500" s="17">
        <f t="shared" si="49"/>
        <v>1499</v>
      </c>
      <c r="D1500" s="22" t="str">
        <f t="shared" si="50"/>
        <v>成就类型-通关战斗类型关卡</v>
      </c>
      <c r="E1500" s="22">
        <v>1</v>
      </c>
      <c r="F1500" s="22" t="str">
        <f>_xlfn.IFS(MOD(A1500,3)=2,VLOOKUP(A1500,任务数值!A:R,9),MOD(A1500,3)=0,999,MOD(A1500,3)=1,VLOOKUP(A1500,任务数值!A:S,14))</f>
        <v>战斗类型-挂机关卡|35|170</v>
      </c>
      <c r="G1500" s="22">
        <f>_xlfn.IFS(MOD(A1500,3)=2,1,MOD(A1500,3)=0,VLOOKUP(A1500,任务数值!A:S,7),MOD(A1500,3)=1,1)</f>
        <v>1</v>
      </c>
      <c r="H1500" s="6" t="s">
        <v>21</v>
      </c>
      <c r="I1500" s="3">
        <v>3</v>
      </c>
    </row>
    <row r="1501" s="3" customFormat="1" spans="1:9">
      <c r="A1501" s="17">
        <v>1499</v>
      </c>
      <c r="B1501" s="3" t="str">
        <f>_xlfn.IFS(MOD(A1501,3)=2,VLOOKUP(A1501,任务数值!A:I,5),MOD(A1501,3)=0,VLOOKUP(A1501,任务数值!A:I,8),MOD(A1501,3)=1,VLOOKUP(A1501,任务数值!A:S,13))</f>
        <v>通关星球42-2</v>
      </c>
      <c r="C1501" s="17">
        <f t="shared" si="49"/>
        <v>1500</v>
      </c>
      <c r="D1501" s="22" t="str">
        <f t="shared" si="50"/>
        <v>成就类型-通关战斗类型关卡</v>
      </c>
      <c r="E1501" s="22">
        <v>1</v>
      </c>
      <c r="F1501" s="22" t="str">
        <f>_xlfn.IFS(MOD(A1501,3)=2,VLOOKUP(A1501,任务数值!A:R,9),MOD(A1501,3)=0,999,MOD(A1501,3)=1,VLOOKUP(A1501,任务数值!A:S,14))</f>
        <v>战斗类型-精英关卡|42|2</v>
      </c>
      <c r="G1501" s="22">
        <f>_xlfn.IFS(MOD(A1501,3)=2,1,MOD(A1501,3)=0,VLOOKUP(A1501,任务数值!A:S,7),MOD(A1501,3)=1,1)</f>
        <v>1</v>
      </c>
      <c r="H1501" s="6" t="s">
        <v>21</v>
      </c>
      <c r="I1501" s="3">
        <v>3</v>
      </c>
    </row>
    <row r="1502" s="3" customFormat="1" spans="1:9">
      <c r="A1502" s="17">
        <v>1500</v>
      </c>
      <c r="B1502" s="3" t="str">
        <f>_xlfn.IFS(MOD(A1502,3)=2,VLOOKUP(A1502,任务数值!A:I,5),MOD(A1502,3)=0,VLOOKUP(A1502,任务数值!A:I,8),MOD(A1502,3)=1,VLOOKUP(A1502,任务数值!A:S,13))</f>
        <v>职业总等级到达15000</v>
      </c>
      <c r="C1502" s="17">
        <f t="shared" si="49"/>
        <v>1501</v>
      </c>
      <c r="D1502" s="22" t="str">
        <f t="shared" si="50"/>
        <v>成就类型-职业到达等级</v>
      </c>
      <c r="E1502" s="22">
        <v>1</v>
      </c>
      <c r="F1502" s="22">
        <f>_xlfn.IFS(MOD(A1502,3)=2,VLOOKUP(A1502,任务数值!A:R,9),MOD(A1502,3)=0,999,MOD(A1502,3)=1,VLOOKUP(A1502,任务数值!A:S,14))</f>
        <v>999</v>
      </c>
      <c r="G1502" s="22">
        <f>_xlfn.IFS(MOD(A1502,3)=2,1,MOD(A1502,3)=0,VLOOKUP(A1502,任务数值!A:S,7),MOD(A1502,3)=1,1)</f>
        <v>15000</v>
      </c>
      <c r="H1502" s="6" t="s">
        <v>21</v>
      </c>
      <c r="I1502" s="3">
        <v>3</v>
      </c>
    </row>
    <row r="1503" s="3" customFormat="1" spans="1:9">
      <c r="A1503" s="17">
        <v>1501</v>
      </c>
      <c r="B1503" s="3" t="str">
        <f>_xlfn.IFS(MOD(A1503,3)=2,VLOOKUP(A1503,任务数值!A:I,5),MOD(A1503,3)=0,VLOOKUP(A1503,任务数值!A:I,8),MOD(A1503,3)=1,VLOOKUP(A1503,任务数值!A:S,13))</f>
        <v>通关守卫战:暗紫星170</v>
      </c>
      <c r="C1503" s="17">
        <f t="shared" si="49"/>
        <v>1502</v>
      </c>
      <c r="D1503" s="22" t="str">
        <f t="shared" si="50"/>
        <v>成就类型-通关战斗类型关卡</v>
      </c>
      <c r="E1503" s="22">
        <v>1</v>
      </c>
      <c r="F1503" s="22" t="str">
        <f>_xlfn.IFS(MOD(A1503,3)=2,VLOOKUP(A1503,任务数值!A:R,9),MOD(A1503,3)=0,999,MOD(A1503,3)=1,VLOOKUP(A1503,任务数值!A:S,14))</f>
        <v>战斗类型-挂机关卡|35|170</v>
      </c>
      <c r="G1503" s="22">
        <f>_xlfn.IFS(MOD(A1503,3)=2,1,MOD(A1503,3)=0,VLOOKUP(A1503,任务数值!A:S,7),MOD(A1503,3)=1,1)</f>
        <v>1</v>
      </c>
      <c r="H1503" s="6" t="s">
        <v>21</v>
      </c>
      <c r="I1503" s="3">
        <v>3</v>
      </c>
    </row>
    <row r="1504" s="3" customFormat="1" spans="1:9">
      <c r="A1504" s="17">
        <v>1502</v>
      </c>
      <c r="B1504" s="3" t="str">
        <f>_xlfn.IFS(MOD(A1504,3)=2,VLOOKUP(A1504,任务数值!A:I,5),MOD(A1504,3)=0,VLOOKUP(A1504,任务数值!A:I,8),MOD(A1504,3)=1,VLOOKUP(A1504,任务数值!A:S,13))</f>
        <v>通关星球42-2</v>
      </c>
      <c r="C1504" s="17">
        <f t="shared" si="49"/>
        <v>1503</v>
      </c>
      <c r="D1504" s="22" t="str">
        <f t="shared" si="50"/>
        <v>成就类型-通关战斗类型关卡</v>
      </c>
      <c r="E1504" s="22">
        <v>1</v>
      </c>
      <c r="F1504" s="22" t="str">
        <f>_xlfn.IFS(MOD(A1504,3)=2,VLOOKUP(A1504,任务数值!A:R,9),MOD(A1504,3)=0,999,MOD(A1504,3)=1,VLOOKUP(A1504,任务数值!A:S,14))</f>
        <v>战斗类型-精英关卡|42|2</v>
      </c>
      <c r="G1504" s="22">
        <f>_xlfn.IFS(MOD(A1504,3)=2,1,MOD(A1504,3)=0,VLOOKUP(A1504,任务数值!A:S,7),MOD(A1504,3)=1,1)</f>
        <v>1</v>
      </c>
      <c r="H1504" s="6" t="s">
        <v>21</v>
      </c>
      <c r="I1504" s="3">
        <v>3</v>
      </c>
    </row>
    <row r="1505" s="3" customFormat="1" spans="1:9">
      <c r="A1505" s="17">
        <v>1503</v>
      </c>
      <c r="B1505" s="3" t="str">
        <f>_xlfn.IFS(MOD(A1505,3)=2,VLOOKUP(A1505,任务数值!A:I,5),MOD(A1505,3)=0,VLOOKUP(A1505,任务数值!A:I,8),MOD(A1505,3)=1,VLOOKUP(A1505,任务数值!A:S,13))</f>
        <v>职业总等级到达15000</v>
      </c>
      <c r="C1505" s="17">
        <f t="shared" si="49"/>
        <v>1504</v>
      </c>
      <c r="D1505" s="22" t="str">
        <f t="shared" si="50"/>
        <v>成就类型-职业到达等级</v>
      </c>
      <c r="E1505" s="22">
        <v>1</v>
      </c>
      <c r="F1505" s="22">
        <f>_xlfn.IFS(MOD(A1505,3)=2,VLOOKUP(A1505,任务数值!A:R,9),MOD(A1505,3)=0,999,MOD(A1505,3)=1,VLOOKUP(A1505,任务数值!A:S,14))</f>
        <v>999</v>
      </c>
      <c r="G1505" s="22">
        <f>_xlfn.IFS(MOD(A1505,3)=2,1,MOD(A1505,3)=0,VLOOKUP(A1505,任务数值!A:S,7),MOD(A1505,3)=1,1)</f>
        <v>15000</v>
      </c>
      <c r="H1505" s="6" t="s">
        <v>21</v>
      </c>
      <c r="I1505" s="3">
        <v>3</v>
      </c>
    </row>
    <row r="1506" s="3" customFormat="1" spans="1:9">
      <c r="A1506" s="17">
        <v>1504</v>
      </c>
      <c r="B1506" s="3" t="str">
        <f>_xlfn.IFS(MOD(A1506,3)=2,VLOOKUP(A1506,任务数值!A:I,5),MOD(A1506,3)=0,VLOOKUP(A1506,任务数值!A:I,8),MOD(A1506,3)=1,VLOOKUP(A1506,任务数值!A:S,13))</f>
        <v>通关守卫战:暗紫星170</v>
      </c>
      <c r="C1506" s="17">
        <f t="shared" si="49"/>
        <v>1505</v>
      </c>
      <c r="D1506" s="22" t="str">
        <f t="shared" si="50"/>
        <v>成就类型-通关战斗类型关卡</v>
      </c>
      <c r="E1506" s="22">
        <v>1</v>
      </c>
      <c r="F1506" s="22" t="str">
        <f>_xlfn.IFS(MOD(A1506,3)=2,VLOOKUP(A1506,任务数值!A:R,9),MOD(A1506,3)=0,999,MOD(A1506,3)=1,VLOOKUP(A1506,任务数值!A:S,14))</f>
        <v>战斗类型-挂机关卡|35|170</v>
      </c>
      <c r="G1506" s="22">
        <f>_xlfn.IFS(MOD(A1506,3)=2,1,MOD(A1506,3)=0,VLOOKUP(A1506,任务数值!A:S,7),MOD(A1506,3)=1,1)</f>
        <v>1</v>
      </c>
      <c r="H1506" s="6" t="s">
        <v>21</v>
      </c>
      <c r="I1506" s="3">
        <v>3</v>
      </c>
    </row>
    <row r="1507" s="3" customFormat="1" spans="1:9">
      <c r="A1507" s="17">
        <v>1505</v>
      </c>
      <c r="B1507" s="3" t="str">
        <f>_xlfn.IFS(MOD(A1507,3)=2,VLOOKUP(A1507,任务数值!A:I,5),MOD(A1507,3)=0,VLOOKUP(A1507,任务数值!A:I,8),MOD(A1507,3)=1,VLOOKUP(A1507,任务数值!A:S,13))</f>
        <v>通关星球42-2</v>
      </c>
      <c r="C1507" s="17">
        <f t="shared" si="49"/>
        <v>1506</v>
      </c>
      <c r="D1507" s="22" t="str">
        <f t="shared" si="50"/>
        <v>成就类型-通关战斗类型关卡</v>
      </c>
      <c r="E1507" s="22">
        <v>1</v>
      </c>
      <c r="F1507" s="22" t="str">
        <f>_xlfn.IFS(MOD(A1507,3)=2,VLOOKUP(A1507,任务数值!A:R,9),MOD(A1507,3)=0,999,MOD(A1507,3)=1,VLOOKUP(A1507,任务数值!A:S,14))</f>
        <v>战斗类型-精英关卡|42|2</v>
      </c>
      <c r="G1507" s="22">
        <f>_xlfn.IFS(MOD(A1507,3)=2,1,MOD(A1507,3)=0,VLOOKUP(A1507,任务数值!A:S,7),MOD(A1507,3)=1,1)</f>
        <v>1</v>
      </c>
      <c r="H1507" s="6" t="s">
        <v>21</v>
      </c>
      <c r="I1507" s="3">
        <v>3</v>
      </c>
    </row>
    <row r="1508" s="3" customFormat="1" spans="1:9">
      <c r="A1508" s="17">
        <v>1506</v>
      </c>
      <c r="B1508" s="3" t="str">
        <f>_xlfn.IFS(MOD(A1508,3)=2,VLOOKUP(A1508,任务数值!A:I,5),MOD(A1508,3)=0,VLOOKUP(A1508,任务数值!A:I,8),MOD(A1508,3)=1,VLOOKUP(A1508,任务数值!A:S,13))</f>
        <v>职业总等级到达15000</v>
      </c>
      <c r="C1508" s="17">
        <f t="shared" si="49"/>
        <v>1507</v>
      </c>
      <c r="D1508" s="22" t="str">
        <f t="shared" si="50"/>
        <v>成就类型-职业到达等级</v>
      </c>
      <c r="E1508" s="22">
        <v>1</v>
      </c>
      <c r="F1508" s="22">
        <f>_xlfn.IFS(MOD(A1508,3)=2,VLOOKUP(A1508,任务数值!A:R,9),MOD(A1508,3)=0,999,MOD(A1508,3)=1,VLOOKUP(A1508,任务数值!A:S,14))</f>
        <v>999</v>
      </c>
      <c r="G1508" s="22">
        <f>_xlfn.IFS(MOD(A1508,3)=2,1,MOD(A1508,3)=0,VLOOKUP(A1508,任务数值!A:S,7),MOD(A1508,3)=1,1)</f>
        <v>15000</v>
      </c>
      <c r="H1508" s="6" t="s">
        <v>21</v>
      </c>
      <c r="I1508" s="3">
        <v>3</v>
      </c>
    </row>
    <row r="1509" s="3" customFormat="1" spans="1:9">
      <c r="A1509" s="17">
        <v>1507</v>
      </c>
      <c r="B1509" s="3" t="str">
        <f>_xlfn.IFS(MOD(A1509,3)=2,VLOOKUP(A1509,任务数值!A:I,5),MOD(A1509,3)=0,VLOOKUP(A1509,任务数值!A:I,8),MOD(A1509,3)=1,VLOOKUP(A1509,任务数值!A:S,13))</f>
        <v>通关守卫战:暗紫星170</v>
      </c>
      <c r="C1509" s="17">
        <f t="shared" si="49"/>
        <v>1508</v>
      </c>
      <c r="D1509" s="22" t="str">
        <f t="shared" si="50"/>
        <v>成就类型-通关战斗类型关卡</v>
      </c>
      <c r="E1509" s="22">
        <v>1</v>
      </c>
      <c r="F1509" s="22" t="str">
        <f>_xlfn.IFS(MOD(A1509,3)=2,VLOOKUP(A1509,任务数值!A:R,9),MOD(A1509,3)=0,999,MOD(A1509,3)=1,VLOOKUP(A1509,任务数值!A:S,14))</f>
        <v>战斗类型-挂机关卡|35|170</v>
      </c>
      <c r="G1509" s="22">
        <f>_xlfn.IFS(MOD(A1509,3)=2,1,MOD(A1509,3)=0,VLOOKUP(A1509,任务数值!A:S,7),MOD(A1509,3)=1,1)</f>
        <v>1</v>
      </c>
      <c r="H1509" s="6" t="s">
        <v>21</v>
      </c>
      <c r="I1509" s="3">
        <v>3</v>
      </c>
    </row>
    <row r="1510" s="3" customFormat="1" spans="1:9">
      <c r="A1510" s="17">
        <v>1508</v>
      </c>
      <c r="B1510" s="3" t="str">
        <f>_xlfn.IFS(MOD(A1510,3)=2,VLOOKUP(A1510,任务数值!A:I,5),MOD(A1510,3)=0,VLOOKUP(A1510,任务数值!A:I,8),MOD(A1510,3)=1,VLOOKUP(A1510,任务数值!A:S,13))</f>
        <v>通关星球42-2</v>
      </c>
      <c r="C1510" s="17">
        <f t="shared" si="49"/>
        <v>1509</v>
      </c>
      <c r="D1510" s="22" t="str">
        <f t="shared" si="50"/>
        <v>成就类型-通关战斗类型关卡</v>
      </c>
      <c r="E1510" s="22">
        <v>1</v>
      </c>
      <c r="F1510" s="22" t="str">
        <f>_xlfn.IFS(MOD(A1510,3)=2,VLOOKUP(A1510,任务数值!A:R,9),MOD(A1510,3)=0,999,MOD(A1510,3)=1,VLOOKUP(A1510,任务数值!A:S,14))</f>
        <v>战斗类型-精英关卡|42|2</v>
      </c>
      <c r="G1510" s="22">
        <f>_xlfn.IFS(MOD(A1510,3)=2,1,MOD(A1510,3)=0,VLOOKUP(A1510,任务数值!A:S,7),MOD(A1510,3)=1,1)</f>
        <v>1</v>
      </c>
      <c r="H1510" s="6" t="s">
        <v>21</v>
      </c>
      <c r="I1510" s="3">
        <v>3</v>
      </c>
    </row>
    <row r="1511" s="3" customFormat="1" spans="1:9">
      <c r="A1511" s="17">
        <v>1509</v>
      </c>
      <c r="B1511" s="3" t="str">
        <f>_xlfn.IFS(MOD(A1511,3)=2,VLOOKUP(A1511,任务数值!A:I,5),MOD(A1511,3)=0,VLOOKUP(A1511,任务数值!A:I,8),MOD(A1511,3)=1,VLOOKUP(A1511,任务数值!A:S,13))</f>
        <v>职业总等级到达15000</v>
      </c>
      <c r="C1511" s="17">
        <f t="shared" si="49"/>
        <v>1510</v>
      </c>
      <c r="D1511" s="22" t="str">
        <f t="shared" si="50"/>
        <v>成就类型-职业到达等级</v>
      </c>
      <c r="E1511" s="22">
        <v>1</v>
      </c>
      <c r="F1511" s="22">
        <f>_xlfn.IFS(MOD(A1511,3)=2,VLOOKUP(A1511,任务数值!A:R,9),MOD(A1511,3)=0,999,MOD(A1511,3)=1,VLOOKUP(A1511,任务数值!A:S,14))</f>
        <v>999</v>
      </c>
      <c r="G1511" s="22">
        <f>_xlfn.IFS(MOD(A1511,3)=2,1,MOD(A1511,3)=0,VLOOKUP(A1511,任务数值!A:S,7),MOD(A1511,3)=1,1)</f>
        <v>15000</v>
      </c>
      <c r="H1511" s="6" t="s">
        <v>21</v>
      </c>
      <c r="I1511" s="3">
        <v>3</v>
      </c>
    </row>
    <row r="1512" s="3" customFormat="1" spans="1:9">
      <c r="A1512" s="17">
        <v>1510</v>
      </c>
      <c r="B1512" s="3" t="str">
        <f>_xlfn.IFS(MOD(A1512,3)=2,VLOOKUP(A1512,任务数值!A:I,5),MOD(A1512,3)=0,VLOOKUP(A1512,任务数值!A:I,8),MOD(A1512,3)=1,VLOOKUP(A1512,任务数值!A:S,13))</f>
        <v>通关守卫战:暗紫星170</v>
      </c>
      <c r="C1512" s="17">
        <f t="shared" si="49"/>
        <v>1511</v>
      </c>
      <c r="D1512" s="22" t="str">
        <f t="shared" si="50"/>
        <v>成就类型-通关战斗类型关卡</v>
      </c>
      <c r="E1512" s="22">
        <v>1</v>
      </c>
      <c r="F1512" s="22" t="str">
        <f>_xlfn.IFS(MOD(A1512,3)=2,VLOOKUP(A1512,任务数值!A:R,9),MOD(A1512,3)=0,999,MOD(A1512,3)=1,VLOOKUP(A1512,任务数值!A:S,14))</f>
        <v>战斗类型-挂机关卡|35|170</v>
      </c>
      <c r="G1512" s="22">
        <f>_xlfn.IFS(MOD(A1512,3)=2,1,MOD(A1512,3)=0,VLOOKUP(A1512,任务数值!A:S,7),MOD(A1512,3)=1,1)</f>
        <v>1</v>
      </c>
      <c r="H1512" s="6" t="s">
        <v>21</v>
      </c>
      <c r="I1512" s="3">
        <v>3</v>
      </c>
    </row>
    <row r="1513" s="3" customFormat="1" spans="1:9">
      <c r="A1513" s="17">
        <v>1511</v>
      </c>
      <c r="B1513" s="3" t="str">
        <f>_xlfn.IFS(MOD(A1513,3)=2,VLOOKUP(A1513,任务数值!A:I,5),MOD(A1513,3)=0,VLOOKUP(A1513,任务数值!A:I,8),MOD(A1513,3)=1,VLOOKUP(A1513,任务数值!A:S,13))</f>
        <v>通关星球42-2</v>
      </c>
      <c r="C1513" s="17">
        <f t="shared" si="49"/>
        <v>1512</v>
      </c>
      <c r="D1513" s="22" t="str">
        <f t="shared" si="50"/>
        <v>成就类型-通关战斗类型关卡</v>
      </c>
      <c r="E1513" s="22">
        <v>1</v>
      </c>
      <c r="F1513" s="22" t="str">
        <f>_xlfn.IFS(MOD(A1513,3)=2,VLOOKUP(A1513,任务数值!A:R,9),MOD(A1513,3)=0,999,MOD(A1513,3)=1,VLOOKUP(A1513,任务数值!A:S,14))</f>
        <v>战斗类型-精英关卡|42|2</v>
      </c>
      <c r="G1513" s="22">
        <f>_xlfn.IFS(MOD(A1513,3)=2,1,MOD(A1513,3)=0,VLOOKUP(A1513,任务数值!A:S,7),MOD(A1513,3)=1,1)</f>
        <v>1</v>
      </c>
      <c r="H1513" s="6" t="s">
        <v>21</v>
      </c>
      <c r="I1513" s="3">
        <v>3</v>
      </c>
    </row>
    <row r="1514" s="3" customFormat="1" spans="1:9">
      <c r="A1514" s="17">
        <v>1512</v>
      </c>
      <c r="B1514" s="3" t="str">
        <f>_xlfn.IFS(MOD(A1514,3)=2,VLOOKUP(A1514,任务数值!A:I,5),MOD(A1514,3)=0,VLOOKUP(A1514,任务数值!A:I,8),MOD(A1514,3)=1,VLOOKUP(A1514,任务数值!A:S,13))</f>
        <v>职业总等级到达15000</v>
      </c>
      <c r="C1514" s="17">
        <f t="shared" si="49"/>
        <v>1513</v>
      </c>
      <c r="D1514" s="22" t="str">
        <f t="shared" si="50"/>
        <v>成就类型-职业到达等级</v>
      </c>
      <c r="E1514" s="22">
        <v>1</v>
      </c>
      <c r="F1514" s="22">
        <f>_xlfn.IFS(MOD(A1514,3)=2,VLOOKUP(A1514,任务数值!A:R,9),MOD(A1514,3)=0,999,MOD(A1514,3)=1,VLOOKUP(A1514,任务数值!A:S,14))</f>
        <v>999</v>
      </c>
      <c r="G1514" s="22">
        <f>_xlfn.IFS(MOD(A1514,3)=2,1,MOD(A1514,3)=0,VLOOKUP(A1514,任务数值!A:S,7),MOD(A1514,3)=1,1)</f>
        <v>15000</v>
      </c>
      <c r="H1514" s="6" t="s">
        <v>21</v>
      </c>
      <c r="I1514" s="3">
        <v>3</v>
      </c>
    </row>
    <row r="1515" s="3" customFormat="1" spans="1:9">
      <c r="A1515" s="17">
        <v>1513</v>
      </c>
      <c r="B1515" s="3" t="str">
        <f>_xlfn.IFS(MOD(A1515,3)=2,VLOOKUP(A1515,任务数值!A:I,5),MOD(A1515,3)=0,VLOOKUP(A1515,任务数值!A:I,8),MOD(A1515,3)=1,VLOOKUP(A1515,任务数值!A:S,13))</f>
        <v>通关守卫战:暗紫星170</v>
      </c>
      <c r="C1515" s="17">
        <f t="shared" si="49"/>
        <v>1514</v>
      </c>
      <c r="D1515" s="22" t="str">
        <f t="shared" si="50"/>
        <v>成就类型-通关战斗类型关卡</v>
      </c>
      <c r="E1515" s="22">
        <v>1</v>
      </c>
      <c r="F1515" s="22" t="str">
        <f>_xlfn.IFS(MOD(A1515,3)=2,VLOOKUP(A1515,任务数值!A:R,9),MOD(A1515,3)=0,999,MOD(A1515,3)=1,VLOOKUP(A1515,任务数值!A:S,14))</f>
        <v>战斗类型-挂机关卡|35|170</v>
      </c>
      <c r="G1515" s="22">
        <f>_xlfn.IFS(MOD(A1515,3)=2,1,MOD(A1515,3)=0,VLOOKUP(A1515,任务数值!A:S,7),MOD(A1515,3)=1,1)</f>
        <v>1</v>
      </c>
      <c r="H1515" s="6" t="s">
        <v>21</v>
      </c>
      <c r="I1515" s="3">
        <v>3</v>
      </c>
    </row>
    <row r="1516" s="3" customFormat="1" spans="1:9">
      <c r="A1516" s="17">
        <v>1514</v>
      </c>
      <c r="B1516" s="3" t="str">
        <f>_xlfn.IFS(MOD(A1516,3)=2,VLOOKUP(A1516,任务数值!A:I,5),MOD(A1516,3)=0,VLOOKUP(A1516,任务数值!A:I,8),MOD(A1516,3)=1,VLOOKUP(A1516,任务数值!A:S,13))</f>
        <v>通关星球42-2</v>
      </c>
      <c r="C1516" s="17">
        <f t="shared" si="49"/>
        <v>1515</v>
      </c>
      <c r="D1516" s="22" t="str">
        <f t="shared" si="50"/>
        <v>成就类型-通关战斗类型关卡</v>
      </c>
      <c r="E1516" s="22">
        <v>1</v>
      </c>
      <c r="F1516" s="22" t="str">
        <f>_xlfn.IFS(MOD(A1516,3)=2,VLOOKUP(A1516,任务数值!A:R,9),MOD(A1516,3)=0,999,MOD(A1516,3)=1,VLOOKUP(A1516,任务数值!A:S,14))</f>
        <v>战斗类型-精英关卡|42|2</v>
      </c>
      <c r="G1516" s="22">
        <f>_xlfn.IFS(MOD(A1516,3)=2,1,MOD(A1516,3)=0,VLOOKUP(A1516,任务数值!A:S,7),MOD(A1516,3)=1,1)</f>
        <v>1</v>
      </c>
      <c r="H1516" s="6" t="s">
        <v>21</v>
      </c>
      <c r="I1516" s="3">
        <v>3</v>
      </c>
    </row>
    <row r="1517" s="3" customFormat="1" spans="1:9">
      <c r="A1517" s="17">
        <v>1515</v>
      </c>
      <c r="B1517" s="3" t="str">
        <f>_xlfn.IFS(MOD(A1517,3)=2,VLOOKUP(A1517,任务数值!A:I,5),MOD(A1517,3)=0,VLOOKUP(A1517,任务数值!A:I,8),MOD(A1517,3)=1,VLOOKUP(A1517,任务数值!A:S,13))</f>
        <v>职业总等级到达15000</v>
      </c>
      <c r="C1517" s="17">
        <f t="shared" si="49"/>
        <v>1516</v>
      </c>
      <c r="D1517" s="22" t="str">
        <f t="shared" si="50"/>
        <v>成就类型-职业到达等级</v>
      </c>
      <c r="E1517" s="22">
        <v>1</v>
      </c>
      <c r="F1517" s="22">
        <f>_xlfn.IFS(MOD(A1517,3)=2,VLOOKUP(A1517,任务数值!A:R,9),MOD(A1517,3)=0,999,MOD(A1517,3)=1,VLOOKUP(A1517,任务数值!A:S,14))</f>
        <v>999</v>
      </c>
      <c r="G1517" s="22">
        <f>_xlfn.IFS(MOD(A1517,3)=2,1,MOD(A1517,3)=0,VLOOKUP(A1517,任务数值!A:S,7),MOD(A1517,3)=1,1)</f>
        <v>15000</v>
      </c>
      <c r="H1517" s="6" t="s">
        <v>21</v>
      </c>
      <c r="I1517" s="3">
        <v>3</v>
      </c>
    </row>
    <row r="1518" s="3" customFormat="1" spans="1:9">
      <c r="A1518" s="17">
        <v>1516</v>
      </c>
      <c r="B1518" s="3" t="str">
        <f>_xlfn.IFS(MOD(A1518,3)=2,VLOOKUP(A1518,任务数值!A:I,5),MOD(A1518,3)=0,VLOOKUP(A1518,任务数值!A:I,8),MOD(A1518,3)=1,VLOOKUP(A1518,任务数值!A:S,13))</f>
        <v>通关守卫战:暗紫星170</v>
      </c>
      <c r="C1518" s="17">
        <f t="shared" si="49"/>
        <v>1517</v>
      </c>
      <c r="D1518" s="22" t="str">
        <f t="shared" si="50"/>
        <v>成就类型-通关战斗类型关卡</v>
      </c>
      <c r="E1518" s="22">
        <v>1</v>
      </c>
      <c r="F1518" s="22" t="str">
        <f>_xlfn.IFS(MOD(A1518,3)=2,VLOOKUP(A1518,任务数值!A:R,9),MOD(A1518,3)=0,999,MOD(A1518,3)=1,VLOOKUP(A1518,任务数值!A:S,14))</f>
        <v>战斗类型-挂机关卡|35|170</v>
      </c>
      <c r="G1518" s="22">
        <f>_xlfn.IFS(MOD(A1518,3)=2,1,MOD(A1518,3)=0,VLOOKUP(A1518,任务数值!A:S,7),MOD(A1518,3)=1,1)</f>
        <v>1</v>
      </c>
      <c r="H1518" s="6" t="s">
        <v>21</v>
      </c>
      <c r="I1518" s="3">
        <v>3</v>
      </c>
    </row>
    <row r="1519" s="3" customFormat="1" spans="1:9">
      <c r="A1519" s="17">
        <v>1517</v>
      </c>
      <c r="B1519" s="3" t="str">
        <f>_xlfn.IFS(MOD(A1519,3)=2,VLOOKUP(A1519,任务数值!A:I,5),MOD(A1519,3)=0,VLOOKUP(A1519,任务数值!A:I,8),MOD(A1519,3)=1,VLOOKUP(A1519,任务数值!A:S,13))</f>
        <v>通关星球42-2</v>
      </c>
      <c r="C1519" s="17">
        <f t="shared" si="49"/>
        <v>1518</v>
      </c>
      <c r="D1519" s="22" t="str">
        <f t="shared" si="50"/>
        <v>成就类型-通关战斗类型关卡</v>
      </c>
      <c r="E1519" s="22">
        <v>1</v>
      </c>
      <c r="F1519" s="22" t="str">
        <f>_xlfn.IFS(MOD(A1519,3)=2,VLOOKUP(A1519,任务数值!A:R,9),MOD(A1519,3)=0,999,MOD(A1519,3)=1,VLOOKUP(A1519,任务数值!A:S,14))</f>
        <v>战斗类型-精英关卡|42|2</v>
      </c>
      <c r="G1519" s="22">
        <f>_xlfn.IFS(MOD(A1519,3)=2,1,MOD(A1519,3)=0,VLOOKUP(A1519,任务数值!A:S,7),MOD(A1519,3)=1,1)</f>
        <v>1</v>
      </c>
      <c r="H1519" s="6" t="s">
        <v>21</v>
      </c>
      <c r="I1519" s="3">
        <v>3</v>
      </c>
    </row>
    <row r="1520" s="3" customFormat="1" spans="1:9">
      <c r="A1520" s="17">
        <v>1518</v>
      </c>
      <c r="B1520" s="3" t="str">
        <f>_xlfn.IFS(MOD(A1520,3)=2,VLOOKUP(A1520,任务数值!A:I,5),MOD(A1520,3)=0,VLOOKUP(A1520,任务数值!A:I,8),MOD(A1520,3)=1,VLOOKUP(A1520,任务数值!A:S,13))</f>
        <v>职业总等级到达15000</v>
      </c>
      <c r="C1520" s="17">
        <f t="shared" si="49"/>
        <v>1519</v>
      </c>
      <c r="D1520" s="22" t="str">
        <f t="shared" si="50"/>
        <v>成就类型-职业到达等级</v>
      </c>
      <c r="E1520" s="22">
        <v>1</v>
      </c>
      <c r="F1520" s="22">
        <f>_xlfn.IFS(MOD(A1520,3)=2,VLOOKUP(A1520,任务数值!A:R,9),MOD(A1520,3)=0,999,MOD(A1520,3)=1,VLOOKUP(A1520,任务数值!A:S,14))</f>
        <v>999</v>
      </c>
      <c r="G1520" s="22">
        <f>_xlfn.IFS(MOD(A1520,3)=2,1,MOD(A1520,3)=0,VLOOKUP(A1520,任务数值!A:S,7),MOD(A1520,3)=1,1)</f>
        <v>15000</v>
      </c>
      <c r="H1520" s="6" t="s">
        <v>21</v>
      </c>
      <c r="I1520" s="3">
        <v>3</v>
      </c>
    </row>
    <row r="1521" s="3" customFormat="1" spans="1:9">
      <c r="A1521" s="17">
        <v>1519</v>
      </c>
      <c r="B1521" s="3" t="str">
        <f>_xlfn.IFS(MOD(A1521,3)=2,VLOOKUP(A1521,任务数值!A:I,5),MOD(A1521,3)=0,VLOOKUP(A1521,任务数值!A:I,8),MOD(A1521,3)=1,VLOOKUP(A1521,任务数值!A:S,13))</f>
        <v>通关守卫战:暗紫星170</v>
      </c>
      <c r="C1521" s="17">
        <f t="shared" si="49"/>
        <v>1520</v>
      </c>
      <c r="D1521" s="22" t="str">
        <f t="shared" si="50"/>
        <v>成就类型-通关战斗类型关卡</v>
      </c>
      <c r="E1521" s="22">
        <v>1</v>
      </c>
      <c r="F1521" s="22" t="str">
        <f>_xlfn.IFS(MOD(A1521,3)=2,VLOOKUP(A1521,任务数值!A:R,9),MOD(A1521,3)=0,999,MOD(A1521,3)=1,VLOOKUP(A1521,任务数值!A:S,14))</f>
        <v>战斗类型-挂机关卡|35|170</v>
      </c>
      <c r="G1521" s="22">
        <f>_xlfn.IFS(MOD(A1521,3)=2,1,MOD(A1521,3)=0,VLOOKUP(A1521,任务数值!A:S,7),MOD(A1521,3)=1,1)</f>
        <v>1</v>
      </c>
      <c r="H1521" s="6" t="s">
        <v>21</v>
      </c>
      <c r="I1521" s="3">
        <v>3</v>
      </c>
    </row>
    <row r="1522" s="3" customFormat="1" spans="1:9">
      <c r="A1522" s="17">
        <v>1520</v>
      </c>
      <c r="B1522" s="3" t="str">
        <f>_xlfn.IFS(MOD(A1522,3)=2,VLOOKUP(A1522,任务数值!A:I,5),MOD(A1522,3)=0,VLOOKUP(A1522,任务数值!A:I,8),MOD(A1522,3)=1,VLOOKUP(A1522,任务数值!A:S,13))</f>
        <v>通关星球42-2</v>
      </c>
      <c r="C1522" s="17">
        <f t="shared" si="49"/>
        <v>1521</v>
      </c>
      <c r="D1522" s="22" t="str">
        <f t="shared" si="50"/>
        <v>成就类型-通关战斗类型关卡</v>
      </c>
      <c r="E1522" s="22">
        <v>1</v>
      </c>
      <c r="F1522" s="22" t="str">
        <f>_xlfn.IFS(MOD(A1522,3)=2,VLOOKUP(A1522,任务数值!A:R,9),MOD(A1522,3)=0,999,MOD(A1522,3)=1,VLOOKUP(A1522,任务数值!A:S,14))</f>
        <v>战斗类型-精英关卡|42|2</v>
      </c>
      <c r="G1522" s="22">
        <f>_xlfn.IFS(MOD(A1522,3)=2,1,MOD(A1522,3)=0,VLOOKUP(A1522,任务数值!A:S,7),MOD(A1522,3)=1,1)</f>
        <v>1</v>
      </c>
      <c r="H1522" s="6" t="s">
        <v>21</v>
      </c>
      <c r="I1522" s="3">
        <v>3</v>
      </c>
    </row>
    <row r="1523" s="3" customFormat="1" spans="1:9">
      <c r="A1523" s="17">
        <v>1521</v>
      </c>
      <c r="B1523" s="3" t="str">
        <f>_xlfn.IFS(MOD(A1523,3)=2,VLOOKUP(A1523,任务数值!A:I,5),MOD(A1523,3)=0,VLOOKUP(A1523,任务数值!A:I,8),MOD(A1523,3)=1,VLOOKUP(A1523,任务数值!A:S,13))</f>
        <v>职业总等级到达15000</v>
      </c>
      <c r="C1523" s="17">
        <f t="shared" si="49"/>
        <v>1522</v>
      </c>
      <c r="D1523" s="22" t="str">
        <f t="shared" si="50"/>
        <v>成就类型-职业到达等级</v>
      </c>
      <c r="E1523" s="22">
        <v>1</v>
      </c>
      <c r="F1523" s="22">
        <f>_xlfn.IFS(MOD(A1523,3)=2,VLOOKUP(A1523,任务数值!A:R,9),MOD(A1523,3)=0,999,MOD(A1523,3)=1,VLOOKUP(A1523,任务数值!A:S,14))</f>
        <v>999</v>
      </c>
      <c r="G1523" s="22">
        <f>_xlfn.IFS(MOD(A1523,3)=2,1,MOD(A1523,3)=0,VLOOKUP(A1523,任务数值!A:S,7),MOD(A1523,3)=1,1)</f>
        <v>15000</v>
      </c>
      <c r="H1523" s="6" t="s">
        <v>21</v>
      </c>
      <c r="I1523" s="3">
        <v>3</v>
      </c>
    </row>
    <row r="1524" s="3" customFormat="1" spans="1:9">
      <c r="A1524" s="17">
        <v>1522</v>
      </c>
      <c r="B1524" s="3" t="str">
        <f>_xlfn.IFS(MOD(A1524,3)=2,VLOOKUP(A1524,任务数值!A:I,5),MOD(A1524,3)=0,VLOOKUP(A1524,任务数值!A:I,8),MOD(A1524,3)=1,VLOOKUP(A1524,任务数值!A:S,13))</f>
        <v>通关守卫战:暗紫星170</v>
      </c>
      <c r="C1524" s="17">
        <f t="shared" si="49"/>
        <v>1523</v>
      </c>
      <c r="D1524" s="22" t="str">
        <f t="shared" si="50"/>
        <v>成就类型-通关战斗类型关卡</v>
      </c>
      <c r="E1524" s="22">
        <v>1</v>
      </c>
      <c r="F1524" s="22" t="str">
        <f>_xlfn.IFS(MOD(A1524,3)=2,VLOOKUP(A1524,任务数值!A:R,9),MOD(A1524,3)=0,999,MOD(A1524,3)=1,VLOOKUP(A1524,任务数值!A:S,14))</f>
        <v>战斗类型-挂机关卡|35|170</v>
      </c>
      <c r="G1524" s="22">
        <f>_xlfn.IFS(MOD(A1524,3)=2,1,MOD(A1524,3)=0,VLOOKUP(A1524,任务数值!A:S,7),MOD(A1524,3)=1,1)</f>
        <v>1</v>
      </c>
      <c r="H1524" s="6" t="s">
        <v>21</v>
      </c>
      <c r="I1524" s="3">
        <v>3</v>
      </c>
    </row>
    <row r="1525" s="3" customFormat="1" spans="1:9">
      <c r="A1525" s="17">
        <v>1523</v>
      </c>
      <c r="B1525" s="3" t="str">
        <f>_xlfn.IFS(MOD(A1525,3)=2,VLOOKUP(A1525,任务数值!A:I,5),MOD(A1525,3)=0,VLOOKUP(A1525,任务数值!A:I,8),MOD(A1525,3)=1,VLOOKUP(A1525,任务数值!A:S,13))</f>
        <v>通关星球42-2</v>
      </c>
      <c r="C1525" s="17">
        <f t="shared" si="49"/>
        <v>1524</v>
      </c>
      <c r="D1525" s="22" t="str">
        <f t="shared" si="50"/>
        <v>成就类型-通关战斗类型关卡</v>
      </c>
      <c r="E1525" s="22">
        <v>1</v>
      </c>
      <c r="F1525" s="22" t="str">
        <f>_xlfn.IFS(MOD(A1525,3)=2,VLOOKUP(A1525,任务数值!A:R,9),MOD(A1525,3)=0,999,MOD(A1525,3)=1,VLOOKUP(A1525,任务数值!A:S,14))</f>
        <v>战斗类型-精英关卡|42|2</v>
      </c>
      <c r="G1525" s="22">
        <f>_xlfn.IFS(MOD(A1525,3)=2,1,MOD(A1525,3)=0,VLOOKUP(A1525,任务数值!A:S,7),MOD(A1525,3)=1,1)</f>
        <v>1</v>
      </c>
      <c r="H1525" s="6" t="s">
        <v>21</v>
      </c>
      <c r="I1525" s="3">
        <v>3</v>
      </c>
    </row>
    <row r="1526" s="3" customFormat="1" spans="1:9">
      <c r="A1526" s="17">
        <v>1524</v>
      </c>
      <c r="B1526" s="3" t="str">
        <f>_xlfn.IFS(MOD(A1526,3)=2,VLOOKUP(A1526,任务数值!A:I,5),MOD(A1526,3)=0,VLOOKUP(A1526,任务数值!A:I,8),MOD(A1526,3)=1,VLOOKUP(A1526,任务数值!A:S,13))</f>
        <v>职业总等级到达15000</v>
      </c>
      <c r="C1526" s="17">
        <f t="shared" si="49"/>
        <v>1525</v>
      </c>
      <c r="D1526" s="22" t="str">
        <f t="shared" si="50"/>
        <v>成就类型-职业到达等级</v>
      </c>
      <c r="E1526" s="22">
        <v>1</v>
      </c>
      <c r="F1526" s="22">
        <f>_xlfn.IFS(MOD(A1526,3)=2,VLOOKUP(A1526,任务数值!A:R,9),MOD(A1526,3)=0,999,MOD(A1526,3)=1,VLOOKUP(A1526,任务数值!A:S,14))</f>
        <v>999</v>
      </c>
      <c r="G1526" s="22">
        <f>_xlfn.IFS(MOD(A1526,3)=2,1,MOD(A1526,3)=0,VLOOKUP(A1526,任务数值!A:S,7),MOD(A1526,3)=1,1)</f>
        <v>15000</v>
      </c>
      <c r="H1526" s="6" t="s">
        <v>21</v>
      </c>
      <c r="I1526" s="3">
        <v>3</v>
      </c>
    </row>
    <row r="1527" s="3" customFormat="1" spans="1:9">
      <c r="A1527" s="17">
        <v>1525</v>
      </c>
      <c r="B1527" s="3" t="str">
        <f>_xlfn.IFS(MOD(A1527,3)=2,VLOOKUP(A1527,任务数值!A:I,5),MOD(A1527,3)=0,VLOOKUP(A1527,任务数值!A:I,8),MOD(A1527,3)=1,VLOOKUP(A1527,任务数值!A:S,13))</f>
        <v>通关守卫战:暗紫星170</v>
      </c>
      <c r="C1527" s="17">
        <f t="shared" si="49"/>
        <v>1526</v>
      </c>
      <c r="D1527" s="22" t="str">
        <f t="shared" si="50"/>
        <v>成就类型-通关战斗类型关卡</v>
      </c>
      <c r="E1527" s="22">
        <v>1</v>
      </c>
      <c r="F1527" s="22" t="str">
        <f>_xlfn.IFS(MOD(A1527,3)=2,VLOOKUP(A1527,任务数值!A:R,9),MOD(A1527,3)=0,999,MOD(A1527,3)=1,VLOOKUP(A1527,任务数值!A:S,14))</f>
        <v>战斗类型-挂机关卡|35|170</v>
      </c>
      <c r="G1527" s="22">
        <f>_xlfn.IFS(MOD(A1527,3)=2,1,MOD(A1527,3)=0,VLOOKUP(A1527,任务数值!A:S,7),MOD(A1527,3)=1,1)</f>
        <v>1</v>
      </c>
      <c r="H1527" s="6" t="s">
        <v>21</v>
      </c>
      <c r="I1527" s="3">
        <v>3</v>
      </c>
    </row>
    <row r="1528" s="3" customFormat="1" spans="1:9">
      <c r="A1528" s="17">
        <v>1526</v>
      </c>
      <c r="B1528" s="3" t="str">
        <f>_xlfn.IFS(MOD(A1528,3)=2,VLOOKUP(A1528,任务数值!A:I,5),MOD(A1528,3)=0,VLOOKUP(A1528,任务数值!A:I,8),MOD(A1528,3)=1,VLOOKUP(A1528,任务数值!A:S,13))</f>
        <v>通关星球42-2</v>
      </c>
      <c r="C1528" s="17">
        <f t="shared" si="49"/>
        <v>1527</v>
      </c>
      <c r="D1528" s="22" t="str">
        <f t="shared" si="50"/>
        <v>成就类型-通关战斗类型关卡</v>
      </c>
      <c r="E1528" s="22">
        <v>1</v>
      </c>
      <c r="F1528" s="22" t="str">
        <f>_xlfn.IFS(MOD(A1528,3)=2,VLOOKUP(A1528,任务数值!A:R,9),MOD(A1528,3)=0,999,MOD(A1528,3)=1,VLOOKUP(A1528,任务数值!A:S,14))</f>
        <v>战斗类型-精英关卡|42|2</v>
      </c>
      <c r="G1528" s="22">
        <f>_xlfn.IFS(MOD(A1528,3)=2,1,MOD(A1528,3)=0,VLOOKUP(A1528,任务数值!A:S,7),MOD(A1528,3)=1,1)</f>
        <v>1</v>
      </c>
      <c r="H1528" s="6" t="s">
        <v>21</v>
      </c>
      <c r="I1528" s="3">
        <v>3</v>
      </c>
    </row>
    <row r="1529" s="3" customFormat="1" spans="1:9">
      <c r="A1529" s="17">
        <v>1527</v>
      </c>
      <c r="B1529" s="3" t="str">
        <f>_xlfn.IFS(MOD(A1529,3)=2,VLOOKUP(A1529,任务数值!A:I,5),MOD(A1529,3)=0,VLOOKUP(A1529,任务数值!A:I,8),MOD(A1529,3)=1,VLOOKUP(A1529,任务数值!A:S,13))</f>
        <v>职业总等级到达15000</v>
      </c>
      <c r="C1529" s="17">
        <f t="shared" si="49"/>
        <v>1528</v>
      </c>
      <c r="D1529" s="22" t="str">
        <f t="shared" si="50"/>
        <v>成就类型-职业到达等级</v>
      </c>
      <c r="E1529" s="22">
        <v>1</v>
      </c>
      <c r="F1529" s="22">
        <f>_xlfn.IFS(MOD(A1529,3)=2,VLOOKUP(A1529,任务数值!A:R,9),MOD(A1529,3)=0,999,MOD(A1529,3)=1,VLOOKUP(A1529,任务数值!A:S,14))</f>
        <v>999</v>
      </c>
      <c r="G1529" s="22">
        <f>_xlfn.IFS(MOD(A1529,3)=2,1,MOD(A1529,3)=0,VLOOKUP(A1529,任务数值!A:S,7),MOD(A1529,3)=1,1)</f>
        <v>15000</v>
      </c>
      <c r="H1529" s="6" t="s">
        <v>21</v>
      </c>
      <c r="I1529" s="3">
        <v>3</v>
      </c>
    </row>
    <row r="1530" s="3" customFormat="1" spans="1:9">
      <c r="A1530" s="17">
        <v>1528</v>
      </c>
      <c r="B1530" s="3" t="str">
        <f>_xlfn.IFS(MOD(A1530,3)=2,VLOOKUP(A1530,任务数值!A:I,5),MOD(A1530,3)=0,VLOOKUP(A1530,任务数值!A:I,8),MOD(A1530,3)=1,VLOOKUP(A1530,任务数值!A:S,13))</f>
        <v>通关守卫战:暗紫星170</v>
      </c>
      <c r="C1530" s="17">
        <f t="shared" si="49"/>
        <v>1529</v>
      </c>
      <c r="D1530" s="22" t="str">
        <f t="shared" si="50"/>
        <v>成就类型-通关战斗类型关卡</v>
      </c>
      <c r="E1530" s="22">
        <v>1</v>
      </c>
      <c r="F1530" s="22" t="str">
        <f>_xlfn.IFS(MOD(A1530,3)=2,VLOOKUP(A1530,任务数值!A:R,9),MOD(A1530,3)=0,999,MOD(A1530,3)=1,VLOOKUP(A1530,任务数值!A:S,14))</f>
        <v>战斗类型-挂机关卡|35|170</v>
      </c>
      <c r="G1530" s="22">
        <f>_xlfn.IFS(MOD(A1530,3)=2,1,MOD(A1530,3)=0,VLOOKUP(A1530,任务数值!A:S,7),MOD(A1530,3)=1,1)</f>
        <v>1</v>
      </c>
      <c r="H1530" s="6" t="s">
        <v>21</v>
      </c>
      <c r="I1530" s="3">
        <v>3</v>
      </c>
    </row>
    <row r="1531" s="3" customFormat="1" spans="1:9">
      <c r="A1531" s="17">
        <v>1529</v>
      </c>
      <c r="B1531" s="3" t="str">
        <f>_xlfn.IFS(MOD(A1531,3)=2,VLOOKUP(A1531,任务数值!A:I,5),MOD(A1531,3)=0,VLOOKUP(A1531,任务数值!A:I,8),MOD(A1531,3)=1,VLOOKUP(A1531,任务数值!A:S,13))</f>
        <v>通关星球42-2</v>
      </c>
      <c r="C1531" s="17">
        <f t="shared" si="49"/>
        <v>1530</v>
      </c>
      <c r="D1531" s="22" t="str">
        <f t="shared" si="50"/>
        <v>成就类型-通关战斗类型关卡</v>
      </c>
      <c r="E1531" s="22">
        <v>1</v>
      </c>
      <c r="F1531" s="22" t="str">
        <f>_xlfn.IFS(MOD(A1531,3)=2,VLOOKUP(A1531,任务数值!A:R,9),MOD(A1531,3)=0,999,MOD(A1531,3)=1,VLOOKUP(A1531,任务数值!A:S,14))</f>
        <v>战斗类型-精英关卡|42|2</v>
      </c>
      <c r="G1531" s="22">
        <f>_xlfn.IFS(MOD(A1531,3)=2,1,MOD(A1531,3)=0,VLOOKUP(A1531,任务数值!A:S,7),MOD(A1531,3)=1,1)</f>
        <v>1</v>
      </c>
      <c r="H1531" s="6" t="s">
        <v>21</v>
      </c>
      <c r="I1531" s="3">
        <v>3</v>
      </c>
    </row>
    <row r="1532" s="3" customFormat="1" spans="1:9">
      <c r="A1532" s="17">
        <v>1530</v>
      </c>
      <c r="B1532" s="3" t="str">
        <f>_xlfn.IFS(MOD(A1532,3)=2,VLOOKUP(A1532,任务数值!A:I,5),MOD(A1532,3)=0,VLOOKUP(A1532,任务数值!A:I,8),MOD(A1532,3)=1,VLOOKUP(A1532,任务数值!A:S,13))</f>
        <v>职业总等级到达15000</v>
      </c>
      <c r="C1532" s="17">
        <f t="shared" si="49"/>
        <v>1531</v>
      </c>
      <c r="D1532" s="22" t="str">
        <f t="shared" si="50"/>
        <v>成就类型-职业到达等级</v>
      </c>
      <c r="E1532" s="22">
        <v>1</v>
      </c>
      <c r="F1532" s="22">
        <f>_xlfn.IFS(MOD(A1532,3)=2,VLOOKUP(A1532,任务数值!A:R,9),MOD(A1532,3)=0,999,MOD(A1532,3)=1,VLOOKUP(A1532,任务数值!A:S,14))</f>
        <v>999</v>
      </c>
      <c r="G1532" s="22">
        <f>_xlfn.IFS(MOD(A1532,3)=2,1,MOD(A1532,3)=0,VLOOKUP(A1532,任务数值!A:S,7),MOD(A1532,3)=1,1)</f>
        <v>15000</v>
      </c>
      <c r="H1532" s="6" t="s">
        <v>21</v>
      </c>
      <c r="I1532" s="3">
        <v>3</v>
      </c>
    </row>
    <row r="1533" s="3" customFormat="1" spans="1:9">
      <c r="A1533" s="17">
        <v>1531</v>
      </c>
      <c r="B1533" s="3" t="str">
        <f>_xlfn.IFS(MOD(A1533,3)=2,VLOOKUP(A1533,任务数值!A:I,5),MOD(A1533,3)=0,VLOOKUP(A1533,任务数值!A:I,8),MOD(A1533,3)=1,VLOOKUP(A1533,任务数值!A:S,13))</f>
        <v>通关守卫战:暗紫星170</v>
      </c>
      <c r="C1533" s="17">
        <f t="shared" si="49"/>
        <v>1532</v>
      </c>
      <c r="D1533" s="22" t="str">
        <f t="shared" si="50"/>
        <v>成就类型-通关战斗类型关卡</v>
      </c>
      <c r="E1533" s="22">
        <v>1</v>
      </c>
      <c r="F1533" s="22" t="str">
        <f>_xlfn.IFS(MOD(A1533,3)=2,VLOOKUP(A1533,任务数值!A:R,9),MOD(A1533,3)=0,999,MOD(A1533,3)=1,VLOOKUP(A1533,任务数值!A:S,14))</f>
        <v>战斗类型-挂机关卡|35|170</v>
      </c>
      <c r="G1533" s="22">
        <f>_xlfn.IFS(MOD(A1533,3)=2,1,MOD(A1533,3)=0,VLOOKUP(A1533,任务数值!A:S,7),MOD(A1533,3)=1,1)</f>
        <v>1</v>
      </c>
      <c r="H1533" s="6" t="s">
        <v>21</v>
      </c>
      <c r="I1533" s="3">
        <v>3</v>
      </c>
    </row>
    <row r="1534" s="3" customFormat="1" spans="1:9">
      <c r="A1534" s="17">
        <v>1532</v>
      </c>
      <c r="B1534" s="3" t="str">
        <f>_xlfn.IFS(MOD(A1534,3)=2,VLOOKUP(A1534,任务数值!A:I,5),MOD(A1534,3)=0,VLOOKUP(A1534,任务数值!A:I,8),MOD(A1534,3)=1,VLOOKUP(A1534,任务数值!A:S,13))</f>
        <v>通关星球42-2</v>
      </c>
      <c r="C1534" s="17">
        <f t="shared" si="49"/>
        <v>1533</v>
      </c>
      <c r="D1534" s="22" t="str">
        <f t="shared" si="50"/>
        <v>成就类型-通关战斗类型关卡</v>
      </c>
      <c r="E1534" s="22">
        <v>1</v>
      </c>
      <c r="F1534" s="22" t="str">
        <f>_xlfn.IFS(MOD(A1534,3)=2,VLOOKUP(A1534,任务数值!A:R,9),MOD(A1534,3)=0,999,MOD(A1534,3)=1,VLOOKUP(A1534,任务数值!A:S,14))</f>
        <v>战斗类型-精英关卡|42|2</v>
      </c>
      <c r="G1534" s="22">
        <f>_xlfn.IFS(MOD(A1534,3)=2,1,MOD(A1534,3)=0,VLOOKUP(A1534,任务数值!A:S,7),MOD(A1534,3)=1,1)</f>
        <v>1</v>
      </c>
      <c r="H1534" s="6" t="s">
        <v>21</v>
      </c>
      <c r="I1534" s="3">
        <v>3</v>
      </c>
    </row>
    <row r="1535" s="3" customFormat="1" spans="1:9">
      <c r="A1535" s="17">
        <v>1533</v>
      </c>
      <c r="B1535" s="3" t="str">
        <f>_xlfn.IFS(MOD(A1535,3)=2,VLOOKUP(A1535,任务数值!A:I,5),MOD(A1535,3)=0,VLOOKUP(A1535,任务数值!A:I,8),MOD(A1535,3)=1,VLOOKUP(A1535,任务数值!A:S,13))</f>
        <v>职业总等级到达15000</v>
      </c>
      <c r="C1535" s="17">
        <f t="shared" si="49"/>
        <v>1534</v>
      </c>
      <c r="D1535" s="22" t="str">
        <f t="shared" si="50"/>
        <v>成就类型-职业到达等级</v>
      </c>
      <c r="E1535" s="22">
        <v>1</v>
      </c>
      <c r="F1535" s="22">
        <f>_xlfn.IFS(MOD(A1535,3)=2,VLOOKUP(A1535,任务数值!A:R,9),MOD(A1535,3)=0,999,MOD(A1535,3)=1,VLOOKUP(A1535,任务数值!A:S,14))</f>
        <v>999</v>
      </c>
      <c r="G1535" s="22">
        <f>_xlfn.IFS(MOD(A1535,3)=2,1,MOD(A1535,3)=0,VLOOKUP(A1535,任务数值!A:S,7),MOD(A1535,3)=1,1)</f>
        <v>15000</v>
      </c>
      <c r="H1535" s="6" t="s">
        <v>21</v>
      </c>
      <c r="I1535" s="3">
        <v>3</v>
      </c>
    </row>
    <row r="1536" s="3" customFormat="1" spans="1:9">
      <c r="A1536" s="17">
        <v>1534</v>
      </c>
      <c r="B1536" s="3" t="str">
        <f>_xlfn.IFS(MOD(A1536,3)=2,VLOOKUP(A1536,任务数值!A:I,5),MOD(A1536,3)=0,VLOOKUP(A1536,任务数值!A:I,8),MOD(A1536,3)=1,VLOOKUP(A1536,任务数值!A:S,13))</f>
        <v>通关守卫战:暗紫星170</v>
      </c>
      <c r="C1536" s="17">
        <f t="shared" si="49"/>
        <v>1535</v>
      </c>
      <c r="D1536" s="22" t="str">
        <f t="shared" si="50"/>
        <v>成就类型-通关战斗类型关卡</v>
      </c>
      <c r="E1536" s="22">
        <v>1</v>
      </c>
      <c r="F1536" s="22" t="str">
        <f>_xlfn.IFS(MOD(A1536,3)=2,VLOOKUP(A1536,任务数值!A:R,9),MOD(A1536,3)=0,999,MOD(A1536,3)=1,VLOOKUP(A1536,任务数值!A:S,14))</f>
        <v>战斗类型-挂机关卡|35|170</v>
      </c>
      <c r="G1536" s="22">
        <f>_xlfn.IFS(MOD(A1536,3)=2,1,MOD(A1536,3)=0,VLOOKUP(A1536,任务数值!A:S,7),MOD(A1536,3)=1,1)</f>
        <v>1</v>
      </c>
      <c r="H1536" s="6" t="s">
        <v>21</v>
      </c>
      <c r="I1536" s="3">
        <v>3</v>
      </c>
    </row>
    <row r="1537" s="3" customFormat="1" spans="1:9">
      <c r="A1537" s="17">
        <v>1535</v>
      </c>
      <c r="B1537" s="3" t="str">
        <f>_xlfn.IFS(MOD(A1537,3)=2,VLOOKUP(A1537,任务数值!A:I,5),MOD(A1537,3)=0,VLOOKUP(A1537,任务数值!A:I,8),MOD(A1537,3)=1,VLOOKUP(A1537,任务数值!A:S,13))</f>
        <v>通关星球42-2</v>
      </c>
      <c r="C1537" s="17">
        <f t="shared" si="49"/>
        <v>1536</v>
      </c>
      <c r="D1537" s="22" t="str">
        <f t="shared" si="50"/>
        <v>成就类型-通关战斗类型关卡</v>
      </c>
      <c r="E1537" s="22">
        <v>1</v>
      </c>
      <c r="F1537" s="22" t="str">
        <f>_xlfn.IFS(MOD(A1537,3)=2,VLOOKUP(A1537,任务数值!A:R,9),MOD(A1537,3)=0,999,MOD(A1537,3)=1,VLOOKUP(A1537,任务数值!A:S,14))</f>
        <v>战斗类型-精英关卡|42|2</v>
      </c>
      <c r="G1537" s="22">
        <f>_xlfn.IFS(MOD(A1537,3)=2,1,MOD(A1537,3)=0,VLOOKUP(A1537,任务数值!A:S,7),MOD(A1537,3)=1,1)</f>
        <v>1</v>
      </c>
      <c r="H1537" s="6" t="s">
        <v>21</v>
      </c>
      <c r="I1537" s="3">
        <v>3</v>
      </c>
    </row>
    <row r="1538" s="3" customFormat="1" spans="1:9">
      <c r="A1538" s="17">
        <v>1536</v>
      </c>
      <c r="B1538" s="3" t="str">
        <f>_xlfn.IFS(MOD(A1538,3)=2,VLOOKUP(A1538,任务数值!A:I,5),MOD(A1538,3)=0,VLOOKUP(A1538,任务数值!A:I,8),MOD(A1538,3)=1,VLOOKUP(A1538,任务数值!A:S,13))</f>
        <v>职业总等级到达15000</v>
      </c>
      <c r="C1538" s="17">
        <f t="shared" ref="C1538:C1601" si="51">A1538+1</f>
        <v>1537</v>
      </c>
      <c r="D1538" s="22" t="str">
        <f t="shared" ref="D1538:D1601" si="52">_xlfn.IFS(MOD(A1538,3)=2,"成就类型-通关战斗类型关卡",MOD(A1538,3)=0,"成就类型-职业到达等级",MOD(A1538,3)=1,"成就类型-通关战斗类型关卡")</f>
        <v>成就类型-职业到达等级</v>
      </c>
      <c r="E1538" s="22">
        <v>1</v>
      </c>
      <c r="F1538" s="22">
        <f>_xlfn.IFS(MOD(A1538,3)=2,VLOOKUP(A1538,任务数值!A:R,9),MOD(A1538,3)=0,999,MOD(A1538,3)=1,VLOOKUP(A1538,任务数值!A:S,14))</f>
        <v>999</v>
      </c>
      <c r="G1538" s="22">
        <f>_xlfn.IFS(MOD(A1538,3)=2,1,MOD(A1538,3)=0,VLOOKUP(A1538,任务数值!A:S,7),MOD(A1538,3)=1,1)</f>
        <v>15000</v>
      </c>
      <c r="H1538" s="6" t="s">
        <v>21</v>
      </c>
      <c r="I1538" s="3">
        <v>3</v>
      </c>
    </row>
    <row r="1539" s="3" customFormat="1" spans="1:9">
      <c r="A1539" s="17">
        <v>1537</v>
      </c>
      <c r="B1539" s="3" t="str">
        <f>_xlfn.IFS(MOD(A1539,3)=2,VLOOKUP(A1539,任务数值!A:I,5),MOD(A1539,3)=0,VLOOKUP(A1539,任务数值!A:I,8),MOD(A1539,3)=1,VLOOKUP(A1539,任务数值!A:S,13))</f>
        <v>通关守卫战:暗紫星170</v>
      </c>
      <c r="C1539" s="17">
        <f t="shared" si="51"/>
        <v>1538</v>
      </c>
      <c r="D1539" s="22" t="str">
        <f t="shared" si="52"/>
        <v>成就类型-通关战斗类型关卡</v>
      </c>
      <c r="E1539" s="22">
        <v>1</v>
      </c>
      <c r="F1539" s="22" t="str">
        <f>_xlfn.IFS(MOD(A1539,3)=2,VLOOKUP(A1539,任务数值!A:R,9),MOD(A1539,3)=0,999,MOD(A1539,3)=1,VLOOKUP(A1539,任务数值!A:S,14))</f>
        <v>战斗类型-挂机关卡|35|170</v>
      </c>
      <c r="G1539" s="22">
        <f>_xlfn.IFS(MOD(A1539,3)=2,1,MOD(A1539,3)=0,VLOOKUP(A1539,任务数值!A:S,7),MOD(A1539,3)=1,1)</f>
        <v>1</v>
      </c>
      <c r="H1539" s="6" t="s">
        <v>21</v>
      </c>
      <c r="I1539" s="3">
        <v>3</v>
      </c>
    </row>
    <row r="1540" s="3" customFormat="1" spans="1:9">
      <c r="A1540" s="17">
        <v>1538</v>
      </c>
      <c r="B1540" s="3" t="str">
        <f>_xlfn.IFS(MOD(A1540,3)=2,VLOOKUP(A1540,任务数值!A:I,5),MOD(A1540,3)=0,VLOOKUP(A1540,任务数值!A:I,8),MOD(A1540,3)=1,VLOOKUP(A1540,任务数值!A:S,13))</f>
        <v>通关星球42-2</v>
      </c>
      <c r="C1540" s="17">
        <f t="shared" si="51"/>
        <v>1539</v>
      </c>
      <c r="D1540" s="22" t="str">
        <f t="shared" si="52"/>
        <v>成就类型-通关战斗类型关卡</v>
      </c>
      <c r="E1540" s="22">
        <v>1</v>
      </c>
      <c r="F1540" s="22" t="str">
        <f>_xlfn.IFS(MOD(A1540,3)=2,VLOOKUP(A1540,任务数值!A:R,9),MOD(A1540,3)=0,999,MOD(A1540,3)=1,VLOOKUP(A1540,任务数值!A:S,14))</f>
        <v>战斗类型-精英关卡|42|2</v>
      </c>
      <c r="G1540" s="22">
        <f>_xlfn.IFS(MOD(A1540,3)=2,1,MOD(A1540,3)=0,VLOOKUP(A1540,任务数值!A:S,7),MOD(A1540,3)=1,1)</f>
        <v>1</v>
      </c>
      <c r="H1540" s="6" t="s">
        <v>21</v>
      </c>
      <c r="I1540" s="3">
        <v>3</v>
      </c>
    </row>
    <row r="1541" s="3" customFormat="1" spans="1:9">
      <c r="A1541" s="17">
        <v>1539</v>
      </c>
      <c r="B1541" s="3" t="str">
        <f>_xlfn.IFS(MOD(A1541,3)=2,VLOOKUP(A1541,任务数值!A:I,5),MOD(A1541,3)=0,VLOOKUP(A1541,任务数值!A:I,8),MOD(A1541,3)=1,VLOOKUP(A1541,任务数值!A:S,13))</f>
        <v>职业总等级到达15000</v>
      </c>
      <c r="C1541" s="17">
        <f t="shared" si="51"/>
        <v>1540</v>
      </c>
      <c r="D1541" s="22" t="str">
        <f t="shared" si="52"/>
        <v>成就类型-职业到达等级</v>
      </c>
      <c r="E1541" s="22">
        <v>1</v>
      </c>
      <c r="F1541" s="22">
        <f>_xlfn.IFS(MOD(A1541,3)=2,VLOOKUP(A1541,任务数值!A:R,9),MOD(A1541,3)=0,999,MOD(A1541,3)=1,VLOOKUP(A1541,任务数值!A:S,14))</f>
        <v>999</v>
      </c>
      <c r="G1541" s="22">
        <f>_xlfn.IFS(MOD(A1541,3)=2,1,MOD(A1541,3)=0,VLOOKUP(A1541,任务数值!A:S,7),MOD(A1541,3)=1,1)</f>
        <v>15000</v>
      </c>
      <c r="H1541" s="6" t="s">
        <v>21</v>
      </c>
      <c r="I1541" s="3">
        <v>3</v>
      </c>
    </row>
    <row r="1542" s="3" customFormat="1" spans="1:9">
      <c r="A1542" s="17">
        <v>1540</v>
      </c>
      <c r="B1542" s="3" t="str">
        <f>_xlfn.IFS(MOD(A1542,3)=2,VLOOKUP(A1542,任务数值!A:I,5),MOD(A1542,3)=0,VLOOKUP(A1542,任务数值!A:I,8),MOD(A1542,3)=1,VLOOKUP(A1542,任务数值!A:S,13))</f>
        <v>通关守卫战:暗紫星170</v>
      </c>
      <c r="C1542" s="17">
        <f t="shared" si="51"/>
        <v>1541</v>
      </c>
      <c r="D1542" s="22" t="str">
        <f t="shared" si="52"/>
        <v>成就类型-通关战斗类型关卡</v>
      </c>
      <c r="E1542" s="22">
        <v>1</v>
      </c>
      <c r="F1542" s="22" t="str">
        <f>_xlfn.IFS(MOD(A1542,3)=2,VLOOKUP(A1542,任务数值!A:R,9),MOD(A1542,3)=0,999,MOD(A1542,3)=1,VLOOKUP(A1542,任务数值!A:S,14))</f>
        <v>战斗类型-挂机关卡|35|170</v>
      </c>
      <c r="G1542" s="22">
        <f>_xlfn.IFS(MOD(A1542,3)=2,1,MOD(A1542,3)=0,VLOOKUP(A1542,任务数值!A:S,7),MOD(A1542,3)=1,1)</f>
        <v>1</v>
      </c>
      <c r="H1542" s="6" t="s">
        <v>21</v>
      </c>
      <c r="I1542" s="3">
        <v>3</v>
      </c>
    </row>
    <row r="1543" s="3" customFormat="1" spans="1:9">
      <c r="A1543" s="17">
        <v>1541</v>
      </c>
      <c r="B1543" s="3" t="str">
        <f>_xlfn.IFS(MOD(A1543,3)=2,VLOOKUP(A1543,任务数值!A:I,5),MOD(A1543,3)=0,VLOOKUP(A1543,任务数值!A:I,8),MOD(A1543,3)=1,VLOOKUP(A1543,任务数值!A:S,13))</f>
        <v>通关星球42-2</v>
      </c>
      <c r="C1543" s="17">
        <f t="shared" si="51"/>
        <v>1542</v>
      </c>
      <c r="D1543" s="22" t="str">
        <f t="shared" si="52"/>
        <v>成就类型-通关战斗类型关卡</v>
      </c>
      <c r="E1543" s="22">
        <v>1</v>
      </c>
      <c r="F1543" s="22" t="str">
        <f>_xlfn.IFS(MOD(A1543,3)=2,VLOOKUP(A1543,任务数值!A:R,9),MOD(A1543,3)=0,999,MOD(A1543,3)=1,VLOOKUP(A1543,任务数值!A:S,14))</f>
        <v>战斗类型-精英关卡|42|2</v>
      </c>
      <c r="G1543" s="22">
        <f>_xlfn.IFS(MOD(A1543,3)=2,1,MOD(A1543,3)=0,VLOOKUP(A1543,任务数值!A:S,7),MOD(A1543,3)=1,1)</f>
        <v>1</v>
      </c>
      <c r="H1543" s="6" t="s">
        <v>21</v>
      </c>
      <c r="I1543" s="3">
        <v>3</v>
      </c>
    </row>
    <row r="1544" s="3" customFormat="1" spans="1:9">
      <c r="A1544" s="17">
        <v>1542</v>
      </c>
      <c r="B1544" s="3" t="str">
        <f>_xlfn.IFS(MOD(A1544,3)=2,VLOOKUP(A1544,任务数值!A:I,5),MOD(A1544,3)=0,VLOOKUP(A1544,任务数值!A:I,8),MOD(A1544,3)=1,VLOOKUP(A1544,任务数值!A:S,13))</f>
        <v>职业总等级到达15000</v>
      </c>
      <c r="C1544" s="17">
        <f t="shared" si="51"/>
        <v>1543</v>
      </c>
      <c r="D1544" s="22" t="str">
        <f t="shared" si="52"/>
        <v>成就类型-职业到达等级</v>
      </c>
      <c r="E1544" s="22">
        <v>1</v>
      </c>
      <c r="F1544" s="22">
        <f>_xlfn.IFS(MOD(A1544,3)=2,VLOOKUP(A1544,任务数值!A:R,9),MOD(A1544,3)=0,999,MOD(A1544,3)=1,VLOOKUP(A1544,任务数值!A:S,14))</f>
        <v>999</v>
      </c>
      <c r="G1544" s="22">
        <f>_xlfn.IFS(MOD(A1544,3)=2,1,MOD(A1544,3)=0,VLOOKUP(A1544,任务数值!A:S,7),MOD(A1544,3)=1,1)</f>
        <v>15000</v>
      </c>
      <c r="H1544" s="6" t="s">
        <v>21</v>
      </c>
      <c r="I1544" s="3">
        <v>3</v>
      </c>
    </row>
    <row r="1545" s="3" customFormat="1" spans="1:9">
      <c r="A1545" s="17">
        <v>1543</v>
      </c>
      <c r="B1545" s="3" t="str">
        <f>_xlfn.IFS(MOD(A1545,3)=2,VLOOKUP(A1545,任务数值!A:I,5),MOD(A1545,3)=0,VLOOKUP(A1545,任务数值!A:I,8),MOD(A1545,3)=1,VLOOKUP(A1545,任务数值!A:S,13))</f>
        <v>通关守卫战:暗紫星170</v>
      </c>
      <c r="C1545" s="17">
        <f t="shared" si="51"/>
        <v>1544</v>
      </c>
      <c r="D1545" s="22" t="str">
        <f t="shared" si="52"/>
        <v>成就类型-通关战斗类型关卡</v>
      </c>
      <c r="E1545" s="22">
        <v>1</v>
      </c>
      <c r="F1545" s="22" t="str">
        <f>_xlfn.IFS(MOD(A1545,3)=2,VLOOKUP(A1545,任务数值!A:R,9),MOD(A1545,3)=0,999,MOD(A1545,3)=1,VLOOKUP(A1545,任务数值!A:S,14))</f>
        <v>战斗类型-挂机关卡|35|170</v>
      </c>
      <c r="G1545" s="22">
        <f>_xlfn.IFS(MOD(A1545,3)=2,1,MOD(A1545,3)=0,VLOOKUP(A1545,任务数值!A:S,7),MOD(A1545,3)=1,1)</f>
        <v>1</v>
      </c>
      <c r="H1545" s="6" t="s">
        <v>21</v>
      </c>
      <c r="I1545" s="3">
        <v>3</v>
      </c>
    </row>
    <row r="1546" s="3" customFormat="1" spans="1:9">
      <c r="A1546" s="17">
        <v>1544</v>
      </c>
      <c r="B1546" s="3" t="str">
        <f>_xlfn.IFS(MOD(A1546,3)=2,VLOOKUP(A1546,任务数值!A:I,5),MOD(A1546,3)=0,VLOOKUP(A1546,任务数值!A:I,8),MOD(A1546,3)=1,VLOOKUP(A1546,任务数值!A:S,13))</f>
        <v>通关星球42-2</v>
      </c>
      <c r="C1546" s="17">
        <f t="shared" si="51"/>
        <v>1545</v>
      </c>
      <c r="D1546" s="22" t="str">
        <f t="shared" si="52"/>
        <v>成就类型-通关战斗类型关卡</v>
      </c>
      <c r="E1546" s="22">
        <v>1</v>
      </c>
      <c r="F1546" s="22" t="str">
        <f>_xlfn.IFS(MOD(A1546,3)=2,VLOOKUP(A1546,任务数值!A:R,9),MOD(A1546,3)=0,999,MOD(A1546,3)=1,VLOOKUP(A1546,任务数值!A:S,14))</f>
        <v>战斗类型-精英关卡|42|2</v>
      </c>
      <c r="G1546" s="22">
        <f>_xlfn.IFS(MOD(A1546,3)=2,1,MOD(A1546,3)=0,VLOOKUP(A1546,任务数值!A:S,7),MOD(A1546,3)=1,1)</f>
        <v>1</v>
      </c>
      <c r="H1546" s="6" t="s">
        <v>21</v>
      </c>
      <c r="I1546" s="3">
        <v>3</v>
      </c>
    </row>
    <row r="1547" s="3" customFormat="1" spans="1:9">
      <c r="A1547" s="17">
        <v>1545</v>
      </c>
      <c r="B1547" s="3" t="str">
        <f>_xlfn.IFS(MOD(A1547,3)=2,VLOOKUP(A1547,任务数值!A:I,5),MOD(A1547,3)=0,VLOOKUP(A1547,任务数值!A:I,8),MOD(A1547,3)=1,VLOOKUP(A1547,任务数值!A:S,13))</f>
        <v>职业总等级到达15000</v>
      </c>
      <c r="C1547" s="17">
        <f t="shared" si="51"/>
        <v>1546</v>
      </c>
      <c r="D1547" s="22" t="str">
        <f t="shared" si="52"/>
        <v>成就类型-职业到达等级</v>
      </c>
      <c r="E1547" s="22">
        <v>1</v>
      </c>
      <c r="F1547" s="22">
        <f>_xlfn.IFS(MOD(A1547,3)=2,VLOOKUP(A1547,任务数值!A:R,9),MOD(A1547,3)=0,999,MOD(A1547,3)=1,VLOOKUP(A1547,任务数值!A:S,14))</f>
        <v>999</v>
      </c>
      <c r="G1547" s="22">
        <f>_xlfn.IFS(MOD(A1547,3)=2,1,MOD(A1547,3)=0,VLOOKUP(A1547,任务数值!A:S,7),MOD(A1547,3)=1,1)</f>
        <v>15000</v>
      </c>
      <c r="H1547" s="6" t="s">
        <v>21</v>
      </c>
      <c r="I1547" s="3">
        <v>3</v>
      </c>
    </row>
    <row r="1548" s="3" customFormat="1" spans="1:9">
      <c r="A1548" s="17">
        <v>1546</v>
      </c>
      <c r="B1548" s="3" t="str">
        <f>_xlfn.IFS(MOD(A1548,3)=2,VLOOKUP(A1548,任务数值!A:I,5),MOD(A1548,3)=0,VLOOKUP(A1548,任务数值!A:I,8),MOD(A1548,3)=1,VLOOKUP(A1548,任务数值!A:S,13))</f>
        <v>通关守卫战:暗紫星170</v>
      </c>
      <c r="C1548" s="17">
        <f t="shared" si="51"/>
        <v>1547</v>
      </c>
      <c r="D1548" s="22" t="str">
        <f t="shared" si="52"/>
        <v>成就类型-通关战斗类型关卡</v>
      </c>
      <c r="E1548" s="22">
        <v>1</v>
      </c>
      <c r="F1548" s="22" t="str">
        <f>_xlfn.IFS(MOD(A1548,3)=2,VLOOKUP(A1548,任务数值!A:R,9),MOD(A1548,3)=0,999,MOD(A1548,3)=1,VLOOKUP(A1548,任务数值!A:S,14))</f>
        <v>战斗类型-挂机关卡|35|170</v>
      </c>
      <c r="G1548" s="22">
        <f>_xlfn.IFS(MOD(A1548,3)=2,1,MOD(A1548,3)=0,VLOOKUP(A1548,任务数值!A:S,7),MOD(A1548,3)=1,1)</f>
        <v>1</v>
      </c>
      <c r="H1548" s="6" t="s">
        <v>21</v>
      </c>
      <c r="I1548" s="3">
        <v>3</v>
      </c>
    </row>
    <row r="1549" s="3" customFormat="1" spans="1:9">
      <c r="A1549" s="17">
        <v>1547</v>
      </c>
      <c r="B1549" s="3" t="str">
        <f>_xlfn.IFS(MOD(A1549,3)=2,VLOOKUP(A1549,任务数值!A:I,5),MOD(A1549,3)=0,VLOOKUP(A1549,任务数值!A:I,8),MOD(A1549,3)=1,VLOOKUP(A1549,任务数值!A:S,13))</f>
        <v>通关星球42-2</v>
      </c>
      <c r="C1549" s="17">
        <f t="shared" si="51"/>
        <v>1548</v>
      </c>
      <c r="D1549" s="22" t="str">
        <f t="shared" si="52"/>
        <v>成就类型-通关战斗类型关卡</v>
      </c>
      <c r="E1549" s="22">
        <v>1</v>
      </c>
      <c r="F1549" s="22" t="str">
        <f>_xlfn.IFS(MOD(A1549,3)=2,VLOOKUP(A1549,任务数值!A:R,9),MOD(A1549,3)=0,999,MOD(A1549,3)=1,VLOOKUP(A1549,任务数值!A:S,14))</f>
        <v>战斗类型-精英关卡|42|2</v>
      </c>
      <c r="G1549" s="22">
        <f>_xlfn.IFS(MOD(A1549,3)=2,1,MOD(A1549,3)=0,VLOOKUP(A1549,任务数值!A:S,7),MOD(A1549,3)=1,1)</f>
        <v>1</v>
      </c>
      <c r="H1549" s="6" t="s">
        <v>21</v>
      </c>
      <c r="I1549" s="3">
        <v>3</v>
      </c>
    </row>
    <row r="1550" s="3" customFormat="1" spans="1:9">
      <c r="A1550" s="17">
        <v>1548</v>
      </c>
      <c r="B1550" s="3" t="str">
        <f>_xlfn.IFS(MOD(A1550,3)=2,VLOOKUP(A1550,任务数值!A:I,5),MOD(A1550,3)=0,VLOOKUP(A1550,任务数值!A:I,8),MOD(A1550,3)=1,VLOOKUP(A1550,任务数值!A:S,13))</f>
        <v>职业总等级到达15000</v>
      </c>
      <c r="C1550" s="17">
        <f t="shared" si="51"/>
        <v>1549</v>
      </c>
      <c r="D1550" s="22" t="str">
        <f t="shared" si="52"/>
        <v>成就类型-职业到达等级</v>
      </c>
      <c r="E1550" s="22">
        <v>1</v>
      </c>
      <c r="F1550" s="22">
        <f>_xlfn.IFS(MOD(A1550,3)=2,VLOOKUP(A1550,任务数值!A:R,9),MOD(A1550,3)=0,999,MOD(A1550,3)=1,VLOOKUP(A1550,任务数值!A:S,14))</f>
        <v>999</v>
      </c>
      <c r="G1550" s="22">
        <f>_xlfn.IFS(MOD(A1550,3)=2,1,MOD(A1550,3)=0,VLOOKUP(A1550,任务数值!A:S,7),MOD(A1550,3)=1,1)</f>
        <v>15000</v>
      </c>
      <c r="H1550" s="6" t="s">
        <v>21</v>
      </c>
      <c r="I1550" s="3">
        <v>3</v>
      </c>
    </row>
    <row r="1551" s="3" customFormat="1" spans="1:9">
      <c r="A1551" s="17">
        <v>1549</v>
      </c>
      <c r="B1551" s="3" t="str">
        <f>_xlfn.IFS(MOD(A1551,3)=2,VLOOKUP(A1551,任务数值!A:I,5),MOD(A1551,3)=0,VLOOKUP(A1551,任务数值!A:I,8),MOD(A1551,3)=1,VLOOKUP(A1551,任务数值!A:S,13))</f>
        <v>通关守卫战:暗紫星170</v>
      </c>
      <c r="C1551" s="17">
        <f t="shared" si="51"/>
        <v>1550</v>
      </c>
      <c r="D1551" s="22" t="str">
        <f t="shared" si="52"/>
        <v>成就类型-通关战斗类型关卡</v>
      </c>
      <c r="E1551" s="22">
        <v>1</v>
      </c>
      <c r="F1551" s="22" t="str">
        <f>_xlfn.IFS(MOD(A1551,3)=2,VLOOKUP(A1551,任务数值!A:R,9),MOD(A1551,3)=0,999,MOD(A1551,3)=1,VLOOKUP(A1551,任务数值!A:S,14))</f>
        <v>战斗类型-挂机关卡|35|170</v>
      </c>
      <c r="G1551" s="22">
        <f>_xlfn.IFS(MOD(A1551,3)=2,1,MOD(A1551,3)=0,VLOOKUP(A1551,任务数值!A:S,7),MOD(A1551,3)=1,1)</f>
        <v>1</v>
      </c>
      <c r="H1551" s="6" t="s">
        <v>21</v>
      </c>
      <c r="I1551" s="3">
        <v>3</v>
      </c>
    </row>
    <row r="1552" s="3" customFormat="1" spans="1:9">
      <c r="A1552" s="17">
        <v>1550</v>
      </c>
      <c r="B1552" s="3" t="str">
        <f>_xlfn.IFS(MOD(A1552,3)=2,VLOOKUP(A1552,任务数值!A:I,5),MOD(A1552,3)=0,VLOOKUP(A1552,任务数值!A:I,8),MOD(A1552,3)=1,VLOOKUP(A1552,任务数值!A:S,13))</f>
        <v>通关星球42-2</v>
      </c>
      <c r="C1552" s="17">
        <f t="shared" si="51"/>
        <v>1551</v>
      </c>
      <c r="D1552" s="22" t="str">
        <f t="shared" si="52"/>
        <v>成就类型-通关战斗类型关卡</v>
      </c>
      <c r="E1552" s="22">
        <v>1</v>
      </c>
      <c r="F1552" s="22" t="str">
        <f>_xlfn.IFS(MOD(A1552,3)=2,VLOOKUP(A1552,任务数值!A:R,9),MOD(A1552,3)=0,999,MOD(A1552,3)=1,VLOOKUP(A1552,任务数值!A:S,14))</f>
        <v>战斗类型-精英关卡|42|2</v>
      </c>
      <c r="G1552" s="22">
        <f>_xlfn.IFS(MOD(A1552,3)=2,1,MOD(A1552,3)=0,VLOOKUP(A1552,任务数值!A:S,7),MOD(A1552,3)=1,1)</f>
        <v>1</v>
      </c>
      <c r="H1552" s="6" t="s">
        <v>21</v>
      </c>
      <c r="I1552" s="3">
        <v>3</v>
      </c>
    </row>
    <row r="1553" s="3" customFormat="1" spans="1:9">
      <c r="A1553" s="17">
        <v>1551</v>
      </c>
      <c r="B1553" s="3" t="str">
        <f>_xlfn.IFS(MOD(A1553,3)=2,VLOOKUP(A1553,任务数值!A:I,5),MOD(A1553,3)=0,VLOOKUP(A1553,任务数值!A:I,8),MOD(A1553,3)=1,VLOOKUP(A1553,任务数值!A:S,13))</f>
        <v>职业总等级到达15000</v>
      </c>
      <c r="C1553" s="17">
        <f t="shared" si="51"/>
        <v>1552</v>
      </c>
      <c r="D1553" s="22" t="str">
        <f t="shared" si="52"/>
        <v>成就类型-职业到达等级</v>
      </c>
      <c r="E1553" s="22">
        <v>1</v>
      </c>
      <c r="F1553" s="22">
        <f>_xlfn.IFS(MOD(A1553,3)=2,VLOOKUP(A1553,任务数值!A:R,9),MOD(A1553,3)=0,999,MOD(A1553,3)=1,VLOOKUP(A1553,任务数值!A:S,14))</f>
        <v>999</v>
      </c>
      <c r="G1553" s="22">
        <f>_xlfn.IFS(MOD(A1553,3)=2,1,MOD(A1553,3)=0,VLOOKUP(A1553,任务数值!A:S,7),MOD(A1553,3)=1,1)</f>
        <v>15000</v>
      </c>
      <c r="H1553" s="6" t="s">
        <v>21</v>
      </c>
      <c r="I1553" s="3">
        <v>3</v>
      </c>
    </row>
    <row r="1554" s="3" customFormat="1" spans="1:9">
      <c r="A1554" s="17">
        <v>1552</v>
      </c>
      <c r="B1554" s="3" t="str">
        <f>_xlfn.IFS(MOD(A1554,3)=2,VLOOKUP(A1554,任务数值!A:I,5),MOD(A1554,3)=0,VLOOKUP(A1554,任务数值!A:I,8),MOD(A1554,3)=1,VLOOKUP(A1554,任务数值!A:S,13))</f>
        <v>通关守卫战:暗紫星170</v>
      </c>
      <c r="C1554" s="17">
        <f t="shared" si="51"/>
        <v>1553</v>
      </c>
      <c r="D1554" s="22" t="str">
        <f t="shared" si="52"/>
        <v>成就类型-通关战斗类型关卡</v>
      </c>
      <c r="E1554" s="22">
        <v>1</v>
      </c>
      <c r="F1554" s="22" t="str">
        <f>_xlfn.IFS(MOD(A1554,3)=2,VLOOKUP(A1554,任务数值!A:R,9),MOD(A1554,3)=0,999,MOD(A1554,3)=1,VLOOKUP(A1554,任务数值!A:S,14))</f>
        <v>战斗类型-挂机关卡|35|170</v>
      </c>
      <c r="G1554" s="22">
        <f>_xlfn.IFS(MOD(A1554,3)=2,1,MOD(A1554,3)=0,VLOOKUP(A1554,任务数值!A:S,7),MOD(A1554,3)=1,1)</f>
        <v>1</v>
      </c>
      <c r="H1554" s="6" t="s">
        <v>21</v>
      </c>
      <c r="I1554" s="3">
        <v>3</v>
      </c>
    </row>
    <row r="1555" s="3" customFormat="1" spans="1:9">
      <c r="A1555" s="17">
        <v>1553</v>
      </c>
      <c r="B1555" s="3" t="str">
        <f>_xlfn.IFS(MOD(A1555,3)=2,VLOOKUP(A1555,任务数值!A:I,5),MOD(A1555,3)=0,VLOOKUP(A1555,任务数值!A:I,8),MOD(A1555,3)=1,VLOOKUP(A1555,任务数值!A:S,13))</f>
        <v>通关星球42-2</v>
      </c>
      <c r="C1555" s="17">
        <f t="shared" si="51"/>
        <v>1554</v>
      </c>
      <c r="D1555" s="22" t="str">
        <f t="shared" si="52"/>
        <v>成就类型-通关战斗类型关卡</v>
      </c>
      <c r="E1555" s="22">
        <v>1</v>
      </c>
      <c r="F1555" s="22" t="str">
        <f>_xlfn.IFS(MOD(A1555,3)=2,VLOOKUP(A1555,任务数值!A:R,9),MOD(A1555,3)=0,999,MOD(A1555,3)=1,VLOOKUP(A1555,任务数值!A:S,14))</f>
        <v>战斗类型-精英关卡|42|2</v>
      </c>
      <c r="G1555" s="22">
        <f>_xlfn.IFS(MOD(A1555,3)=2,1,MOD(A1555,3)=0,VLOOKUP(A1555,任务数值!A:S,7),MOD(A1555,3)=1,1)</f>
        <v>1</v>
      </c>
      <c r="H1555" s="6" t="s">
        <v>21</v>
      </c>
      <c r="I1555" s="3">
        <v>3</v>
      </c>
    </row>
    <row r="1556" s="3" customFormat="1" spans="1:9">
      <c r="A1556" s="17">
        <v>1554</v>
      </c>
      <c r="B1556" s="3" t="str">
        <f>_xlfn.IFS(MOD(A1556,3)=2,VLOOKUP(A1556,任务数值!A:I,5),MOD(A1556,3)=0,VLOOKUP(A1556,任务数值!A:I,8),MOD(A1556,3)=1,VLOOKUP(A1556,任务数值!A:S,13))</f>
        <v>职业总等级到达15000</v>
      </c>
      <c r="C1556" s="17">
        <f t="shared" si="51"/>
        <v>1555</v>
      </c>
      <c r="D1556" s="22" t="str">
        <f t="shared" si="52"/>
        <v>成就类型-职业到达等级</v>
      </c>
      <c r="E1556" s="22">
        <v>1</v>
      </c>
      <c r="F1556" s="22">
        <f>_xlfn.IFS(MOD(A1556,3)=2,VLOOKUP(A1556,任务数值!A:R,9),MOD(A1556,3)=0,999,MOD(A1556,3)=1,VLOOKUP(A1556,任务数值!A:S,14))</f>
        <v>999</v>
      </c>
      <c r="G1556" s="22">
        <f>_xlfn.IFS(MOD(A1556,3)=2,1,MOD(A1556,3)=0,VLOOKUP(A1556,任务数值!A:S,7),MOD(A1556,3)=1,1)</f>
        <v>15000</v>
      </c>
      <c r="H1556" s="6" t="s">
        <v>21</v>
      </c>
      <c r="I1556" s="3">
        <v>3</v>
      </c>
    </row>
    <row r="1557" s="3" customFormat="1" spans="1:9">
      <c r="A1557" s="17">
        <v>1555</v>
      </c>
      <c r="B1557" s="3" t="str">
        <f>_xlfn.IFS(MOD(A1557,3)=2,VLOOKUP(A1557,任务数值!A:I,5),MOD(A1557,3)=0,VLOOKUP(A1557,任务数值!A:I,8),MOD(A1557,3)=1,VLOOKUP(A1557,任务数值!A:S,13))</f>
        <v>通关守卫战:暗紫星170</v>
      </c>
      <c r="C1557" s="17">
        <f t="shared" si="51"/>
        <v>1556</v>
      </c>
      <c r="D1557" s="22" t="str">
        <f t="shared" si="52"/>
        <v>成就类型-通关战斗类型关卡</v>
      </c>
      <c r="E1557" s="22">
        <v>1</v>
      </c>
      <c r="F1557" s="22" t="str">
        <f>_xlfn.IFS(MOD(A1557,3)=2,VLOOKUP(A1557,任务数值!A:R,9),MOD(A1557,3)=0,999,MOD(A1557,3)=1,VLOOKUP(A1557,任务数值!A:S,14))</f>
        <v>战斗类型-挂机关卡|35|170</v>
      </c>
      <c r="G1557" s="22">
        <f>_xlfn.IFS(MOD(A1557,3)=2,1,MOD(A1557,3)=0,VLOOKUP(A1557,任务数值!A:S,7),MOD(A1557,3)=1,1)</f>
        <v>1</v>
      </c>
      <c r="H1557" s="6" t="s">
        <v>21</v>
      </c>
      <c r="I1557" s="3">
        <v>3</v>
      </c>
    </row>
    <row r="1558" s="3" customFormat="1" spans="1:9">
      <c r="A1558" s="17">
        <v>1556</v>
      </c>
      <c r="B1558" s="3" t="str">
        <f>_xlfn.IFS(MOD(A1558,3)=2,VLOOKUP(A1558,任务数值!A:I,5),MOD(A1558,3)=0,VLOOKUP(A1558,任务数值!A:I,8),MOD(A1558,3)=1,VLOOKUP(A1558,任务数值!A:S,13))</f>
        <v>通关星球42-2</v>
      </c>
      <c r="C1558" s="17">
        <f t="shared" si="51"/>
        <v>1557</v>
      </c>
      <c r="D1558" s="22" t="str">
        <f t="shared" si="52"/>
        <v>成就类型-通关战斗类型关卡</v>
      </c>
      <c r="E1558" s="22">
        <v>1</v>
      </c>
      <c r="F1558" s="22" t="str">
        <f>_xlfn.IFS(MOD(A1558,3)=2,VLOOKUP(A1558,任务数值!A:R,9),MOD(A1558,3)=0,999,MOD(A1558,3)=1,VLOOKUP(A1558,任务数值!A:S,14))</f>
        <v>战斗类型-精英关卡|42|2</v>
      </c>
      <c r="G1558" s="22">
        <f>_xlfn.IFS(MOD(A1558,3)=2,1,MOD(A1558,3)=0,VLOOKUP(A1558,任务数值!A:S,7),MOD(A1558,3)=1,1)</f>
        <v>1</v>
      </c>
      <c r="H1558" s="6" t="s">
        <v>21</v>
      </c>
      <c r="I1558" s="3">
        <v>3</v>
      </c>
    </row>
    <row r="1559" s="3" customFormat="1" spans="1:9">
      <c r="A1559" s="17">
        <v>1557</v>
      </c>
      <c r="B1559" s="3" t="str">
        <f>_xlfn.IFS(MOD(A1559,3)=2,VLOOKUP(A1559,任务数值!A:I,5),MOD(A1559,3)=0,VLOOKUP(A1559,任务数值!A:I,8),MOD(A1559,3)=1,VLOOKUP(A1559,任务数值!A:S,13))</f>
        <v>职业总等级到达15000</v>
      </c>
      <c r="C1559" s="17">
        <f t="shared" si="51"/>
        <v>1558</v>
      </c>
      <c r="D1559" s="22" t="str">
        <f t="shared" si="52"/>
        <v>成就类型-职业到达等级</v>
      </c>
      <c r="E1559" s="22">
        <v>1</v>
      </c>
      <c r="F1559" s="22">
        <f>_xlfn.IFS(MOD(A1559,3)=2,VLOOKUP(A1559,任务数值!A:R,9),MOD(A1559,3)=0,999,MOD(A1559,3)=1,VLOOKUP(A1559,任务数值!A:S,14))</f>
        <v>999</v>
      </c>
      <c r="G1559" s="22">
        <f>_xlfn.IFS(MOD(A1559,3)=2,1,MOD(A1559,3)=0,VLOOKUP(A1559,任务数值!A:S,7),MOD(A1559,3)=1,1)</f>
        <v>15000</v>
      </c>
      <c r="H1559" s="6" t="s">
        <v>21</v>
      </c>
      <c r="I1559" s="3">
        <v>3</v>
      </c>
    </row>
    <row r="1560" s="3" customFormat="1" spans="1:9">
      <c r="A1560" s="17">
        <v>1558</v>
      </c>
      <c r="B1560" s="3" t="str">
        <f>_xlfn.IFS(MOD(A1560,3)=2,VLOOKUP(A1560,任务数值!A:I,5),MOD(A1560,3)=0,VLOOKUP(A1560,任务数值!A:I,8),MOD(A1560,3)=1,VLOOKUP(A1560,任务数值!A:S,13))</f>
        <v>通关守卫战:暗紫星170</v>
      </c>
      <c r="C1560" s="17">
        <f t="shared" si="51"/>
        <v>1559</v>
      </c>
      <c r="D1560" s="22" t="str">
        <f t="shared" si="52"/>
        <v>成就类型-通关战斗类型关卡</v>
      </c>
      <c r="E1560" s="22">
        <v>1</v>
      </c>
      <c r="F1560" s="22" t="str">
        <f>_xlfn.IFS(MOD(A1560,3)=2,VLOOKUP(A1560,任务数值!A:R,9),MOD(A1560,3)=0,999,MOD(A1560,3)=1,VLOOKUP(A1560,任务数值!A:S,14))</f>
        <v>战斗类型-挂机关卡|35|170</v>
      </c>
      <c r="G1560" s="22">
        <f>_xlfn.IFS(MOD(A1560,3)=2,1,MOD(A1560,3)=0,VLOOKUP(A1560,任务数值!A:S,7),MOD(A1560,3)=1,1)</f>
        <v>1</v>
      </c>
      <c r="H1560" s="6" t="s">
        <v>21</v>
      </c>
      <c r="I1560" s="3">
        <v>3</v>
      </c>
    </row>
    <row r="1561" s="3" customFormat="1" spans="1:9">
      <c r="A1561" s="17">
        <v>1559</v>
      </c>
      <c r="B1561" s="3" t="str">
        <f>_xlfn.IFS(MOD(A1561,3)=2,VLOOKUP(A1561,任务数值!A:I,5),MOD(A1561,3)=0,VLOOKUP(A1561,任务数值!A:I,8),MOD(A1561,3)=1,VLOOKUP(A1561,任务数值!A:S,13))</f>
        <v>通关星球42-2</v>
      </c>
      <c r="C1561" s="17">
        <f t="shared" si="51"/>
        <v>1560</v>
      </c>
      <c r="D1561" s="22" t="str">
        <f t="shared" si="52"/>
        <v>成就类型-通关战斗类型关卡</v>
      </c>
      <c r="E1561" s="22">
        <v>1</v>
      </c>
      <c r="F1561" s="22" t="str">
        <f>_xlfn.IFS(MOD(A1561,3)=2,VLOOKUP(A1561,任务数值!A:R,9),MOD(A1561,3)=0,999,MOD(A1561,3)=1,VLOOKUP(A1561,任务数值!A:S,14))</f>
        <v>战斗类型-精英关卡|42|2</v>
      </c>
      <c r="G1561" s="22">
        <f>_xlfn.IFS(MOD(A1561,3)=2,1,MOD(A1561,3)=0,VLOOKUP(A1561,任务数值!A:S,7),MOD(A1561,3)=1,1)</f>
        <v>1</v>
      </c>
      <c r="H1561" s="6" t="s">
        <v>21</v>
      </c>
      <c r="I1561" s="3">
        <v>3</v>
      </c>
    </row>
    <row r="1562" s="3" customFormat="1" spans="1:9">
      <c r="A1562" s="17">
        <v>1560</v>
      </c>
      <c r="B1562" s="3" t="str">
        <f>_xlfn.IFS(MOD(A1562,3)=2,VLOOKUP(A1562,任务数值!A:I,5),MOD(A1562,3)=0,VLOOKUP(A1562,任务数值!A:I,8),MOD(A1562,3)=1,VLOOKUP(A1562,任务数值!A:S,13))</f>
        <v>职业总等级到达15000</v>
      </c>
      <c r="C1562" s="17">
        <f t="shared" si="51"/>
        <v>1561</v>
      </c>
      <c r="D1562" s="22" t="str">
        <f t="shared" si="52"/>
        <v>成就类型-职业到达等级</v>
      </c>
      <c r="E1562" s="22">
        <v>1</v>
      </c>
      <c r="F1562" s="22">
        <f>_xlfn.IFS(MOD(A1562,3)=2,VLOOKUP(A1562,任务数值!A:R,9),MOD(A1562,3)=0,999,MOD(A1562,3)=1,VLOOKUP(A1562,任务数值!A:S,14))</f>
        <v>999</v>
      </c>
      <c r="G1562" s="22">
        <f>_xlfn.IFS(MOD(A1562,3)=2,1,MOD(A1562,3)=0,VLOOKUP(A1562,任务数值!A:S,7),MOD(A1562,3)=1,1)</f>
        <v>15000</v>
      </c>
      <c r="H1562" s="6" t="s">
        <v>21</v>
      </c>
      <c r="I1562" s="3">
        <v>3</v>
      </c>
    </row>
    <row r="1563" s="3" customFormat="1" spans="1:9">
      <c r="A1563" s="17">
        <v>1561</v>
      </c>
      <c r="B1563" s="3" t="str">
        <f>_xlfn.IFS(MOD(A1563,3)=2,VLOOKUP(A1563,任务数值!A:I,5),MOD(A1563,3)=0,VLOOKUP(A1563,任务数值!A:I,8),MOD(A1563,3)=1,VLOOKUP(A1563,任务数值!A:S,13))</f>
        <v>通关守卫战:暗紫星170</v>
      </c>
      <c r="C1563" s="17">
        <f t="shared" si="51"/>
        <v>1562</v>
      </c>
      <c r="D1563" s="22" t="str">
        <f t="shared" si="52"/>
        <v>成就类型-通关战斗类型关卡</v>
      </c>
      <c r="E1563" s="22">
        <v>1</v>
      </c>
      <c r="F1563" s="22" t="str">
        <f>_xlfn.IFS(MOD(A1563,3)=2,VLOOKUP(A1563,任务数值!A:R,9),MOD(A1563,3)=0,999,MOD(A1563,3)=1,VLOOKUP(A1563,任务数值!A:S,14))</f>
        <v>战斗类型-挂机关卡|35|170</v>
      </c>
      <c r="G1563" s="22">
        <f>_xlfn.IFS(MOD(A1563,3)=2,1,MOD(A1563,3)=0,VLOOKUP(A1563,任务数值!A:S,7),MOD(A1563,3)=1,1)</f>
        <v>1</v>
      </c>
      <c r="H1563" s="6" t="s">
        <v>21</v>
      </c>
      <c r="I1563" s="3">
        <v>3</v>
      </c>
    </row>
    <row r="1564" s="3" customFormat="1" spans="1:9">
      <c r="A1564" s="17">
        <v>1562</v>
      </c>
      <c r="B1564" s="3" t="str">
        <f>_xlfn.IFS(MOD(A1564,3)=2,VLOOKUP(A1564,任务数值!A:I,5),MOD(A1564,3)=0,VLOOKUP(A1564,任务数值!A:I,8),MOD(A1564,3)=1,VLOOKUP(A1564,任务数值!A:S,13))</f>
        <v>通关星球42-2</v>
      </c>
      <c r="C1564" s="17">
        <f t="shared" si="51"/>
        <v>1563</v>
      </c>
      <c r="D1564" s="22" t="str">
        <f t="shared" si="52"/>
        <v>成就类型-通关战斗类型关卡</v>
      </c>
      <c r="E1564" s="22">
        <v>1</v>
      </c>
      <c r="F1564" s="22" t="str">
        <f>_xlfn.IFS(MOD(A1564,3)=2,VLOOKUP(A1564,任务数值!A:R,9),MOD(A1564,3)=0,999,MOD(A1564,3)=1,VLOOKUP(A1564,任务数值!A:S,14))</f>
        <v>战斗类型-精英关卡|42|2</v>
      </c>
      <c r="G1564" s="22">
        <f>_xlfn.IFS(MOD(A1564,3)=2,1,MOD(A1564,3)=0,VLOOKUP(A1564,任务数值!A:S,7),MOD(A1564,3)=1,1)</f>
        <v>1</v>
      </c>
      <c r="H1564" s="6" t="s">
        <v>21</v>
      </c>
      <c r="I1564" s="3">
        <v>3</v>
      </c>
    </row>
    <row r="1565" s="3" customFormat="1" spans="1:9">
      <c r="A1565" s="17">
        <v>1563</v>
      </c>
      <c r="B1565" s="3" t="str">
        <f>_xlfn.IFS(MOD(A1565,3)=2,VLOOKUP(A1565,任务数值!A:I,5),MOD(A1565,3)=0,VLOOKUP(A1565,任务数值!A:I,8),MOD(A1565,3)=1,VLOOKUP(A1565,任务数值!A:S,13))</f>
        <v>职业总等级到达15000</v>
      </c>
      <c r="C1565" s="17">
        <f t="shared" si="51"/>
        <v>1564</v>
      </c>
      <c r="D1565" s="22" t="str">
        <f t="shared" si="52"/>
        <v>成就类型-职业到达等级</v>
      </c>
      <c r="E1565" s="22">
        <v>1</v>
      </c>
      <c r="F1565" s="22">
        <f>_xlfn.IFS(MOD(A1565,3)=2,VLOOKUP(A1565,任务数值!A:R,9),MOD(A1565,3)=0,999,MOD(A1565,3)=1,VLOOKUP(A1565,任务数值!A:S,14))</f>
        <v>999</v>
      </c>
      <c r="G1565" s="22">
        <f>_xlfn.IFS(MOD(A1565,3)=2,1,MOD(A1565,3)=0,VLOOKUP(A1565,任务数值!A:S,7),MOD(A1565,3)=1,1)</f>
        <v>15000</v>
      </c>
      <c r="H1565" s="6" t="s">
        <v>21</v>
      </c>
      <c r="I1565" s="3">
        <v>3</v>
      </c>
    </row>
    <row r="1566" s="3" customFormat="1" spans="1:9">
      <c r="A1566" s="17">
        <v>1564</v>
      </c>
      <c r="B1566" s="3" t="str">
        <f>_xlfn.IFS(MOD(A1566,3)=2,VLOOKUP(A1566,任务数值!A:I,5),MOD(A1566,3)=0,VLOOKUP(A1566,任务数值!A:I,8),MOD(A1566,3)=1,VLOOKUP(A1566,任务数值!A:S,13))</f>
        <v>通关守卫战:暗紫星170</v>
      </c>
      <c r="C1566" s="17">
        <f t="shared" si="51"/>
        <v>1565</v>
      </c>
      <c r="D1566" s="22" t="str">
        <f t="shared" si="52"/>
        <v>成就类型-通关战斗类型关卡</v>
      </c>
      <c r="E1566" s="22">
        <v>1</v>
      </c>
      <c r="F1566" s="22" t="str">
        <f>_xlfn.IFS(MOD(A1566,3)=2,VLOOKUP(A1566,任务数值!A:R,9),MOD(A1566,3)=0,999,MOD(A1566,3)=1,VLOOKUP(A1566,任务数值!A:S,14))</f>
        <v>战斗类型-挂机关卡|35|170</v>
      </c>
      <c r="G1566" s="22">
        <f>_xlfn.IFS(MOD(A1566,3)=2,1,MOD(A1566,3)=0,VLOOKUP(A1566,任务数值!A:S,7),MOD(A1566,3)=1,1)</f>
        <v>1</v>
      </c>
      <c r="H1566" s="6" t="s">
        <v>21</v>
      </c>
      <c r="I1566" s="3">
        <v>3</v>
      </c>
    </row>
    <row r="1567" s="3" customFormat="1" spans="1:9">
      <c r="A1567" s="17">
        <v>1565</v>
      </c>
      <c r="B1567" s="3" t="str">
        <f>_xlfn.IFS(MOD(A1567,3)=2,VLOOKUP(A1567,任务数值!A:I,5),MOD(A1567,3)=0,VLOOKUP(A1567,任务数值!A:I,8),MOD(A1567,3)=1,VLOOKUP(A1567,任务数值!A:S,13))</f>
        <v>通关星球42-2</v>
      </c>
      <c r="C1567" s="17">
        <f t="shared" si="51"/>
        <v>1566</v>
      </c>
      <c r="D1567" s="22" t="str">
        <f t="shared" si="52"/>
        <v>成就类型-通关战斗类型关卡</v>
      </c>
      <c r="E1567" s="22">
        <v>1</v>
      </c>
      <c r="F1567" s="22" t="str">
        <f>_xlfn.IFS(MOD(A1567,3)=2,VLOOKUP(A1567,任务数值!A:R,9),MOD(A1567,3)=0,999,MOD(A1567,3)=1,VLOOKUP(A1567,任务数值!A:S,14))</f>
        <v>战斗类型-精英关卡|42|2</v>
      </c>
      <c r="G1567" s="22">
        <f>_xlfn.IFS(MOD(A1567,3)=2,1,MOD(A1567,3)=0,VLOOKUP(A1567,任务数值!A:S,7),MOD(A1567,3)=1,1)</f>
        <v>1</v>
      </c>
      <c r="H1567" s="6" t="s">
        <v>21</v>
      </c>
      <c r="I1567" s="3">
        <v>3</v>
      </c>
    </row>
    <row r="1568" s="3" customFormat="1" spans="1:9">
      <c r="A1568" s="17">
        <v>1566</v>
      </c>
      <c r="B1568" s="3" t="str">
        <f>_xlfn.IFS(MOD(A1568,3)=2,VLOOKUP(A1568,任务数值!A:I,5),MOD(A1568,3)=0,VLOOKUP(A1568,任务数值!A:I,8),MOD(A1568,3)=1,VLOOKUP(A1568,任务数值!A:S,13))</f>
        <v>职业总等级到达15000</v>
      </c>
      <c r="C1568" s="17">
        <f t="shared" si="51"/>
        <v>1567</v>
      </c>
      <c r="D1568" s="22" t="str">
        <f t="shared" si="52"/>
        <v>成就类型-职业到达等级</v>
      </c>
      <c r="E1568" s="22">
        <v>1</v>
      </c>
      <c r="F1568" s="22">
        <f>_xlfn.IFS(MOD(A1568,3)=2,VLOOKUP(A1568,任务数值!A:R,9),MOD(A1568,3)=0,999,MOD(A1568,3)=1,VLOOKUP(A1568,任务数值!A:S,14))</f>
        <v>999</v>
      </c>
      <c r="G1568" s="22">
        <f>_xlfn.IFS(MOD(A1568,3)=2,1,MOD(A1568,3)=0,VLOOKUP(A1568,任务数值!A:S,7),MOD(A1568,3)=1,1)</f>
        <v>15000</v>
      </c>
      <c r="H1568" s="6" t="s">
        <v>21</v>
      </c>
      <c r="I1568" s="3">
        <v>3</v>
      </c>
    </row>
    <row r="1569" s="3" customFormat="1" spans="1:9">
      <c r="A1569" s="17">
        <v>1567</v>
      </c>
      <c r="B1569" s="3" t="str">
        <f>_xlfn.IFS(MOD(A1569,3)=2,VLOOKUP(A1569,任务数值!A:I,5),MOD(A1569,3)=0,VLOOKUP(A1569,任务数值!A:I,8),MOD(A1569,3)=1,VLOOKUP(A1569,任务数值!A:S,13))</f>
        <v>通关守卫战:暗紫星170</v>
      </c>
      <c r="C1569" s="17">
        <f t="shared" si="51"/>
        <v>1568</v>
      </c>
      <c r="D1569" s="22" t="str">
        <f t="shared" si="52"/>
        <v>成就类型-通关战斗类型关卡</v>
      </c>
      <c r="E1569" s="22">
        <v>1</v>
      </c>
      <c r="F1569" s="22" t="str">
        <f>_xlfn.IFS(MOD(A1569,3)=2,VLOOKUP(A1569,任务数值!A:R,9),MOD(A1569,3)=0,999,MOD(A1569,3)=1,VLOOKUP(A1569,任务数值!A:S,14))</f>
        <v>战斗类型-挂机关卡|35|170</v>
      </c>
      <c r="G1569" s="22">
        <f>_xlfn.IFS(MOD(A1569,3)=2,1,MOD(A1569,3)=0,VLOOKUP(A1569,任务数值!A:S,7),MOD(A1569,3)=1,1)</f>
        <v>1</v>
      </c>
      <c r="H1569" s="6" t="s">
        <v>21</v>
      </c>
      <c r="I1569" s="3">
        <v>3</v>
      </c>
    </row>
    <row r="1570" s="3" customFormat="1" spans="1:9">
      <c r="A1570" s="17">
        <v>1568</v>
      </c>
      <c r="B1570" s="3" t="str">
        <f>_xlfn.IFS(MOD(A1570,3)=2,VLOOKUP(A1570,任务数值!A:I,5),MOD(A1570,3)=0,VLOOKUP(A1570,任务数值!A:I,8),MOD(A1570,3)=1,VLOOKUP(A1570,任务数值!A:S,13))</f>
        <v>通关星球42-2</v>
      </c>
      <c r="C1570" s="17">
        <f t="shared" si="51"/>
        <v>1569</v>
      </c>
      <c r="D1570" s="22" t="str">
        <f t="shared" si="52"/>
        <v>成就类型-通关战斗类型关卡</v>
      </c>
      <c r="E1570" s="22">
        <v>1</v>
      </c>
      <c r="F1570" s="22" t="str">
        <f>_xlfn.IFS(MOD(A1570,3)=2,VLOOKUP(A1570,任务数值!A:R,9),MOD(A1570,3)=0,999,MOD(A1570,3)=1,VLOOKUP(A1570,任务数值!A:S,14))</f>
        <v>战斗类型-精英关卡|42|2</v>
      </c>
      <c r="G1570" s="22">
        <f>_xlfn.IFS(MOD(A1570,3)=2,1,MOD(A1570,3)=0,VLOOKUP(A1570,任务数值!A:S,7),MOD(A1570,3)=1,1)</f>
        <v>1</v>
      </c>
      <c r="H1570" s="6" t="s">
        <v>21</v>
      </c>
      <c r="I1570" s="3">
        <v>3</v>
      </c>
    </row>
    <row r="1571" s="3" customFormat="1" spans="1:9">
      <c r="A1571" s="17">
        <v>1569</v>
      </c>
      <c r="B1571" s="3" t="str">
        <f>_xlfn.IFS(MOD(A1571,3)=2,VLOOKUP(A1571,任务数值!A:I,5),MOD(A1571,3)=0,VLOOKUP(A1571,任务数值!A:I,8),MOD(A1571,3)=1,VLOOKUP(A1571,任务数值!A:S,13))</f>
        <v>职业总等级到达15000</v>
      </c>
      <c r="C1571" s="17">
        <f t="shared" si="51"/>
        <v>1570</v>
      </c>
      <c r="D1571" s="22" t="str">
        <f t="shared" si="52"/>
        <v>成就类型-职业到达等级</v>
      </c>
      <c r="E1571" s="22">
        <v>1</v>
      </c>
      <c r="F1571" s="22">
        <f>_xlfn.IFS(MOD(A1571,3)=2,VLOOKUP(A1571,任务数值!A:R,9),MOD(A1571,3)=0,999,MOD(A1571,3)=1,VLOOKUP(A1571,任务数值!A:S,14))</f>
        <v>999</v>
      </c>
      <c r="G1571" s="22">
        <f>_xlfn.IFS(MOD(A1571,3)=2,1,MOD(A1571,3)=0,VLOOKUP(A1571,任务数值!A:S,7),MOD(A1571,3)=1,1)</f>
        <v>15000</v>
      </c>
      <c r="H1571" s="6" t="s">
        <v>21</v>
      </c>
      <c r="I1571" s="3">
        <v>3</v>
      </c>
    </row>
    <row r="1572" s="3" customFormat="1" spans="1:9">
      <c r="A1572" s="17">
        <v>1570</v>
      </c>
      <c r="B1572" s="3" t="str">
        <f>_xlfn.IFS(MOD(A1572,3)=2,VLOOKUP(A1572,任务数值!A:I,5),MOD(A1572,3)=0,VLOOKUP(A1572,任务数值!A:I,8),MOD(A1572,3)=1,VLOOKUP(A1572,任务数值!A:S,13))</f>
        <v>通关守卫战:暗紫星170</v>
      </c>
      <c r="C1572" s="17">
        <f t="shared" si="51"/>
        <v>1571</v>
      </c>
      <c r="D1572" s="22" t="str">
        <f t="shared" si="52"/>
        <v>成就类型-通关战斗类型关卡</v>
      </c>
      <c r="E1572" s="22">
        <v>1</v>
      </c>
      <c r="F1572" s="22" t="str">
        <f>_xlfn.IFS(MOD(A1572,3)=2,VLOOKUP(A1572,任务数值!A:R,9),MOD(A1572,3)=0,999,MOD(A1572,3)=1,VLOOKUP(A1572,任务数值!A:S,14))</f>
        <v>战斗类型-挂机关卡|35|170</v>
      </c>
      <c r="G1572" s="22">
        <f>_xlfn.IFS(MOD(A1572,3)=2,1,MOD(A1572,3)=0,VLOOKUP(A1572,任务数值!A:S,7),MOD(A1572,3)=1,1)</f>
        <v>1</v>
      </c>
      <c r="H1572" s="6" t="s">
        <v>21</v>
      </c>
      <c r="I1572" s="3">
        <v>3</v>
      </c>
    </row>
    <row r="1573" s="3" customFormat="1" spans="1:9">
      <c r="A1573" s="17">
        <v>1571</v>
      </c>
      <c r="B1573" s="3" t="str">
        <f>_xlfn.IFS(MOD(A1573,3)=2,VLOOKUP(A1573,任务数值!A:I,5),MOD(A1573,3)=0,VLOOKUP(A1573,任务数值!A:I,8),MOD(A1573,3)=1,VLOOKUP(A1573,任务数值!A:S,13))</f>
        <v>通关星球42-2</v>
      </c>
      <c r="C1573" s="17">
        <f t="shared" si="51"/>
        <v>1572</v>
      </c>
      <c r="D1573" s="22" t="str">
        <f t="shared" si="52"/>
        <v>成就类型-通关战斗类型关卡</v>
      </c>
      <c r="E1573" s="22">
        <v>1</v>
      </c>
      <c r="F1573" s="22" t="str">
        <f>_xlfn.IFS(MOD(A1573,3)=2,VLOOKUP(A1573,任务数值!A:R,9),MOD(A1573,3)=0,999,MOD(A1573,3)=1,VLOOKUP(A1573,任务数值!A:S,14))</f>
        <v>战斗类型-精英关卡|42|2</v>
      </c>
      <c r="G1573" s="22">
        <f>_xlfn.IFS(MOD(A1573,3)=2,1,MOD(A1573,3)=0,VLOOKUP(A1573,任务数值!A:S,7),MOD(A1573,3)=1,1)</f>
        <v>1</v>
      </c>
      <c r="H1573" s="6" t="s">
        <v>21</v>
      </c>
      <c r="I1573" s="3">
        <v>3</v>
      </c>
    </row>
    <row r="1574" s="3" customFormat="1" spans="1:9">
      <c r="A1574" s="17">
        <v>1572</v>
      </c>
      <c r="B1574" s="3" t="str">
        <f>_xlfn.IFS(MOD(A1574,3)=2,VLOOKUP(A1574,任务数值!A:I,5),MOD(A1574,3)=0,VLOOKUP(A1574,任务数值!A:I,8),MOD(A1574,3)=1,VLOOKUP(A1574,任务数值!A:S,13))</f>
        <v>职业总等级到达15000</v>
      </c>
      <c r="C1574" s="17">
        <f t="shared" si="51"/>
        <v>1573</v>
      </c>
      <c r="D1574" s="22" t="str">
        <f t="shared" si="52"/>
        <v>成就类型-职业到达等级</v>
      </c>
      <c r="E1574" s="22">
        <v>1</v>
      </c>
      <c r="F1574" s="22">
        <f>_xlfn.IFS(MOD(A1574,3)=2,VLOOKUP(A1574,任务数值!A:R,9),MOD(A1574,3)=0,999,MOD(A1574,3)=1,VLOOKUP(A1574,任务数值!A:S,14))</f>
        <v>999</v>
      </c>
      <c r="G1574" s="22">
        <f>_xlfn.IFS(MOD(A1574,3)=2,1,MOD(A1574,3)=0,VLOOKUP(A1574,任务数值!A:S,7),MOD(A1574,3)=1,1)</f>
        <v>15000</v>
      </c>
      <c r="H1574" s="6" t="s">
        <v>21</v>
      </c>
      <c r="I1574" s="3">
        <v>3</v>
      </c>
    </row>
    <row r="1575" s="3" customFormat="1" spans="1:9">
      <c r="A1575" s="17">
        <v>1573</v>
      </c>
      <c r="B1575" s="3" t="str">
        <f>_xlfn.IFS(MOD(A1575,3)=2,VLOOKUP(A1575,任务数值!A:I,5),MOD(A1575,3)=0,VLOOKUP(A1575,任务数值!A:I,8),MOD(A1575,3)=1,VLOOKUP(A1575,任务数值!A:S,13))</f>
        <v>通关守卫战:暗紫星170</v>
      </c>
      <c r="C1575" s="17">
        <f t="shared" si="51"/>
        <v>1574</v>
      </c>
      <c r="D1575" s="22" t="str">
        <f t="shared" si="52"/>
        <v>成就类型-通关战斗类型关卡</v>
      </c>
      <c r="E1575" s="22">
        <v>1</v>
      </c>
      <c r="F1575" s="22" t="str">
        <f>_xlfn.IFS(MOD(A1575,3)=2,VLOOKUP(A1575,任务数值!A:R,9),MOD(A1575,3)=0,999,MOD(A1575,3)=1,VLOOKUP(A1575,任务数值!A:S,14))</f>
        <v>战斗类型-挂机关卡|35|170</v>
      </c>
      <c r="G1575" s="22">
        <f>_xlfn.IFS(MOD(A1575,3)=2,1,MOD(A1575,3)=0,VLOOKUP(A1575,任务数值!A:S,7),MOD(A1575,3)=1,1)</f>
        <v>1</v>
      </c>
      <c r="H1575" s="6" t="s">
        <v>21</v>
      </c>
      <c r="I1575" s="3">
        <v>3</v>
      </c>
    </row>
    <row r="1576" s="3" customFormat="1" spans="1:9">
      <c r="A1576" s="17">
        <v>1574</v>
      </c>
      <c r="B1576" s="3" t="str">
        <f>_xlfn.IFS(MOD(A1576,3)=2,VLOOKUP(A1576,任务数值!A:I,5),MOD(A1576,3)=0,VLOOKUP(A1576,任务数值!A:I,8),MOD(A1576,3)=1,VLOOKUP(A1576,任务数值!A:S,13))</f>
        <v>通关星球42-2</v>
      </c>
      <c r="C1576" s="17">
        <f t="shared" si="51"/>
        <v>1575</v>
      </c>
      <c r="D1576" s="22" t="str">
        <f t="shared" si="52"/>
        <v>成就类型-通关战斗类型关卡</v>
      </c>
      <c r="E1576" s="22">
        <v>1</v>
      </c>
      <c r="F1576" s="22" t="str">
        <f>_xlfn.IFS(MOD(A1576,3)=2,VLOOKUP(A1576,任务数值!A:R,9),MOD(A1576,3)=0,999,MOD(A1576,3)=1,VLOOKUP(A1576,任务数值!A:S,14))</f>
        <v>战斗类型-精英关卡|42|2</v>
      </c>
      <c r="G1576" s="22">
        <f>_xlfn.IFS(MOD(A1576,3)=2,1,MOD(A1576,3)=0,VLOOKUP(A1576,任务数值!A:S,7),MOD(A1576,3)=1,1)</f>
        <v>1</v>
      </c>
      <c r="H1576" s="6" t="s">
        <v>21</v>
      </c>
      <c r="I1576" s="3">
        <v>3</v>
      </c>
    </row>
    <row r="1577" s="3" customFormat="1" spans="1:9">
      <c r="A1577" s="17">
        <v>1575</v>
      </c>
      <c r="B1577" s="3" t="str">
        <f>_xlfn.IFS(MOD(A1577,3)=2,VLOOKUP(A1577,任务数值!A:I,5),MOD(A1577,3)=0,VLOOKUP(A1577,任务数值!A:I,8),MOD(A1577,3)=1,VLOOKUP(A1577,任务数值!A:S,13))</f>
        <v>职业总等级到达15000</v>
      </c>
      <c r="C1577" s="17">
        <f t="shared" si="51"/>
        <v>1576</v>
      </c>
      <c r="D1577" s="22" t="str">
        <f t="shared" si="52"/>
        <v>成就类型-职业到达等级</v>
      </c>
      <c r="E1577" s="22">
        <v>1</v>
      </c>
      <c r="F1577" s="22">
        <f>_xlfn.IFS(MOD(A1577,3)=2,VLOOKUP(A1577,任务数值!A:R,9),MOD(A1577,3)=0,999,MOD(A1577,3)=1,VLOOKUP(A1577,任务数值!A:S,14))</f>
        <v>999</v>
      </c>
      <c r="G1577" s="22">
        <f>_xlfn.IFS(MOD(A1577,3)=2,1,MOD(A1577,3)=0,VLOOKUP(A1577,任务数值!A:S,7),MOD(A1577,3)=1,1)</f>
        <v>15000</v>
      </c>
      <c r="H1577" s="6" t="s">
        <v>21</v>
      </c>
      <c r="I1577" s="3">
        <v>3</v>
      </c>
    </row>
    <row r="1578" s="3" customFormat="1" spans="1:9">
      <c r="A1578" s="17">
        <v>1576</v>
      </c>
      <c r="B1578" s="3" t="str">
        <f>_xlfn.IFS(MOD(A1578,3)=2,VLOOKUP(A1578,任务数值!A:I,5),MOD(A1578,3)=0,VLOOKUP(A1578,任务数值!A:I,8),MOD(A1578,3)=1,VLOOKUP(A1578,任务数值!A:S,13))</f>
        <v>通关守卫战:暗紫星170</v>
      </c>
      <c r="C1578" s="17">
        <f t="shared" si="51"/>
        <v>1577</v>
      </c>
      <c r="D1578" s="22" t="str">
        <f t="shared" si="52"/>
        <v>成就类型-通关战斗类型关卡</v>
      </c>
      <c r="E1578" s="22">
        <v>1</v>
      </c>
      <c r="F1578" s="22" t="str">
        <f>_xlfn.IFS(MOD(A1578,3)=2,VLOOKUP(A1578,任务数值!A:R,9),MOD(A1578,3)=0,999,MOD(A1578,3)=1,VLOOKUP(A1578,任务数值!A:S,14))</f>
        <v>战斗类型-挂机关卡|35|170</v>
      </c>
      <c r="G1578" s="22">
        <f>_xlfn.IFS(MOD(A1578,3)=2,1,MOD(A1578,3)=0,VLOOKUP(A1578,任务数值!A:S,7),MOD(A1578,3)=1,1)</f>
        <v>1</v>
      </c>
      <c r="H1578" s="6" t="s">
        <v>21</v>
      </c>
      <c r="I1578" s="3">
        <v>3</v>
      </c>
    </row>
    <row r="1579" s="3" customFormat="1" spans="1:9">
      <c r="A1579" s="17">
        <v>1577</v>
      </c>
      <c r="B1579" s="3" t="str">
        <f>_xlfn.IFS(MOD(A1579,3)=2,VLOOKUP(A1579,任务数值!A:I,5),MOD(A1579,3)=0,VLOOKUP(A1579,任务数值!A:I,8),MOD(A1579,3)=1,VLOOKUP(A1579,任务数值!A:S,13))</f>
        <v>通关星球42-2</v>
      </c>
      <c r="C1579" s="17">
        <f t="shared" si="51"/>
        <v>1578</v>
      </c>
      <c r="D1579" s="22" t="str">
        <f t="shared" si="52"/>
        <v>成就类型-通关战斗类型关卡</v>
      </c>
      <c r="E1579" s="22">
        <v>1</v>
      </c>
      <c r="F1579" s="22" t="str">
        <f>_xlfn.IFS(MOD(A1579,3)=2,VLOOKUP(A1579,任务数值!A:R,9),MOD(A1579,3)=0,999,MOD(A1579,3)=1,VLOOKUP(A1579,任务数值!A:S,14))</f>
        <v>战斗类型-精英关卡|42|2</v>
      </c>
      <c r="G1579" s="22">
        <f>_xlfn.IFS(MOD(A1579,3)=2,1,MOD(A1579,3)=0,VLOOKUP(A1579,任务数值!A:S,7),MOD(A1579,3)=1,1)</f>
        <v>1</v>
      </c>
      <c r="H1579" s="6" t="s">
        <v>21</v>
      </c>
      <c r="I1579" s="3">
        <v>3</v>
      </c>
    </row>
    <row r="1580" s="3" customFormat="1" spans="1:9">
      <c r="A1580" s="17">
        <v>1578</v>
      </c>
      <c r="B1580" s="3" t="str">
        <f>_xlfn.IFS(MOD(A1580,3)=2,VLOOKUP(A1580,任务数值!A:I,5),MOD(A1580,3)=0,VLOOKUP(A1580,任务数值!A:I,8),MOD(A1580,3)=1,VLOOKUP(A1580,任务数值!A:S,13))</f>
        <v>职业总等级到达15000</v>
      </c>
      <c r="C1580" s="17">
        <f t="shared" si="51"/>
        <v>1579</v>
      </c>
      <c r="D1580" s="22" t="str">
        <f t="shared" si="52"/>
        <v>成就类型-职业到达等级</v>
      </c>
      <c r="E1580" s="22">
        <v>1</v>
      </c>
      <c r="F1580" s="22">
        <f>_xlfn.IFS(MOD(A1580,3)=2,VLOOKUP(A1580,任务数值!A:R,9),MOD(A1580,3)=0,999,MOD(A1580,3)=1,VLOOKUP(A1580,任务数值!A:S,14))</f>
        <v>999</v>
      </c>
      <c r="G1580" s="22">
        <f>_xlfn.IFS(MOD(A1580,3)=2,1,MOD(A1580,3)=0,VLOOKUP(A1580,任务数值!A:S,7),MOD(A1580,3)=1,1)</f>
        <v>15000</v>
      </c>
      <c r="H1580" s="6" t="s">
        <v>21</v>
      </c>
      <c r="I1580" s="3">
        <v>3</v>
      </c>
    </row>
    <row r="1581" s="3" customFormat="1" spans="1:9">
      <c r="A1581" s="17">
        <v>1579</v>
      </c>
      <c r="B1581" s="3" t="str">
        <f>_xlfn.IFS(MOD(A1581,3)=2,VLOOKUP(A1581,任务数值!A:I,5),MOD(A1581,3)=0,VLOOKUP(A1581,任务数值!A:I,8),MOD(A1581,3)=1,VLOOKUP(A1581,任务数值!A:S,13))</f>
        <v>通关守卫战:暗紫星170</v>
      </c>
      <c r="C1581" s="17">
        <f t="shared" si="51"/>
        <v>1580</v>
      </c>
      <c r="D1581" s="22" t="str">
        <f t="shared" si="52"/>
        <v>成就类型-通关战斗类型关卡</v>
      </c>
      <c r="E1581" s="22">
        <v>1</v>
      </c>
      <c r="F1581" s="22" t="str">
        <f>_xlfn.IFS(MOD(A1581,3)=2,VLOOKUP(A1581,任务数值!A:R,9),MOD(A1581,3)=0,999,MOD(A1581,3)=1,VLOOKUP(A1581,任务数值!A:S,14))</f>
        <v>战斗类型-挂机关卡|35|170</v>
      </c>
      <c r="G1581" s="22">
        <f>_xlfn.IFS(MOD(A1581,3)=2,1,MOD(A1581,3)=0,VLOOKUP(A1581,任务数值!A:S,7),MOD(A1581,3)=1,1)</f>
        <v>1</v>
      </c>
      <c r="H1581" s="6" t="s">
        <v>21</v>
      </c>
      <c r="I1581" s="3">
        <v>3</v>
      </c>
    </row>
    <row r="1582" s="3" customFormat="1" spans="1:9">
      <c r="A1582" s="17">
        <v>1580</v>
      </c>
      <c r="B1582" s="3" t="str">
        <f>_xlfn.IFS(MOD(A1582,3)=2,VLOOKUP(A1582,任务数值!A:I,5),MOD(A1582,3)=0,VLOOKUP(A1582,任务数值!A:I,8),MOD(A1582,3)=1,VLOOKUP(A1582,任务数值!A:S,13))</f>
        <v>通关星球42-2</v>
      </c>
      <c r="C1582" s="17">
        <f t="shared" si="51"/>
        <v>1581</v>
      </c>
      <c r="D1582" s="22" t="str">
        <f t="shared" si="52"/>
        <v>成就类型-通关战斗类型关卡</v>
      </c>
      <c r="E1582" s="22">
        <v>1</v>
      </c>
      <c r="F1582" s="22" t="str">
        <f>_xlfn.IFS(MOD(A1582,3)=2,VLOOKUP(A1582,任务数值!A:R,9),MOD(A1582,3)=0,999,MOD(A1582,3)=1,VLOOKUP(A1582,任务数值!A:S,14))</f>
        <v>战斗类型-精英关卡|42|2</v>
      </c>
      <c r="G1582" s="22">
        <f>_xlfn.IFS(MOD(A1582,3)=2,1,MOD(A1582,3)=0,VLOOKUP(A1582,任务数值!A:S,7),MOD(A1582,3)=1,1)</f>
        <v>1</v>
      </c>
      <c r="H1582" s="6" t="s">
        <v>21</v>
      </c>
      <c r="I1582" s="3">
        <v>3</v>
      </c>
    </row>
    <row r="1583" s="3" customFormat="1" spans="1:9">
      <c r="A1583" s="17">
        <v>1581</v>
      </c>
      <c r="B1583" s="3" t="str">
        <f>_xlfn.IFS(MOD(A1583,3)=2,VLOOKUP(A1583,任务数值!A:I,5),MOD(A1583,3)=0,VLOOKUP(A1583,任务数值!A:I,8),MOD(A1583,3)=1,VLOOKUP(A1583,任务数值!A:S,13))</f>
        <v>职业总等级到达15000</v>
      </c>
      <c r="C1583" s="17">
        <f t="shared" si="51"/>
        <v>1582</v>
      </c>
      <c r="D1583" s="22" t="str">
        <f t="shared" si="52"/>
        <v>成就类型-职业到达等级</v>
      </c>
      <c r="E1583" s="22">
        <v>1</v>
      </c>
      <c r="F1583" s="22">
        <f>_xlfn.IFS(MOD(A1583,3)=2,VLOOKUP(A1583,任务数值!A:R,9),MOD(A1583,3)=0,999,MOD(A1583,3)=1,VLOOKUP(A1583,任务数值!A:S,14))</f>
        <v>999</v>
      </c>
      <c r="G1583" s="22">
        <f>_xlfn.IFS(MOD(A1583,3)=2,1,MOD(A1583,3)=0,VLOOKUP(A1583,任务数值!A:S,7),MOD(A1583,3)=1,1)</f>
        <v>15000</v>
      </c>
      <c r="H1583" s="6" t="s">
        <v>21</v>
      </c>
      <c r="I1583" s="3">
        <v>3</v>
      </c>
    </row>
    <row r="1584" s="3" customFormat="1" spans="1:9">
      <c r="A1584" s="17">
        <v>1582</v>
      </c>
      <c r="B1584" s="3" t="str">
        <f>_xlfn.IFS(MOD(A1584,3)=2,VLOOKUP(A1584,任务数值!A:I,5),MOD(A1584,3)=0,VLOOKUP(A1584,任务数值!A:I,8),MOD(A1584,3)=1,VLOOKUP(A1584,任务数值!A:S,13))</f>
        <v>通关守卫战:暗紫星170</v>
      </c>
      <c r="C1584" s="17">
        <f t="shared" si="51"/>
        <v>1583</v>
      </c>
      <c r="D1584" s="22" t="str">
        <f t="shared" si="52"/>
        <v>成就类型-通关战斗类型关卡</v>
      </c>
      <c r="E1584" s="22">
        <v>1</v>
      </c>
      <c r="F1584" s="22" t="str">
        <f>_xlfn.IFS(MOD(A1584,3)=2,VLOOKUP(A1584,任务数值!A:R,9),MOD(A1584,3)=0,999,MOD(A1584,3)=1,VLOOKUP(A1584,任务数值!A:S,14))</f>
        <v>战斗类型-挂机关卡|35|170</v>
      </c>
      <c r="G1584" s="22">
        <f>_xlfn.IFS(MOD(A1584,3)=2,1,MOD(A1584,3)=0,VLOOKUP(A1584,任务数值!A:S,7),MOD(A1584,3)=1,1)</f>
        <v>1</v>
      </c>
      <c r="H1584" s="6" t="s">
        <v>21</v>
      </c>
      <c r="I1584" s="3">
        <v>3</v>
      </c>
    </row>
    <row r="1585" s="3" customFormat="1" spans="1:9">
      <c r="A1585" s="17">
        <v>1583</v>
      </c>
      <c r="B1585" s="3" t="str">
        <f>_xlfn.IFS(MOD(A1585,3)=2,VLOOKUP(A1585,任务数值!A:I,5),MOD(A1585,3)=0,VLOOKUP(A1585,任务数值!A:I,8),MOD(A1585,3)=1,VLOOKUP(A1585,任务数值!A:S,13))</f>
        <v>通关星球42-2</v>
      </c>
      <c r="C1585" s="17">
        <f t="shared" si="51"/>
        <v>1584</v>
      </c>
      <c r="D1585" s="22" t="str">
        <f t="shared" si="52"/>
        <v>成就类型-通关战斗类型关卡</v>
      </c>
      <c r="E1585" s="22">
        <v>1</v>
      </c>
      <c r="F1585" s="22" t="str">
        <f>_xlfn.IFS(MOD(A1585,3)=2,VLOOKUP(A1585,任务数值!A:R,9),MOD(A1585,3)=0,999,MOD(A1585,3)=1,VLOOKUP(A1585,任务数值!A:S,14))</f>
        <v>战斗类型-精英关卡|42|2</v>
      </c>
      <c r="G1585" s="22">
        <f>_xlfn.IFS(MOD(A1585,3)=2,1,MOD(A1585,3)=0,VLOOKUP(A1585,任务数值!A:S,7),MOD(A1585,3)=1,1)</f>
        <v>1</v>
      </c>
      <c r="H1585" s="6" t="s">
        <v>21</v>
      </c>
      <c r="I1585" s="3">
        <v>3</v>
      </c>
    </row>
    <row r="1586" s="3" customFormat="1" spans="1:9">
      <c r="A1586" s="17">
        <v>1584</v>
      </c>
      <c r="B1586" s="3" t="str">
        <f>_xlfn.IFS(MOD(A1586,3)=2,VLOOKUP(A1586,任务数值!A:I,5),MOD(A1586,3)=0,VLOOKUP(A1586,任务数值!A:I,8),MOD(A1586,3)=1,VLOOKUP(A1586,任务数值!A:S,13))</f>
        <v>职业总等级到达15000</v>
      </c>
      <c r="C1586" s="17">
        <f t="shared" si="51"/>
        <v>1585</v>
      </c>
      <c r="D1586" s="22" t="str">
        <f t="shared" si="52"/>
        <v>成就类型-职业到达等级</v>
      </c>
      <c r="E1586" s="22">
        <v>1</v>
      </c>
      <c r="F1586" s="22">
        <f>_xlfn.IFS(MOD(A1586,3)=2,VLOOKUP(A1586,任务数值!A:R,9),MOD(A1586,3)=0,999,MOD(A1586,3)=1,VLOOKUP(A1586,任务数值!A:S,14))</f>
        <v>999</v>
      </c>
      <c r="G1586" s="22">
        <f>_xlfn.IFS(MOD(A1586,3)=2,1,MOD(A1586,3)=0,VLOOKUP(A1586,任务数值!A:S,7),MOD(A1586,3)=1,1)</f>
        <v>15000</v>
      </c>
      <c r="H1586" s="6" t="s">
        <v>21</v>
      </c>
      <c r="I1586" s="3">
        <v>3</v>
      </c>
    </row>
    <row r="1587" s="3" customFormat="1" spans="1:9">
      <c r="A1587" s="17">
        <v>1585</v>
      </c>
      <c r="B1587" s="3" t="str">
        <f>_xlfn.IFS(MOD(A1587,3)=2,VLOOKUP(A1587,任务数值!A:I,5),MOD(A1587,3)=0,VLOOKUP(A1587,任务数值!A:I,8),MOD(A1587,3)=1,VLOOKUP(A1587,任务数值!A:S,13))</f>
        <v>通关守卫战:暗紫星170</v>
      </c>
      <c r="C1587" s="17">
        <f t="shared" si="51"/>
        <v>1586</v>
      </c>
      <c r="D1587" s="22" t="str">
        <f t="shared" si="52"/>
        <v>成就类型-通关战斗类型关卡</v>
      </c>
      <c r="E1587" s="22">
        <v>1</v>
      </c>
      <c r="F1587" s="22" t="str">
        <f>_xlfn.IFS(MOD(A1587,3)=2,VLOOKUP(A1587,任务数值!A:R,9),MOD(A1587,3)=0,999,MOD(A1587,3)=1,VLOOKUP(A1587,任务数值!A:S,14))</f>
        <v>战斗类型-挂机关卡|35|170</v>
      </c>
      <c r="G1587" s="22">
        <f>_xlfn.IFS(MOD(A1587,3)=2,1,MOD(A1587,3)=0,VLOOKUP(A1587,任务数值!A:S,7),MOD(A1587,3)=1,1)</f>
        <v>1</v>
      </c>
      <c r="H1587" s="6" t="s">
        <v>21</v>
      </c>
      <c r="I1587" s="3">
        <v>3</v>
      </c>
    </row>
    <row r="1588" s="3" customFormat="1" spans="1:9">
      <c r="A1588" s="17">
        <v>1586</v>
      </c>
      <c r="B1588" s="3" t="str">
        <f>_xlfn.IFS(MOD(A1588,3)=2,VLOOKUP(A1588,任务数值!A:I,5),MOD(A1588,3)=0,VLOOKUP(A1588,任务数值!A:I,8),MOD(A1588,3)=1,VLOOKUP(A1588,任务数值!A:S,13))</f>
        <v>通关星球42-2</v>
      </c>
      <c r="C1588" s="17">
        <f t="shared" si="51"/>
        <v>1587</v>
      </c>
      <c r="D1588" s="22" t="str">
        <f t="shared" si="52"/>
        <v>成就类型-通关战斗类型关卡</v>
      </c>
      <c r="E1588" s="22">
        <v>1</v>
      </c>
      <c r="F1588" s="22" t="str">
        <f>_xlfn.IFS(MOD(A1588,3)=2,VLOOKUP(A1588,任务数值!A:R,9),MOD(A1588,3)=0,999,MOD(A1588,3)=1,VLOOKUP(A1588,任务数值!A:S,14))</f>
        <v>战斗类型-精英关卡|42|2</v>
      </c>
      <c r="G1588" s="22">
        <f>_xlfn.IFS(MOD(A1588,3)=2,1,MOD(A1588,3)=0,VLOOKUP(A1588,任务数值!A:S,7),MOD(A1588,3)=1,1)</f>
        <v>1</v>
      </c>
      <c r="H1588" s="6" t="s">
        <v>21</v>
      </c>
      <c r="I1588" s="3">
        <v>3</v>
      </c>
    </row>
    <row r="1589" s="3" customFormat="1" spans="1:9">
      <c r="A1589" s="17">
        <v>1587</v>
      </c>
      <c r="B1589" s="3" t="str">
        <f>_xlfn.IFS(MOD(A1589,3)=2,VLOOKUP(A1589,任务数值!A:I,5),MOD(A1589,3)=0,VLOOKUP(A1589,任务数值!A:I,8),MOD(A1589,3)=1,VLOOKUP(A1589,任务数值!A:S,13))</f>
        <v>职业总等级到达15000</v>
      </c>
      <c r="C1589" s="17">
        <f t="shared" si="51"/>
        <v>1588</v>
      </c>
      <c r="D1589" s="22" t="str">
        <f t="shared" si="52"/>
        <v>成就类型-职业到达等级</v>
      </c>
      <c r="E1589" s="22">
        <v>1</v>
      </c>
      <c r="F1589" s="22">
        <f>_xlfn.IFS(MOD(A1589,3)=2,VLOOKUP(A1589,任务数值!A:R,9),MOD(A1589,3)=0,999,MOD(A1589,3)=1,VLOOKUP(A1589,任务数值!A:S,14))</f>
        <v>999</v>
      </c>
      <c r="G1589" s="22">
        <f>_xlfn.IFS(MOD(A1589,3)=2,1,MOD(A1589,3)=0,VLOOKUP(A1589,任务数值!A:S,7),MOD(A1589,3)=1,1)</f>
        <v>15000</v>
      </c>
      <c r="H1589" s="6" t="s">
        <v>21</v>
      </c>
      <c r="I1589" s="3">
        <v>3</v>
      </c>
    </row>
    <row r="1590" s="3" customFormat="1" spans="1:9">
      <c r="A1590" s="17">
        <v>1588</v>
      </c>
      <c r="B1590" s="3" t="str">
        <f>_xlfn.IFS(MOD(A1590,3)=2,VLOOKUP(A1590,任务数值!A:I,5),MOD(A1590,3)=0,VLOOKUP(A1590,任务数值!A:I,8),MOD(A1590,3)=1,VLOOKUP(A1590,任务数值!A:S,13))</f>
        <v>通关守卫战:暗紫星170</v>
      </c>
      <c r="C1590" s="17">
        <f t="shared" si="51"/>
        <v>1589</v>
      </c>
      <c r="D1590" s="22" t="str">
        <f t="shared" si="52"/>
        <v>成就类型-通关战斗类型关卡</v>
      </c>
      <c r="E1590" s="22">
        <v>1</v>
      </c>
      <c r="F1590" s="22" t="str">
        <f>_xlfn.IFS(MOD(A1590,3)=2,VLOOKUP(A1590,任务数值!A:R,9),MOD(A1590,3)=0,999,MOD(A1590,3)=1,VLOOKUP(A1590,任务数值!A:S,14))</f>
        <v>战斗类型-挂机关卡|35|170</v>
      </c>
      <c r="G1590" s="22">
        <f>_xlfn.IFS(MOD(A1590,3)=2,1,MOD(A1590,3)=0,VLOOKUP(A1590,任务数值!A:S,7),MOD(A1590,3)=1,1)</f>
        <v>1</v>
      </c>
      <c r="H1590" s="6" t="s">
        <v>21</v>
      </c>
      <c r="I1590" s="3">
        <v>3</v>
      </c>
    </row>
    <row r="1591" s="3" customFormat="1" spans="1:9">
      <c r="A1591" s="17">
        <v>1589</v>
      </c>
      <c r="B1591" s="3" t="str">
        <f>_xlfn.IFS(MOD(A1591,3)=2,VLOOKUP(A1591,任务数值!A:I,5),MOD(A1591,3)=0,VLOOKUP(A1591,任务数值!A:I,8),MOD(A1591,3)=1,VLOOKUP(A1591,任务数值!A:S,13))</f>
        <v>通关星球42-2</v>
      </c>
      <c r="C1591" s="17">
        <f t="shared" si="51"/>
        <v>1590</v>
      </c>
      <c r="D1591" s="22" t="str">
        <f t="shared" si="52"/>
        <v>成就类型-通关战斗类型关卡</v>
      </c>
      <c r="E1591" s="22">
        <v>1</v>
      </c>
      <c r="F1591" s="22" t="str">
        <f>_xlfn.IFS(MOD(A1591,3)=2,VLOOKUP(A1591,任务数值!A:R,9),MOD(A1591,3)=0,999,MOD(A1591,3)=1,VLOOKUP(A1591,任务数值!A:S,14))</f>
        <v>战斗类型-精英关卡|42|2</v>
      </c>
      <c r="G1591" s="22">
        <f>_xlfn.IFS(MOD(A1591,3)=2,1,MOD(A1591,3)=0,VLOOKUP(A1591,任务数值!A:S,7),MOD(A1591,3)=1,1)</f>
        <v>1</v>
      </c>
      <c r="H1591" s="6" t="s">
        <v>21</v>
      </c>
      <c r="I1591" s="3">
        <v>3</v>
      </c>
    </row>
    <row r="1592" s="3" customFormat="1" spans="1:9">
      <c r="A1592" s="17">
        <v>1590</v>
      </c>
      <c r="B1592" s="3" t="str">
        <f>_xlfn.IFS(MOD(A1592,3)=2,VLOOKUP(A1592,任务数值!A:I,5),MOD(A1592,3)=0,VLOOKUP(A1592,任务数值!A:I,8),MOD(A1592,3)=1,VLOOKUP(A1592,任务数值!A:S,13))</f>
        <v>职业总等级到达15000</v>
      </c>
      <c r="C1592" s="17">
        <f t="shared" si="51"/>
        <v>1591</v>
      </c>
      <c r="D1592" s="22" t="str">
        <f t="shared" si="52"/>
        <v>成就类型-职业到达等级</v>
      </c>
      <c r="E1592" s="22">
        <v>1</v>
      </c>
      <c r="F1592" s="22">
        <f>_xlfn.IFS(MOD(A1592,3)=2,VLOOKUP(A1592,任务数值!A:R,9),MOD(A1592,3)=0,999,MOD(A1592,3)=1,VLOOKUP(A1592,任务数值!A:S,14))</f>
        <v>999</v>
      </c>
      <c r="G1592" s="22">
        <f>_xlfn.IFS(MOD(A1592,3)=2,1,MOD(A1592,3)=0,VLOOKUP(A1592,任务数值!A:S,7),MOD(A1592,3)=1,1)</f>
        <v>15000</v>
      </c>
      <c r="H1592" s="6" t="s">
        <v>21</v>
      </c>
      <c r="I1592" s="3">
        <v>3</v>
      </c>
    </row>
    <row r="1593" s="3" customFormat="1" spans="1:9">
      <c r="A1593" s="17">
        <v>1591</v>
      </c>
      <c r="B1593" s="3" t="str">
        <f>_xlfn.IFS(MOD(A1593,3)=2,VLOOKUP(A1593,任务数值!A:I,5),MOD(A1593,3)=0,VLOOKUP(A1593,任务数值!A:I,8),MOD(A1593,3)=1,VLOOKUP(A1593,任务数值!A:S,13))</f>
        <v>通关守卫战:暗紫星170</v>
      </c>
      <c r="C1593" s="17">
        <f t="shared" si="51"/>
        <v>1592</v>
      </c>
      <c r="D1593" s="22" t="str">
        <f t="shared" si="52"/>
        <v>成就类型-通关战斗类型关卡</v>
      </c>
      <c r="E1593" s="22">
        <v>1</v>
      </c>
      <c r="F1593" s="22" t="str">
        <f>_xlfn.IFS(MOD(A1593,3)=2,VLOOKUP(A1593,任务数值!A:R,9),MOD(A1593,3)=0,999,MOD(A1593,3)=1,VLOOKUP(A1593,任务数值!A:S,14))</f>
        <v>战斗类型-挂机关卡|35|170</v>
      </c>
      <c r="G1593" s="22">
        <f>_xlfn.IFS(MOD(A1593,3)=2,1,MOD(A1593,3)=0,VLOOKUP(A1593,任务数值!A:S,7),MOD(A1593,3)=1,1)</f>
        <v>1</v>
      </c>
      <c r="H1593" s="6" t="s">
        <v>21</v>
      </c>
      <c r="I1593" s="3">
        <v>3</v>
      </c>
    </row>
    <row r="1594" s="3" customFormat="1" spans="1:9">
      <c r="A1594" s="17">
        <v>1592</v>
      </c>
      <c r="B1594" s="3" t="str">
        <f>_xlfn.IFS(MOD(A1594,3)=2,VLOOKUP(A1594,任务数值!A:I,5),MOD(A1594,3)=0,VLOOKUP(A1594,任务数值!A:I,8),MOD(A1594,3)=1,VLOOKUP(A1594,任务数值!A:S,13))</f>
        <v>通关星球42-2</v>
      </c>
      <c r="C1594" s="17">
        <f t="shared" si="51"/>
        <v>1593</v>
      </c>
      <c r="D1594" s="22" t="str">
        <f t="shared" si="52"/>
        <v>成就类型-通关战斗类型关卡</v>
      </c>
      <c r="E1594" s="22">
        <v>1</v>
      </c>
      <c r="F1594" s="22" t="str">
        <f>_xlfn.IFS(MOD(A1594,3)=2,VLOOKUP(A1594,任务数值!A:R,9),MOD(A1594,3)=0,999,MOD(A1594,3)=1,VLOOKUP(A1594,任务数值!A:S,14))</f>
        <v>战斗类型-精英关卡|42|2</v>
      </c>
      <c r="G1594" s="22">
        <f>_xlfn.IFS(MOD(A1594,3)=2,1,MOD(A1594,3)=0,VLOOKUP(A1594,任务数值!A:S,7),MOD(A1594,3)=1,1)</f>
        <v>1</v>
      </c>
      <c r="H1594" s="6" t="s">
        <v>21</v>
      </c>
      <c r="I1594" s="3">
        <v>3</v>
      </c>
    </row>
    <row r="1595" s="3" customFormat="1" spans="1:9">
      <c r="A1595" s="17">
        <v>1593</v>
      </c>
      <c r="B1595" s="3" t="str">
        <f>_xlfn.IFS(MOD(A1595,3)=2,VLOOKUP(A1595,任务数值!A:I,5),MOD(A1595,3)=0,VLOOKUP(A1595,任务数值!A:I,8),MOD(A1595,3)=1,VLOOKUP(A1595,任务数值!A:S,13))</f>
        <v>职业总等级到达15000</v>
      </c>
      <c r="C1595" s="17">
        <f t="shared" si="51"/>
        <v>1594</v>
      </c>
      <c r="D1595" s="22" t="str">
        <f t="shared" si="52"/>
        <v>成就类型-职业到达等级</v>
      </c>
      <c r="E1595" s="22">
        <v>1</v>
      </c>
      <c r="F1595" s="22">
        <f>_xlfn.IFS(MOD(A1595,3)=2,VLOOKUP(A1595,任务数值!A:R,9),MOD(A1595,3)=0,999,MOD(A1595,3)=1,VLOOKUP(A1595,任务数值!A:S,14))</f>
        <v>999</v>
      </c>
      <c r="G1595" s="22">
        <f>_xlfn.IFS(MOD(A1595,3)=2,1,MOD(A1595,3)=0,VLOOKUP(A1595,任务数值!A:S,7),MOD(A1595,3)=1,1)</f>
        <v>15000</v>
      </c>
      <c r="H1595" s="6" t="s">
        <v>21</v>
      </c>
      <c r="I1595" s="3">
        <v>3</v>
      </c>
    </row>
    <row r="1596" s="3" customFormat="1" spans="1:9">
      <c r="A1596" s="17">
        <v>1594</v>
      </c>
      <c r="B1596" s="3" t="str">
        <f>_xlfn.IFS(MOD(A1596,3)=2,VLOOKUP(A1596,任务数值!A:I,5),MOD(A1596,3)=0,VLOOKUP(A1596,任务数值!A:I,8),MOD(A1596,3)=1,VLOOKUP(A1596,任务数值!A:S,13))</f>
        <v>通关守卫战:暗紫星170</v>
      </c>
      <c r="C1596" s="17">
        <f t="shared" si="51"/>
        <v>1595</v>
      </c>
      <c r="D1596" s="22" t="str">
        <f t="shared" si="52"/>
        <v>成就类型-通关战斗类型关卡</v>
      </c>
      <c r="E1596" s="22">
        <v>1</v>
      </c>
      <c r="F1596" s="22" t="str">
        <f>_xlfn.IFS(MOD(A1596,3)=2,VLOOKUP(A1596,任务数值!A:R,9),MOD(A1596,3)=0,999,MOD(A1596,3)=1,VLOOKUP(A1596,任务数值!A:S,14))</f>
        <v>战斗类型-挂机关卡|35|170</v>
      </c>
      <c r="G1596" s="22">
        <f>_xlfn.IFS(MOD(A1596,3)=2,1,MOD(A1596,3)=0,VLOOKUP(A1596,任务数值!A:S,7),MOD(A1596,3)=1,1)</f>
        <v>1</v>
      </c>
      <c r="H1596" s="6" t="s">
        <v>21</v>
      </c>
      <c r="I1596" s="3">
        <v>3</v>
      </c>
    </row>
    <row r="1597" s="3" customFormat="1" spans="1:9">
      <c r="A1597" s="17">
        <v>1595</v>
      </c>
      <c r="B1597" s="3" t="str">
        <f>_xlfn.IFS(MOD(A1597,3)=2,VLOOKUP(A1597,任务数值!A:I,5),MOD(A1597,3)=0,VLOOKUP(A1597,任务数值!A:I,8),MOD(A1597,3)=1,VLOOKUP(A1597,任务数值!A:S,13))</f>
        <v>通关星球42-2</v>
      </c>
      <c r="C1597" s="17">
        <f t="shared" si="51"/>
        <v>1596</v>
      </c>
      <c r="D1597" s="22" t="str">
        <f t="shared" si="52"/>
        <v>成就类型-通关战斗类型关卡</v>
      </c>
      <c r="E1597" s="22">
        <v>1</v>
      </c>
      <c r="F1597" s="22" t="str">
        <f>_xlfn.IFS(MOD(A1597,3)=2,VLOOKUP(A1597,任务数值!A:R,9),MOD(A1597,3)=0,999,MOD(A1597,3)=1,VLOOKUP(A1597,任务数值!A:S,14))</f>
        <v>战斗类型-精英关卡|42|2</v>
      </c>
      <c r="G1597" s="22">
        <f>_xlfn.IFS(MOD(A1597,3)=2,1,MOD(A1597,3)=0,VLOOKUP(A1597,任务数值!A:S,7),MOD(A1597,3)=1,1)</f>
        <v>1</v>
      </c>
      <c r="H1597" s="6" t="s">
        <v>21</v>
      </c>
      <c r="I1597" s="3">
        <v>3</v>
      </c>
    </row>
    <row r="1598" s="3" customFormat="1" spans="1:9">
      <c r="A1598" s="17">
        <v>1596</v>
      </c>
      <c r="B1598" s="3" t="str">
        <f>_xlfn.IFS(MOD(A1598,3)=2,VLOOKUP(A1598,任务数值!A:I,5),MOD(A1598,3)=0,VLOOKUP(A1598,任务数值!A:I,8),MOD(A1598,3)=1,VLOOKUP(A1598,任务数值!A:S,13))</f>
        <v>职业总等级到达15000</v>
      </c>
      <c r="C1598" s="17">
        <f t="shared" si="51"/>
        <v>1597</v>
      </c>
      <c r="D1598" s="22" t="str">
        <f t="shared" si="52"/>
        <v>成就类型-职业到达等级</v>
      </c>
      <c r="E1598" s="22">
        <v>1</v>
      </c>
      <c r="F1598" s="22">
        <f>_xlfn.IFS(MOD(A1598,3)=2,VLOOKUP(A1598,任务数值!A:R,9),MOD(A1598,3)=0,999,MOD(A1598,3)=1,VLOOKUP(A1598,任务数值!A:S,14))</f>
        <v>999</v>
      </c>
      <c r="G1598" s="22">
        <f>_xlfn.IFS(MOD(A1598,3)=2,1,MOD(A1598,3)=0,VLOOKUP(A1598,任务数值!A:S,7),MOD(A1598,3)=1,1)</f>
        <v>15000</v>
      </c>
      <c r="H1598" s="6" t="s">
        <v>21</v>
      </c>
      <c r="I1598" s="3">
        <v>3</v>
      </c>
    </row>
    <row r="1599" s="3" customFormat="1" spans="1:9">
      <c r="A1599" s="17">
        <v>1597</v>
      </c>
      <c r="B1599" s="3" t="str">
        <f>_xlfn.IFS(MOD(A1599,3)=2,VLOOKUP(A1599,任务数值!A:I,5),MOD(A1599,3)=0,VLOOKUP(A1599,任务数值!A:I,8),MOD(A1599,3)=1,VLOOKUP(A1599,任务数值!A:S,13))</f>
        <v>通关守卫战:暗紫星170</v>
      </c>
      <c r="C1599" s="17">
        <f t="shared" si="51"/>
        <v>1598</v>
      </c>
      <c r="D1599" s="22" t="str">
        <f t="shared" si="52"/>
        <v>成就类型-通关战斗类型关卡</v>
      </c>
      <c r="E1599" s="22">
        <v>1</v>
      </c>
      <c r="F1599" s="22" t="str">
        <f>_xlfn.IFS(MOD(A1599,3)=2,VLOOKUP(A1599,任务数值!A:R,9),MOD(A1599,3)=0,999,MOD(A1599,3)=1,VLOOKUP(A1599,任务数值!A:S,14))</f>
        <v>战斗类型-挂机关卡|35|170</v>
      </c>
      <c r="G1599" s="22">
        <f>_xlfn.IFS(MOD(A1599,3)=2,1,MOD(A1599,3)=0,VLOOKUP(A1599,任务数值!A:S,7),MOD(A1599,3)=1,1)</f>
        <v>1</v>
      </c>
      <c r="H1599" s="6" t="s">
        <v>21</v>
      </c>
      <c r="I1599" s="3">
        <v>3</v>
      </c>
    </row>
    <row r="1600" s="3" customFormat="1" spans="1:9">
      <c r="A1600" s="17">
        <v>1598</v>
      </c>
      <c r="B1600" s="3" t="str">
        <f>_xlfn.IFS(MOD(A1600,3)=2,VLOOKUP(A1600,任务数值!A:I,5),MOD(A1600,3)=0,VLOOKUP(A1600,任务数值!A:I,8),MOD(A1600,3)=1,VLOOKUP(A1600,任务数值!A:S,13))</f>
        <v>通关星球42-2</v>
      </c>
      <c r="C1600" s="17">
        <f t="shared" si="51"/>
        <v>1599</v>
      </c>
      <c r="D1600" s="22" t="str">
        <f t="shared" si="52"/>
        <v>成就类型-通关战斗类型关卡</v>
      </c>
      <c r="E1600" s="22">
        <v>1</v>
      </c>
      <c r="F1600" s="22" t="str">
        <f>_xlfn.IFS(MOD(A1600,3)=2,VLOOKUP(A1600,任务数值!A:R,9),MOD(A1600,3)=0,999,MOD(A1600,3)=1,VLOOKUP(A1600,任务数值!A:S,14))</f>
        <v>战斗类型-精英关卡|42|2</v>
      </c>
      <c r="G1600" s="22">
        <f>_xlfn.IFS(MOD(A1600,3)=2,1,MOD(A1600,3)=0,VLOOKUP(A1600,任务数值!A:S,7),MOD(A1600,3)=1,1)</f>
        <v>1</v>
      </c>
      <c r="H1600" s="6" t="s">
        <v>21</v>
      </c>
      <c r="I1600" s="3">
        <v>3</v>
      </c>
    </row>
    <row r="1601" s="3" customFormat="1" spans="1:9">
      <c r="A1601" s="17">
        <v>1599</v>
      </c>
      <c r="B1601" s="3" t="str">
        <f>_xlfn.IFS(MOD(A1601,3)=2,VLOOKUP(A1601,任务数值!A:I,5),MOD(A1601,3)=0,VLOOKUP(A1601,任务数值!A:I,8),MOD(A1601,3)=1,VLOOKUP(A1601,任务数值!A:S,13))</f>
        <v>职业总等级到达15000</v>
      </c>
      <c r="C1601" s="17">
        <f t="shared" si="51"/>
        <v>1600</v>
      </c>
      <c r="D1601" s="22" t="str">
        <f t="shared" si="52"/>
        <v>成就类型-职业到达等级</v>
      </c>
      <c r="E1601" s="22">
        <v>1</v>
      </c>
      <c r="F1601" s="22">
        <f>_xlfn.IFS(MOD(A1601,3)=2,VLOOKUP(A1601,任务数值!A:R,9),MOD(A1601,3)=0,999,MOD(A1601,3)=1,VLOOKUP(A1601,任务数值!A:S,14))</f>
        <v>999</v>
      </c>
      <c r="G1601" s="22">
        <f>_xlfn.IFS(MOD(A1601,3)=2,1,MOD(A1601,3)=0,VLOOKUP(A1601,任务数值!A:S,7),MOD(A1601,3)=1,1)</f>
        <v>15000</v>
      </c>
      <c r="H1601" s="6" t="s">
        <v>21</v>
      </c>
      <c r="I1601" s="3">
        <v>3</v>
      </c>
    </row>
    <row r="1602" s="3" customFormat="1" spans="1:9">
      <c r="A1602" s="17">
        <v>1600</v>
      </c>
      <c r="B1602" s="3" t="str">
        <f>_xlfn.IFS(MOD(A1602,3)=2,VLOOKUP(A1602,任务数值!A:I,5),MOD(A1602,3)=0,VLOOKUP(A1602,任务数值!A:I,8),MOD(A1602,3)=1,VLOOKUP(A1602,任务数值!A:S,13))</f>
        <v>通关守卫战:暗紫星170</v>
      </c>
      <c r="C1602" s="17">
        <f t="shared" ref="C1602:C1665" si="53">A1602+1</f>
        <v>1601</v>
      </c>
      <c r="D1602" s="22" t="str">
        <f t="shared" ref="D1602:D1665" si="54">_xlfn.IFS(MOD(A1602,3)=2,"成就类型-通关战斗类型关卡",MOD(A1602,3)=0,"成就类型-职业到达等级",MOD(A1602,3)=1,"成就类型-通关战斗类型关卡")</f>
        <v>成就类型-通关战斗类型关卡</v>
      </c>
      <c r="E1602" s="22">
        <v>1</v>
      </c>
      <c r="F1602" s="22" t="str">
        <f>_xlfn.IFS(MOD(A1602,3)=2,VLOOKUP(A1602,任务数值!A:R,9),MOD(A1602,3)=0,999,MOD(A1602,3)=1,VLOOKUP(A1602,任务数值!A:S,14))</f>
        <v>战斗类型-挂机关卡|35|170</v>
      </c>
      <c r="G1602" s="22">
        <f>_xlfn.IFS(MOD(A1602,3)=2,1,MOD(A1602,3)=0,VLOOKUP(A1602,任务数值!A:S,7),MOD(A1602,3)=1,1)</f>
        <v>1</v>
      </c>
      <c r="H1602" s="6" t="s">
        <v>21</v>
      </c>
      <c r="I1602" s="3">
        <v>3</v>
      </c>
    </row>
    <row r="1603" s="3" customFormat="1" spans="1:9">
      <c r="A1603" s="17">
        <v>1601</v>
      </c>
      <c r="B1603" s="3" t="str">
        <f>_xlfn.IFS(MOD(A1603,3)=2,VLOOKUP(A1603,任务数值!A:I,5),MOD(A1603,3)=0,VLOOKUP(A1603,任务数值!A:I,8),MOD(A1603,3)=1,VLOOKUP(A1603,任务数值!A:S,13))</f>
        <v>通关星球42-2</v>
      </c>
      <c r="C1603" s="17">
        <f t="shared" si="53"/>
        <v>1602</v>
      </c>
      <c r="D1603" s="22" t="str">
        <f t="shared" si="54"/>
        <v>成就类型-通关战斗类型关卡</v>
      </c>
      <c r="E1603" s="22">
        <v>1</v>
      </c>
      <c r="F1603" s="22" t="str">
        <f>_xlfn.IFS(MOD(A1603,3)=2,VLOOKUP(A1603,任务数值!A:R,9),MOD(A1603,3)=0,999,MOD(A1603,3)=1,VLOOKUP(A1603,任务数值!A:S,14))</f>
        <v>战斗类型-精英关卡|42|2</v>
      </c>
      <c r="G1603" s="22">
        <f>_xlfn.IFS(MOD(A1603,3)=2,1,MOD(A1603,3)=0,VLOOKUP(A1603,任务数值!A:S,7),MOD(A1603,3)=1,1)</f>
        <v>1</v>
      </c>
      <c r="H1603" s="6" t="s">
        <v>21</v>
      </c>
      <c r="I1603" s="3">
        <v>3</v>
      </c>
    </row>
    <row r="1604" s="3" customFormat="1" spans="1:9">
      <c r="A1604" s="17">
        <v>1602</v>
      </c>
      <c r="B1604" s="3" t="str">
        <f>_xlfn.IFS(MOD(A1604,3)=2,VLOOKUP(A1604,任务数值!A:I,5),MOD(A1604,3)=0,VLOOKUP(A1604,任务数值!A:I,8),MOD(A1604,3)=1,VLOOKUP(A1604,任务数值!A:S,13))</f>
        <v>职业总等级到达15000</v>
      </c>
      <c r="C1604" s="17">
        <f t="shared" si="53"/>
        <v>1603</v>
      </c>
      <c r="D1604" s="22" t="str">
        <f t="shared" si="54"/>
        <v>成就类型-职业到达等级</v>
      </c>
      <c r="E1604" s="22">
        <v>1</v>
      </c>
      <c r="F1604" s="22">
        <f>_xlfn.IFS(MOD(A1604,3)=2,VLOOKUP(A1604,任务数值!A:R,9),MOD(A1604,3)=0,999,MOD(A1604,3)=1,VLOOKUP(A1604,任务数值!A:S,14))</f>
        <v>999</v>
      </c>
      <c r="G1604" s="22">
        <f>_xlfn.IFS(MOD(A1604,3)=2,1,MOD(A1604,3)=0,VLOOKUP(A1604,任务数值!A:S,7),MOD(A1604,3)=1,1)</f>
        <v>15000</v>
      </c>
      <c r="H1604" s="6" t="s">
        <v>21</v>
      </c>
      <c r="I1604" s="3">
        <v>3</v>
      </c>
    </row>
    <row r="1605" s="3" customFormat="1" spans="1:9">
      <c r="A1605" s="17">
        <v>1603</v>
      </c>
      <c r="B1605" s="3" t="str">
        <f>_xlfn.IFS(MOD(A1605,3)=2,VLOOKUP(A1605,任务数值!A:I,5),MOD(A1605,3)=0,VLOOKUP(A1605,任务数值!A:I,8),MOD(A1605,3)=1,VLOOKUP(A1605,任务数值!A:S,13))</f>
        <v>通关守卫战:暗紫星170</v>
      </c>
      <c r="C1605" s="17">
        <f t="shared" si="53"/>
        <v>1604</v>
      </c>
      <c r="D1605" s="22" t="str">
        <f t="shared" si="54"/>
        <v>成就类型-通关战斗类型关卡</v>
      </c>
      <c r="E1605" s="22">
        <v>1</v>
      </c>
      <c r="F1605" s="22" t="str">
        <f>_xlfn.IFS(MOD(A1605,3)=2,VLOOKUP(A1605,任务数值!A:R,9),MOD(A1605,3)=0,999,MOD(A1605,3)=1,VLOOKUP(A1605,任务数值!A:S,14))</f>
        <v>战斗类型-挂机关卡|35|170</v>
      </c>
      <c r="G1605" s="22">
        <f>_xlfn.IFS(MOD(A1605,3)=2,1,MOD(A1605,3)=0,VLOOKUP(A1605,任务数值!A:S,7),MOD(A1605,3)=1,1)</f>
        <v>1</v>
      </c>
      <c r="H1605" s="6" t="s">
        <v>21</v>
      </c>
      <c r="I1605" s="3">
        <v>3</v>
      </c>
    </row>
    <row r="1606" s="3" customFormat="1" spans="1:9">
      <c r="A1606" s="17">
        <v>1604</v>
      </c>
      <c r="B1606" s="3" t="str">
        <f>_xlfn.IFS(MOD(A1606,3)=2,VLOOKUP(A1606,任务数值!A:I,5),MOD(A1606,3)=0,VLOOKUP(A1606,任务数值!A:I,8),MOD(A1606,3)=1,VLOOKUP(A1606,任务数值!A:S,13))</f>
        <v>通关星球42-2</v>
      </c>
      <c r="C1606" s="17">
        <f t="shared" si="53"/>
        <v>1605</v>
      </c>
      <c r="D1606" s="22" t="str">
        <f t="shared" si="54"/>
        <v>成就类型-通关战斗类型关卡</v>
      </c>
      <c r="E1606" s="22">
        <v>1</v>
      </c>
      <c r="F1606" s="22" t="str">
        <f>_xlfn.IFS(MOD(A1606,3)=2,VLOOKUP(A1606,任务数值!A:R,9),MOD(A1606,3)=0,999,MOD(A1606,3)=1,VLOOKUP(A1606,任务数值!A:S,14))</f>
        <v>战斗类型-精英关卡|42|2</v>
      </c>
      <c r="G1606" s="22">
        <f>_xlfn.IFS(MOD(A1606,3)=2,1,MOD(A1606,3)=0,VLOOKUP(A1606,任务数值!A:S,7),MOD(A1606,3)=1,1)</f>
        <v>1</v>
      </c>
      <c r="H1606" s="6" t="s">
        <v>21</v>
      </c>
      <c r="I1606" s="3">
        <v>3</v>
      </c>
    </row>
    <row r="1607" s="3" customFormat="1" spans="1:9">
      <c r="A1607" s="17">
        <v>1605</v>
      </c>
      <c r="B1607" s="3" t="str">
        <f>_xlfn.IFS(MOD(A1607,3)=2,VLOOKUP(A1607,任务数值!A:I,5),MOD(A1607,3)=0,VLOOKUP(A1607,任务数值!A:I,8),MOD(A1607,3)=1,VLOOKUP(A1607,任务数值!A:S,13))</f>
        <v>职业总等级到达15000</v>
      </c>
      <c r="C1607" s="17">
        <f t="shared" si="53"/>
        <v>1606</v>
      </c>
      <c r="D1607" s="22" t="str">
        <f t="shared" si="54"/>
        <v>成就类型-职业到达等级</v>
      </c>
      <c r="E1607" s="22">
        <v>1</v>
      </c>
      <c r="F1607" s="22">
        <f>_xlfn.IFS(MOD(A1607,3)=2,VLOOKUP(A1607,任务数值!A:R,9),MOD(A1607,3)=0,999,MOD(A1607,3)=1,VLOOKUP(A1607,任务数值!A:S,14))</f>
        <v>999</v>
      </c>
      <c r="G1607" s="22">
        <f>_xlfn.IFS(MOD(A1607,3)=2,1,MOD(A1607,3)=0,VLOOKUP(A1607,任务数值!A:S,7),MOD(A1607,3)=1,1)</f>
        <v>15000</v>
      </c>
      <c r="H1607" s="6" t="s">
        <v>21</v>
      </c>
      <c r="I1607" s="3">
        <v>3</v>
      </c>
    </row>
    <row r="1608" s="3" customFormat="1" spans="1:9">
      <c r="A1608" s="17">
        <v>1606</v>
      </c>
      <c r="B1608" s="3" t="str">
        <f>_xlfn.IFS(MOD(A1608,3)=2,VLOOKUP(A1608,任务数值!A:I,5),MOD(A1608,3)=0,VLOOKUP(A1608,任务数值!A:I,8),MOD(A1608,3)=1,VLOOKUP(A1608,任务数值!A:S,13))</f>
        <v>通关守卫战:暗紫星170</v>
      </c>
      <c r="C1608" s="17">
        <f t="shared" si="53"/>
        <v>1607</v>
      </c>
      <c r="D1608" s="22" t="str">
        <f t="shared" si="54"/>
        <v>成就类型-通关战斗类型关卡</v>
      </c>
      <c r="E1608" s="22">
        <v>1</v>
      </c>
      <c r="F1608" s="22" t="str">
        <f>_xlfn.IFS(MOD(A1608,3)=2,VLOOKUP(A1608,任务数值!A:R,9),MOD(A1608,3)=0,999,MOD(A1608,3)=1,VLOOKUP(A1608,任务数值!A:S,14))</f>
        <v>战斗类型-挂机关卡|35|170</v>
      </c>
      <c r="G1608" s="22">
        <f>_xlfn.IFS(MOD(A1608,3)=2,1,MOD(A1608,3)=0,VLOOKUP(A1608,任务数值!A:S,7),MOD(A1608,3)=1,1)</f>
        <v>1</v>
      </c>
      <c r="H1608" s="6" t="s">
        <v>21</v>
      </c>
      <c r="I1608" s="3">
        <v>3</v>
      </c>
    </row>
    <row r="1609" s="3" customFormat="1" spans="1:9">
      <c r="A1609" s="17">
        <v>1607</v>
      </c>
      <c r="B1609" s="3" t="str">
        <f>_xlfn.IFS(MOD(A1609,3)=2,VLOOKUP(A1609,任务数值!A:I,5),MOD(A1609,3)=0,VLOOKUP(A1609,任务数值!A:I,8),MOD(A1609,3)=1,VLOOKUP(A1609,任务数值!A:S,13))</f>
        <v>通关星球42-2</v>
      </c>
      <c r="C1609" s="17">
        <f t="shared" si="53"/>
        <v>1608</v>
      </c>
      <c r="D1609" s="22" t="str">
        <f t="shared" si="54"/>
        <v>成就类型-通关战斗类型关卡</v>
      </c>
      <c r="E1609" s="22">
        <v>1</v>
      </c>
      <c r="F1609" s="22" t="str">
        <f>_xlfn.IFS(MOD(A1609,3)=2,VLOOKUP(A1609,任务数值!A:R,9),MOD(A1609,3)=0,999,MOD(A1609,3)=1,VLOOKUP(A1609,任务数值!A:S,14))</f>
        <v>战斗类型-精英关卡|42|2</v>
      </c>
      <c r="G1609" s="22">
        <f>_xlfn.IFS(MOD(A1609,3)=2,1,MOD(A1609,3)=0,VLOOKUP(A1609,任务数值!A:S,7),MOD(A1609,3)=1,1)</f>
        <v>1</v>
      </c>
      <c r="H1609" s="6" t="s">
        <v>21</v>
      </c>
      <c r="I1609" s="3">
        <v>3</v>
      </c>
    </row>
    <row r="1610" s="3" customFormat="1" spans="1:9">
      <c r="A1610" s="17">
        <v>1608</v>
      </c>
      <c r="B1610" s="3" t="str">
        <f>_xlfn.IFS(MOD(A1610,3)=2,VLOOKUP(A1610,任务数值!A:I,5),MOD(A1610,3)=0,VLOOKUP(A1610,任务数值!A:I,8),MOD(A1610,3)=1,VLOOKUP(A1610,任务数值!A:S,13))</f>
        <v>职业总等级到达15000</v>
      </c>
      <c r="C1610" s="17">
        <f t="shared" si="53"/>
        <v>1609</v>
      </c>
      <c r="D1610" s="22" t="str">
        <f t="shared" si="54"/>
        <v>成就类型-职业到达等级</v>
      </c>
      <c r="E1610" s="22">
        <v>1</v>
      </c>
      <c r="F1610" s="22">
        <f>_xlfn.IFS(MOD(A1610,3)=2,VLOOKUP(A1610,任务数值!A:R,9),MOD(A1610,3)=0,999,MOD(A1610,3)=1,VLOOKUP(A1610,任务数值!A:S,14))</f>
        <v>999</v>
      </c>
      <c r="G1610" s="22">
        <f>_xlfn.IFS(MOD(A1610,3)=2,1,MOD(A1610,3)=0,VLOOKUP(A1610,任务数值!A:S,7),MOD(A1610,3)=1,1)</f>
        <v>15000</v>
      </c>
      <c r="H1610" s="6" t="s">
        <v>21</v>
      </c>
      <c r="I1610" s="3">
        <v>3</v>
      </c>
    </row>
    <row r="1611" s="3" customFormat="1" spans="1:9">
      <c r="A1611" s="17">
        <v>1609</v>
      </c>
      <c r="B1611" s="3" t="str">
        <f>_xlfn.IFS(MOD(A1611,3)=2,VLOOKUP(A1611,任务数值!A:I,5),MOD(A1611,3)=0,VLOOKUP(A1611,任务数值!A:I,8),MOD(A1611,3)=1,VLOOKUP(A1611,任务数值!A:S,13))</f>
        <v>通关守卫战:暗紫星170</v>
      </c>
      <c r="C1611" s="17">
        <f t="shared" si="53"/>
        <v>1610</v>
      </c>
      <c r="D1611" s="22" t="str">
        <f t="shared" si="54"/>
        <v>成就类型-通关战斗类型关卡</v>
      </c>
      <c r="E1611" s="22">
        <v>1</v>
      </c>
      <c r="F1611" s="22" t="str">
        <f>_xlfn.IFS(MOD(A1611,3)=2,VLOOKUP(A1611,任务数值!A:R,9),MOD(A1611,3)=0,999,MOD(A1611,3)=1,VLOOKUP(A1611,任务数值!A:S,14))</f>
        <v>战斗类型-挂机关卡|35|170</v>
      </c>
      <c r="G1611" s="22">
        <f>_xlfn.IFS(MOD(A1611,3)=2,1,MOD(A1611,3)=0,VLOOKUP(A1611,任务数值!A:S,7),MOD(A1611,3)=1,1)</f>
        <v>1</v>
      </c>
      <c r="H1611" s="6" t="s">
        <v>21</v>
      </c>
      <c r="I1611" s="3">
        <v>3</v>
      </c>
    </row>
    <row r="1612" s="3" customFormat="1" spans="1:9">
      <c r="A1612" s="17">
        <v>1610</v>
      </c>
      <c r="B1612" s="3" t="str">
        <f>_xlfn.IFS(MOD(A1612,3)=2,VLOOKUP(A1612,任务数值!A:I,5),MOD(A1612,3)=0,VLOOKUP(A1612,任务数值!A:I,8),MOD(A1612,3)=1,VLOOKUP(A1612,任务数值!A:S,13))</f>
        <v>通关星球42-2</v>
      </c>
      <c r="C1612" s="17">
        <f t="shared" si="53"/>
        <v>1611</v>
      </c>
      <c r="D1612" s="22" t="str">
        <f t="shared" si="54"/>
        <v>成就类型-通关战斗类型关卡</v>
      </c>
      <c r="E1612" s="22">
        <v>1</v>
      </c>
      <c r="F1612" s="22" t="str">
        <f>_xlfn.IFS(MOD(A1612,3)=2,VLOOKUP(A1612,任务数值!A:R,9),MOD(A1612,3)=0,999,MOD(A1612,3)=1,VLOOKUP(A1612,任务数值!A:S,14))</f>
        <v>战斗类型-精英关卡|42|2</v>
      </c>
      <c r="G1612" s="22">
        <f>_xlfn.IFS(MOD(A1612,3)=2,1,MOD(A1612,3)=0,VLOOKUP(A1612,任务数值!A:S,7),MOD(A1612,3)=1,1)</f>
        <v>1</v>
      </c>
      <c r="H1612" s="6" t="s">
        <v>21</v>
      </c>
      <c r="I1612" s="3">
        <v>3</v>
      </c>
    </row>
    <row r="1613" s="3" customFormat="1" spans="1:9">
      <c r="A1613" s="17">
        <v>1611</v>
      </c>
      <c r="B1613" s="3" t="str">
        <f>_xlfn.IFS(MOD(A1613,3)=2,VLOOKUP(A1613,任务数值!A:I,5),MOD(A1613,3)=0,VLOOKUP(A1613,任务数值!A:I,8),MOD(A1613,3)=1,VLOOKUP(A1613,任务数值!A:S,13))</f>
        <v>职业总等级到达15000</v>
      </c>
      <c r="C1613" s="17">
        <f t="shared" si="53"/>
        <v>1612</v>
      </c>
      <c r="D1613" s="22" t="str">
        <f t="shared" si="54"/>
        <v>成就类型-职业到达等级</v>
      </c>
      <c r="E1613" s="22">
        <v>1</v>
      </c>
      <c r="F1613" s="22">
        <f>_xlfn.IFS(MOD(A1613,3)=2,VLOOKUP(A1613,任务数值!A:R,9),MOD(A1613,3)=0,999,MOD(A1613,3)=1,VLOOKUP(A1613,任务数值!A:S,14))</f>
        <v>999</v>
      </c>
      <c r="G1613" s="22">
        <f>_xlfn.IFS(MOD(A1613,3)=2,1,MOD(A1613,3)=0,VLOOKUP(A1613,任务数值!A:S,7),MOD(A1613,3)=1,1)</f>
        <v>15000</v>
      </c>
      <c r="H1613" s="6" t="s">
        <v>21</v>
      </c>
      <c r="I1613" s="3">
        <v>3</v>
      </c>
    </row>
    <row r="1614" s="3" customFormat="1" spans="1:9">
      <c r="A1614" s="17">
        <v>1612</v>
      </c>
      <c r="B1614" s="3" t="str">
        <f>_xlfn.IFS(MOD(A1614,3)=2,VLOOKUP(A1614,任务数值!A:I,5),MOD(A1614,3)=0,VLOOKUP(A1614,任务数值!A:I,8),MOD(A1614,3)=1,VLOOKUP(A1614,任务数值!A:S,13))</f>
        <v>通关守卫战:暗紫星170</v>
      </c>
      <c r="C1614" s="17">
        <f t="shared" si="53"/>
        <v>1613</v>
      </c>
      <c r="D1614" s="22" t="str">
        <f t="shared" si="54"/>
        <v>成就类型-通关战斗类型关卡</v>
      </c>
      <c r="E1614" s="22">
        <v>1</v>
      </c>
      <c r="F1614" s="22" t="str">
        <f>_xlfn.IFS(MOD(A1614,3)=2,VLOOKUP(A1614,任务数值!A:R,9),MOD(A1614,3)=0,999,MOD(A1614,3)=1,VLOOKUP(A1614,任务数值!A:S,14))</f>
        <v>战斗类型-挂机关卡|35|170</v>
      </c>
      <c r="G1614" s="22">
        <f>_xlfn.IFS(MOD(A1614,3)=2,1,MOD(A1614,3)=0,VLOOKUP(A1614,任务数值!A:S,7),MOD(A1614,3)=1,1)</f>
        <v>1</v>
      </c>
      <c r="H1614" s="6" t="s">
        <v>21</v>
      </c>
      <c r="I1614" s="3">
        <v>3</v>
      </c>
    </row>
    <row r="1615" s="3" customFormat="1" spans="1:9">
      <c r="A1615" s="17">
        <v>1613</v>
      </c>
      <c r="B1615" s="3" t="str">
        <f>_xlfn.IFS(MOD(A1615,3)=2,VLOOKUP(A1615,任务数值!A:I,5),MOD(A1615,3)=0,VLOOKUP(A1615,任务数值!A:I,8),MOD(A1615,3)=1,VLOOKUP(A1615,任务数值!A:S,13))</f>
        <v>通关星球42-2</v>
      </c>
      <c r="C1615" s="17">
        <f t="shared" si="53"/>
        <v>1614</v>
      </c>
      <c r="D1615" s="22" t="str">
        <f t="shared" si="54"/>
        <v>成就类型-通关战斗类型关卡</v>
      </c>
      <c r="E1615" s="22">
        <v>1</v>
      </c>
      <c r="F1615" s="22" t="str">
        <f>_xlfn.IFS(MOD(A1615,3)=2,VLOOKUP(A1615,任务数值!A:R,9),MOD(A1615,3)=0,999,MOD(A1615,3)=1,VLOOKUP(A1615,任务数值!A:S,14))</f>
        <v>战斗类型-精英关卡|42|2</v>
      </c>
      <c r="G1615" s="22">
        <f>_xlfn.IFS(MOD(A1615,3)=2,1,MOD(A1615,3)=0,VLOOKUP(A1615,任务数值!A:S,7),MOD(A1615,3)=1,1)</f>
        <v>1</v>
      </c>
      <c r="H1615" s="6" t="s">
        <v>21</v>
      </c>
      <c r="I1615" s="3">
        <v>3</v>
      </c>
    </row>
    <row r="1616" s="3" customFormat="1" spans="1:9">
      <c r="A1616" s="17">
        <v>1614</v>
      </c>
      <c r="B1616" s="3" t="str">
        <f>_xlfn.IFS(MOD(A1616,3)=2,VLOOKUP(A1616,任务数值!A:I,5),MOD(A1616,3)=0,VLOOKUP(A1616,任务数值!A:I,8),MOD(A1616,3)=1,VLOOKUP(A1616,任务数值!A:S,13))</f>
        <v>职业总等级到达15000</v>
      </c>
      <c r="C1616" s="17">
        <f t="shared" si="53"/>
        <v>1615</v>
      </c>
      <c r="D1616" s="22" t="str">
        <f t="shared" si="54"/>
        <v>成就类型-职业到达等级</v>
      </c>
      <c r="E1616" s="22">
        <v>1</v>
      </c>
      <c r="F1616" s="22">
        <f>_xlfn.IFS(MOD(A1616,3)=2,VLOOKUP(A1616,任务数值!A:R,9),MOD(A1616,3)=0,999,MOD(A1616,3)=1,VLOOKUP(A1616,任务数值!A:S,14))</f>
        <v>999</v>
      </c>
      <c r="G1616" s="22">
        <f>_xlfn.IFS(MOD(A1616,3)=2,1,MOD(A1616,3)=0,VLOOKUP(A1616,任务数值!A:S,7),MOD(A1616,3)=1,1)</f>
        <v>15000</v>
      </c>
      <c r="H1616" s="6" t="s">
        <v>21</v>
      </c>
      <c r="I1616" s="3">
        <v>3</v>
      </c>
    </row>
    <row r="1617" s="3" customFormat="1" spans="1:9">
      <c r="A1617" s="17">
        <v>1615</v>
      </c>
      <c r="B1617" s="3" t="str">
        <f>_xlfn.IFS(MOD(A1617,3)=2,VLOOKUP(A1617,任务数值!A:I,5),MOD(A1617,3)=0,VLOOKUP(A1617,任务数值!A:I,8),MOD(A1617,3)=1,VLOOKUP(A1617,任务数值!A:S,13))</f>
        <v>通关守卫战:暗紫星170</v>
      </c>
      <c r="C1617" s="17">
        <f t="shared" si="53"/>
        <v>1616</v>
      </c>
      <c r="D1617" s="22" t="str">
        <f t="shared" si="54"/>
        <v>成就类型-通关战斗类型关卡</v>
      </c>
      <c r="E1617" s="22">
        <v>1</v>
      </c>
      <c r="F1617" s="22" t="str">
        <f>_xlfn.IFS(MOD(A1617,3)=2,VLOOKUP(A1617,任务数值!A:R,9),MOD(A1617,3)=0,999,MOD(A1617,3)=1,VLOOKUP(A1617,任务数值!A:S,14))</f>
        <v>战斗类型-挂机关卡|35|170</v>
      </c>
      <c r="G1617" s="22">
        <f>_xlfn.IFS(MOD(A1617,3)=2,1,MOD(A1617,3)=0,VLOOKUP(A1617,任务数值!A:S,7),MOD(A1617,3)=1,1)</f>
        <v>1</v>
      </c>
      <c r="H1617" s="6" t="s">
        <v>21</v>
      </c>
      <c r="I1617" s="3">
        <v>3</v>
      </c>
    </row>
    <row r="1618" s="3" customFormat="1" spans="1:9">
      <c r="A1618" s="17">
        <v>1616</v>
      </c>
      <c r="B1618" s="3" t="str">
        <f>_xlfn.IFS(MOD(A1618,3)=2,VLOOKUP(A1618,任务数值!A:I,5),MOD(A1618,3)=0,VLOOKUP(A1618,任务数值!A:I,8),MOD(A1618,3)=1,VLOOKUP(A1618,任务数值!A:S,13))</f>
        <v>通关星球42-2</v>
      </c>
      <c r="C1618" s="17">
        <f t="shared" si="53"/>
        <v>1617</v>
      </c>
      <c r="D1618" s="22" t="str">
        <f t="shared" si="54"/>
        <v>成就类型-通关战斗类型关卡</v>
      </c>
      <c r="E1618" s="22">
        <v>1</v>
      </c>
      <c r="F1618" s="22" t="str">
        <f>_xlfn.IFS(MOD(A1618,3)=2,VLOOKUP(A1618,任务数值!A:R,9),MOD(A1618,3)=0,999,MOD(A1618,3)=1,VLOOKUP(A1618,任务数值!A:S,14))</f>
        <v>战斗类型-精英关卡|42|2</v>
      </c>
      <c r="G1618" s="22">
        <f>_xlfn.IFS(MOD(A1618,3)=2,1,MOD(A1618,3)=0,VLOOKUP(A1618,任务数值!A:S,7),MOD(A1618,3)=1,1)</f>
        <v>1</v>
      </c>
      <c r="H1618" s="6" t="s">
        <v>21</v>
      </c>
      <c r="I1618" s="3">
        <v>3</v>
      </c>
    </row>
    <row r="1619" s="3" customFormat="1" spans="1:9">
      <c r="A1619" s="17">
        <v>1617</v>
      </c>
      <c r="B1619" s="3" t="str">
        <f>_xlfn.IFS(MOD(A1619,3)=2,VLOOKUP(A1619,任务数值!A:I,5),MOD(A1619,3)=0,VLOOKUP(A1619,任务数值!A:I,8),MOD(A1619,3)=1,VLOOKUP(A1619,任务数值!A:S,13))</f>
        <v>职业总等级到达15000</v>
      </c>
      <c r="C1619" s="17">
        <f t="shared" si="53"/>
        <v>1618</v>
      </c>
      <c r="D1619" s="22" t="str">
        <f t="shared" si="54"/>
        <v>成就类型-职业到达等级</v>
      </c>
      <c r="E1619" s="22">
        <v>1</v>
      </c>
      <c r="F1619" s="22">
        <f>_xlfn.IFS(MOD(A1619,3)=2,VLOOKUP(A1619,任务数值!A:R,9),MOD(A1619,3)=0,999,MOD(A1619,3)=1,VLOOKUP(A1619,任务数值!A:S,14))</f>
        <v>999</v>
      </c>
      <c r="G1619" s="22">
        <f>_xlfn.IFS(MOD(A1619,3)=2,1,MOD(A1619,3)=0,VLOOKUP(A1619,任务数值!A:S,7),MOD(A1619,3)=1,1)</f>
        <v>15000</v>
      </c>
      <c r="H1619" s="6" t="s">
        <v>21</v>
      </c>
      <c r="I1619" s="3">
        <v>3</v>
      </c>
    </row>
    <row r="1620" s="3" customFormat="1" spans="1:9">
      <c r="A1620" s="17">
        <v>1618</v>
      </c>
      <c r="B1620" s="3" t="str">
        <f>_xlfn.IFS(MOD(A1620,3)=2,VLOOKUP(A1620,任务数值!A:I,5),MOD(A1620,3)=0,VLOOKUP(A1620,任务数值!A:I,8),MOD(A1620,3)=1,VLOOKUP(A1620,任务数值!A:S,13))</f>
        <v>通关守卫战:暗紫星170</v>
      </c>
      <c r="C1620" s="17">
        <f t="shared" si="53"/>
        <v>1619</v>
      </c>
      <c r="D1620" s="22" t="str">
        <f t="shared" si="54"/>
        <v>成就类型-通关战斗类型关卡</v>
      </c>
      <c r="E1620" s="22">
        <v>1</v>
      </c>
      <c r="F1620" s="22" t="str">
        <f>_xlfn.IFS(MOD(A1620,3)=2,VLOOKUP(A1620,任务数值!A:R,9),MOD(A1620,3)=0,999,MOD(A1620,3)=1,VLOOKUP(A1620,任务数值!A:S,14))</f>
        <v>战斗类型-挂机关卡|35|170</v>
      </c>
      <c r="G1620" s="22">
        <f>_xlfn.IFS(MOD(A1620,3)=2,1,MOD(A1620,3)=0,VLOOKUP(A1620,任务数值!A:S,7),MOD(A1620,3)=1,1)</f>
        <v>1</v>
      </c>
      <c r="H1620" s="6" t="s">
        <v>21</v>
      </c>
      <c r="I1620" s="3">
        <v>3</v>
      </c>
    </row>
    <row r="1621" s="3" customFormat="1" spans="1:9">
      <c r="A1621" s="17">
        <v>1619</v>
      </c>
      <c r="B1621" s="3" t="str">
        <f>_xlfn.IFS(MOD(A1621,3)=2,VLOOKUP(A1621,任务数值!A:I,5),MOD(A1621,3)=0,VLOOKUP(A1621,任务数值!A:I,8),MOD(A1621,3)=1,VLOOKUP(A1621,任务数值!A:S,13))</f>
        <v>通关星球42-2</v>
      </c>
      <c r="C1621" s="17">
        <f t="shared" si="53"/>
        <v>1620</v>
      </c>
      <c r="D1621" s="22" t="str">
        <f t="shared" si="54"/>
        <v>成就类型-通关战斗类型关卡</v>
      </c>
      <c r="E1621" s="22">
        <v>1</v>
      </c>
      <c r="F1621" s="22" t="str">
        <f>_xlfn.IFS(MOD(A1621,3)=2,VLOOKUP(A1621,任务数值!A:R,9),MOD(A1621,3)=0,999,MOD(A1621,3)=1,VLOOKUP(A1621,任务数值!A:S,14))</f>
        <v>战斗类型-精英关卡|42|2</v>
      </c>
      <c r="G1621" s="22">
        <f>_xlfn.IFS(MOD(A1621,3)=2,1,MOD(A1621,3)=0,VLOOKUP(A1621,任务数值!A:S,7),MOD(A1621,3)=1,1)</f>
        <v>1</v>
      </c>
      <c r="H1621" s="6" t="s">
        <v>21</v>
      </c>
      <c r="I1621" s="3">
        <v>3</v>
      </c>
    </row>
    <row r="1622" s="3" customFormat="1" spans="1:9">
      <c r="A1622" s="17">
        <v>1620</v>
      </c>
      <c r="B1622" s="3" t="str">
        <f>_xlfn.IFS(MOD(A1622,3)=2,VLOOKUP(A1622,任务数值!A:I,5),MOD(A1622,3)=0,VLOOKUP(A1622,任务数值!A:I,8),MOD(A1622,3)=1,VLOOKUP(A1622,任务数值!A:S,13))</f>
        <v>职业总等级到达15000</v>
      </c>
      <c r="C1622" s="17">
        <f t="shared" si="53"/>
        <v>1621</v>
      </c>
      <c r="D1622" s="22" t="str">
        <f t="shared" si="54"/>
        <v>成就类型-职业到达等级</v>
      </c>
      <c r="E1622" s="22">
        <v>1</v>
      </c>
      <c r="F1622" s="22">
        <f>_xlfn.IFS(MOD(A1622,3)=2,VLOOKUP(A1622,任务数值!A:R,9),MOD(A1622,3)=0,999,MOD(A1622,3)=1,VLOOKUP(A1622,任务数值!A:S,14))</f>
        <v>999</v>
      </c>
      <c r="G1622" s="22">
        <f>_xlfn.IFS(MOD(A1622,3)=2,1,MOD(A1622,3)=0,VLOOKUP(A1622,任务数值!A:S,7),MOD(A1622,3)=1,1)</f>
        <v>15000</v>
      </c>
      <c r="H1622" s="6" t="s">
        <v>21</v>
      </c>
      <c r="I1622" s="3">
        <v>3</v>
      </c>
    </row>
    <row r="1623" s="3" customFormat="1" spans="1:9">
      <c r="A1623" s="17">
        <v>1621</v>
      </c>
      <c r="B1623" s="3" t="str">
        <f>_xlfn.IFS(MOD(A1623,3)=2,VLOOKUP(A1623,任务数值!A:I,5),MOD(A1623,3)=0,VLOOKUP(A1623,任务数值!A:I,8),MOD(A1623,3)=1,VLOOKUP(A1623,任务数值!A:S,13))</f>
        <v>通关守卫战:暗紫星170</v>
      </c>
      <c r="C1623" s="17">
        <f t="shared" si="53"/>
        <v>1622</v>
      </c>
      <c r="D1623" s="22" t="str">
        <f t="shared" si="54"/>
        <v>成就类型-通关战斗类型关卡</v>
      </c>
      <c r="E1623" s="22">
        <v>1</v>
      </c>
      <c r="F1623" s="22" t="str">
        <f>_xlfn.IFS(MOD(A1623,3)=2,VLOOKUP(A1623,任务数值!A:R,9),MOD(A1623,3)=0,999,MOD(A1623,3)=1,VLOOKUP(A1623,任务数值!A:S,14))</f>
        <v>战斗类型-挂机关卡|35|170</v>
      </c>
      <c r="G1623" s="22">
        <f>_xlfn.IFS(MOD(A1623,3)=2,1,MOD(A1623,3)=0,VLOOKUP(A1623,任务数值!A:S,7),MOD(A1623,3)=1,1)</f>
        <v>1</v>
      </c>
      <c r="H1623" s="6" t="s">
        <v>21</v>
      </c>
      <c r="I1623" s="3">
        <v>3</v>
      </c>
    </row>
    <row r="1624" s="3" customFormat="1" spans="1:9">
      <c r="A1624" s="17">
        <v>1622</v>
      </c>
      <c r="B1624" s="3" t="str">
        <f>_xlfn.IFS(MOD(A1624,3)=2,VLOOKUP(A1624,任务数值!A:I,5),MOD(A1624,3)=0,VLOOKUP(A1624,任务数值!A:I,8),MOD(A1624,3)=1,VLOOKUP(A1624,任务数值!A:S,13))</f>
        <v>通关星球42-2</v>
      </c>
      <c r="C1624" s="17">
        <f t="shared" si="53"/>
        <v>1623</v>
      </c>
      <c r="D1624" s="22" t="str">
        <f t="shared" si="54"/>
        <v>成就类型-通关战斗类型关卡</v>
      </c>
      <c r="E1624" s="22">
        <v>1</v>
      </c>
      <c r="F1624" s="22" t="str">
        <f>_xlfn.IFS(MOD(A1624,3)=2,VLOOKUP(A1624,任务数值!A:R,9),MOD(A1624,3)=0,999,MOD(A1624,3)=1,VLOOKUP(A1624,任务数值!A:S,14))</f>
        <v>战斗类型-精英关卡|42|2</v>
      </c>
      <c r="G1624" s="22">
        <f>_xlfn.IFS(MOD(A1624,3)=2,1,MOD(A1624,3)=0,VLOOKUP(A1624,任务数值!A:S,7),MOD(A1624,3)=1,1)</f>
        <v>1</v>
      </c>
      <c r="H1624" s="6" t="s">
        <v>21</v>
      </c>
      <c r="I1624" s="3">
        <v>3</v>
      </c>
    </row>
    <row r="1625" s="3" customFormat="1" spans="1:9">
      <c r="A1625" s="17">
        <v>1623</v>
      </c>
      <c r="B1625" s="3" t="str">
        <f>_xlfn.IFS(MOD(A1625,3)=2,VLOOKUP(A1625,任务数值!A:I,5),MOD(A1625,3)=0,VLOOKUP(A1625,任务数值!A:I,8),MOD(A1625,3)=1,VLOOKUP(A1625,任务数值!A:S,13))</f>
        <v>职业总等级到达15000</v>
      </c>
      <c r="C1625" s="17">
        <f t="shared" si="53"/>
        <v>1624</v>
      </c>
      <c r="D1625" s="22" t="str">
        <f t="shared" si="54"/>
        <v>成就类型-职业到达等级</v>
      </c>
      <c r="E1625" s="22">
        <v>1</v>
      </c>
      <c r="F1625" s="22">
        <f>_xlfn.IFS(MOD(A1625,3)=2,VLOOKUP(A1625,任务数值!A:R,9),MOD(A1625,3)=0,999,MOD(A1625,3)=1,VLOOKUP(A1625,任务数值!A:S,14))</f>
        <v>999</v>
      </c>
      <c r="G1625" s="22">
        <f>_xlfn.IFS(MOD(A1625,3)=2,1,MOD(A1625,3)=0,VLOOKUP(A1625,任务数值!A:S,7),MOD(A1625,3)=1,1)</f>
        <v>15000</v>
      </c>
      <c r="H1625" s="6" t="s">
        <v>21</v>
      </c>
      <c r="I1625" s="3">
        <v>3</v>
      </c>
    </row>
    <row r="1626" s="3" customFormat="1" spans="1:9">
      <c r="A1626" s="17">
        <v>1624</v>
      </c>
      <c r="B1626" s="3" t="str">
        <f>_xlfn.IFS(MOD(A1626,3)=2,VLOOKUP(A1626,任务数值!A:I,5),MOD(A1626,3)=0,VLOOKUP(A1626,任务数值!A:I,8),MOD(A1626,3)=1,VLOOKUP(A1626,任务数值!A:S,13))</f>
        <v>通关守卫战:暗紫星170</v>
      </c>
      <c r="C1626" s="17">
        <f t="shared" si="53"/>
        <v>1625</v>
      </c>
      <c r="D1626" s="22" t="str">
        <f t="shared" si="54"/>
        <v>成就类型-通关战斗类型关卡</v>
      </c>
      <c r="E1626" s="22">
        <v>1</v>
      </c>
      <c r="F1626" s="22" t="str">
        <f>_xlfn.IFS(MOD(A1626,3)=2,VLOOKUP(A1626,任务数值!A:R,9),MOD(A1626,3)=0,999,MOD(A1626,3)=1,VLOOKUP(A1626,任务数值!A:S,14))</f>
        <v>战斗类型-挂机关卡|35|170</v>
      </c>
      <c r="G1626" s="22">
        <f>_xlfn.IFS(MOD(A1626,3)=2,1,MOD(A1626,3)=0,VLOOKUP(A1626,任务数值!A:S,7),MOD(A1626,3)=1,1)</f>
        <v>1</v>
      </c>
      <c r="H1626" s="6" t="s">
        <v>21</v>
      </c>
      <c r="I1626" s="3">
        <v>3</v>
      </c>
    </row>
    <row r="1627" s="3" customFormat="1" spans="1:9">
      <c r="A1627" s="17">
        <v>1625</v>
      </c>
      <c r="B1627" s="3" t="str">
        <f>_xlfn.IFS(MOD(A1627,3)=2,VLOOKUP(A1627,任务数值!A:I,5),MOD(A1627,3)=0,VLOOKUP(A1627,任务数值!A:I,8),MOD(A1627,3)=1,VLOOKUP(A1627,任务数值!A:S,13))</f>
        <v>通关星球42-2</v>
      </c>
      <c r="C1627" s="17">
        <f t="shared" si="53"/>
        <v>1626</v>
      </c>
      <c r="D1627" s="22" t="str">
        <f t="shared" si="54"/>
        <v>成就类型-通关战斗类型关卡</v>
      </c>
      <c r="E1627" s="22">
        <v>1</v>
      </c>
      <c r="F1627" s="22" t="str">
        <f>_xlfn.IFS(MOD(A1627,3)=2,VLOOKUP(A1627,任务数值!A:R,9),MOD(A1627,3)=0,999,MOD(A1627,3)=1,VLOOKUP(A1627,任务数值!A:S,14))</f>
        <v>战斗类型-精英关卡|42|2</v>
      </c>
      <c r="G1627" s="22">
        <f>_xlfn.IFS(MOD(A1627,3)=2,1,MOD(A1627,3)=0,VLOOKUP(A1627,任务数值!A:S,7),MOD(A1627,3)=1,1)</f>
        <v>1</v>
      </c>
      <c r="H1627" s="6" t="s">
        <v>21</v>
      </c>
      <c r="I1627" s="3">
        <v>3</v>
      </c>
    </row>
    <row r="1628" s="3" customFormat="1" spans="1:9">
      <c r="A1628" s="17">
        <v>1626</v>
      </c>
      <c r="B1628" s="3" t="str">
        <f>_xlfn.IFS(MOD(A1628,3)=2,VLOOKUP(A1628,任务数值!A:I,5),MOD(A1628,3)=0,VLOOKUP(A1628,任务数值!A:I,8),MOD(A1628,3)=1,VLOOKUP(A1628,任务数值!A:S,13))</f>
        <v>职业总等级到达15000</v>
      </c>
      <c r="C1628" s="17">
        <f t="shared" si="53"/>
        <v>1627</v>
      </c>
      <c r="D1628" s="22" t="str">
        <f t="shared" si="54"/>
        <v>成就类型-职业到达等级</v>
      </c>
      <c r="E1628" s="22">
        <v>1</v>
      </c>
      <c r="F1628" s="22">
        <f>_xlfn.IFS(MOD(A1628,3)=2,VLOOKUP(A1628,任务数值!A:R,9),MOD(A1628,3)=0,999,MOD(A1628,3)=1,VLOOKUP(A1628,任务数值!A:S,14))</f>
        <v>999</v>
      </c>
      <c r="G1628" s="22">
        <f>_xlfn.IFS(MOD(A1628,3)=2,1,MOD(A1628,3)=0,VLOOKUP(A1628,任务数值!A:S,7),MOD(A1628,3)=1,1)</f>
        <v>15000</v>
      </c>
      <c r="H1628" s="6" t="s">
        <v>21</v>
      </c>
      <c r="I1628" s="3">
        <v>3</v>
      </c>
    </row>
    <row r="1629" s="3" customFormat="1" spans="1:9">
      <c r="A1629" s="17">
        <v>1627</v>
      </c>
      <c r="B1629" s="3" t="str">
        <f>_xlfn.IFS(MOD(A1629,3)=2,VLOOKUP(A1629,任务数值!A:I,5),MOD(A1629,3)=0,VLOOKUP(A1629,任务数值!A:I,8),MOD(A1629,3)=1,VLOOKUP(A1629,任务数值!A:S,13))</f>
        <v>通关守卫战:暗紫星170</v>
      </c>
      <c r="C1629" s="17">
        <f t="shared" si="53"/>
        <v>1628</v>
      </c>
      <c r="D1629" s="22" t="str">
        <f t="shared" si="54"/>
        <v>成就类型-通关战斗类型关卡</v>
      </c>
      <c r="E1629" s="22">
        <v>1</v>
      </c>
      <c r="F1629" s="22" t="str">
        <f>_xlfn.IFS(MOD(A1629,3)=2,VLOOKUP(A1629,任务数值!A:R,9),MOD(A1629,3)=0,999,MOD(A1629,3)=1,VLOOKUP(A1629,任务数值!A:S,14))</f>
        <v>战斗类型-挂机关卡|35|170</v>
      </c>
      <c r="G1629" s="22">
        <f>_xlfn.IFS(MOD(A1629,3)=2,1,MOD(A1629,3)=0,VLOOKUP(A1629,任务数值!A:S,7),MOD(A1629,3)=1,1)</f>
        <v>1</v>
      </c>
      <c r="H1629" s="6" t="s">
        <v>21</v>
      </c>
      <c r="I1629" s="3">
        <v>3</v>
      </c>
    </row>
    <row r="1630" s="3" customFormat="1" spans="1:9">
      <c r="A1630" s="17">
        <v>1628</v>
      </c>
      <c r="B1630" s="3" t="str">
        <f>_xlfn.IFS(MOD(A1630,3)=2,VLOOKUP(A1630,任务数值!A:I,5),MOD(A1630,3)=0,VLOOKUP(A1630,任务数值!A:I,8),MOD(A1630,3)=1,VLOOKUP(A1630,任务数值!A:S,13))</f>
        <v>通关星球42-2</v>
      </c>
      <c r="C1630" s="17">
        <f t="shared" si="53"/>
        <v>1629</v>
      </c>
      <c r="D1630" s="22" t="str">
        <f t="shared" si="54"/>
        <v>成就类型-通关战斗类型关卡</v>
      </c>
      <c r="E1630" s="22">
        <v>1</v>
      </c>
      <c r="F1630" s="22" t="str">
        <f>_xlfn.IFS(MOD(A1630,3)=2,VLOOKUP(A1630,任务数值!A:R,9),MOD(A1630,3)=0,999,MOD(A1630,3)=1,VLOOKUP(A1630,任务数值!A:S,14))</f>
        <v>战斗类型-精英关卡|42|2</v>
      </c>
      <c r="G1630" s="22">
        <f>_xlfn.IFS(MOD(A1630,3)=2,1,MOD(A1630,3)=0,VLOOKUP(A1630,任务数值!A:S,7),MOD(A1630,3)=1,1)</f>
        <v>1</v>
      </c>
      <c r="H1630" s="6" t="s">
        <v>21</v>
      </c>
      <c r="I1630" s="3">
        <v>3</v>
      </c>
    </row>
    <row r="1631" s="3" customFormat="1" spans="1:9">
      <c r="A1631" s="17">
        <v>1629</v>
      </c>
      <c r="B1631" s="3" t="str">
        <f>_xlfn.IFS(MOD(A1631,3)=2,VLOOKUP(A1631,任务数值!A:I,5),MOD(A1631,3)=0,VLOOKUP(A1631,任务数值!A:I,8),MOD(A1631,3)=1,VLOOKUP(A1631,任务数值!A:S,13))</f>
        <v>职业总等级到达15000</v>
      </c>
      <c r="C1631" s="17">
        <f t="shared" si="53"/>
        <v>1630</v>
      </c>
      <c r="D1631" s="22" t="str">
        <f t="shared" si="54"/>
        <v>成就类型-职业到达等级</v>
      </c>
      <c r="E1631" s="22">
        <v>1</v>
      </c>
      <c r="F1631" s="22">
        <f>_xlfn.IFS(MOD(A1631,3)=2,VLOOKUP(A1631,任务数值!A:R,9),MOD(A1631,3)=0,999,MOD(A1631,3)=1,VLOOKUP(A1631,任务数值!A:S,14))</f>
        <v>999</v>
      </c>
      <c r="G1631" s="22">
        <f>_xlfn.IFS(MOD(A1631,3)=2,1,MOD(A1631,3)=0,VLOOKUP(A1631,任务数值!A:S,7),MOD(A1631,3)=1,1)</f>
        <v>15000</v>
      </c>
      <c r="H1631" s="6" t="s">
        <v>21</v>
      </c>
      <c r="I1631" s="3">
        <v>3</v>
      </c>
    </row>
    <row r="1632" s="3" customFormat="1" spans="1:9">
      <c r="A1632" s="17">
        <v>1630</v>
      </c>
      <c r="B1632" s="3" t="str">
        <f>_xlfn.IFS(MOD(A1632,3)=2,VLOOKUP(A1632,任务数值!A:I,5),MOD(A1632,3)=0,VLOOKUP(A1632,任务数值!A:I,8),MOD(A1632,3)=1,VLOOKUP(A1632,任务数值!A:S,13))</f>
        <v>通关守卫战:暗紫星170</v>
      </c>
      <c r="C1632" s="17">
        <f t="shared" si="53"/>
        <v>1631</v>
      </c>
      <c r="D1632" s="22" t="str">
        <f t="shared" si="54"/>
        <v>成就类型-通关战斗类型关卡</v>
      </c>
      <c r="E1632" s="22">
        <v>1</v>
      </c>
      <c r="F1632" s="22" t="str">
        <f>_xlfn.IFS(MOD(A1632,3)=2,VLOOKUP(A1632,任务数值!A:R,9),MOD(A1632,3)=0,999,MOD(A1632,3)=1,VLOOKUP(A1632,任务数值!A:S,14))</f>
        <v>战斗类型-挂机关卡|35|170</v>
      </c>
      <c r="G1632" s="22">
        <f>_xlfn.IFS(MOD(A1632,3)=2,1,MOD(A1632,3)=0,VLOOKUP(A1632,任务数值!A:S,7),MOD(A1632,3)=1,1)</f>
        <v>1</v>
      </c>
      <c r="H1632" s="6" t="s">
        <v>21</v>
      </c>
      <c r="I1632" s="3">
        <v>3</v>
      </c>
    </row>
    <row r="1633" s="3" customFormat="1" spans="1:9">
      <c r="A1633" s="17">
        <v>1631</v>
      </c>
      <c r="B1633" s="3" t="str">
        <f>_xlfn.IFS(MOD(A1633,3)=2,VLOOKUP(A1633,任务数值!A:I,5),MOD(A1633,3)=0,VLOOKUP(A1633,任务数值!A:I,8),MOD(A1633,3)=1,VLOOKUP(A1633,任务数值!A:S,13))</f>
        <v>通关星球42-2</v>
      </c>
      <c r="C1633" s="17">
        <f t="shared" si="53"/>
        <v>1632</v>
      </c>
      <c r="D1633" s="22" t="str">
        <f t="shared" si="54"/>
        <v>成就类型-通关战斗类型关卡</v>
      </c>
      <c r="E1633" s="22">
        <v>1</v>
      </c>
      <c r="F1633" s="22" t="str">
        <f>_xlfn.IFS(MOD(A1633,3)=2,VLOOKUP(A1633,任务数值!A:R,9),MOD(A1633,3)=0,999,MOD(A1633,3)=1,VLOOKUP(A1633,任务数值!A:S,14))</f>
        <v>战斗类型-精英关卡|42|2</v>
      </c>
      <c r="G1633" s="22">
        <f>_xlfn.IFS(MOD(A1633,3)=2,1,MOD(A1633,3)=0,VLOOKUP(A1633,任务数值!A:S,7),MOD(A1633,3)=1,1)</f>
        <v>1</v>
      </c>
      <c r="H1633" s="6" t="s">
        <v>21</v>
      </c>
      <c r="I1633" s="3">
        <v>3</v>
      </c>
    </row>
    <row r="1634" s="3" customFormat="1" spans="1:9">
      <c r="A1634" s="17">
        <v>1632</v>
      </c>
      <c r="B1634" s="3" t="str">
        <f>_xlfn.IFS(MOD(A1634,3)=2,VLOOKUP(A1634,任务数值!A:I,5),MOD(A1634,3)=0,VLOOKUP(A1634,任务数值!A:I,8),MOD(A1634,3)=1,VLOOKUP(A1634,任务数值!A:S,13))</f>
        <v>职业总等级到达15000</v>
      </c>
      <c r="C1634" s="17">
        <f t="shared" si="53"/>
        <v>1633</v>
      </c>
      <c r="D1634" s="22" t="str">
        <f t="shared" si="54"/>
        <v>成就类型-职业到达等级</v>
      </c>
      <c r="E1634" s="22">
        <v>1</v>
      </c>
      <c r="F1634" s="22">
        <f>_xlfn.IFS(MOD(A1634,3)=2,VLOOKUP(A1634,任务数值!A:R,9),MOD(A1634,3)=0,999,MOD(A1634,3)=1,VLOOKUP(A1634,任务数值!A:S,14))</f>
        <v>999</v>
      </c>
      <c r="G1634" s="22">
        <f>_xlfn.IFS(MOD(A1634,3)=2,1,MOD(A1634,3)=0,VLOOKUP(A1634,任务数值!A:S,7),MOD(A1634,3)=1,1)</f>
        <v>15000</v>
      </c>
      <c r="H1634" s="6" t="s">
        <v>21</v>
      </c>
      <c r="I1634" s="3">
        <v>3</v>
      </c>
    </row>
    <row r="1635" s="3" customFormat="1" spans="1:9">
      <c r="A1635" s="17">
        <v>1633</v>
      </c>
      <c r="B1635" s="3" t="str">
        <f>_xlfn.IFS(MOD(A1635,3)=2,VLOOKUP(A1635,任务数值!A:I,5),MOD(A1635,3)=0,VLOOKUP(A1635,任务数值!A:I,8),MOD(A1635,3)=1,VLOOKUP(A1635,任务数值!A:S,13))</f>
        <v>通关守卫战:暗紫星170</v>
      </c>
      <c r="C1635" s="17">
        <f t="shared" si="53"/>
        <v>1634</v>
      </c>
      <c r="D1635" s="22" t="str">
        <f t="shared" si="54"/>
        <v>成就类型-通关战斗类型关卡</v>
      </c>
      <c r="E1635" s="22">
        <v>1</v>
      </c>
      <c r="F1635" s="22" t="str">
        <f>_xlfn.IFS(MOD(A1635,3)=2,VLOOKUP(A1635,任务数值!A:R,9),MOD(A1635,3)=0,999,MOD(A1635,3)=1,VLOOKUP(A1635,任务数值!A:S,14))</f>
        <v>战斗类型-挂机关卡|35|170</v>
      </c>
      <c r="G1635" s="22">
        <f>_xlfn.IFS(MOD(A1635,3)=2,1,MOD(A1635,3)=0,VLOOKUP(A1635,任务数值!A:S,7),MOD(A1635,3)=1,1)</f>
        <v>1</v>
      </c>
      <c r="H1635" s="6" t="s">
        <v>21</v>
      </c>
      <c r="I1635" s="3">
        <v>3</v>
      </c>
    </row>
    <row r="1636" s="3" customFormat="1" spans="1:9">
      <c r="A1636" s="17">
        <v>1634</v>
      </c>
      <c r="B1636" s="3" t="str">
        <f>_xlfn.IFS(MOD(A1636,3)=2,VLOOKUP(A1636,任务数值!A:I,5),MOD(A1636,3)=0,VLOOKUP(A1636,任务数值!A:I,8),MOD(A1636,3)=1,VLOOKUP(A1636,任务数值!A:S,13))</f>
        <v>通关星球42-2</v>
      </c>
      <c r="C1636" s="17">
        <f t="shared" si="53"/>
        <v>1635</v>
      </c>
      <c r="D1636" s="22" t="str">
        <f t="shared" si="54"/>
        <v>成就类型-通关战斗类型关卡</v>
      </c>
      <c r="E1636" s="22">
        <v>1</v>
      </c>
      <c r="F1636" s="22" t="str">
        <f>_xlfn.IFS(MOD(A1636,3)=2,VLOOKUP(A1636,任务数值!A:R,9),MOD(A1636,3)=0,999,MOD(A1636,3)=1,VLOOKUP(A1636,任务数值!A:S,14))</f>
        <v>战斗类型-精英关卡|42|2</v>
      </c>
      <c r="G1636" s="22">
        <f>_xlfn.IFS(MOD(A1636,3)=2,1,MOD(A1636,3)=0,VLOOKUP(A1636,任务数值!A:S,7),MOD(A1636,3)=1,1)</f>
        <v>1</v>
      </c>
      <c r="H1636" s="6" t="s">
        <v>21</v>
      </c>
      <c r="I1636" s="3">
        <v>3</v>
      </c>
    </row>
    <row r="1637" s="3" customFormat="1" spans="1:9">
      <c r="A1637" s="17">
        <v>1635</v>
      </c>
      <c r="B1637" s="3" t="str">
        <f>_xlfn.IFS(MOD(A1637,3)=2,VLOOKUP(A1637,任务数值!A:I,5),MOD(A1637,3)=0,VLOOKUP(A1637,任务数值!A:I,8),MOD(A1637,3)=1,VLOOKUP(A1637,任务数值!A:S,13))</f>
        <v>职业总等级到达15000</v>
      </c>
      <c r="C1637" s="17">
        <f t="shared" si="53"/>
        <v>1636</v>
      </c>
      <c r="D1637" s="22" t="str">
        <f t="shared" si="54"/>
        <v>成就类型-职业到达等级</v>
      </c>
      <c r="E1637" s="22">
        <v>1</v>
      </c>
      <c r="F1637" s="22">
        <f>_xlfn.IFS(MOD(A1637,3)=2,VLOOKUP(A1637,任务数值!A:R,9),MOD(A1637,3)=0,999,MOD(A1637,3)=1,VLOOKUP(A1637,任务数值!A:S,14))</f>
        <v>999</v>
      </c>
      <c r="G1637" s="22">
        <f>_xlfn.IFS(MOD(A1637,3)=2,1,MOD(A1637,3)=0,VLOOKUP(A1637,任务数值!A:S,7),MOD(A1637,3)=1,1)</f>
        <v>15000</v>
      </c>
      <c r="H1637" s="6" t="s">
        <v>21</v>
      </c>
      <c r="I1637" s="3">
        <v>3</v>
      </c>
    </row>
    <row r="1638" s="3" customFormat="1" spans="1:9">
      <c r="A1638" s="17">
        <v>1636</v>
      </c>
      <c r="B1638" s="3" t="str">
        <f>_xlfn.IFS(MOD(A1638,3)=2,VLOOKUP(A1638,任务数值!A:I,5),MOD(A1638,3)=0,VLOOKUP(A1638,任务数值!A:I,8),MOD(A1638,3)=1,VLOOKUP(A1638,任务数值!A:S,13))</f>
        <v>通关守卫战:暗紫星170</v>
      </c>
      <c r="C1638" s="17">
        <f t="shared" si="53"/>
        <v>1637</v>
      </c>
      <c r="D1638" s="22" t="str">
        <f t="shared" si="54"/>
        <v>成就类型-通关战斗类型关卡</v>
      </c>
      <c r="E1638" s="22">
        <v>1</v>
      </c>
      <c r="F1638" s="22" t="str">
        <f>_xlfn.IFS(MOD(A1638,3)=2,VLOOKUP(A1638,任务数值!A:R,9),MOD(A1638,3)=0,999,MOD(A1638,3)=1,VLOOKUP(A1638,任务数值!A:S,14))</f>
        <v>战斗类型-挂机关卡|35|170</v>
      </c>
      <c r="G1638" s="22">
        <f>_xlfn.IFS(MOD(A1638,3)=2,1,MOD(A1638,3)=0,VLOOKUP(A1638,任务数值!A:S,7),MOD(A1638,3)=1,1)</f>
        <v>1</v>
      </c>
      <c r="H1638" s="6" t="s">
        <v>21</v>
      </c>
      <c r="I1638" s="3">
        <v>3</v>
      </c>
    </row>
    <row r="1639" s="3" customFormat="1" spans="1:9">
      <c r="A1639" s="17">
        <v>1637</v>
      </c>
      <c r="B1639" s="3" t="str">
        <f>_xlfn.IFS(MOD(A1639,3)=2,VLOOKUP(A1639,任务数值!A:I,5),MOD(A1639,3)=0,VLOOKUP(A1639,任务数值!A:I,8),MOD(A1639,3)=1,VLOOKUP(A1639,任务数值!A:S,13))</f>
        <v>通关星球42-2</v>
      </c>
      <c r="C1639" s="17">
        <f t="shared" si="53"/>
        <v>1638</v>
      </c>
      <c r="D1639" s="22" t="str">
        <f t="shared" si="54"/>
        <v>成就类型-通关战斗类型关卡</v>
      </c>
      <c r="E1639" s="22">
        <v>1</v>
      </c>
      <c r="F1639" s="22" t="str">
        <f>_xlfn.IFS(MOD(A1639,3)=2,VLOOKUP(A1639,任务数值!A:R,9),MOD(A1639,3)=0,999,MOD(A1639,3)=1,VLOOKUP(A1639,任务数值!A:S,14))</f>
        <v>战斗类型-精英关卡|42|2</v>
      </c>
      <c r="G1639" s="22">
        <f>_xlfn.IFS(MOD(A1639,3)=2,1,MOD(A1639,3)=0,VLOOKUP(A1639,任务数值!A:S,7),MOD(A1639,3)=1,1)</f>
        <v>1</v>
      </c>
      <c r="H1639" s="6" t="s">
        <v>21</v>
      </c>
      <c r="I1639" s="3">
        <v>3</v>
      </c>
    </row>
    <row r="1640" s="3" customFormat="1" spans="1:9">
      <c r="A1640" s="17">
        <v>1638</v>
      </c>
      <c r="B1640" s="3" t="str">
        <f>_xlfn.IFS(MOD(A1640,3)=2,VLOOKUP(A1640,任务数值!A:I,5),MOD(A1640,3)=0,VLOOKUP(A1640,任务数值!A:I,8),MOD(A1640,3)=1,VLOOKUP(A1640,任务数值!A:S,13))</f>
        <v>职业总等级到达15000</v>
      </c>
      <c r="C1640" s="17">
        <f t="shared" si="53"/>
        <v>1639</v>
      </c>
      <c r="D1640" s="22" t="str">
        <f t="shared" si="54"/>
        <v>成就类型-职业到达等级</v>
      </c>
      <c r="E1640" s="22">
        <v>1</v>
      </c>
      <c r="F1640" s="22">
        <f>_xlfn.IFS(MOD(A1640,3)=2,VLOOKUP(A1640,任务数值!A:R,9),MOD(A1640,3)=0,999,MOD(A1640,3)=1,VLOOKUP(A1640,任务数值!A:S,14))</f>
        <v>999</v>
      </c>
      <c r="G1640" s="22">
        <f>_xlfn.IFS(MOD(A1640,3)=2,1,MOD(A1640,3)=0,VLOOKUP(A1640,任务数值!A:S,7),MOD(A1640,3)=1,1)</f>
        <v>15000</v>
      </c>
      <c r="H1640" s="6" t="s">
        <v>21</v>
      </c>
      <c r="I1640" s="3">
        <v>3</v>
      </c>
    </row>
    <row r="1641" s="3" customFormat="1" spans="1:9">
      <c r="A1641" s="17">
        <v>1639</v>
      </c>
      <c r="B1641" s="3" t="str">
        <f>_xlfn.IFS(MOD(A1641,3)=2,VLOOKUP(A1641,任务数值!A:I,5),MOD(A1641,3)=0,VLOOKUP(A1641,任务数值!A:I,8),MOD(A1641,3)=1,VLOOKUP(A1641,任务数值!A:S,13))</f>
        <v>通关守卫战:暗紫星170</v>
      </c>
      <c r="C1641" s="17">
        <f t="shared" si="53"/>
        <v>1640</v>
      </c>
      <c r="D1641" s="22" t="str">
        <f t="shared" si="54"/>
        <v>成就类型-通关战斗类型关卡</v>
      </c>
      <c r="E1641" s="22">
        <v>1</v>
      </c>
      <c r="F1641" s="22" t="str">
        <f>_xlfn.IFS(MOD(A1641,3)=2,VLOOKUP(A1641,任务数值!A:R,9),MOD(A1641,3)=0,999,MOD(A1641,3)=1,VLOOKUP(A1641,任务数值!A:S,14))</f>
        <v>战斗类型-挂机关卡|35|170</v>
      </c>
      <c r="G1641" s="22">
        <f>_xlfn.IFS(MOD(A1641,3)=2,1,MOD(A1641,3)=0,VLOOKUP(A1641,任务数值!A:S,7),MOD(A1641,3)=1,1)</f>
        <v>1</v>
      </c>
      <c r="H1641" s="6" t="s">
        <v>21</v>
      </c>
      <c r="I1641" s="3">
        <v>3</v>
      </c>
    </row>
    <row r="1642" s="3" customFormat="1" spans="1:9">
      <c r="A1642" s="17">
        <v>1640</v>
      </c>
      <c r="B1642" s="3" t="str">
        <f>_xlfn.IFS(MOD(A1642,3)=2,VLOOKUP(A1642,任务数值!A:I,5),MOD(A1642,3)=0,VLOOKUP(A1642,任务数值!A:I,8),MOD(A1642,3)=1,VLOOKUP(A1642,任务数值!A:S,13))</f>
        <v>通关星球42-2</v>
      </c>
      <c r="C1642" s="17">
        <f t="shared" si="53"/>
        <v>1641</v>
      </c>
      <c r="D1642" s="22" t="str">
        <f t="shared" si="54"/>
        <v>成就类型-通关战斗类型关卡</v>
      </c>
      <c r="E1642" s="22">
        <v>1</v>
      </c>
      <c r="F1642" s="22" t="str">
        <f>_xlfn.IFS(MOD(A1642,3)=2,VLOOKUP(A1642,任务数值!A:R,9),MOD(A1642,3)=0,999,MOD(A1642,3)=1,VLOOKUP(A1642,任务数值!A:S,14))</f>
        <v>战斗类型-精英关卡|42|2</v>
      </c>
      <c r="G1642" s="22">
        <f>_xlfn.IFS(MOD(A1642,3)=2,1,MOD(A1642,3)=0,VLOOKUP(A1642,任务数值!A:S,7),MOD(A1642,3)=1,1)</f>
        <v>1</v>
      </c>
      <c r="H1642" s="6" t="s">
        <v>21</v>
      </c>
      <c r="I1642" s="3">
        <v>3</v>
      </c>
    </row>
    <row r="1643" s="3" customFormat="1" spans="1:9">
      <c r="A1643" s="17">
        <v>1641</v>
      </c>
      <c r="B1643" s="3" t="str">
        <f>_xlfn.IFS(MOD(A1643,3)=2,VLOOKUP(A1643,任务数值!A:I,5),MOD(A1643,3)=0,VLOOKUP(A1643,任务数值!A:I,8),MOD(A1643,3)=1,VLOOKUP(A1643,任务数值!A:S,13))</f>
        <v>职业总等级到达15000</v>
      </c>
      <c r="C1643" s="17">
        <f t="shared" si="53"/>
        <v>1642</v>
      </c>
      <c r="D1643" s="22" t="str">
        <f t="shared" si="54"/>
        <v>成就类型-职业到达等级</v>
      </c>
      <c r="E1643" s="22">
        <v>1</v>
      </c>
      <c r="F1643" s="22">
        <f>_xlfn.IFS(MOD(A1643,3)=2,VLOOKUP(A1643,任务数值!A:R,9),MOD(A1643,3)=0,999,MOD(A1643,3)=1,VLOOKUP(A1643,任务数值!A:S,14))</f>
        <v>999</v>
      </c>
      <c r="G1643" s="22">
        <f>_xlfn.IFS(MOD(A1643,3)=2,1,MOD(A1643,3)=0,VLOOKUP(A1643,任务数值!A:S,7),MOD(A1643,3)=1,1)</f>
        <v>15000</v>
      </c>
      <c r="H1643" s="6" t="s">
        <v>21</v>
      </c>
      <c r="I1643" s="3">
        <v>3</v>
      </c>
    </row>
    <row r="1644" s="3" customFormat="1" spans="1:9">
      <c r="A1644" s="17">
        <v>1642</v>
      </c>
      <c r="B1644" s="3" t="str">
        <f>_xlfn.IFS(MOD(A1644,3)=2,VLOOKUP(A1644,任务数值!A:I,5),MOD(A1644,3)=0,VLOOKUP(A1644,任务数值!A:I,8),MOD(A1644,3)=1,VLOOKUP(A1644,任务数值!A:S,13))</f>
        <v>通关守卫战:暗紫星170</v>
      </c>
      <c r="C1644" s="17">
        <f t="shared" si="53"/>
        <v>1643</v>
      </c>
      <c r="D1644" s="22" t="str">
        <f t="shared" si="54"/>
        <v>成就类型-通关战斗类型关卡</v>
      </c>
      <c r="E1644" s="22">
        <v>1</v>
      </c>
      <c r="F1644" s="22" t="str">
        <f>_xlfn.IFS(MOD(A1644,3)=2,VLOOKUP(A1644,任务数值!A:R,9),MOD(A1644,3)=0,999,MOD(A1644,3)=1,VLOOKUP(A1644,任务数值!A:S,14))</f>
        <v>战斗类型-挂机关卡|35|170</v>
      </c>
      <c r="G1644" s="22">
        <f>_xlfn.IFS(MOD(A1644,3)=2,1,MOD(A1644,3)=0,VLOOKUP(A1644,任务数值!A:S,7),MOD(A1644,3)=1,1)</f>
        <v>1</v>
      </c>
      <c r="H1644" s="6" t="s">
        <v>21</v>
      </c>
      <c r="I1644" s="3">
        <v>3</v>
      </c>
    </row>
    <row r="1645" s="3" customFormat="1" spans="1:9">
      <c r="A1645" s="17">
        <v>1643</v>
      </c>
      <c r="B1645" s="3" t="str">
        <f>_xlfn.IFS(MOD(A1645,3)=2,VLOOKUP(A1645,任务数值!A:I,5),MOD(A1645,3)=0,VLOOKUP(A1645,任务数值!A:I,8),MOD(A1645,3)=1,VLOOKUP(A1645,任务数值!A:S,13))</f>
        <v>通关星球42-2</v>
      </c>
      <c r="C1645" s="17">
        <f t="shared" si="53"/>
        <v>1644</v>
      </c>
      <c r="D1645" s="22" t="str">
        <f t="shared" si="54"/>
        <v>成就类型-通关战斗类型关卡</v>
      </c>
      <c r="E1645" s="22">
        <v>1</v>
      </c>
      <c r="F1645" s="22" t="str">
        <f>_xlfn.IFS(MOD(A1645,3)=2,VLOOKUP(A1645,任务数值!A:R,9),MOD(A1645,3)=0,999,MOD(A1645,3)=1,VLOOKUP(A1645,任务数值!A:S,14))</f>
        <v>战斗类型-精英关卡|42|2</v>
      </c>
      <c r="G1645" s="22">
        <f>_xlfn.IFS(MOD(A1645,3)=2,1,MOD(A1645,3)=0,VLOOKUP(A1645,任务数值!A:S,7),MOD(A1645,3)=1,1)</f>
        <v>1</v>
      </c>
      <c r="H1645" s="6" t="s">
        <v>21</v>
      </c>
      <c r="I1645" s="3">
        <v>3</v>
      </c>
    </row>
    <row r="1646" s="3" customFormat="1" spans="1:9">
      <c r="A1646" s="17">
        <v>1644</v>
      </c>
      <c r="B1646" s="3" t="str">
        <f>_xlfn.IFS(MOD(A1646,3)=2,VLOOKUP(A1646,任务数值!A:I,5),MOD(A1646,3)=0,VLOOKUP(A1646,任务数值!A:I,8),MOD(A1646,3)=1,VLOOKUP(A1646,任务数值!A:S,13))</f>
        <v>职业总等级到达15000</v>
      </c>
      <c r="C1646" s="17">
        <f t="shared" si="53"/>
        <v>1645</v>
      </c>
      <c r="D1646" s="22" t="str">
        <f t="shared" si="54"/>
        <v>成就类型-职业到达等级</v>
      </c>
      <c r="E1646" s="22">
        <v>1</v>
      </c>
      <c r="F1646" s="22">
        <f>_xlfn.IFS(MOD(A1646,3)=2,VLOOKUP(A1646,任务数值!A:R,9),MOD(A1646,3)=0,999,MOD(A1646,3)=1,VLOOKUP(A1646,任务数值!A:S,14))</f>
        <v>999</v>
      </c>
      <c r="G1646" s="22">
        <f>_xlfn.IFS(MOD(A1646,3)=2,1,MOD(A1646,3)=0,VLOOKUP(A1646,任务数值!A:S,7),MOD(A1646,3)=1,1)</f>
        <v>15000</v>
      </c>
      <c r="H1646" s="6" t="s">
        <v>21</v>
      </c>
      <c r="I1646" s="3">
        <v>3</v>
      </c>
    </row>
    <row r="1647" s="3" customFormat="1" spans="1:9">
      <c r="A1647" s="17">
        <v>1645</v>
      </c>
      <c r="B1647" s="3" t="str">
        <f>_xlfn.IFS(MOD(A1647,3)=2,VLOOKUP(A1647,任务数值!A:I,5),MOD(A1647,3)=0,VLOOKUP(A1647,任务数值!A:I,8),MOD(A1647,3)=1,VLOOKUP(A1647,任务数值!A:S,13))</f>
        <v>通关守卫战:暗紫星170</v>
      </c>
      <c r="C1647" s="17">
        <f t="shared" si="53"/>
        <v>1646</v>
      </c>
      <c r="D1647" s="22" t="str">
        <f t="shared" si="54"/>
        <v>成就类型-通关战斗类型关卡</v>
      </c>
      <c r="E1647" s="22">
        <v>1</v>
      </c>
      <c r="F1647" s="22" t="str">
        <f>_xlfn.IFS(MOD(A1647,3)=2,VLOOKUP(A1647,任务数值!A:R,9),MOD(A1647,3)=0,999,MOD(A1647,3)=1,VLOOKUP(A1647,任务数值!A:S,14))</f>
        <v>战斗类型-挂机关卡|35|170</v>
      </c>
      <c r="G1647" s="22">
        <f>_xlfn.IFS(MOD(A1647,3)=2,1,MOD(A1647,3)=0,VLOOKUP(A1647,任务数值!A:S,7),MOD(A1647,3)=1,1)</f>
        <v>1</v>
      </c>
      <c r="H1647" s="6" t="s">
        <v>21</v>
      </c>
      <c r="I1647" s="3">
        <v>3</v>
      </c>
    </row>
    <row r="1648" s="3" customFormat="1" spans="1:9">
      <c r="A1648" s="17">
        <v>1646</v>
      </c>
      <c r="B1648" s="3" t="str">
        <f>_xlfn.IFS(MOD(A1648,3)=2,VLOOKUP(A1648,任务数值!A:I,5),MOD(A1648,3)=0,VLOOKUP(A1648,任务数值!A:I,8),MOD(A1648,3)=1,VLOOKUP(A1648,任务数值!A:S,13))</f>
        <v>通关星球42-2</v>
      </c>
      <c r="C1648" s="17">
        <f t="shared" si="53"/>
        <v>1647</v>
      </c>
      <c r="D1648" s="22" t="str">
        <f t="shared" si="54"/>
        <v>成就类型-通关战斗类型关卡</v>
      </c>
      <c r="E1648" s="22">
        <v>1</v>
      </c>
      <c r="F1648" s="22" t="str">
        <f>_xlfn.IFS(MOD(A1648,3)=2,VLOOKUP(A1648,任务数值!A:R,9),MOD(A1648,3)=0,999,MOD(A1648,3)=1,VLOOKUP(A1648,任务数值!A:S,14))</f>
        <v>战斗类型-精英关卡|42|2</v>
      </c>
      <c r="G1648" s="22">
        <f>_xlfn.IFS(MOD(A1648,3)=2,1,MOD(A1648,3)=0,VLOOKUP(A1648,任务数值!A:S,7),MOD(A1648,3)=1,1)</f>
        <v>1</v>
      </c>
      <c r="H1648" s="6" t="s">
        <v>21</v>
      </c>
      <c r="I1648" s="3">
        <v>3</v>
      </c>
    </row>
    <row r="1649" s="3" customFormat="1" spans="1:9">
      <c r="A1649" s="17">
        <v>1647</v>
      </c>
      <c r="B1649" s="3" t="str">
        <f>_xlfn.IFS(MOD(A1649,3)=2,VLOOKUP(A1649,任务数值!A:I,5),MOD(A1649,3)=0,VLOOKUP(A1649,任务数值!A:I,8),MOD(A1649,3)=1,VLOOKUP(A1649,任务数值!A:S,13))</f>
        <v>职业总等级到达15000</v>
      </c>
      <c r="C1649" s="17">
        <f t="shared" si="53"/>
        <v>1648</v>
      </c>
      <c r="D1649" s="22" t="str">
        <f t="shared" si="54"/>
        <v>成就类型-职业到达等级</v>
      </c>
      <c r="E1649" s="22">
        <v>1</v>
      </c>
      <c r="F1649" s="22">
        <f>_xlfn.IFS(MOD(A1649,3)=2,VLOOKUP(A1649,任务数值!A:R,9),MOD(A1649,3)=0,999,MOD(A1649,3)=1,VLOOKUP(A1649,任务数值!A:S,14))</f>
        <v>999</v>
      </c>
      <c r="G1649" s="22">
        <f>_xlfn.IFS(MOD(A1649,3)=2,1,MOD(A1649,3)=0,VLOOKUP(A1649,任务数值!A:S,7),MOD(A1649,3)=1,1)</f>
        <v>15000</v>
      </c>
      <c r="H1649" s="6" t="s">
        <v>21</v>
      </c>
      <c r="I1649" s="3">
        <v>3</v>
      </c>
    </row>
    <row r="1650" s="3" customFormat="1" spans="1:9">
      <c r="A1650" s="17">
        <v>1648</v>
      </c>
      <c r="B1650" s="3" t="str">
        <f>_xlfn.IFS(MOD(A1650,3)=2,VLOOKUP(A1650,任务数值!A:I,5),MOD(A1650,3)=0,VLOOKUP(A1650,任务数值!A:I,8),MOD(A1650,3)=1,VLOOKUP(A1650,任务数值!A:S,13))</f>
        <v>通关守卫战:暗紫星170</v>
      </c>
      <c r="C1650" s="17">
        <f t="shared" si="53"/>
        <v>1649</v>
      </c>
      <c r="D1650" s="22" t="str">
        <f t="shared" si="54"/>
        <v>成就类型-通关战斗类型关卡</v>
      </c>
      <c r="E1650" s="22">
        <v>1</v>
      </c>
      <c r="F1650" s="22" t="str">
        <f>_xlfn.IFS(MOD(A1650,3)=2,VLOOKUP(A1650,任务数值!A:R,9),MOD(A1650,3)=0,999,MOD(A1650,3)=1,VLOOKUP(A1650,任务数值!A:S,14))</f>
        <v>战斗类型-挂机关卡|35|170</v>
      </c>
      <c r="G1650" s="22">
        <f>_xlfn.IFS(MOD(A1650,3)=2,1,MOD(A1650,3)=0,VLOOKUP(A1650,任务数值!A:S,7),MOD(A1650,3)=1,1)</f>
        <v>1</v>
      </c>
      <c r="H1650" s="6" t="s">
        <v>21</v>
      </c>
      <c r="I1650" s="3">
        <v>3</v>
      </c>
    </row>
    <row r="1651" s="3" customFormat="1" spans="1:9">
      <c r="A1651" s="17">
        <v>1649</v>
      </c>
      <c r="B1651" s="3" t="str">
        <f>_xlfn.IFS(MOD(A1651,3)=2,VLOOKUP(A1651,任务数值!A:I,5),MOD(A1651,3)=0,VLOOKUP(A1651,任务数值!A:I,8),MOD(A1651,3)=1,VLOOKUP(A1651,任务数值!A:S,13))</f>
        <v>通关星球42-2</v>
      </c>
      <c r="C1651" s="17">
        <f t="shared" si="53"/>
        <v>1650</v>
      </c>
      <c r="D1651" s="22" t="str">
        <f t="shared" si="54"/>
        <v>成就类型-通关战斗类型关卡</v>
      </c>
      <c r="E1651" s="22">
        <v>1</v>
      </c>
      <c r="F1651" s="22" t="str">
        <f>_xlfn.IFS(MOD(A1651,3)=2,VLOOKUP(A1651,任务数值!A:R,9),MOD(A1651,3)=0,999,MOD(A1651,3)=1,VLOOKUP(A1651,任务数值!A:S,14))</f>
        <v>战斗类型-精英关卡|42|2</v>
      </c>
      <c r="G1651" s="22">
        <f>_xlfn.IFS(MOD(A1651,3)=2,1,MOD(A1651,3)=0,VLOOKUP(A1651,任务数值!A:S,7),MOD(A1651,3)=1,1)</f>
        <v>1</v>
      </c>
      <c r="H1651" s="6" t="s">
        <v>21</v>
      </c>
      <c r="I1651" s="3">
        <v>3</v>
      </c>
    </row>
    <row r="1652" s="3" customFormat="1" spans="1:9">
      <c r="A1652" s="17">
        <v>1650</v>
      </c>
      <c r="B1652" s="3" t="str">
        <f>_xlfn.IFS(MOD(A1652,3)=2,VLOOKUP(A1652,任务数值!A:I,5),MOD(A1652,3)=0,VLOOKUP(A1652,任务数值!A:I,8),MOD(A1652,3)=1,VLOOKUP(A1652,任务数值!A:S,13))</f>
        <v>职业总等级到达15000</v>
      </c>
      <c r="C1652" s="17">
        <f t="shared" si="53"/>
        <v>1651</v>
      </c>
      <c r="D1652" s="22" t="str">
        <f t="shared" si="54"/>
        <v>成就类型-职业到达等级</v>
      </c>
      <c r="E1652" s="22">
        <v>1</v>
      </c>
      <c r="F1652" s="22">
        <f>_xlfn.IFS(MOD(A1652,3)=2,VLOOKUP(A1652,任务数值!A:R,9),MOD(A1652,3)=0,999,MOD(A1652,3)=1,VLOOKUP(A1652,任务数值!A:S,14))</f>
        <v>999</v>
      </c>
      <c r="G1652" s="22">
        <f>_xlfn.IFS(MOD(A1652,3)=2,1,MOD(A1652,3)=0,VLOOKUP(A1652,任务数值!A:S,7),MOD(A1652,3)=1,1)</f>
        <v>15000</v>
      </c>
      <c r="H1652" s="6" t="s">
        <v>21</v>
      </c>
      <c r="I1652" s="3">
        <v>3</v>
      </c>
    </row>
    <row r="1653" s="3" customFormat="1" spans="1:9">
      <c r="A1653" s="17">
        <v>1651</v>
      </c>
      <c r="B1653" s="3" t="str">
        <f>_xlfn.IFS(MOD(A1653,3)=2,VLOOKUP(A1653,任务数值!A:I,5),MOD(A1653,3)=0,VLOOKUP(A1653,任务数值!A:I,8),MOD(A1653,3)=1,VLOOKUP(A1653,任务数值!A:S,13))</f>
        <v>通关守卫战:暗紫星170</v>
      </c>
      <c r="C1653" s="17">
        <f t="shared" si="53"/>
        <v>1652</v>
      </c>
      <c r="D1653" s="22" t="str">
        <f t="shared" si="54"/>
        <v>成就类型-通关战斗类型关卡</v>
      </c>
      <c r="E1653" s="22">
        <v>1</v>
      </c>
      <c r="F1653" s="22" t="str">
        <f>_xlfn.IFS(MOD(A1653,3)=2,VLOOKUP(A1653,任务数值!A:R,9),MOD(A1653,3)=0,999,MOD(A1653,3)=1,VLOOKUP(A1653,任务数值!A:S,14))</f>
        <v>战斗类型-挂机关卡|35|170</v>
      </c>
      <c r="G1653" s="22">
        <f>_xlfn.IFS(MOD(A1653,3)=2,1,MOD(A1653,3)=0,VLOOKUP(A1653,任务数值!A:S,7),MOD(A1653,3)=1,1)</f>
        <v>1</v>
      </c>
      <c r="H1653" s="6" t="s">
        <v>21</v>
      </c>
      <c r="I1653" s="3">
        <v>3</v>
      </c>
    </row>
    <row r="1654" s="3" customFormat="1" spans="1:9">
      <c r="A1654" s="17">
        <v>1652</v>
      </c>
      <c r="B1654" s="3" t="str">
        <f>_xlfn.IFS(MOD(A1654,3)=2,VLOOKUP(A1654,任务数值!A:I,5),MOD(A1654,3)=0,VLOOKUP(A1654,任务数值!A:I,8),MOD(A1654,3)=1,VLOOKUP(A1654,任务数值!A:S,13))</f>
        <v>通关星球42-2</v>
      </c>
      <c r="C1654" s="17">
        <f t="shared" si="53"/>
        <v>1653</v>
      </c>
      <c r="D1654" s="22" t="str">
        <f t="shared" si="54"/>
        <v>成就类型-通关战斗类型关卡</v>
      </c>
      <c r="E1654" s="22">
        <v>1</v>
      </c>
      <c r="F1654" s="22" t="str">
        <f>_xlfn.IFS(MOD(A1654,3)=2,VLOOKUP(A1654,任务数值!A:R,9),MOD(A1654,3)=0,999,MOD(A1654,3)=1,VLOOKUP(A1654,任务数值!A:S,14))</f>
        <v>战斗类型-精英关卡|42|2</v>
      </c>
      <c r="G1654" s="22">
        <f>_xlfn.IFS(MOD(A1654,3)=2,1,MOD(A1654,3)=0,VLOOKUP(A1654,任务数值!A:S,7),MOD(A1654,3)=1,1)</f>
        <v>1</v>
      </c>
      <c r="H1654" s="6" t="s">
        <v>21</v>
      </c>
      <c r="I1654" s="3">
        <v>3</v>
      </c>
    </row>
    <row r="1655" s="3" customFormat="1" spans="1:9">
      <c r="A1655" s="17">
        <v>1653</v>
      </c>
      <c r="B1655" s="3" t="str">
        <f>_xlfn.IFS(MOD(A1655,3)=2,VLOOKUP(A1655,任务数值!A:I,5),MOD(A1655,3)=0,VLOOKUP(A1655,任务数值!A:I,8),MOD(A1655,3)=1,VLOOKUP(A1655,任务数值!A:S,13))</f>
        <v>职业总等级到达15000</v>
      </c>
      <c r="C1655" s="17">
        <f t="shared" si="53"/>
        <v>1654</v>
      </c>
      <c r="D1655" s="22" t="str">
        <f t="shared" si="54"/>
        <v>成就类型-职业到达等级</v>
      </c>
      <c r="E1655" s="22">
        <v>1</v>
      </c>
      <c r="F1655" s="22">
        <f>_xlfn.IFS(MOD(A1655,3)=2,VLOOKUP(A1655,任务数值!A:R,9),MOD(A1655,3)=0,999,MOD(A1655,3)=1,VLOOKUP(A1655,任务数值!A:S,14))</f>
        <v>999</v>
      </c>
      <c r="G1655" s="22">
        <f>_xlfn.IFS(MOD(A1655,3)=2,1,MOD(A1655,3)=0,VLOOKUP(A1655,任务数值!A:S,7),MOD(A1655,3)=1,1)</f>
        <v>15000</v>
      </c>
      <c r="H1655" s="6" t="s">
        <v>21</v>
      </c>
      <c r="I1655" s="3">
        <v>3</v>
      </c>
    </row>
    <row r="1656" s="3" customFormat="1" spans="1:9">
      <c r="A1656" s="17">
        <v>1654</v>
      </c>
      <c r="B1656" s="3" t="str">
        <f>_xlfn.IFS(MOD(A1656,3)=2,VLOOKUP(A1656,任务数值!A:I,5),MOD(A1656,3)=0,VLOOKUP(A1656,任务数值!A:I,8),MOD(A1656,3)=1,VLOOKUP(A1656,任务数值!A:S,13))</f>
        <v>通关守卫战:暗紫星170</v>
      </c>
      <c r="C1656" s="17">
        <f t="shared" si="53"/>
        <v>1655</v>
      </c>
      <c r="D1656" s="22" t="str">
        <f t="shared" si="54"/>
        <v>成就类型-通关战斗类型关卡</v>
      </c>
      <c r="E1656" s="22">
        <v>1</v>
      </c>
      <c r="F1656" s="22" t="str">
        <f>_xlfn.IFS(MOD(A1656,3)=2,VLOOKUP(A1656,任务数值!A:R,9),MOD(A1656,3)=0,999,MOD(A1656,3)=1,VLOOKUP(A1656,任务数值!A:S,14))</f>
        <v>战斗类型-挂机关卡|35|170</v>
      </c>
      <c r="G1656" s="22">
        <f>_xlfn.IFS(MOD(A1656,3)=2,1,MOD(A1656,3)=0,VLOOKUP(A1656,任务数值!A:S,7),MOD(A1656,3)=1,1)</f>
        <v>1</v>
      </c>
      <c r="H1656" s="6" t="s">
        <v>21</v>
      </c>
      <c r="I1656" s="3">
        <v>3</v>
      </c>
    </row>
    <row r="1657" s="3" customFormat="1" spans="1:9">
      <c r="A1657" s="17">
        <v>1655</v>
      </c>
      <c r="B1657" s="3" t="str">
        <f>_xlfn.IFS(MOD(A1657,3)=2,VLOOKUP(A1657,任务数值!A:I,5),MOD(A1657,3)=0,VLOOKUP(A1657,任务数值!A:I,8),MOD(A1657,3)=1,VLOOKUP(A1657,任务数值!A:S,13))</f>
        <v>通关星球42-2</v>
      </c>
      <c r="C1657" s="17">
        <f t="shared" si="53"/>
        <v>1656</v>
      </c>
      <c r="D1657" s="22" t="str">
        <f t="shared" si="54"/>
        <v>成就类型-通关战斗类型关卡</v>
      </c>
      <c r="E1657" s="22">
        <v>1</v>
      </c>
      <c r="F1657" s="22" t="str">
        <f>_xlfn.IFS(MOD(A1657,3)=2,VLOOKUP(A1657,任务数值!A:R,9),MOD(A1657,3)=0,999,MOD(A1657,3)=1,VLOOKUP(A1657,任务数值!A:S,14))</f>
        <v>战斗类型-精英关卡|42|2</v>
      </c>
      <c r="G1657" s="22">
        <f>_xlfn.IFS(MOD(A1657,3)=2,1,MOD(A1657,3)=0,VLOOKUP(A1657,任务数值!A:S,7),MOD(A1657,3)=1,1)</f>
        <v>1</v>
      </c>
      <c r="H1657" s="6" t="s">
        <v>21</v>
      </c>
      <c r="I1657" s="3">
        <v>3</v>
      </c>
    </row>
    <row r="1658" s="3" customFormat="1" spans="1:9">
      <c r="A1658" s="17">
        <v>1656</v>
      </c>
      <c r="B1658" s="3" t="str">
        <f>_xlfn.IFS(MOD(A1658,3)=2,VLOOKUP(A1658,任务数值!A:I,5),MOD(A1658,3)=0,VLOOKUP(A1658,任务数值!A:I,8),MOD(A1658,3)=1,VLOOKUP(A1658,任务数值!A:S,13))</f>
        <v>职业总等级到达15000</v>
      </c>
      <c r="C1658" s="17">
        <f t="shared" si="53"/>
        <v>1657</v>
      </c>
      <c r="D1658" s="22" t="str">
        <f t="shared" si="54"/>
        <v>成就类型-职业到达等级</v>
      </c>
      <c r="E1658" s="22">
        <v>1</v>
      </c>
      <c r="F1658" s="22">
        <f>_xlfn.IFS(MOD(A1658,3)=2,VLOOKUP(A1658,任务数值!A:R,9),MOD(A1658,3)=0,999,MOD(A1658,3)=1,VLOOKUP(A1658,任务数值!A:S,14))</f>
        <v>999</v>
      </c>
      <c r="G1658" s="22">
        <f>_xlfn.IFS(MOD(A1658,3)=2,1,MOD(A1658,3)=0,VLOOKUP(A1658,任务数值!A:S,7),MOD(A1658,3)=1,1)</f>
        <v>15000</v>
      </c>
      <c r="H1658" s="6" t="s">
        <v>21</v>
      </c>
      <c r="I1658" s="3">
        <v>3</v>
      </c>
    </row>
    <row r="1659" s="3" customFormat="1" spans="1:9">
      <c r="A1659" s="17">
        <v>1657</v>
      </c>
      <c r="B1659" s="3" t="str">
        <f>_xlfn.IFS(MOD(A1659,3)=2,VLOOKUP(A1659,任务数值!A:I,5),MOD(A1659,3)=0,VLOOKUP(A1659,任务数值!A:I,8),MOD(A1659,3)=1,VLOOKUP(A1659,任务数值!A:S,13))</f>
        <v>通关守卫战:暗紫星170</v>
      </c>
      <c r="C1659" s="17">
        <f t="shared" si="53"/>
        <v>1658</v>
      </c>
      <c r="D1659" s="22" t="str">
        <f t="shared" si="54"/>
        <v>成就类型-通关战斗类型关卡</v>
      </c>
      <c r="E1659" s="22">
        <v>1</v>
      </c>
      <c r="F1659" s="22" t="str">
        <f>_xlfn.IFS(MOD(A1659,3)=2,VLOOKUP(A1659,任务数值!A:R,9),MOD(A1659,3)=0,999,MOD(A1659,3)=1,VLOOKUP(A1659,任务数值!A:S,14))</f>
        <v>战斗类型-挂机关卡|35|170</v>
      </c>
      <c r="G1659" s="22">
        <f>_xlfn.IFS(MOD(A1659,3)=2,1,MOD(A1659,3)=0,VLOOKUP(A1659,任务数值!A:S,7),MOD(A1659,3)=1,1)</f>
        <v>1</v>
      </c>
      <c r="H1659" s="6" t="s">
        <v>21</v>
      </c>
      <c r="I1659" s="3">
        <v>3</v>
      </c>
    </row>
    <row r="1660" s="3" customFormat="1" spans="1:9">
      <c r="A1660" s="17">
        <v>1658</v>
      </c>
      <c r="B1660" s="3" t="str">
        <f>_xlfn.IFS(MOD(A1660,3)=2,VLOOKUP(A1660,任务数值!A:I,5),MOD(A1660,3)=0,VLOOKUP(A1660,任务数值!A:I,8),MOD(A1660,3)=1,VLOOKUP(A1660,任务数值!A:S,13))</f>
        <v>通关星球42-2</v>
      </c>
      <c r="C1660" s="17">
        <f t="shared" si="53"/>
        <v>1659</v>
      </c>
      <c r="D1660" s="22" t="str">
        <f t="shared" si="54"/>
        <v>成就类型-通关战斗类型关卡</v>
      </c>
      <c r="E1660" s="22">
        <v>1</v>
      </c>
      <c r="F1660" s="22" t="str">
        <f>_xlfn.IFS(MOD(A1660,3)=2,VLOOKUP(A1660,任务数值!A:R,9),MOD(A1660,3)=0,999,MOD(A1660,3)=1,VLOOKUP(A1660,任务数值!A:S,14))</f>
        <v>战斗类型-精英关卡|42|2</v>
      </c>
      <c r="G1660" s="22">
        <f>_xlfn.IFS(MOD(A1660,3)=2,1,MOD(A1660,3)=0,VLOOKUP(A1660,任务数值!A:S,7),MOD(A1660,3)=1,1)</f>
        <v>1</v>
      </c>
      <c r="H1660" s="6" t="s">
        <v>21</v>
      </c>
      <c r="I1660" s="3">
        <v>3</v>
      </c>
    </row>
    <row r="1661" s="3" customFormat="1" spans="1:9">
      <c r="A1661" s="17">
        <v>1659</v>
      </c>
      <c r="B1661" s="3" t="str">
        <f>_xlfn.IFS(MOD(A1661,3)=2,VLOOKUP(A1661,任务数值!A:I,5),MOD(A1661,3)=0,VLOOKUP(A1661,任务数值!A:I,8),MOD(A1661,3)=1,VLOOKUP(A1661,任务数值!A:S,13))</f>
        <v>职业总等级到达15000</v>
      </c>
      <c r="C1661" s="17">
        <f t="shared" si="53"/>
        <v>1660</v>
      </c>
      <c r="D1661" s="22" t="str">
        <f t="shared" si="54"/>
        <v>成就类型-职业到达等级</v>
      </c>
      <c r="E1661" s="22">
        <v>1</v>
      </c>
      <c r="F1661" s="22">
        <f>_xlfn.IFS(MOD(A1661,3)=2,VLOOKUP(A1661,任务数值!A:R,9),MOD(A1661,3)=0,999,MOD(A1661,3)=1,VLOOKUP(A1661,任务数值!A:S,14))</f>
        <v>999</v>
      </c>
      <c r="G1661" s="22">
        <f>_xlfn.IFS(MOD(A1661,3)=2,1,MOD(A1661,3)=0,VLOOKUP(A1661,任务数值!A:S,7),MOD(A1661,3)=1,1)</f>
        <v>15000</v>
      </c>
      <c r="H1661" s="6" t="s">
        <v>21</v>
      </c>
      <c r="I1661" s="3">
        <v>3</v>
      </c>
    </row>
    <row r="1662" s="3" customFormat="1" spans="1:9">
      <c r="A1662" s="17">
        <v>1660</v>
      </c>
      <c r="B1662" s="3" t="str">
        <f>_xlfn.IFS(MOD(A1662,3)=2,VLOOKUP(A1662,任务数值!A:I,5),MOD(A1662,3)=0,VLOOKUP(A1662,任务数值!A:I,8),MOD(A1662,3)=1,VLOOKUP(A1662,任务数值!A:S,13))</f>
        <v>通关守卫战:暗紫星170</v>
      </c>
      <c r="C1662" s="17">
        <f t="shared" si="53"/>
        <v>1661</v>
      </c>
      <c r="D1662" s="22" t="str">
        <f t="shared" si="54"/>
        <v>成就类型-通关战斗类型关卡</v>
      </c>
      <c r="E1662" s="22">
        <v>1</v>
      </c>
      <c r="F1662" s="22" t="str">
        <f>_xlfn.IFS(MOD(A1662,3)=2,VLOOKUP(A1662,任务数值!A:R,9),MOD(A1662,3)=0,999,MOD(A1662,3)=1,VLOOKUP(A1662,任务数值!A:S,14))</f>
        <v>战斗类型-挂机关卡|35|170</v>
      </c>
      <c r="G1662" s="22">
        <f>_xlfn.IFS(MOD(A1662,3)=2,1,MOD(A1662,3)=0,VLOOKUP(A1662,任务数值!A:S,7),MOD(A1662,3)=1,1)</f>
        <v>1</v>
      </c>
      <c r="H1662" s="6" t="s">
        <v>21</v>
      </c>
      <c r="I1662" s="3">
        <v>3</v>
      </c>
    </row>
    <row r="1663" s="3" customFormat="1" spans="1:9">
      <c r="A1663" s="17">
        <v>1661</v>
      </c>
      <c r="B1663" s="3" t="str">
        <f>_xlfn.IFS(MOD(A1663,3)=2,VLOOKUP(A1663,任务数值!A:I,5),MOD(A1663,3)=0,VLOOKUP(A1663,任务数值!A:I,8),MOD(A1663,3)=1,VLOOKUP(A1663,任务数值!A:S,13))</f>
        <v>通关星球42-2</v>
      </c>
      <c r="C1663" s="17">
        <f t="shared" si="53"/>
        <v>1662</v>
      </c>
      <c r="D1663" s="22" t="str">
        <f t="shared" si="54"/>
        <v>成就类型-通关战斗类型关卡</v>
      </c>
      <c r="E1663" s="22">
        <v>1</v>
      </c>
      <c r="F1663" s="22" t="str">
        <f>_xlfn.IFS(MOD(A1663,3)=2,VLOOKUP(A1663,任务数值!A:R,9),MOD(A1663,3)=0,999,MOD(A1663,3)=1,VLOOKUP(A1663,任务数值!A:S,14))</f>
        <v>战斗类型-精英关卡|42|2</v>
      </c>
      <c r="G1663" s="22">
        <f>_xlfn.IFS(MOD(A1663,3)=2,1,MOD(A1663,3)=0,VLOOKUP(A1663,任务数值!A:S,7),MOD(A1663,3)=1,1)</f>
        <v>1</v>
      </c>
      <c r="H1663" s="6" t="s">
        <v>21</v>
      </c>
      <c r="I1663" s="3">
        <v>3</v>
      </c>
    </row>
    <row r="1664" s="3" customFormat="1" spans="1:9">
      <c r="A1664" s="17">
        <v>1662</v>
      </c>
      <c r="B1664" s="3" t="str">
        <f>_xlfn.IFS(MOD(A1664,3)=2,VLOOKUP(A1664,任务数值!A:I,5),MOD(A1664,3)=0,VLOOKUP(A1664,任务数值!A:I,8),MOD(A1664,3)=1,VLOOKUP(A1664,任务数值!A:S,13))</f>
        <v>职业总等级到达15000</v>
      </c>
      <c r="C1664" s="17">
        <f t="shared" si="53"/>
        <v>1663</v>
      </c>
      <c r="D1664" s="22" t="str">
        <f t="shared" si="54"/>
        <v>成就类型-职业到达等级</v>
      </c>
      <c r="E1664" s="22">
        <v>1</v>
      </c>
      <c r="F1664" s="22">
        <f>_xlfn.IFS(MOD(A1664,3)=2,VLOOKUP(A1664,任务数值!A:R,9),MOD(A1664,3)=0,999,MOD(A1664,3)=1,VLOOKUP(A1664,任务数值!A:S,14))</f>
        <v>999</v>
      </c>
      <c r="G1664" s="22">
        <f>_xlfn.IFS(MOD(A1664,3)=2,1,MOD(A1664,3)=0,VLOOKUP(A1664,任务数值!A:S,7),MOD(A1664,3)=1,1)</f>
        <v>15000</v>
      </c>
      <c r="H1664" s="6" t="s">
        <v>21</v>
      </c>
      <c r="I1664" s="3">
        <v>3</v>
      </c>
    </row>
    <row r="1665" s="3" customFormat="1" spans="1:9">
      <c r="A1665" s="17">
        <v>1663</v>
      </c>
      <c r="B1665" s="3" t="str">
        <f>_xlfn.IFS(MOD(A1665,3)=2,VLOOKUP(A1665,任务数值!A:I,5),MOD(A1665,3)=0,VLOOKUP(A1665,任务数值!A:I,8),MOD(A1665,3)=1,VLOOKUP(A1665,任务数值!A:S,13))</f>
        <v>通关守卫战:暗紫星170</v>
      </c>
      <c r="C1665" s="17">
        <f t="shared" si="53"/>
        <v>1664</v>
      </c>
      <c r="D1665" s="22" t="str">
        <f t="shared" si="54"/>
        <v>成就类型-通关战斗类型关卡</v>
      </c>
      <c r="E1665" s="22">
        <v>1</v>
      </c>
      <c r="F1665" s="22" t="str">
        <f>_xlfn.IFS(MOD(A1665,3)=2,VLOOKUP(A1665,任务数值!A:R,9),MOD(A1665,3)=0,999,MOD(A1665,3)=1,VLOOKUP(A1665,任务数值!A:S,14))</f>
        <v>战斗类型-挂机关卡|35|170</v>
      </c>
      <c r="G1665" s="22">
        <f>_xlfn.IFS(MOD(A1665,3)=2,1,MOD(A1665,3)=0,VLOOKUP(A1665,任务数值!A:S,7),MOD(A1665,3)=1,1)</f>
        <v>1</v>
      </c>
      <c r="H1665" s="6" t="s">
        <v>21</v>
      </c>
      <c r="I1665" s="3">
        <v>3</v>
      </c>
    </row>
    <row r="1666" s="3" customFormat="1" spans="1:9">
      <c r="A1666" s="17">
        <v>1664</v>
      </c>
      <c r="B1666" s="3" t="str">
        <f>_xlfn.IFS(MOD(A1666,3)=2,VLOOKUP(A1666,任务数值!A:I,5),MOD(A1666,3)=0,VLOOKUP(A1666,任务数值!A:I,8),MOD(A1666,3)=1,VLOOKUP(A1666,任务数值!A:S,13))</f>
        <v>通关星球42-2</v>
      </c>
      <c r="C1666" s="17">
        <f t="shared" ref="C1666:C1729" si="55">A1666+1</f>
        <v>1665</v>
      </c>
      <c r="D1666" s="22" t="str">
        <f t="shared" ref="D1666:D1729" si="56">_xlfn.IFS(MOD(A1666,3)=2,"成就类型-通关战斗类型关卡",MOD(A1666,3)=0,"成就类型-职业到达等级",MOD(A1666,3)=1,"成就类型-通关战斗类型关卡")</f>
        <v>成就类型-通关战斗类型关卡</v>
      </c>
      <c r="E1666" s="22">
        <v>1</v>
      </c>
      <c r="F1666" s="22" t="str">
        <f>_xlfn.IFS(MOD(A1666,3)=2,VLOOKUP(A1666,任务数值!A:R,9),MOD(A1666,3)=0,999,MOD(A1666,3)=1,VLOOKUP(A1666,任务数值!A:S,14))</f>
        <v>战斗类型-精英关卡|42|2</v>
      </c>
      <c r="G1666" s="22">
        <f>_xlfn.IFS(MOD(A1666,3)=2,1,MOD(A1666,3)=0,VLOOKUP(A1666,任务数值!A:S,7),MOD(A1666,3)=1,1)</f>
        <v>1</v>
      </c>
      <c r="H1666" s="6" t="s">
        <v>21</v>
      </c>
      <c r="I1666" s="3">
        <v>3</v>
      </c>
    </row>
    <row r="1667" s="3" customFormat="1" spans="1:9">
      <c r="A1667" s="17">
        <v>1665</v>
      </c>
      <c r="B1667" s="3" t="str">
        <f>_xlfn.IFS(MOD(A1667,3)=2,VLOOKUP(A1667,任务数值!A:I,5),MOD(A1667,3)=0,VLOOKUP(A1667,任务数值!A:I,8),MOD(A1667,3)=1,VLOOKUP(A1667,任务数值!A:S,13))</f>
        <v>职业总等级到达15000</v>
      </c>
      <c r="C1667" s="17">
        <f t="shared" si="55"/>
        <v>1666</v>
      </c>
      <c r="D1667" s="22" t="str">
        <f t="shared" si="56"/>
        <v>成就类型-职业到达等级</v>
      </c>
      <c r="E1667" s="22">
        <v>1</v>
      </c>
      <c r="F1667" s="22">
        <f>_xlfn.IFS(MOD(A1667,3)=2,VLOOKUP(A1667,任务数值!A:R,9),MOD(A1667,3)=0,999,MOD(A1667,3)=1,VLOOKUP(A1667,任务数值!A:S,14))</f>
        <v>999</v>
      </c>
      <c r="G1667" s="22">
        <f>_xlfn.IFS(MOD(A1667,3)=2,1,MOD(A1667,3)=0,VLOOKUP(A1667,任务数值!A:S,7),MOD(A1667,3)=1,1)</f>
        <v>15000</v>
      </c>
      <c r="H1667" s="6" t="s">
        <v>21</v>
      </c>
      <c r="I1667" s="3">
        <v>3</v>
      </c>
    </row>
    <row r="1668" s="3" customFormat="1" spans="1:9">
      <c r="A1668" s="17">
        <v>1666</v>
      </c>
      <c r="B1668" s="3" t="str">
        <f>_xlfn.IFS(MOD(A1668,3)=2,VLOOKUP(A1668,任务数值!A:I,5),MOD(A1668,3)=0,VLOOKUP(A1668,任务数值!A:I,8),MOD(A1668,3)=1,VLOOKUP(A1668,任务数值!A:S,13))</f>
        <v>通关守卫战:暗紫星170</v>
      </c>
      <c r="C1668" s="17">
        <f t="shared" si="55"/>
        <v>1667</v>
      </c>
      <c r="D1668" s="22" t="str">
        <f t="shared" si="56"/>
        <v>成就类型-通关战斗类型关卡</v>
      </c>
      <c r="E1668" s="22">
        <v>1</v>
      </c>
      <c r="F1668" s="22" t="str">
        <f>_xlfn.IFS(MOD(A1668,3)=2,VLOOKUP(A1668,任务数值!A:R,9),MOD(A1668,3)=0,999,MOD(A1668,3)=1,VLOOKUP(A1668,任务数值!A:S,14))</f>
        <v>战斗类型-挂机关卡|35|170</v>
      </c>
      <c r="G1668" s="22">
        <f>_xlfn.IFS(MOD(A1668,3)=2,1,MOD(A1668,3)=0,VLOOKUP(A1668,任务数值!A:S,7),MOD(A1668,3)=1,1)</f>
        <v>1</v>
      </c>
      <c r="H1668" s="6" t="s">
        <v>21</v>
      </c>
      <c r="I1668" s="3">
        <v>3</v>
      </c>
    </row>
    <row r="1669" s="3" customFormat="1" spans="1:9">
      <c r="A1669" s="17">
        <v>1667</v>
      </c>
      <c r="B1669" s="3" t="str">
        <f>_xlfn.IFS(MOD(A1669,3)=2,VLOOKUP(A1669,任务数值!A:I,5),MOD(A1669,3)=0,VLOOKUP(A1669,任务数值!A:I,8),MOD(A1669,3)=1,VLOOKUP(A1669,任务数值!A:S,13))</f>
        <v>通关星球42-2</v>
      </c>
      <c r="C1669" s="17">
        <f t="shared" si="55"/>
        <v>1668</v>
      </c>
      <c r="D1669" s="22" t="str">
        <f t="shared" si="56"/>
        <v>成就类型-通关战斗类型关卡</v>
      </c>
      <c r="E1669" s="22">
        <v>1</v>
      </c>
      <c r="F1669" s="22" t="str">
        <f>_xlfn.IFS(MOD(A1669,3)=2,VLOOKUP(A1669,任务数值!A:R,9),MOD(A1669,3)=0,999,MOD(A1669,3)=1,VLOOKUP(A1669,任务数值!A:S,14))</f>
        <v>战斗类型-精英关卡|42|2</v>
      </c>
      <c r="G1669" s="22">
        <f>_xlfn.IFS(MOD(A1669,3)=2,1,MOD(A1669,3)=0,VLOOKUP(A1669,任务数值!A:S,7),MOD(A1669,3)=1,1)</f>
        <v>1</v>
      </c>
      <c r="H1669" s="6" t="s">
        <v>21</v>
      </c>
      <c r="I1669" s="3">
        <v>3</v>
      </c>
    </row>
    <row r="1670" s="3" customFormat="1" spans="1:9">
      <c r="A1670" s="17">
        <v>1668</v>
      </c>
      <c r="B1670" s="3" t="str">
        <f>_xlfn.IFS(MOD(A1670,3)=2,VLOOKUP(A1670,任务数值!A:I,5),MOD(A1670,3)=0,VLOOKUP(A1670,任务数值!A:I,8),MOD(A1670,3)=1,VLOOKUP(A1670,任务数值!A:S,13))</f>
        <v>职业总等级到达15000</v>
      </c>
      <c r="C1670" s="17">
        <f t="shared" si="55"/>
        <v>1669</v>
      </c>
      <c r="D1670" s="22" t="str">
        <f t="shared" si="56"/>
        <v>成就类型-职业到达等级</v>
      </c>
      <c r="E1670" s="22">
        <v>1</v>
      </c>
      <c r="F1670" s="22">
        <f>_xlfn.IFS(MOD(A1670,3)=2,VLOOKUP(A1670,任务数值!A:R,9),MOD(A1670,3)=0,999,MOD(A1670,3)=1,VLOOKUP(A1670,任务数值!A:S,14))</f>
        <v>999</v>
      </c>
      <c r="G1670" s="22">
        <f>_xlfn.IFS(MOD(A1670,3)=2,1,MOD(A1670,3)=0,VLOOKUP(A1670,任务数值!A:S,7),MOD(A1670,3)=1,1)</f>
        <v>15000</v>
      </c>
      <c r="H1670" s="6" t="s">
        <v>21</v>
      </c>
      <c r="I1670" s="3">
        <v>3</v>
      </c>
    </row>
    <row r="1671" s="3" customFormat="1" spans="1:9">
      <c r="A1671" s="17">
        <v>1669</v>
      </c>
      <c r="B1671" s="3" t="str">
        <f>_xlfn.IFS(MOD(A1671,3)=2,VLOOKUP(A1671,任务数值!A:I,5),MOD(A1671,3)=0,VLOOKUP(A1671,任务数值!A:I,8),MOD(A1671,3)=1,VLOOKUP(A1671,任务数值!A:S,13))</f>
        <v>通关守卫战:暗紫星170</v>
      </c>
      <c r="C1671" s="17">
        <f t="shared" si="55"/>
        <v>1670</v>
      </c>
      <c r="D1671" s="22" t="str">
        <f t="shared" si="56"/>
        <v>成就类型-通关战斗类型关卡</v>
      </c>
      <c r="E1671" s="22">
        <v>1</v>
      </c>
      <c r="F1671" s="22" t="str">
        <f>_xlfn.IFS(MOD(A1671,3)=2,VLOOKUP(A1671,任务数值!A:R,9),MOD(A1671,3)=0,999,MOD(A1671,3)=1,VLOOKUP(A1671,任务数值!A:S,14))</f>
        <v>战斗类型-挂机关卡|35|170</v>
      </c>
      <c r="G1671" s="22">
        <f>_xlfn.IFS(MOD(A1671,3)=2,1,MOD(A1671,3)=0,VLOOKUP(A1671,任务数值!A:S,7),MOD(A1671,3)=1,1)</f>
        <v>1</v>
      </c>
      <c r="H1671" s="6" t="s">
        <v>21</v>
      </c>
      <c r="I1671" s="3">
        <v>3</v>
      </c>
    </row>
    <row r="1672" s="3" customFormat="1" spans="1:9">
      <c r="A1672" s="17">
        <v>1670</v>
      </c>
      <c r="B1672" s="3" t="str">
        <f>_xlfn.IFS(MOD(A1672,3)=2,VLOOKUP(A1672,任务数值!A:I,5),MOD(A1672,3)=0,VLOOKUP(A1672,任务数值!A:I,8),MOD(A1672,3)=1,VLOOKUP(A1672,任务数值!A:S,13))</f>
        <v>通关星球42-2</v>
      </c>
      <c r="C1672" s="17">
        <f t="shared" si="55"/>
        <v>1671</v>
      </c>
      <c r="D1672" s="22" t="str">
        <f t="shared" si="56"/>
        <v>成就类型-通关战斗类型关卡</v>
      </c>
      <c r="E1672" s="22">
        <v>1</v>
      </c>
      <c r="F1672" s="22" t="str">
        <f>_xlfn.IFS(MOD(A1672,3)=2,VLOOKUP(A1672,任务数值!A:R,9),MOD(A1672,3)=0,999,MOD(A1672,3)=1,VLOOKUP(A1672,任务数值!A:S,14))</f>
        <v>战斗类型-精英关卡|42|2</v>
      </c>
      <c r="G1672" s="22">
        <f>_xlfn.IFS(MOD(A1672,3)=2,1,MOD(A1672,3)=0,VLOOKUP(A1672,任务数值!A:S,7),MOD(A1672,3)=1,1)</f>
        <v>1</v>
      </c>
      <c r="H1672" s="6" t="s">
        <v>21</v>
      </c>
      <c r="I1672" s="3">
        <v>3</v>
      </c>
    </row>
    <row r="1673" s="3" customFormat="1" spans="1:9">
      <c r="A1673" s="17">
        <v>1671</v>
      </c>
      <c r="B1673" s="3" t="str">
        <f>_xlfn.IFS(MOD(A1673,3)=2,VLOOKUP(A1673,任务数值!A:I,5),MOD(A1673,3)=0,VLOOKUP(A1673,任务数值!A:I,8),MOD(A1673,3)=1,VLOOKUP(A1673,任务数值!A:S,13))</f>
        <v>职业总等级到达15000</v>
      </c>
      <c r="C1673" s="17">
        <f t="shared" si="55"/>
        <v>1672</v>
      </c>
      <c r="D1673" s="22" t="str">
        <f t="shared" si="56"/>
        <v>成就类型-职业到达等级</v>
      </c>
      <c r="E1673" s="22">
        <v>1</v>
      </c>
      <c r="F1673" s="22">
        <f>_xlfn.IFS(MOD(A1673,3)=2,VLOOKUP(A1673,任务数值!A:R,9),MOD(A1673,3)=0,999,MOD(A1673,3)=1,VLOOKUP(A1673,任务数值!A:S,14))</f>
        <v>999</v>
      </c>
      <c r="G1673" s="22">
        <f>_xlfn.IFS(MOD(A1673,3)=2,1,MOD(A1673,3)=0,VLOOKUP(A1673,任务数值!A:S,7),MOD(A1673,3)=1,1)</f>
        <v>15000</v>
      </c>
      <c r="H1673" s="6" t="s">
        <v>21</v>
      </c>
      <c r="I1673" s="3">
        <v>3</v>
      </c>
    </row>
    <row r="1674" s="3" customFormat="1" spans="1:9">
      <c r="A1674" s="17">
        <v>1672</v>
      </c>
      <c r="B1674" s="3" t="str">
        <f>_xlfn.IFS(MOD(A1674,3)=2,VLOOKUP(A1674,任务数值!A:I,5),MOD(A1674,3)=0,VLOOKUP(A1674,任务数值!A:I,8),MOD(A1674,3)=1,VLOOKUP(A1674,任务数值!A:S,13))</f>
        <v>通关守卫战:暗紫星170</v>
      </c>
      <c r="C1674" s="17">
        <f t="shared" si="55"/>
        <v>1673</v>
      </c>
      <c r="D1674" s="22" t="str">
        <f t="shared" si="56"/>
        <v>成就类型-通关战斗类型关卡</v>
      </c>
      <c r="E1674" s="22">
        <v>1</v>
      </c>
      <c r="F1674" s="22" t="str">
        <f>_xlfn.IFS(MOD(A1674,3)=2,VLOOKUP(A1674,任务数值!A:R,9),MOD(A1674,3)=0,999,MOD(A1674,3)=1,VLOOKUP(A1674,任务数值!A:S,14))</f>
        <v>战斗类型-挂机关卡|35|170</v>
      </c>
      <c r="G1674" s="22">
        <f>_xlfn.IFS(MOD(A1674,3)=2,1,MOD(A1674,3)=0,VLOOKUP(A1674,任务数值!A:S,7),MOD(A1674,3)=1,1)</f>
        <v>1</v>
      </c>
      <c r="H1674" s="6" t="s">
        <v>21</v>
      </c>
      <c r="I1674" s="3">
        <v>3</v>
      </c>
    </row>
    <row r="1675" s="3" customFormat="1" spans="1:9">
      <c r="A1675" s="17">
        <v>1673</v>
      </c>
      <c r="B1675" s="3" t="str">
        <f>_xlfn.IFS(MOD(A1675,3)=2,VLOOKUP(A1675,任务数值!A:I,5),MOD(A1675,3)=0,VLOOKUP(A1675,任务数值!A:I,8),MOD(A1675,3)=1,VLOOKUP(A1675,任务数值!A:S,13))</f>
        <v>通关星球42-2</v>
      </c>
      <c r="C1675" s="17">
        <f t="shared" si="55"/>
        <v>1674</v>
      </c>
      <c r="D1675" s="22" t="str">
        <f t="shared" si="56"/>
        <v>成就类型-通关战斗类型关卡</v>
      </c>
      <c r="E1675" s="22">
        <v>1</v>
      </c>
      <c r="F1675" s="22" t="str">
        <f>_xlfn.IFS(MOD(A1675,3)=2,VLOOKUP(A1675,任务数值!A:R,9),MOD(A1675,3)=0,999,MOD(A1675,3)=1,VLOOKUP(A1675,任务数值!A:S,14))</f>
        <v>战斗类型-精英关卡|42|2</v>
      </c>
      <c r="G1675" s="22">
        <f>_xlfn.IFS(MOD(A1675,3)=2,1,MOD(A1675,3)=0,VLOOKUP(A1675,任务数值!A:S,7),MOD(A1675,3)=1,1)</f>
        <v>1</v>
      </c>
      <c r="H1675" s="6" t="s">
        <v>21</v>
      </c>
      <c r="I1675" s="3">
        <v>3</v>
      </c>
    </row>
    <row r="1676" s="3" customFormat="1" spans="1:9">
      <c r="A1676" s="17">
        <v>1674</v>
      </c>
      <c r="B1676" s="3" t="str">
        <f>_xlfn.IFS(MOD(A1676,3)=2,VLOOKUP(A1676,任务数值!A:I,5),MOD(A1676,3)=0,VLOOKUP(A1676,任务数值!A:I,8),MOD(A1676,3)=1,VLOOKUP(A1676,任务数值!A:S,13))</f>
        <v>职业总等级到达15000</v>
      </c>
      <c r="C1676" s="17">
        <f t="shared" si="55"/>
        <v>1675</v>
      </c>
      <c r="D1676" s="22" t="str">
        <f t="shared" si="56"/>
        <v>成就类型-职业到达等级</v>
      </c>
      <c r="E1676" s="22">
        <v>1</v>
      </c>
      <c r="F1676" s="22">
        <f>_xlfn.IFS(MOD(A1676,3)=2,VLOOKUP(A1676,任务数值!A:R,9),MOD(A1676,3)=0,999,MOD(A1676,3)=1,VLOOKUP(A1676,任务数值!A:S,14))</f>
        <v>999</v>
      </c>
      <c r="G1676" s="22">
        <f>_xlfn.IFS(MOD(A1676,3)=2,1,MOD(A1676,3)=0,VLOOKUP(A1676,任务数值!A:S,7),MOD(A1676,3)=1,1)</f>
        <v>15000</v>
      </c>
      <c r="H1676" s="6" t="s">
        <v>21</v>
      </c>
      <c r="I1676" s="3">
        <v>3</v>
      </c>
    </row>
    <row r="1677" s="3" customFormat="1" spans="1:9">
      <c r="A1677" s="17">
        <v>1675</v>
      </c>
      <c r="B1677" s="3" t="str">
        <f>_xlfn.IFS(MOD(A1677,3)=2,VLOOKUP(A1677,任务数值!A:I,5),MOD(A1677,3)=0,VLOOKUP(A1677,任务数值!A:I,8),MOD(A1677,3)=1,VLOOKUP(A1677,任务数值!A:S,13))</f>
        <v>通关守卫战:暗紫星170</v>
      </c>
      <c r="C1677" s="17">
        <f t="shared" si="55"/>
        <v>1676</v>
      </c>
      <c r="D1677" s="22" t="str">
        <f t="shared" si="56"/>
        <v>成就类型-通关战斗类型关卡</v>
      </c>
      <c r="E1677" s="22">
        <v>1</v>
      </c>
      <c r="F1677" s="22" t="str">
        <f>_xlfn.IFS(MOD(A1677,3)=2,VLOOKUP(A1677,任务数值!A:R,9),MOD(A1677,3)=0,999,MOD(A1677,3)=1,VLOOKUP(A1677,任务数值!A:S,14))</f>
        <v>战斗类型-挂机关卡|35|170</v>
      </c>
      <c r="G1677" s="22">
        <f>_xlfn.IFS(MOD(A1677,3)=2,1,MOD(A1677,3)=0,VLOOKUP(A1677,任务数值!A:S,7),MOD(A1677,3)=1,1)</f>
        <v>1</v>
      </c>
      <c r="H1677" s="6" t="s">
        <v>21</v>
      </c>
      <c r="I1677" s="3">
        <v>3</v>
      </c>
    </row>
    <row r="1678" s="3" customFormat="1" spans="1:9">
      <c r="A1678" s="17">
        <v>1676</v>
      </c>
      <c r="B1678" s="3" t="str">
        <f>_xlfn.IFS(MOD(A1678,3)=2,VLOOKUP(A1678,任务数值!A:I,5),MOD(A1678,3)=0,VLOOKUP(A1678,任务数值!A:I,8),MOD(A1678,3)=1,VLOOKUP(A1678,任务数值!A:S,13))</f>
        <v>通关星球42-2</v>
      </c>
      <c r="C1678" s="17">
        <f t="shared" si="55"/>
        <v>1677</v>
      </c>
      <c r="D1678" s="22" t="str">
        <f t="shared" si="56"/>
        <v>成就类型-通关战斗类型关卡</v>
      </c>
      <c r="E1678" s="22">
        <v>1</v>
      </c>
      <c r="F1678" s="22" t="str">
        <f>_xlfn.IFS(MOD(A1678,3)=2,VLOOKUP(A1678,任务数值!A:R,9),MOD(A1678,3)=0,999,MOD(A1678,3)=1,VLOOKUP(A1678,任务数值!A:S,14))</f>
        <v>战斗类型-精英关卡|42|2</v>
      </c>
      <c r="G1678" s="22">
        <f>_xlfn.IFS(MOD(A1678,3)=2,1,MOD(A1678,3)=0,VLOOKUP(A1678,任务数值!A:S,7),MOD(A1678,3)=1,1)</f>
        <v>1</v>
      </c>
      <c r="H1678" s="6" t="s">
        <v>21</v>
      </c>
      <c r="I1678" s="3">
        <v>3</v>
      </c>
    </row>
    <row r="1679" s="3" customFormat="1" spans="1:9">
      <c r="A1679" s="17">
        <v>1677</v>
      </c>
      <c r="B1679" s="3" t="str">
        <f>_xlfn.IFS(MOD(A1679,3)=2,VLOOKUP(A1679,任务数值!A:I,5),MOD(A1679,3)=0,VLOOKUP(A1679,任务数值!A:I,8),MOD(A1679,3)=1,VLOOKUP(A1679,任务数值!A:S,13))</f>
        <v>职业总等级到达15000</v>
      </c>
      <c r="C1679" s="17">
        <f t="shared" si="55"/>
        <v>1678</v>
      </c>
      <c r="D1679" s="22" t="str">
        <f t="shared" si="56"/>
        <v>成就类型-职业到达等级</v>
      </c>
      <c r="E1679" s="22">
        <v>1</v>
      </c>
      <c r="F1679" s="22">
        <f>_xlfn.IFS(MOD(A1679,3)=2,VLOOKUP(A1679,任务数值!A:R,9),MOD(A1679,3)=0,999,MOD(A1679,3)=1,VLOOKUP(A1679,任务数值!A:S,14))</f>
        <v>999</v>
      </c>
      <c r="G1679" s="22">
        <f>_xlfn.IFS(MOD(A1679,3)=2,1,MOD(A1679,3)=0,VLOOKUP(A1679,任务数值!A:S,7),MOD(A1679,3)=1,1)</f>
        <v>15000</v>
      </c>
      <c r="H1679" s="6" t="s">
        <v>21</v>
      </c>
      <c r="I1679" s="3">
        <v>3</v>
      </c>
    </row>
    <row r="1680" s="3" customFormat="1" spans="1:9">
      <c r="A1680" s="17">
        <v>1678</v>
      </c>
      <c r="B1680" s="3" t="str">
        <f>_xlfn.IFS(MOD(A1680,3)=2,VLOOKUP(A1680,任务数值!A:I,5),MOD(A1680,3)=0,VLOOKUP(A1680,任务数值!A:I,8),MOD(A1680,3)=1,VLOOKUP(A1680,任务数值!A:S,13))</f>
        <v>通关守卫战:暗紫星170</v>
      </c>
      <c r="C1680" s="17">
        <f t="shared" si="55"/>
        <v>1679</v>
      </c>
      <c r="D1680" s="22" t="str">
        <f t="shared" si="56"/>
        <v>成就类型-通关战斗类型关卡</v>
      </c>
      <c r="E1680" s="22">
        <v>1</v>
      </c>
      <c r="F1680" s="22" t="str">
        <f>_xlfn.IFS(MOD(A1680,3)=2,VLOOKUP(A1680,任务数值!A:R,9),MOD(A1680,3)=0,999,MOD(A1680,3)=1,VLOOKUP(A1680,任务数值!A:S,14))</f>
        <v>战斗类型-挂机关卡|35|170</v>
      </c>
      <c r="G1680" s="22">
        <f>_xlfn.IFS(MOD(A1680,3)=2,1,MOD(A1680,3)=0,VLOOKUP(A1680,任务数值!A:S,7),MOD(A1680,3)=1,1)</f>
        <v>1</v>
      </c>
      <c r="H1680" s="6" t="s">
        <v>21</v>
      </c>
      <c r="I1680" s="3">
        <v>3</v>
      </c>
    </row>
    <row r="1681" s="3" customFormat="1" spans="1:9">
      <c r="A1681" s="17">
        <v>1679</v>
      </c>
      <c r="B1681" s="3" t="str">
        <f>_xlfn.IFS(MOD(A1681,3)=2,VLOOKUP(A1681,任务数值!A:I,5),MOD(A1681,3)=0,VLOOKUP(A1681,任务数值!A:I,8),MOD(A1681,3)=1,VLOOKUP(A1681,任务数值!A:S,13))</f>
        <v>通关星球42-2</v>
      </c>
      <c r="C1681" s="17">
        <f t="shared" si="55"/>
        <v>1680</v>
      </c>
      <c r="D1681" s="22" t="str">
        <f t="shared" si="56"/>
        <v>成就类型-通关战斗类型关卡</v>
      </c>
      <c r="E1681" s="22">
        <v>1</v>
      </c>
      <c r="F1681" s="22" t="str">
        <f>_xlfn.IFS(MOD(A1681,3)=2,VLOOKUP(A1681,任务数值!A:R,9),MOD(A1681,3)=0,999,MOD(A1681,3)=1,VLOOKUP(A1681,任务数值!A:S,14))</f>
        <v>战斗类型-精英关卡|42|2</v>
      </c>
      <c r="G1681" s="22">
        <f>_xlfn.IFS(MOD(A1681,3)=2,1,MOD(A1681,3)=0,VLOOKUP(A1681,任务数值!A:S,7),MOD(A1681,3)=1,1)</f>
        <v>1</v>
      </c>
      <c r="H1681" s="6" t="s">
        <v>21</v>
      </c>
      <c r="I1681" s="3">
        <v>3</v>
      </c>
    </row>
    <row r="1682" s="3" customFormat="1" spans="1:9">
      <c r="A1682" s="17">
        <v>1680</v>
      </c>
      <c r="B1682" s="3" t="str">
        <f>_xlfn.IFS(MOD(A1682,3)=2,VLOOKUP(A1682,任务数值!A:I,5),MOD(A1682,3)=0,VLOOKUP(A1682,任务数值!A:I,8),MOD(A1682,3)=1,VLOOKUP(A1682,任务数值!A:S,13))</f>
        <v>职业总等级到达15000</v>
      </c>
      <c r="C1682" s="17">
        <f t="shared" si="55"/>
        <v>1681</v>
      </c>
      <c r="D1682" s="22" t="str">
        <f t="shared" si="56"/>
        <v>成就类型-职业到达等级</v>
      </c>
      <c r="E1682" s="22">
        <v>1</v>
      </c>
      <c r="F1682" s="22">
        <f>_xlfn.IFS(MOD(A1682,3)=2,VLOOKUP(A1682,任务数值!A:R,9),MOD(A1682,3)=0,999,MOD(A1682,3)=1,VLOOKUP(A1682,任务数值!A:S,14))</f>
        <v>999</v>
      </c>
      <c r="G1682" s="22">
        <f>_xlfn.IFS(MOD(A1682,3)=2,1,MOD(A1682,3)=0,VLOOKUP(A1682,任务数值!A:S,7),MOD(A1682,3)=1,1)</f>
        <v>15000</v>
      </c>
      <c r="H1682" s="6" t="s">
        <v>21</v>
      </c>
      <c r="I1682" s="3">
        <v>3</v>
      </c>
    </row>
    <row r="1683" s="3" customFormat="1" spans="1:9">
      <c r="A1683" s="17">
        <v>1681</v>
      </c>
      <c r="B1683" s="3" t="str">
        <f>_xlfn.IFS(MOD(A1683,3)=2,VLOOKUP(A1683,任务数值!A:I,5),MOD(A1683,3)=0,VLOOKUP(A1683,任务数值!A:I,8),MOD(A1683,3)=1,VLOOKUP(A1683,任务数值!A:S,13))</f>
        <v>通关守卫战:暗紫星170</v>
      </c>
      <c r="C1683" s="17">
        <f t="shared" si="55"/>
        <v>1682</v>
      </c>
      <c r="D1683" s="22" t="str">
        <f t="shared" si="56"/>
        <v>成就类型-通关战斗类型关卡</v>
      </c>
      <c r="E1683" s="22">
        <v>1</v>
      </c>
      <c r="F1683" s="22" t="str">
        <f>_xlfn.IFS(MOD(A1683,3)=2,VLOOKUP(A1683,任务数值!A:R,9),MOD(A1683,3)=0,999,MOD(A1683,3)=1,VLOOKUP(A1683,任务数值!A:S,14))</f>
        <v>战斗类型-挂机关卡|35|170</v>
      </c>
      <c r="G1683" s="22">
        <f>_xlfn.IFS(MOD(A1683,3)=2,1,MOD(A1683,3)=0,VLOOKUP(A1683,任务数值!A:S,7),MOD(A1683,3)=1,1)</f>
        <v>1</v>
      </c>
      <c r="H1683" s="6" t="s">
        <v>21</v>
      </c>
      <c r="I1683" s="3">
        <v>3</v>
      </c>
    </row>
    <row r="1684" s="3" customFormat="1" spans="1:9">
      <c r="A1684" s="17">
        <v>1682</v>
      </c>
      <c r="B1684" s="3" t="str">
        <f>_xlfn.IFS(MOD(A1684,3)=2,VLOOKUP(A1684,任务数值!A:I,5),MOD(A1684,3)=0,VLOOKUP(A1684,任务数值!A:I,8),MOD(A1684,3)=1,VLOOKUP(A1684,任务数值!A:S,13))</f>
        <v>通关星球42-2</v>
      </c>
      <c r="C1684" s="17">
        <f t="shared" si="55"/>
        <v>1683</v>
      </c>
      <c r="D1684" s="22" t="str">
        <f t="shared" si="56"/>
        <v>成就类型-通关战斗类型关卡</v>
      </c>
      <c r="E1684" s="22">
        <v>1</v>
      </c>
      <c r="F1684" s="22" t="str">
        <f>_xlfn.IFS(MOD(A1684,3)=2,VLOOKUP(A1684,任务数值!A:R,9),MOD(A1684,3)=0,999,MOD(A1684,3)=1,VLOOKUP(A1684,任务数值!A:S,14))</f>
        <v>战斗类型-精英关卡|42|2</v>
      </c>
      <c r="G1684" s="22">
        <f>_xlfn.IFS(MOD(A1684,3)=2,1,MOD(A1684,3)=0,VLOOKUP(A1684,任务数值!A:S,7),MOD(A1684,3)=1,1)</f>
        <v>1</v>
      </c>
      <c r="H1684" s="6" t="s">
        <v>21</v>
      </c>
      <c r="I1684" s="3">
        <v>3</v>
      </c>
    </row>
    <row r="1685" s="3" customFormat="1" spans="1:9">
      <c r="A1685" s="17">
        <v>1683</v>
      </c>
      <c r="B1685" s="3" t="str">
        <f>_xlfn.IFS(MOD(A1685,3)=2,VLOOKUP(A1685,任务数值!A:I,5),MOD(A1685,3)=0,VLOOKUP(A1685,任务数值!A:I,8),MOD(A1685,3)=1,VLOOKUP(A1685,任务数值!A:S,13))</f>
        <v>职业总等级到达15000</v>
      </c>
      <c r="C1685" s="17">
        <f t="shared" si="55"/>
        <v>1684</v>
      </c>
      <c r="D1685" s="22" t="str">
        <f t="shared" si="56"/>
        <v>成就类型-职业到达等级</v>
      </c>
      <c r="E1685" s="22">
        <v>1</v>
      </c>
      <c r="F1685" s="22">
        <f>_xlfn.IFS(MOD(A1685,3)=2,VLOOKUP(A1685,任务数值!A:R,9),MOD(A1685,3)=0,999,MOD(A1685,3)=1,VLOOKUP(A1685,任务数值!A:S,14))</f>
        <v>999</v>
      </c>
      <c r="G1685" s="22">
        <f>_xlfn.IFS(MOD(A1685,3)=2,1,MOD(A1685,3)=0,VLOOKUP(A1685,任务数值!A:S,7),MOD(A1685,3)=1,1)</f>
        <v>15000</v>
      </c>
      <c r="H1685" s="6" t="s">
        <v>21</v>
      </c>
      <c r="I1685" s="3">
        <v>3</v>
      </c>
    </row>
    <row r="1686" s="3" customFormat="1" spans="1:9">
      <c r="A1686" s="17">
        <v>1684</v>
      </c>
      <c r="B1686" s="3" t="str">
        <f>_xlfn.IFS(MOD(A1686,3)=2,VLOOKUP(A1686,任务数值!A:I,5),MOD(A1686,3)=0,VLOOKUP(A1686,任务数值!A:I,8),MOD(A1686,3)=1,VLOOKUP(A1686,任务数值!A:S,13))</f>
        <v>通关守卫战:暗紫星170</v>
      </c>
      <c r="C1686" s="17">
        <f t="shared" si="55"/>
        <v>1685</v>
      </c>
      <c r="D1686" s="22" t="str">
        <f t="shared" si="56"/>
        <v>成就类型-通关战斗类型关卡</v>
      </c>
      <c r="E1686" s="22">
        <v>1</v>
      </c>
      <c r="F1686" s="22" t="str">
        <f>_xlfn.IFS(MOD(A1686,3)=2,VLOOKUP(A1686,任务数值!A:R,9),MOD(A1686,3)=0,999,MOD(A1686,3)=1,VLOOKUP(A1686,任务数值!A:S,14))</f>
        <v>战斗类型-挂机关卡|35|170</v>
      </c>
      <c r="G1686" s="22">
        <f>_xlfn.IFS(MOD(A1686,3)=2,1,MOD(A1686,3)=0,VLOOKUP(A1686,任务数值!A:S,7),MOD(A1686,3)=1,1)</f>
        <v>1</v>
      </c>
      <c r="H1686" s="6" t="s">
        <v>21</v>
      </c>
      <c r="I1686" s="3">
        <v>3</v>
      </c>
    </row>
    <row r="1687" s="3" customFormat="1" spans="1:9">
      <c r="A1687" s="17">
        <v>1685</v>
      </c>
      <c r="B1687" s="3" t="str">
        <f>_xlfn.IFS(MOD(A1687,3)=2,VLOOKUP(A1687,任务数值!A:I,5),MOD(A1687,3)=0,VLOOKUP(A1687,任务数值!A:I,8),MOD(A1687,3)=1,VLOOKUP(A1687,任务数值!A:S,13))</f>
        <v>通关星球42-2</v>
      </c>
      <c r="C1687" s="17">
        <f t="shared" si="55"/>
        <v>1686</v>
      </c>
      <c r="D1687" s="22" t="str">
        <f t="shared" si="56"/>
        <v>成就类型-通关战斗类型关卡</v>
      </c>
      <c r="E1687" s="22">
        <v>1</v>
      </c>
      <c r="F1687" s="22" t="str">
        <f>_xlfn.IFS(MOD(A1687,3)=2,VLOOKUP(A1687,任务数值!A:R,9),MOD(A1687,3)=0,999,MOD(A1687,3)=1,VLOOKUP(A1687,任务数值!A:S,14))</f>
        <v>战斗类型-精英关卡|42|2</v>
      </c>
      <c r="G1687" s="22">
        <f>_xlfn.IFS(MOD(A1687,3)=2,1,MOD(A1687,3)=0,VLOOKUP(A1687,任务数值!A:S,7),MOD(A1687,3)=1,1)</f>
        <v>1</v>
      </c>
      <c r="H1687" s="6" t="s">
        <v>21</v>
      </c>
      <c r="I1687" s="3">
        <v>3</v>
      </c>
    </row>
    <row r="1688" s="3" customFormat="1" spans="1:9">
      <c r="A1688" s="17">
        <v>1686</v>
      </c>
      <c r="B1688" s="3" t="str">
        <f>_xlfn.IFS(MOD(A1688,3)=2,VLOOKUP(A1688,任务数值!A:I,5),MOD(A1688,3)=0,VLOOKUP(A1688,任务数值!A:I,8),MOD(A1688,3)=1,VLOOKUP(A1688,任务数值!A:S,13))</f>
        <v>职业总等级到达15000</v>
      </c>
      <c r="C1688" s="17">
        <f t="shared" si="55"/>
        <v>1687</v>
      </c>
      <c r="D1688" s="22" t="str">
        <f t="shared" si="56"/>
        <v>成就类型-职业到达等级</v>
      </c>
      <c r="E1688" s="22">
        <v>1</v>
      </c>
      <c r="F1688" s="22">
        <f>_xlfn.IFS(MOD(A1688,3)=2,VLOOKUP(A1688,任务数值!A:R,9),MOD(A1688,3)=0,999,MOD(A1688,3)=1,VLOOKUP(A1688,任务数值!A:S,14))</f>
        <v>999</v>
      </c>
      <c r="G1688" s="22">
        <f>_xlfn.IFS(MOD(A1688,3)=2,1,MOD(A1688,3)=0,VLOOKUP(A1688,任务数值!A:S,7),MOD(A1688,3)=1,1)</f>
        <v>15000</v>
      </c>
      <c r="H1688" s="6" t="s">
        <v>21</v>
      </c>
      <c r="I1688" s="3">
        <v>3</v>
      </c>
    </row>
    <row r="1689" s="3" customFormat="1" spans="1:9">
      <c r="A1689" s="17">
        <v>1687</v>
      </c>
      <c r="B1689" s="3" t="str">
        <f>_xlfn.IFS(MOD(A1689,3)=2,VLOOKUP(A1689,任务数值!A:I,5),MOD(A1689,3)=0,VLOOKUP(A1689,任务数值!A:I,8),MOD(A1689,3)=1,VLOOKUP(A1689,任务数值!A:S,13))</f>
        <v>通关守卫战:暗紫星170</v>
      </c>
      <c r="C1689" s="17">
        <f t="shared" si="55"/>
        <v>1688</v>
      </c>
      <c r="D1689" s="22" t="str">
        <f t="shared" si="56"/>
        <v>成就类型-通关战斗类型关卡</v>
      </c>
      <c r="E1689" s="22">
        <v>1</v>
      </c>
      <c r="F1689" s="22" t="str">
        <f>_xlfn.IFS(MOD(A1689,3)=2,VLOOKUP(A1689,任务数值!A:R,9),MOD(A1689,3)=0,999,MOD(A1689,3)=1,VLOOKUP(A1689,任务数值!A:S,14))</f>
        <v>战斗类型-挂机关卡|35|170</v>
      </c>
      <c r="G1689" s="22">
        <f>_xlfn.IFS(MOD(A1689,3)=2,1,MOD(A1689,3)=0,VLOOKUP(A1689,任务数值!A:S,7),MOD(A1689,3)=1,1)</f>
        <v>1</v>
      </c>
      <c r="H1689" s="6" t="s">
        <v>21</v>
      </c>
      <c r="I1689" s="3">
        <v>3</v>
      </c>
    </row>
    <row r="1690" s="3" customFormat="1" spans="1:9">
      <c r="A1690" s="17">
        <v>1688</v>
      </c>
      <c r="B1690" s="3" t="str">
        <f>_xlfn.IFS(MOD(A1690,3)=2,VLOOKUP(A1690,任务数值!A:I,5),MOD(A1690,3)=0,VLOOKUP(A1690,任务数值!A:I,8),MOD(A1690,3)=1,VLOOKUP(A1690,任务数值!A:S,13))</f>
        <v>通关星球42-2</v>
      </c>
      <c r="C1690" s="17">
        <f t="shared" si="55"/>
        <v>1689</v>
      </c>
      <c r="D1690" s="22" t="str">
        <f t="shared" si="56"/>
        <v>成就类型-通关战斗类型关卡</v>
      </c>
      <c r="E1690" s="22">
        <v>1</v>
      </c>
      <c r="F1690" s="22" t="str">
        <f>_xlfn.IFS(MOD(A1690,3)=2,VLOOKUP(A1690,任务数值!A:R,9),MOD(A1690,3)=0,999,MOD(A1690,3)=1,VLOOKUP(A1690,任务数值!A:S,14))</f>
        <v>战斗类型-精英关卡|42|2</v>
      </c>
      <c r="G1690" s="22">
        <f>_xlfn.IFS(MOD(A1690,3)=2,1,MOD(A1690,3)=0,VLOOKUP(A1690,任务数值!A:S,7),MOD(A1690,3)=1,1)</f>
        <v>1</v>
      </c>
      <c r="H1690" s="6" t="s">
        <v>21</v>
      </c>
      <c r="I1690" s="3">
        <v>3</v>
      </c>
    </row>
    <row r="1691" s="3" customFormat="1" spans="1:9">
      <c r="A1691" s="17">
        <v>1689</v>
      </c>
      <c r="B1691" s="3" t="str">
        <f>_xlfn.IFS(MOD(A1691,3)=2,VLOOKUP(A1691,任务数值!A:I,5),MOD(A1691,3)=0,VLOOKUP(A1691,任务数值!A:I,8),MOD(A1691,3)=1,VLOOKUP(A1691,任务数值!A:S,13))</f>
        <v>职业总等级到达15000</v>
      </c>
      <c r="C1691" s="17">
        <f t="shared" si="55"/>
        <v>1690</v>
      </c>
      <c r="D1691" s="22" t="str">
        <f t="shared" si="56"/>
        <v>成就类型-职业到达等级</v>
      </c>
      <c r="E1691" s="22">
        <v>1</v>
      </c>
      <c r="F1691" s="22">
        <f>_xlfn.IFS(MOD(A1691,3)=2,VLOOKUP(A1691,任务数值!A:R,9),MOD(A1691,3)=0,999,MOD(A1691,3)=1,VLOOKUP(A1691,任务数值!A:S,14))</f>
        <v>999</v>
      </c>
      <c r="G1691" s="22">
        <f>_xlfn.IFS(MOD(A1691,3)=2,1,MOD(A1691,3)=0,VLOOKUP(A1691,任务数值!A:S,7),MOD(A1691,3)=1,1)</f>
        <v>15000</v>
      </c>
      <c r="H1691" s="6" t="s">
        <v>21</v>
      </c>
      <c r="I1691" s="3">
        <v>3</v>
      </c>
    </row>
    <row r="1692" s="3" customFormat="1" spans="1:9">
      <c r="A1692" s="17">
        <v>1690</v>
      </c>
      <c r="B1692" s="3" t="str">
        <f>_xlfn.IFS(MOD(A1692,3)=2,VLOOKUP(A1692,任务数值!A:I,5),MOD(A1692,3)=0,VLOOKUP(A1692,任务数值!A:I,8),MOD(A1692,3)=1,VLOOKUP(A1692,任务数值!A:S,13))</f>
        <v>通关守卫战:暗紫星170</v>
      </c>
      <c r="C1692" s="17">
        <f t="shared" si="55"/>
        <v>1691</v>
      </c>
      <c r="D1692" s="22" t="str">
        <f t="shared" si="56"/>
        <v>成就类型-通关战斗类型关卡</v>
      </c>
      <c r="E1692" s="22">
        <v>1</v>
      </c>
      <c r="F1692" s="22" t="str">
        <f>_xlfn.IFS(MOD(A1692,3)=2,VLOOKUP(A1692,任务数值!A:R,9),MOD(A1692,3)=0,999,MOD(A1692,3)=1,VLOOKUP(A1692,任务数值!A:S,14))</f>
        <v>战斗类型-挂机关卡|35|170</v>
      </c>
      <c r="G1692" s="22">
        <f>_xlfn.IFS(MOD(A1692,3)=2,1,MOD(A1692,3)=0,VLOOKUP(A1692,任务数值!A:S,7),MOD(A1692,3)=1,1)</f>
        <v>1</v>
      </c>
      <c r="H1692" s="6" t="s">
        <v>21</v>
      </c>
      <c r="I1692" s="3">
        <v>3</v>
      </c>
    </row>
    <row r="1693" s="3" customFormat="1" spans="1:9">
      <c r="A1693" s="17">
        <v>1691</v>
      </c>
      <c r="B1693" s="3" t="str">
        <f>_xlfn.IFS(MOD(A1693,3)=2,VLOOKUP(A1693,任务数值!A:I,5),MOD(A1693,3)=0,VLOOKUP(A1693,任务数值!A:I,8),MOD(A1693,3)=1,VLOOKUP(A1693,任务数值!A:S,13))</f>
        <v>通关星球42-2</v>
      </c>
      <c r="C1693" s="17">
        <f t="shared" si="55"/>
        <v>1692</v>
      </c>
      <c r="D1693" s="22" t="str">
        <f t="shared" si="56"/>
        <v>成就类型-通关战斗类型关卡</v>
      </c>
      <c r="E1693" s="22">
        <v>1</v>
      </c>
      <c r="F1693" s="22" t="str">
        <f>_xlfn.IFS(MOD(A1693,3)=2,VLOOKUP(A1693,任务数值!A:R,9),MOD(A1693,3)=0,999,MOD(A1693,3)=1,VLOOKUP(A1693,任务数值!A:S,14))</f>
        <v>战斗类型-精英关卡|42|2</v>
      </c>
      <c r="G1693" s="22">
        <f>_xlfn.IFS(MOD(A1693,3)=2,1,MOD(A1693,3)=0,VLOOKUP(A1693,任务数值!A:S,7),MOD(A1693,3)=1,1)</f>
        <v>1</v>
      </c>
      <c r="H1693" s="6" t="s">
        <v>21</v>
      </c>
      <c r="I1693" s="3">
        <v>3</v>
      </c>
    </row>
    <row r="1694" s="3" customFormat="1" spans="1:9">
      <c r="A1694" s="17">
        <v>1692</v>
      </c>
      <c r="B1694" s="3" t="str">
        <f>_xlfn.IFS(MOD(A1694,3)=2,VLOOKUP(A1694,任务数值!A:I,5),MOD(A1694,3)=0,VLOOKUP(A1694,任务数值!A:I,8),MOD(A1694,3)=1,VLOOKUP(A1694,任务数值!A:S,13))</f>
        <v>职业总等级到达15000</v>
      </c>
      <c r="C1694" s="17">
        <f t="shared" si="55"/>
        <v>1693</v>
      </c>
      <c r="D1694" s="22" t="str">
        <f t="shared" si="56"/>
        <v>成就类型-职业到达等级</v>
      </c>
      <c r="E1694" s="22">
        <v>1</v>
      </c>
      <c r="F1694" s="22">
        <f>_xlfn.IFS(MOD(A1694,3)=2,VLOOKUP(A1694,任务数值!A:R,9),MOD(A1694,3)=0,999,MOD(A1694,3)=1,VLOOKUP(A1694,任务数值!A:S,14))</f>
        <v>999</v>
      </c>
      <c r="G1694" s="22">
        <f>_xlfn.IFS(MOD(A1694,3)=2,1,MOD(A1694,3)=0,VLOOKUP(A1694,任务数值!A:S,7),MOD(A1694,3)=1,1)</f>
        <v>15000</v>
      </c>
      <c r="H1694" s="6" t="s">
        <v>21</v>
      </c>
      <c r="I1694" s="3">
        <v>3</v>
      </c>
    </row>
    <row r="1695" s="3" customFormat="1" spans="1:9">
      <c r="A1695" s="17">
        <v>1693</v>
      </c>
      <c r="B1695" s="3" t="str">
        <f>_xlfn.IFS(MOD(A1695,3)=2,VLOOKUP(A1695,任务数值!A:I,5),MOD(A1695,3)=0,VLOOKUP(A1695,任务数值!A:I,8),MOD(A1695,3)=1,VLOOKUP(A1695,任务数值!A:S,13))</f>
        <v>通关守卫战:暗紫星170</v>
      </c>
      <c r="C1695" s="17">
        <f t="shared" si="55"/>
        <v>1694</v>
      </c>
      <c r="D1695" s="22" t="str">
        <f t="shared" si="56"/>
        <v>成就类型-通关战斗类型关卡</v>
      </c>
      <c r="E1695" s="22">
        <v>1</v>
      </c>
      <c r="F1695" s="22" t="str">
        <f>_xlfn.IFS(MOD(A1695,3)=2,VLOOKUP(A1695,任务数值!A:R,9),MOD(A1695,3)=0,999,MOD(A1695,3)=1,VLOOKUP(A1695,任务数值!A:S,14))</f>
        <v>战斗类型-挂机关卡|35|170</v>
      </c>
      <c r="G1695" s="22">
        <f>_xlfn.IFS(MOD(A1695,3)=2,1,MOD(A1695,3)=0,VLOOKUP(A1695,任务数值!A:S,7),MOD(A1695,3)=1,1)</f>
        <v>1</v>
      </c>
      <c r="H1695" s="6" t="s">
        <v>21</v>
      </c>
      <c r="I1695" s="3">
        <v>3</v>
      </c>
    </row>
    <row r="1696" s="3" customFormat="1" spans="1:9">
      <c r="A1696" s="17">
        <v>1694</v>
      </c>
      <c r="B1696" s="3" t="str">
        <f>_xlfn.IFS(MOD(A1696,3)=2,VLOOKUP(A1696,任务数值!A:I,5),MOD(A1696,3)=0,VLOOKUP(A1696,任务数值!A:I,8),MOD(A1696,3)=1,VLOOKUP(A1696,任务数值!A:S,13))</f>
        <v>通关星球42-2</v>
      </c>
      <c r="C1696" s="17">
        <f t="shared" si="55"/>
        <v>1695</v>
      </c>
      <c r="D1696" s="22" t="str">
        <f t="shared" si="56"/>
        <v>成就类型-通关战斗类型关卡</v>
      </c>
      <c r="E1696" s="22">
        <v>1</v>
      </c>
      <c r="F1696" s="22" t="str">
        <f>_xlfn.IFS(MOD(A1696,3)=2,VLOOKUP(A1696,任务数值!A:R,9),MOD(A1696,3)=0,999,MOD(A1696,3)=1,VLOOKUP(A1696,任务数值!A:S,14))</f>
        <v>战斗类型-精英关卡|42|2</v>
      </c>
      <c r="G1696" s="22">
        <f>_xlfn.IFS(MOD(A1696,3)=2,1,MOD(A1696,3)=0,VLOOKUP(A1696,任务数值!A:S,7),MOD(A1696,3)=1,1)</f>
        <v>1</v>
      </c>
      <c r="H1696" s="6" t="s">
        <v>21</v>
      </c>
      <c r="I1696" s="3">
        <v>3</v>
      </c>
    </row>
    <row r="1697" s="3" customFormat="1" spans="1:9">
      <c r="A1697" s="17">
        <v>1695</v>
      </c>
      <c r="B1697" s="3" t="str">
        <f>_xlfn.IFS(MOD(A1697,3)=2,VLOOKUP(A1697,任务数值!A:I,5),MOD(A1697,3)=0,VLOOKUP(A1697,任务数值!A:I,8),MOD(A1697,3)=1,VLOOKUP(A1697,任务数值!A:S,13))</f>
        <v>职业总等级到达15000</v>
      </c>
      <c r="C1697" s="17">
        <f t="shared" si="55"/>
        <v>1696</v>
      </c>
      <c r="D1697" s="22" t="str">
        <f t="shared" si="56"/>
        <v>成就类型-职业到达等级</v>
      </c>
      <c r="E1697" s="22">
        <v>1</v>
      </c>
      <c r="F1697" s="22">
        <f>_xlfn.IFS(MOD(A1697,3)=2,VLOOKUP(A1697,任务数值!A:R,9),MOD(A1697,3)=0,999,MOD(A1697,3)=1,VLOOKUP(A1697,任务数值!A:S,14))</f>
        <v>999</v>
      </c>
      <c r="G1697" s="22">
        <f>_xlfn.IFS(MOD(A1697,3)=2,1,MOD(A1697,3)=0,VLOOKUP(A1697,任务数值!A:S,7),MOD(A1697,3)=1,1)</f>
        <v>15000</v>
      </c>
      <c r="H1697" s="6" t="s">
        <v>21</v>
      </c>
      <c r="I1697" s="3">
        <v>3</v>
      </c>
    </row>
    <row r="1698" s="3" customFormat="1" spans="1:9">
      <c r="A1698" s="17">
        <v>1696</v>
      </c>
      <c r="B1698" s="3" t="str">
        <f>_xlfn.IFS(MOD(A1698,3)=2,VLOOKUP(A1698,任务数值!A:I,5),MOD(A1698,3)=0,VLOOKUP(A1698,任务数值!A:I,8),MOD(A1698,3)=1,VLOOKUP(A1698,任务数值!A:S,13))</f>
        <v>通关守卫战:暗紫星170</v>
      </c>
      <c r="C1698" s="17">
        <f t="shared" si="55"/>
        <v>1697</v>
      </c>
      <c r="D1698" s="22" t="str">
        <f t="shared" si="56"/>
        <v>成就类型-通关战斗类型关卡</v>
      </c>
      <c r="E1698" s="22">
        <v>1</v>
      </c>
      <c r="F1698" s="22" t="str">
        <f>_xlfn.IFS(MOD(A1698,3)=2,VLOOKUP(A1698,任务数值!A:R,9),MOD(A1698,3)=0,999,MOD(A1698,3)=1,VLOOKUP(A1698,任务数值!A:S,14))</f>
        <v>战斗类型-挂机关卡|35|170</v>
      </c>
      <c r="G1698" s="22">
        <f>_xlfn.IFS(MOD(A1698,3)=2,1,MOD(A1698,3)=0,VLOOKUP(A1698,任务数值!A:S,7),MOD(A1698,3)=1,1)</f>
        <v>1</v>
      </c>
      <c r="H1698" s="6" t="s">
        <v>21</v>
      </c>
      <c r="I1698" s="3">
        <v>3</v>
      </c>
    </row>
    <row r="1699" s="3" customFormat="1" spans="1:9">
      <c r="A1699" s="17">
        <v>1697</v>
      </c>
      <c r="B1699" s="3" t="str">
        <f>_xlfn.IFS(MOD(A1699,3)=2,VLOOKUP(A1699,任务数值!A:I,5),MOD(A1699,3)=0,VLOOKUP(A1699,任务数值!A:I,8),MOD(A1699,3)=1,VLOOKUP(A1699,任务数值!A:S,13))</f>
        <v>通关星球42-2</v>
      </c>
      <c r="C1699" s="17">
        <f t="shared" si="55"/>
        <v>1698</v>
      </c>
      <c r="D1699" s="22" t="str">
        <f t="shared" si="56"/>
        <v>成就类型-通关战斗类型关卡</v>
      </c>
      <c r="E1699" s="22">
        <v>1</v>
      </c>
      <c r="F1699" s="22" t="str">
        <f>_xlfn.IFS(MOD(A1699,3)=2,VLOOKUP(A1699,任务数值!A:R,9),MOD(A1699,3)=0,999,MOD(A1699,3)=1,VLOOKUP(A1699,任务数值!A:S,14))</f>
        <v>战斗类型-精英关卡|42|2</v>
      </c>
      <c r="G1699" s="22">
        <f>_xlfn.IFS(MOD(A1699,3)=2,1,MOD(A1699,3)=0,VLOOKUP(A1699,任务数值!A:S,7),MOD(A1699,3)=1,1)</f>
        <v>1</v>
      </c>
      <c r="H1699" s="6" t="s">
        <v>21</v>
      </c>
      <c r="I1699" s="3">
        <v>3</v>
      </c>
    </row>
    <row r="1700" s="3" customFormat="1" spans="1:9">
      <c r="A1700" s="17">
        <v>1698</v>
      </c>
      <c r="B1700" s="3" t="str">
        <f>_xlfn.IFS(MOD(A1700,3)=2,VLOOKUP(A1700,任务数值!A:I,5),MOD(A1700,3)=0,VLOOKUP(A1700,任务数值!A:I,8),MOD(A1700,3)=1,VLOOKUP(A1700,任务数值!A:S,13))</f>
        <v>职业总等级到达15000</v>
      </c>
      <c r="C1700" s="17">
        <f t="shared" si="55"/>
        <v>1699</v>
      </c>
      <c r="D1700" s="22" t="str">
        <f t="shared" si="56"/>
        <v>成就类型-职业到达等级</v>
      </c>
      <c r="E1700" s="22">
        <v>1</v>
      </c>
      <c r="F1700" s="22">
        <f>_xlfn.IFS(MOD(A1700,3)=2,VLOOKUP(A1700,任务数值!A:R,9),MOD(A1700,3)=0,999,MOD(A1700,3)=1,VLOOKUP(A1700,任务数值!A:S,14))</f>
        <v>999</v>
      </c>
      <c r="G1700" s="22">
        <f>_xlfn.IFS(MOD(A1700,3)=2,1,MOD(A1700,3)=0,VLOOKUP(A1700,任务数值!A:S,7),MOD(A1700,3)=1,1)</f>
        <v>15000</v>
      </c>
      <c r="H1700" s="6" t="s">
        <v>21</v>
      </c>
      <c r="I1700" s="3">
        <v>3</v>
      </c>
    </row>
    <row r="1701" s="3" customFormat="1" spans="1:9">
      <c r="A1701" s="17">
        <v>1699</v>
      </c>
      <c r="B1701" s="3" t="str">
        <f>_xlfn.IFS(MOD(A1701,3)=2,VLOOKUP(A1701,任务数值!A:I,5),MOD(A1701,3)=0,VLOOKUP(A1701,任务数值!A:I,8),MOD(A1701,3)=1,VLOOKUP(A1701,任务数值!A:S,13))</f>
        <v>通关守卫战:暗紫星170</v>
      </c>
      <c r="C1701" s="17">
        <f t="shared" si="55"/>
        <v>1700</v>
      </c>
      <c r="D1701" s="22" t="str">
        <f t="shared" si="56"/>
        <v>成就类型-通关战斗类型关卡</v>
      </c>
      <c r="E1701" s="22">
        <v>1</v>
      </c>
      <c r="F1701" s="22" t="str">
        <f>_xlfn.IFS(MOD(A1701,3)=2,VLOOKUP(A1701,任务数值!A:R,9),MOD(A1701,3)=0,999,MOD(A1701,3)=1,VLOOKUP(A1701,任务数值!A:S,14))</f>
        <v>战斗类型-挂机关卡|35|170</v>
      </c>
      <c r="G1701" s="22">
        <f>_xlfn.IFS(MOD(A1701,3)=2,1,MOD(A1701,3)=0,VLOOKUP(A1701,任务数值!A:S,7),MOD(A1701,3)=1,1)</f>
        <v>1</v>
      </c>
      <c r="H1701" s="6" t="s">
        <v>21</v>
      </c>
      <c r="I1701" s="3">
        <v>3</v>
      </c>
    </row>
    <row r="1702" s="3" customFormat="1" spans="1:9">
      <c r="A1702" s="17">
        <v>1700</v>
      </c>
      <c r="B1702" s="3" t="str">
        <f>_xlfn.IFS(MOD(A1702,3)=2,VLOOKUP(A1702,任务数值!A:I,5),MOD(A1702,3)=0,VLOOKUP(A1702,任务数值!A:I,8),MOD(A1702,3)=1,VLOOKUP(A1702,任务数值!A:S,13))</f>
        <v>通关星球42-2</v>
      </c>
      <c r="C1702" s="17">
        <f t="shared" si="55"/>
        <v>1701</v>
      </c>
      <c r="D1702" s="22" t="str">
        <f t="shared" si="56"/>
        <v>成就类型-通关战斗类型关卡</v>
      </c>
      <c r="E1702" s="22">
        <v>1</v>
      </c>
      <c r="F1702" s="22" t="str">
        <f>_xlfn.IFS(MOD(A1702,3)=2,VLOOKUP(A1702,任务数值!A:R,9),MOD(A1702,3)=0,999,MOD(A1702,3)=1,VLOOKUP(A1702,任务数值!A:S,14))</f>
        <v>战斗类型-精英关卡|42|2</v>
      </c>
      <c r="G1702" s="22">
        <f>_xlfn.IFS(MOD(A1702,3)=2,1,MOD(A1702,3)=0,VLOOKUP(A1702,任务数值!A:S,7),MOD(A1702,3)=1,1)</f>
        <v>1</v>
      </c>
      <c r="H1702" s="6" t="s">
        <v>21</v>
      </c>
      <c r="I1702" s="3">
        <v>3</v>
      </c>
    </row>
    <row r="1703" s="3" customFormat="1" spans="1:9">
      <c r="A1703" s="17">
        <v>1701</v>
      </c>
      <c r="B1703" s="3" t="str">
        <f>_xlfn.IFS(MOD(A1703,3)=2,VLOOKUP(A1703,任务数值!A:I,5),MOD(A1703,3)=0,VLOOKUP(A1703,任务数值!A:I,8),MOD(A1703,3)=1,VLOOKUP(A1703,任务数值!A:S,13))</f>
        <v>职业总等级到达15000</v>
      </c>
      <c r="C1703" s="17">
        <f t="shared" si="55"/>
        <v>1702</v>
      </c>
      <c r="D1703" s="22" t="str">
        <f t="shared" si="56"/>
        <v>成就类型-职业到达等级</v>
      </c>
      <c r="E1703" s="22">
        <v>1</v>
      </c>
      <c r="F1703" s="22">
        <f>_xlfn.IFS(MOD(A1703,3)=2,VLOOKUP(A1703,任务数值!A:R,9),MOD(A1703,3)=0,999,MOD(A1703,3)=1,VLOOKUP(A1703,任务数值!A:S,14))</f>
        <v>999</v>
      </c>
      <c r="G1703" s="22">
        <f>_xlfn.IFS(MOD(A1703,3)=2,1,MOD(A1703,3)=0,VLOOKUP(A1703,任务数值!A:S,7),MOD(A1703,3)=1,1)</f>
        <v>15000</v>
      </c>
      <c r="H1703" s="6" t="s">
        <v>21</v>
      </c>
      <c r="I1703" s="3">
        <v>3</v>
      </c>
    </row>
    <row r="1704" s="3" customFormat="1" spans="1:9">
      <c r="A1704" s="17">
        <v>1702</v>
      </c>
      <c r="B1704" s="3" t="str">
        <f>_xlfn.IFS(MOD(A1704,3)=2,VLOOKUP(A1704,任务数值!A:I,5),MOD(A1704,3)=0,VLOOKUP(A1704,任务数值!A:I,8),MOD(A1704,3)=1,VLOOKUP(A1704,任务数值!A:S,13))</f>
        <v>通关守卫战:暗紫星170</v>
      </c>
      <c r="C1704" s="17">
        <f t="shared" si="55"/>
        <v>1703</v>
      </c>
      <c r="D1704" s="22" t="str">
        <f t="shared" si="56"/>
        <v>成就类型-通关战斗类型关卡</v>
      </c>
      <c r="E1704" s="22">
        <v>1</v>
      </c>
      <c r="F1704" s="22" t="str">
        <f>_xlfn.IFS(MOD(A1704,3)=2,VLOOKUP(A1704,任务数值!A:R,9),MOD(A1704,3)=0,999,MOD(A1704,3)=1,VLOOKUP(A1704,任务数值!A:S,14))</f>
        <v>战斗类型-挂机关卡|35|170</v>
      </c>
      <c r="G1704" s="22">
        <f>_xlfn.IFS(MOD(A1704,3)=2,1,MOD(A1704,3)=0,VLOOKUP(A1704,任务数值!A:S,7),MOD(A1704,3)=1,1)</f>
        <v>1</v>
      </c>
      <c r="H1704" s="6" t="s">
        <v>21</v>
      </c>
      <c r="I1704" s="3">
        <v>3</v>
      </c>
    </row>
    <row r="1705" s="3" customFormat="1" spans="1:9">
      <c r="A1705" s="17">
        <v>1703</v>
      </c>
      <c r="B1705" s="3" t="str">
        <f>_xlfn.IFS(MOD(A1705,3)=2,VLOOKUP(A1705,任务数值!A:I,5),MOD(A1705,3)=0,VLOOKUP(A1705,任务数值!A:I,8),MOD(A1705,3)=1,VLOOKUP(A1705,任务数值!A:S,13))</f>
        <v>通关星球42-2</v>
      </c>
      <c r="C1705" s="17">
        <f t="shared" si="55"/>
        <v>1704</v>
      </c>
      <c r="D1705" s="22" t="str">
        <f t="shared" si="56"/>
        <v>成就类型-通关战斗类型关卡</v>
      </c>
      <c r="E1705" s="22">
        <v>1</v>
      </c>
      <c r="F1705" s="22" t="str">
        <f>_xlfn.IFS(MOD(A1705,3)=2,VLOOKUP(A1705,任务数值!A:R,9),MOD(A1705,3)=0,999,MOD(A1705,3)=1,VLOOKUP(A1705,任务数值!A:S,14))</f>
        <v>战斗类型-精英关卡|42|2</v>
      </c>
      <c r="G1705" s="22">
        <f>_xlfn.IFS(MOD(A1705,3)=2,1,MOD(A1705,3)=0,VLOOKUP(A1705,任务数值!A:S,7),MOD(A1705,3)=1,1)</f>
        <v>1</v>
      </c>
      <c r="H1705" s="6" t="s">
        <v>21</v>
      </c>
      <c r="I1705" s="3">
        <v>3</v>
      </c>
    </row>
    <row r="1706" s="3" customFormat="1" spans="1:9">
      <c r="A1706" s="17">
        <v>1704</v>
      </c>
      <c r="B1706" s="3" t="str">
        <f>_xlfn.IFS(MOD(A1706,3)=2,VLOOKUP(A1706,任务数值!A:I,5),MOD(A1706,3)=0,VLOOKUP(A1706,任务数值!A:I,8),MOD(A1706,3)=1,VLOOKUP(A1706,任务数值!A:S,13))</f>
        <v>职业总等级到达15000</v>
      </c>
      <c r="C1706" s="17">
        <f t="shared" si="55"/>
        <v>1705</v>
      </c>
      <c r="D1706" s="22" t="str">
        <f t="shared" si="56"/>
        <v>成就类型-职业到达等级</v>
      </c>
      <c r="E1706" s="22">
        <v>1</v>
      </c>
      <c r="F1706" s="22">
        <f>_xlfn.IFS(MOD(A1706,3)=2,VLOOKUP(A1706,任务数值!A:R,9),MOD(A1706,3)=0,999,MOD(A1706,3)=1,VLOOKUP(A1706,任务数值!A:S,14))</f>
        <v>999</v>
      </c>
      <c r="G1706" s="22">
        <f>_xlfn.IFS(MOD(A1706,3)=2,1,MOD(A1706,3)=0,VLOOKUP(A1706,任务数值!A:S,7),MOD(A1706,3)=1,1)</f>
        <v>15000</v>
      </c>
      <c r="H1706" s="6" t="s">
        <v>21</v>
      </c>
      <c r="I1706" s="3">
        <v>3</v>
      </c>
    </row>
    <row r="1707" s="3" customFormat="1" spans="1:9">
      <c r="A1707" s="17">
        <v>1705</v>
      </c>
      <c r="B1707" s="3" t="str">
        <f>_xlfn.IFS(MOD(A1707,3)=2,VLOOKUP(A1707,任务数值!A:I,5),MOD(A1707,3)=0,VLOOKUP(A1707,任务数值!A:I,8),MOD(A1707,3)=1,VLOOKUP(A1707,任务数值!A:S,13))</f>
        <v>通关守卫战:暗紫星170</v>
      </c>
      <c r="C1707" s="17">
        <f t="shared" si="55"/>
        <v>1706</v>
      </c>
      <c r="D1707" s="22" t="str">
        <f t="shared" si="56"/>
        <v>成就类型-通关战斗类型关卡</v>
      </c>
      <c r="E1707" s="22">
        <v>1</v>
      </c>
      <c r="F1707" s="22" t="str">
        <f>_xlfn.IFS(MOD(A1707,3)=2,VLOOKUP(A1707,任务数值!A:R,9),MOD(A1707,3)=0,999,MOD(A1707,3)=1,VLOOKUP(A1707,任务数值!A:S,14))</f>
        <v>战斗类型-挂机关卡|35|170</v>
      </c>
      <c r="G1707" s="22">
        <f>_xlfn.IFS(MOD(A1707,3)=2,1,MOD(A1707,3)=0,VLOOKUP(A1707,任务数值!A:S,7),MOD(A1707,3)=1,1)</f>
        <v>1</v>
      </c>
      <c r="H1707" s="6" t="s">
        <v>21</v>
      </c>
      <c r="I1707" s="3">
        <v>3</v>
      </c>
    </row>
    <row r="1708" s="3" customFormat="1" spans="1:9">
      <c r="A1708" s="17">
        <v>1706</v>
      </c>
      <c r="B1708" s="3" t="str">
        <f>_xlfn.IFS(MOD(A1708,3)=2,VLOOKUP(A1708,任务数值!A:I,5),MOD(A1708,3)=0,VLOOKUP(A1708,任务数值!A:I,8),MOD(A1708,3)=1,VLOOKUP(A1708,任务数值!A:S,13))</f>
        <v>通关星球42-2</v>
      </c>
      <c r="C1708" s="17">
        <f t="shared" si="55"/>
        <v>1707</v>
      </c>
      <c r="D1708" s="22" t="str">
        <f t="shared" si="56"/>
        <v>成就类型-通关战斗类型关卡</v>
      </c>
      <c r="E1708" s="22">
        <v>1</v>
      </c>
      <c r="F1708" s="22" t="str">
        <f>_xlfn.IFS(MOD(A1708,3)=2,VLOOKUP(A1708,任务数值!A:R,9),MOD(A1708,3)=0,999,MOD(A1708,3)=1,VLOOKUP(A1708,任务数值!A:S,14))</f>
        <v>战斗类型-精英关卡|42|2</v>
      </c>
      <c r="G1708" s="22">
        <f>_xlfn.IFS(MOD(A1708,3)=2,1,MOD(A1708,3)=0,VLOOKUP(A1708,任务数值!A:S,7),MOD(A1708,3)=1,1)</f>
        <v>1</v>
      </c>
      <c r="H1708" s="6" t="s">
        <v>21</v>
      </c>
      <c r="I1708" s="3">
        <v>3</v>
      </c>
    </row>
    <row r="1709" s="3" customFormat="1" spans="1:9">
      <c r="A1709" s="17">
        <v>1707</v>
      </c>
      <c r="B1709" s="3" t="str">
        <f>_xlfn.IFS(MOD(A1709,3)=2,VLOOKUP(A1709,任务数值!A:I,5),MOD(A1709,3)=0,VLOOKUP(A1709,任务数值!A:I,8),MOD(A1709,3)=1,VLOOKUP(A1709,任务数值!A:S,13))</f>
        <v>职业总等级到达15000</v>
      </c>
      <c r="C1709" s="17">
        <f t="shared" si="55"/>
        <v>1708</v>
      </c>
      <c r="D1709" s="22" t="str">
        <f t="shared" si="56"/>
        <v>成就类型-职业到达等级</v>
      </c>
      <c r="E1709" s="22">
        <v>1</v>
      </c>
      <c r="F1709" s="22">
        <f>_xlfn.IFS(MOD(A1709,3)=2,VLOOKUP(A1709,任务数值!A:R,9),MOD(A1709,3)=0,999,MOD(A1709,3)=1,VLOOKUP(A1709,任务数值!A:S,14))</f>
        <v>999</v>
      </c>
      <c r="G1709" s="22">
        <f>_xlfn.IFS(MOD(A1709,3)=2,1,MOD(A1709,3)=0,VLOOKUP(A1709,任务数值!A:S,7),MOD(A1709,3)=1,1)</f>
        <v>15000</v>
      </c>
      <c r="H1709" s="6" t="s">
        <v>21</v>
      </c>
      <c r="I1709" s="3">
        <v>3</v>
      </c>
    </row>
    <row r="1710" s="3" customFormat="1" spans="1:9">
      <c r="A1710" s="17">
        <v>1708</v>
      </c>
      <c r="B1710" s="3" t="str">
        <f>_xlfn.IFS(MOD(A1710,3)=2,VLOOKUP(A1710,任务数值!A:I,5),MOD(A1710,3)=0,VLOOKUP(A1710,任务数值!A:I,8),MOD(A1710,3)=1,VLOOKUP(A1710,任务数值!A:S,13))</f>
        <v>通关守卫战:暗紫星170</v>
      </c>
      <c r="C1710" s="17">
        <f t="shared" si="55"/>
        <v>1709</v>
      </c>
      <c r="D1710" s="22" t="str">
        <f t="shared" si="56"/>
        <v>成就类型-通关战斗类型关卡</v>
      </c>
      <c r="E1710" s="22">
        <v>1</v>
      </c>
      <c r="F1710" s="22" t="str">
        <f>_xlfn.IFS(MOD(A1710,3)=2,VLOOKUP(A1710,任务数值!A:R,9),MOD(A1710,3)=0,999,MOD(A1710,3)=1,VLOOKUP(A1710,任务数值!A:S,14))</f>
        <v>战斗类型-挂机关卡|35|170</v>
      </c>
      <c r="G1710" s="22">
        <f>_xlfn.IFS(MOD(A1710,3)=2,1,MOD(A1710,3)=0,VLOOKUP(A1710,任务数值!A:S,7),MOD(A1710,3)=1,1)</f>
        <v>1</v>
      </c>
      <c r="H1710" s="6" t="s">
        <v>21</v>
      </c>
      <c r="I1710" s="3">
        <v>3</v>
      </c>
    </row>
    <row r="1711" s="3" customFormat="1" spans="1:9">
      <c r="A1711" s="17">
        <v>1709</v>
      </c>
      <c r="B1711" s="3" t="str">
        <f>_xlfn.IFS(MOD(A1711,3)=2,VLOOKUP(A1711,任务数值!A:I,5),MOD(A1711,3)=0,VLOOKUP(A1711,任务数值!A:I,8),MOD(A1711,3)=1,VLOOKUP(A1711,任务数值!A:S,13))</f>
        <v>通关星球42-2</v>
      </c>
      <c r="C1711" s="17">
        <f t="shared" si="55"/>
        <v>1710</v>
      </c>
      <c r="D1711" s="22" t="str">
        <f t="shared" si="56"/>
        <v>成就类型-通关战斗类型关卡</v>
      </c>
      <c r="E1711" s="22">
        <v>1</v>
      </c>
      <c r="F1711" s="22" t="str">
        <f>_xlfn.IFS(MOD(A1711,3)=2,VLOOKUP(A1711,任务数值!A:R,9),MOD(A1711,3)=0,999,MOD(A1711,3)=1,VLOOKUP(A1711,任务数值!A:S,14))</f>
        <v>战斗类型-精英关卡|42|2</v>
      </c>
      <c r="G1711" s="22">
        <f>_xlfn.IFS(MOD(A1711,3)=2,1,MOD(A1711,3)=0,VLOOKUP(A1711,任务数值!A:S,7),MOD(A1711,3)=1,1)</f>
        <v>1</v>
      </c>
      <c r="H1711" s="6" t="s">
        <v>21</v>
      </c>
      <c r="I1711" s="3">
        <v>3</v>
      </c>
    </row>
    <row r="1712" s="3" customFormat="1" spans="1:9">
      <c r="A1712" s="17">
        <v>1710</v>
      </c>
      <c r="B1712" s="3" t="str">
        <f>_xlfn.IFS(MOD(A1712,3)=2,VLOOKUP(A1712,任务数值!A:I,5),MOD(A1712,3)=0,VLOOKUP(A1712,任务数值!A:I,8),MOD(A1712,3)=1,VLOOKUP(A1712,任务数值!A:S,13))</f>
        <v>职业总等级到达15000</v>
      </c>
      <c r="C1712" s="17">
        <f t="shared" si="55"/>
        <v>1711</v>
      </c>
      <c r="D1712" s="22" t="str">
        <f t="shared" si="56"/>
        <v>成就类型-职业到达等级</v>
      </c>
      <c r="E1712" s="22">
        <v>1</v>
      </c>
      <c r="F1712" s="22">
        <f>_xlfn.IFS(MOD(A1712,3)=2,VLOOKUP(A1712,任务数值!A:R,9),MOD(A1712,3)=0,999,MOD(A1712,3)=1,VLOOKUP(A1712,任务数值!A:S,14))</f>
        <v>999</v>
      </c>
      <c r="G1712" s="22">
        <f>_xlfn.IFS(MOD(A1712,3)=2,1,MOD(A1712,3)=0,VLOOKUP(A1712,任务数值!A:S,7),MOD(A1712,3)=1,1)</f>
        <v>15000</v>
      </c>
      <c r="H1712" s="6" t="s">
        <v>21</v>
      </c>
      <c r="I1712" s="3">
        <v>3</v>
      </c>
    </row>
    <row r="1713" s="3" customFormat="1" spans="1:9">
      <c r="A1713" s="17">
        <v>1711</v>
      </c>
      <c r="B1713" s="3" t="str">
        <f>_xlfn.IFS(MOD(A1713,3)=2,VLOOKUP(A1713,任务数值!A:I,5),MOD(A1713,3)=0,VLOOKUP(A1713,任务数值!A:I,8),MOD(A1713,3)=1,VLOOKUP(A1713,任务数值!A:S,13))</f>
        <v>通关守卫战:暗紫星170</v>
      </c>
      <c r="C1713" s="17">
        <f t="shared" si="55"/>
        <v>1712</v>
      </c>
      <c r="D1713" s="22" t="str">
        <f t="shared" si="56"/>
        <v>成就类型-通关战斗类型关卡</v>
      </c>
      <c r="E1713" s="22">
        <v>1</v>
      </c>
      <c r="F1713" s="22" t="str">
        <f>_xlfn.IFS(MOD(A1713,3)=2,VLOOKUP(A1713,任务数值!A:R,9),MOD(A1713,3)=0,999,MOD(A1713,3)=1,VLOOKUP(A1713,任务数值!A:S,14))</f>
        <v>战斗类型-挂机关卡|35|170</v>
      </c>
      <c r="G1713" s="22">
        <f>_xlfn.IFS(MOD(A1713,3)=2,1,MOD(A1713,3)=0,VLOOKUP(A1713,任务数值!A:S,7),MOD(A1713,3)=1,1)</f>
        <v>1</v>
      </c>
      <c r="H1713" s="6" t="s">
        <v>21</v>
      </c>
      <c r="I1713" s="3">
        <v>3</v>
      </c>
    </row>
    <row r="1714" s="3" customFormat="1" spans="1:9">
      <c r="A1714" s="17">
        <v>1712</v>
      </c>
      <c r="B1714" s="3" t="str">
        <f>_xlfn.IFS(MOD(A1714,3)=2,VLOOKUP(A1714,任务数值!A:I,5),MOD(A1714,3)=0,VLOOKUP(A1714,任务数值!A:I,8),MOD(A1714,3)=1,VLOOKUP(A1714,任务数值!A:S,13))</f>
        <v>通关星球42-2</v>
      </c>
      <c r="C1714" s="17">
        <f t="shared" si="55"/>
        <v>1713</v>
      </c>
      <c r="D1714" s="22" t="str">
        <f t="shared" si="56"/>
        <v>成就类型-通关战斗类型关卡</v>
      </c>
      <c r="E1714" s="22">
        <v>1</v>
      </c>
      <c r="F1714" s="22" t="str">
        <f>_xlfn.IFS(MOD(A1714,3)=2,VLOOKUP(A1714,任务数值!A:R,9),MOD(A1714,3)=0,999,MOD(A1714,3)=1,VLOOKUP(A1714,任务数值!A:S,14))</f>
        <v>战斗类型-精英关卡|42|2</v>
      </c>
      <c r="G1714" s="22">
        <f>_xlfn.IFS(MOD(A1714,3)=2,1,MOD(A1714,3)=0,VLOOKUP(A1714,任务数值!A:S,7),MOD(A1714,3)=1,1)</f>
        <v>1</v>
      </c>
      <c r="H1714" s="6" t="s">
        <v>21</v>
      </c>
      <c r="I1714" s="3">
        <v>3</v>
      </c>
    </row>
    <row r="1715" s="3" customFormat="1" spans="1:9">
      <c r="A1715" s="17">
        <v>1713</v>
      </c>
      <c r="B1715" s="3" t="str">
        <f>_xlfn.IFS(MOD(A1715,3)=2,VLOOKUP(A1715,任务数值!A:I,5),MOD(A1715,3)=0,VLOOKUP(A1715,任务数值!A:I,8),MOD(A1715,3)=1,VLOOKUP(A1715,任务数值!A:S,13))</f>
        <v>职业总等级到达15000</v>
      </c>
      <c r="C1715" s="17">
        <f t="shared" si="55"/>
        <v>1714</v>
      </c>
      <c r="D1715" s="22" t="str">
        <f t="shared" si="56"/>
        <v>成就类型-职业到达等级</v>
      </c>
      <c r="E1715" s="22">
        <v>1</v>
      </c>
      <c r="F1715" s="22">
        <f>_xlfn.IFS(MOD(A1715,3)=2,VLOOKUP(A1715,任务数值!A:R,9),MOD(A1715,3)=0,999,MOD(A1715,3)=1,VLOOKUP(A1715,任务数值!A:S,14))</f>
        <v>999</v>
      </c>
      <c r="G1715" s="22">
        <f>_xlfn.IFS(MOD(A1715,3)=2,1,MOD(A1715,3)=0,VLOOKUP(A1715,任务数值!A:S,7),MOD(A1715,3)=1,1)</f>
        <v>15000</v>
      </c>
      <c r="H1715" s="6" t="s">
        <v>21</v>
      </c>
      <c r="I1715" s="3">
        <v>3</v>
      </c>
    </row>
    <row r="1716" s="3" customFormat="1" spans="1:9">
      <c r="A1716" s="17">
        <v>1714</v>
      </c>
      <c r="B1716" s="3" t="str">
        <f>_xlfn.IFS(MOD(A1716,3)=2,VLOOKUP(A1716,任务数值!A:I,5),MOD(A1716,3)=0,VLOOKUP(A1716,任务数值!A:I,8),MOD(A1716,3)=1,VLOOKUP(A1716,任务数值!A:S,13))</f>
        <v>通关守卫战:暗紫星170</v>
      </c>
      <c r="C1716" s="17">
        <f t="shared" si="55"/>
        <v>1715</v>
      </c>
      <c r="D1716" s="22" t="str">
        <f t="shared" si="56"/>
        <v>成就类型-通关战斗类型关卡</v>
      </c>
      <c r="E1716" s="22">
        <v>1</v>
      </c>
      <c r="F1716" s="22" t="str">
        <f>_xlfn.IFS(MOD(A1716,3)=2,VLOOKUP(A1716,任务数值!A:R,9),MOD(A1716,3)=0,999,MOD(A1716,3)=1,VLOOKUP(A1716,任务数值!A:S,14))</f>
        <v>战斗类型-挂机关卡|35|170</v>
      </c>
      <c r="G1716" s="22">
        <f>_xlfn.IFS(MOD(A1716,3)=2,1,MOD(A1716,3)=0,VLOOKUP(A1716,任务数值!A:S,7),MOD(A1716,3)=1,1)</f>
        <v>1</v>
      </c>
      <c r="H1716" s="6" t="s">
        <v>21</v>
      </c>
      <c r="I1716" s="3">
        <v>3</v>
      </c>
    </row>
    <row r="1717" s="3" customFormat="1" spans="1:9">
      <c r="A1717" s="17">
        <v>1715</v>
      </c>
      <c r="B1717" s="3" t="str">
        <f>_xlfn.IFS(MOD(A1717,3)=2,VLOOKUP(A1717,任务数值!A:I,5),MOD(A1717,3)=0,VLOOKUP(A1717,任务数值!A:I,8),MOD(A1717,3)=1,VLOOKUP(A1717,任务数值!A:S,13))</f>
        <v>通关星球42-2</v>
      </c>
      <c r="C1717" s="17">
        <f t="shared" si="55"/>
        <v>1716</v>
      </c>
      <c r="D1717" s="22" t="str">
        <f t="shared" si="56"/>
        <v>成就类型-通关战斗类型关卡</v>
      </c>
      <c r="E1717" s="22">
        <v>1</v>
      </c>
      <c r="F1717" s="22" t="str">
        <f>_xlfn.IFS(MOD(A1717,3)=2,VLOOKUP(A1717,任务数值!A:R,9),MOD(A1717,3)=0,999,MOD(A1717,3)=1,VLOOKUP(A1717,任务数值!A:S,14))</f>
        <v>战斗类型-精英关卡|42|2</v>
      </c>
      <c r="G1717" s="22">
        <f>_xlfn.IFS(MOD(A1717,3)=2,1,MOD(A1717,3)=0,VLOOKUP(A1717,任务数值!A:S,7),MOD(A1717,3)=1,1)</f>
        <v>1</v>
      </c>
      <c r="H1717" s="6" t="s">
        <v>21</v>
      </c>
      <c r="I1717" s="3">
        <v>3</v>
      </c>
    </row>
    <row r="1718" s="3" customFormat="1" spans="1:9">
      <c r="A1718" s="17">
        <v>1716</v>
      </c>
      <c r="B1718" s="3" t="str">
        <f>_xlfn.IFS(MOD(A1718,3)=2,VLOOKUP(A1718,任务数值!A:I,5),MOD(A1718,3)=0,VLOOKUP(A1718,任务数值!A:I,8),MOD(A1718,3)=1,VLOOKUP(A1718,任务数值!A:S,13))</f>
        <v>职业总等级到达15000</v>
      </c>
      <c r="C1718" s="17">
        <f t="shared" si="55"/>
        <v>1717</v>
      </c>
      <c r="D1718" s="22" t="str">
        <f t="shared" si="56"/>
        <v>成就类型-职业到达等级</v>
      </c>
      <c r="E1718" s="22">
        <v>1</v>
      </c>
      <c r="F1718" s="22">
        <f>_xlfn.IFS(MOD(A1718,3)=2,VLOOKUP(A1718,任务数值!A:R,9),MOD(A1718,3)=0,999,MOD(A1718,3)=1,VLOOKUP(A1718,任务数值!A:S,14))</f>
        <v>999</v>
      </c>
      <c r="G1718" s="22">
        <f>_xlfn.IFS(MOD(A1718,3)=2,1,MOD(A1718,3)=0,VLOOKUP(A1718,任务数值!A:S,7),MOD(A1718,3)=1,1)</f>
        <v>15000</v>
      </c>
      <c r="H1718" s="6" t="s">
        <v>21</v>
      </c>
      <c r="I1718" s="3">
        <v>3</v>
      </c>
    </row>
    <row r="1719" s="3" customFormat="1" spans="1:9">
      <c r="A1719" s="17">
        <v>1717</v>
      </c>
      <c r="B1719" s="3" t="str">
        <f>_xlfn.IFS(MOD(A1719,3)=2,VLOOKUP(A1719,任务数值!A:I,5),MOD(A1719,3)=0,VLOOKUP(A1719,任务数值!A:I,8),MOD(A1719,3)=1,VLOOKUP(A1719,任务数值!A:S,13))</f>
        <v>通关守卫战:暗紫星170</v>
      </c>
      <c r="C1719" s="17">
        <f t="shared" si="55"/>
        <v>1718</v>
      </c>
      <c r="D1719" s="22" t="str">
        <f t="shared" si="56"/>
        <v>成就类型-通关战斗类型关卡</v>
      </c>
      <c r="E1719" s="22">
        <v>1</v>
      </c>
      <c r="F1719" s="22" t="str">
        <f>_xlfn.IFS(MOD(A1719,3)=2,VLOOKUP(A1719,任务数值!A:R,9),MOD(A1719,3)=0,999,MOD(A1719,3)=1,VLOOKUP(A1719,任务数值!A:S,14))</f>
        <v>战斗类型-挂机关卡|35|170</v>
      </c>
      <c r="G1719" s="22">
        <f>_xlfn.IFS(MOD(A1719,3)=2,1,MOD(A1719,3)=0,VLOOKUP(A1719,任务数值!A:S,7),MOD(A1719,3)=1,1)</f>
        <v>1</v>
      </c>
      <c r="H1719" s="6" t="s">
        <v>21</v>
      </c>
      <c r="I1719" s="3">
        <v>3</v>
      </c>
    </row>
    <row r="1720" s="3" customFormat="1" spans="1:9">
      <c r="A1720" s="17">
        <v>1718</v>
      </c>
      <c r="B1720" s="3" t="str">
        <f>_xlfn.IFS(MOD(A1720,3)=2,VLOOKUP(A1720,任务数值!A:I,5),MOD(A1720,3)=0,VLOOKUP(A1720,任务数值!A:I,8),MOD(A1720,3)=1,VLOOKUP(A1720,任务数值!A:S,13))</f>
        <v>通关星球42-2</v>
      </c>
      <c r="C1720" s="17">
        <f t="shared" si="55"/>
        <v>1719</v>
      </c>
      <c r="D1720" s="22" t="str">
        <f t="shared" si="56"/>
        <v>成就类型-通关战斗类型关卡</v>
      </c>
      <c r="E1720" s="22">
        <v>1</v>
      </c>
      <c r="F1720" s="22" t="str">
        <f>_xlfn.IFS(MOD(A1720,3)=2,VLOOKUP(A1720,任务数值!A:R,9),MOD(A1720,3)=0,999,MOD(A1720,3)=1,VLOOKUP(A1720,任务数值!A:S,14))</f>
        <v>战斗类型-精英关卡|42|2</v>
      </c>
      <c r="G1720" s="22">
        <f>_xlfn.IFS(MOD(A1720,3)=2,1,MOD(A1720,3)=0,VLOOKUP(A1720,任务数值!A:S,7),MOD(A1720,3)=1,1)</f>
        <v>1</v>
      </c>
      <c r="H1720" s="6" t="s">
        <v>21</v>
      </c>
      <c r="I1720" s="3">
        <v>3</v>
      </c>
    </row>
    <row r="1721" s="3" customFormat="1" spans="1:9">
      <c r="A1721" s="17">
        <v>1719</v>
      </c>
      <c r="B1721" s="3" t="str">
        <f>_xlfn.IFS(MOD(A1721,3)=2,VLOOKUP(A1721,任务数值!A:I,5),MOD(A1721,3)=0,VLOOKUP(A1721,任务数值!A:I,8),MOD(A1721,3)=1,VLOOKUP(A1721,任务数值!A:S,13))</f>
        <v>职业总等级到达15000</v>
      </c>
      <c r="C1721" s="17">
        <f t="shared" si="55"/>
        <v>1720</v>
      </c>
      <c r="D1721" s="22" t="str">
        <f t="shared" si="56"/>
        <v>成就类型-职业到达等级</v>
      </c>
      <c r="E1721" s="22">
        <v>1</v>
      </c>
      <c r="F1721" s="22">
        <f>_xlfn.IFS(MOD(A1721,3)=2,VLOOKUP(A1721,任务数值!A:R,9),MOD(A1721,3)=0,999,MOD(A1721,3)=1,VLOOKUP(A1721,任务数值!A:S,14))</f>
        <v>999</v>
      </c>
      <c r="G1721" s="22">
        <f>_xlfn.IFS(MOD(A1721,3)=2,1,MOD(A1721,3)=0,VLOOKUP(A1721,任务数值!A:S,7),MOD(A1721,3)=1,1)</f>
        <v>15000</v>
      </c>
      <c r="H1721" s="6" t="s">
        <v>21</v>
      </c>
      <c r="I1721" s="3">
        <v>3</v>
      </c>
    </row>
    <row r="1722" s="3" customFormat="1" spans="1:9">
      <c r="A1722" s="17">
        <v>1720</v>
      </c>
      <c r="B1722" s="3" t="str">
        <f>_xlfn.IFS(MOD(A1722,3)=2,VLOOKUP(A1722,任务数值!A:I,5),MOD(A1722,3)=0,VLOOKUP(A1722,任务数值!A:I,8),MOD(A1722,3)=1,VLOOKUP(A1722,任务数值!A:S,13))</f>
        <v>通关守卫战:暗紫星170</v>
      </c>
      <c r="C1722" s="17">
        <f t="shared" si="55"/>
        <v>1721</v>
      </c>
      <c r="D1722" s="22" t="str">
        <f t="shared" si="56"/>
        <v>成就类型-通关战斗类型关卡</v>
      </c>
      <c r="E1722" s="22">
        <v>1</v>
      </c>
      <c r="F1722" s="22" t="str">
        <f>_xlfn.IFS(MOD(A1722,3)=2,VLOOKUP(A1722,任务数值!A:R,9),MOD(A1722,3)=0,999,MOD(A1722,3)=1,VLOOKUP(A1722,任务数值!A:S,14))</f>
        <v>战斗类型-挂机关卡|35|170</v>
      </c>
      <c r="G1722" s="22">
        <f>_xlfn.IFS(MOD(A1722,3)=2,1,MOD(A1722,3)=0,VLOOKUP(A1722,任务数值!A:S,7),MOD(A1722,3)=1,1)</f>
        <v>1</v>
      </c>
      <c r="H1722" s="6" t="s">
        <v>21</v>
      </c>
      <c r="I1722" s="3">
        <v>3</v>
      </c>
    </row>
    <row r="1723" s="3" customFormat="1" spans="1:9">
      <c r="A1723" s="17">
        <v>1721</v>
      </c>
      <c r="B1723" s="3" t="str">
        <f>_xlfn.IFS(MOD(A1723,3)=2,VLOOKUP(A1723,任务数值!A:I,5),MOD(A1723,3)=0,VLOOKUP(A1723,任务数值!A:I,8),MOD(A1723,3)=1,VLOOKUP(A1723,任务数值!A:S,13))</f>
        <v>通关星球42-2</v>
      </c>
      <c r="C1723" s="17">
        <f t="shared" si="55"/>
        <v>1722</v>
      </c>
      <c r="D1723" s="22" t="str">
        <f t="shared" si="56"/>
        <v>成就类型-通关战斗类型关卡</v>
      </c>
      <c r="E1723" s="22">
        <v>1</v>
      </c>
      <c r="F1723" s="22" t="str">
        <f>_xlfn.IFS(MOD(A1723,3)=2,VLOOKUP(A1723,任务数值!A:R,9),MOD(A1723,3)=0,999,MOD(A1723,3)=1,VLOOKUP(A1723,任务数值!A:S,14))</f>
        <v>战斗类型-精英关卡|42|2</v>
      </c>
      <c r="G1723" s="22">
        <f>_xlfn.IFS(MOD(A1723,3)=2,1,MOD(A1723,3)=0,VLOOKUP(A1723,任务数值!A:S,7),MOD(A1723,3)=1,1)</f>
        <v>1</v>
      </c>
      <c r="H1723" s="6" t="s">
        <v>21</v>
      </c>
      <c r="I1723" s="3">
        <v>3</v>
      </c>
    </row>
    <row r="1724" s="3" customFormat="1" spans="1:9">
      <c r="A1724" s="17">
        <v>1722</v>
      </c>
      <c r="B1724" s="3" t="str">
        <f>_xlfn.IFS(MOD(A1724,3)=2,VLOOKUP(A1724,任务数值!A:I,5),MOD(A1724,3)=0,VLOOKUP(A1724,任务数值!A:I,8),MOD(A1724,3)=1,VLOOKUP(A1724,任务数值!A:S,13))</f>
        <v>职业总等级到达15000</v>
      </c>
      <c r="C1724" s="17">
        <f t="shared" si="55"/>
        <v>1723</v>
      </c>
      <c r="D1724" s="22" t="str">
        <f t="shared" si="56"/>
        <v>成就类型-职业到达等级</v>
      </c>
      <c r="E1724" s="22">
        <v>1</v>
      </c>
      <c r="F1724" s="22">
        <f>_xlfn.IFS(MOD(A1724,3)=2,VLOOKUP(A1724,任务数值!A:R,9),MOD(A1724,3)=0,999,MOD(A1724,3)=1,VLOOKUP(A1724,任务数值!A:S,14))</f>
        <v>999</v>
      </c>
      <c r="G1724" s="22">
        <f>_xlfn.IFS(MOD(A1724,3)=2,1,MOD(A1724,3)=0,VLOOKUP(A1724,任务数值!A:S,7),MOD(A1724,3)=1,1)</f>
        <v>15000</v>
      </c>
      <c r="H1724" s="6" t="s">
        <v>21</v>
      </c>
      <c r="I1724" s="3">
        <v>3</v>
      </c>
    </row>
    <row r="1725" s="3" customFormat="1" spans="1:9">
      <c r="A1725" s="17">
        <v>1723</v>
      </c>
      <c r="B1725" s="3" t="str">
        <f>_xlfn.IFS(MOD(A1725,3)=2,VLOOKUP(A1725,任务数值!A:I,5),MOD(A1725,3)=0,VLOOKUP(A1725,任务数值!A:I,8),MOD(A1725,3)=1,VLOOKUP(A1725,任务数值!A:S,13))</f>
        <v>通关守卫战:暗紫星170</v>
      </c>
      <c r="C1725" s="17">
        <f t="shared" si="55"/>
        <v>1724</v>
      </c>
      <c r="D1725" s="22" t="str">
        <f t="shared" si="56"/>
        <v>成就类型-通关战斗类型关卡</v>
      </c>
      <c r="E1725" s="22">
        <v>1</v>
      </c>
      <c r="F1725" s="22" t="str">
        <f>_xlfn.IFS(MOD(A1725,3)=2,VLOOKUP(A1725,任务数值!A:R,9),MOD(A1725,3)=0,999,MOD(A1725,3)=1,VLOOKUP(A1725,任务数值!A:S,14))</f>
        <v>战斗类型-挂机关卡|35|170</v>
      </c>
      <c r="G1725" s="22">
        <f>_xlfn.IFS(MOD(A1725,3)=2,1,MOD(A1725,3)=0,VLOOKUP(A1725,任务数值!A:S,7),MOD(A1725,3)=1,1)</f>
        <v>1</v>
      </c>
      <c r="H1725" s="6" t="s">
        <v>21</v>
      </c>
      <c r="I1725" s="3">
        <v>3</v>
      </c>
    </row>
    <row r="1726" s="3" customFormat="1" spans="1:9">
      <c r="A1726" s="17">
        <v>1724</v>
      </c>
      <c r="B1726" s="3" t="str">
        <f>_xlfn.IFS(MOD(A1726,3)=2,VLOOKUP(A1726,任务数值!A:I,5),MOD(A1726,3)=0,VLOOKUP(A1726,任务数值!A:I,8),MOD(A1726,3)=1,VLOOKUP(A1726,任务数值!A:S,13))</f>
        <v>通关星球42-2</v>
      </c>
      <c r="C1726" s="17">
        <f t="shared" si="55"/>
        <v>1725</v>
      </c>
      <c r="D1726" s="22" t="str">
        <f t="shared" si="56"/>
        <v>成就类型-通关战斗类型关卡</v>
      </c>
      <c r="E1726" s="22">
        <v>1</v>
      </c>
      <c r="F1726" s="22" t="str">
        <f>_xlfn.IFS(MOD(A1726,3)=2,VLOOKUP(A1726,任务数值!A:R,9),MOD(A1726,3)=0,999,MOD(A1726,3)=1,VLOOKUP(A1726,任务数值!A:S,14))</f>
        <v>战斗类型-精英关卡|42|2</v>
      </c>
      <c r="G1726" s="22">
        <f>_xlfn.IFS(MOD(A1726,3)=2,1,MOD(A1726,3)=0,VLOOKUP(A1726,任务数值!A:S,7),MOD(A1726,3)=1,1)</f>
        <v>1</v>
      </c>
      <c r="H1726" s="6" t="s">
        <v>21</v>
      </c>
      <c r="I1726" s="3">
        <v>3</v>
      </c>
    </row>
    <row r="1727" s="3" customFormat="1" spans="1:9">
      <c r="A1727" s="17">
        <v>1725</v>
      </c>
      <c r="B1727" s="3" t="str">
        <f>_xlfn.IFS(MOD(A1727,3)=2,VLOOKUP(A1727,任务数值!A:I,5),MOD(A1727,3)=0,VLOOKUP(A1727,任务数值!A:I,8),MOD(A1727,3)=1,VLOOKUP(A1727,任务数值!A:S,13))</f>
        <v>职业总等级到达15000</v>
      </c>
      <c r="C1727" s="17">
        <f t="shared" si="55"/>
        <v>1726</v>
      </c>
      <c r="D1727" s="22" t="str">
        <f t="shared" si="56"/>
        <v>成就类型-职业到达等级</v>
      </c>
      <c r="E1727" s="22">
        <v>1</v>
      </c>
      <c r="F1727" s="22">
        <f>_xlfn.IFS(MOD(A1727,3)=2,VLOOKUP(A1727,任务数值!A:R,9),MOD(A1727,3)=0,999,MOD(A1727,3)=1,VLOOKUP(A1727,任务数值!A:S,14))</f>
        <v>999</v>
      </c>
      <c r="G1727" s="22">
        <f>_xlfn.IFS(MOD(A1727,3)=2,1,MOD(A1727,3)=0,VLOOKUP(A1727,任务数值!A:S,7),MOD(A1727,3)=1,1)</f>
        <v>15000</v>
      </c>
      <c r="H1727" s="6" t="s">
        <v>21</v>
      </c>
      <c r="I1727" s="3">
        <v>3</v>
      </c>
    </row>
    <row r="1728" s="3" customFormat="1" spans="1:9">
      <c r="A1728" s="17">
        <v>1726</v>
      </c>
      <c r="B1728" s="3" t="str">
        <f>_xlfn.IFS(MOD(A1728,3)=2,VLOOKUP(A1728,任务数值!A:I,5),MOD(A1728,3)=0,VLOOKUP(A1728,任务数值!A:I,8),MOD(A1728,3)=1,VLOOKUP(A1728,任务数值!A:S,13))</f>
        <v>通关守卫战:暗紫星170</v>
      </c>
      <c r="C1728" s="17">
        <f t="shared" si="55"/>
        <v>1727</v>
      </c>
      <c r="D1728" s="22" t="str">
        <f t="shared" si="56"/>
        <v>成就类型-通关战斗类型关卡</v>
      </c>
      <c r="E1728" s="22">
        <v>1</v>
      </c>
      <c r="F1728" s="22" t="str">
        <f>_xlfn.IFS(MOD(A1728,3)=2,VLOOKUP(A1728,任务数值!A:R,9),MOD(A1728,3)=0,999,MOD(A1728,3)=1,VLOOKUP(A1728,任务数值!A:S,14))</f>
        <v>战斗类型-挂机关卡|35|170</v>
      </c>
      <c r="G1728" s="22">
        <f>_xlfn.IFS(MOD(A1728,3)=2,1,MOD(A1728,3)=0,VLOOKUP(A1728,任务数值!A:S,7),MOD(A1728,3)=1,1)</f>
        <v>1</v>
      </c>
      <c r="H1728" s="6" t="s">
        <v>21</v>
      </c>
      <c r="I1728" s="3">
        <v>3</v>
      </c>
    </row>
    <row r="1729" s="3" customFormat="1" spans="1:9">
      <c r="A1729" s="17">
        <v>1727</v>
      </c>
      <c r="B1729" s="3" t="str">
        <f>_xlfn.IFS(MOD(A1729,3)=2,VLOOKUP(A1729,任务数值!A:I,5),MOD(A1729,3)=0,VLOOKUP(A1729,任务数值!A:I,8),MOD(A1729,3)=1,VLOOKUP(A1729,任务数值!A:S,13))</f>
        <v>通关星球42-2</v>
      </c>
      <c r="C1729" s="17">
        <f t="shared" si="55"/>
        <v>1728</v>
      </c>
      <c r="D1729" s="22" t="str">
        <f t="shared" si="56"/>
        <v>成就类型-通关战斗类型关卡</v>
      </c>
      <c r="E1729" s="22">
        <v>1</v>
      </c>
      <c r="F1729" s="22" t="str">
        <f>_xlfn.IFS(MOD(A1729,3)=2,VLOOKUP(A1729,任务数值!A:R,9),MOD(A1729,3)=0,999,MOD(A1729,3)=1,VLOOKUP(A1729,任务数值!A:S,14))</f>
        <v>战斗类型-精英关卡|42|2</v>
      </c>
      <c r="G1729" s="22">
        <f>_xlfn.IFS(MOD(A1729,3)=2,1,MOD(A1729,3)=0,VLOOKUP(A1729,任务数值!A:S,7),MOD(A1729,3)=1,1)</f>
        <v>1</v>
      </c>
      <c r="H1729" s="6" t="s">
        <v>21</v>
      </c>
      <c r="I1729" s="3">
        <v>3</v>
      </c>
    </row>
    <row r="1730" s="3" customFormat="1" spans="1:9">
      <c r="A1730" s="17">
        <v>1728</v>
      </c>
      <c r="B1730" s="3" t="str">
        <f>_xlfn.IFS(MOD(A1730,3)=2,VLOOKUP(A1730,任务数值!A:I,5),MOD(A1730,3)=0,VLOOKUP(A1730,任务数值!A:I,8),MOD(A1730,3)=1,VLOOKUP(A1730,任务数值!A:S,13))</f>
        <v>职业总等级到达15000</v>
      </c>
      <c r="C1730" s="17">
        <f t="shared" ref="C1730:C1793" si="57">A1730+1</f>
        <v>1729</v>
      </c>
      <c r="D1730" s="22" t="str">
        <f t="shared" ref="D1730:D1793" si="58">_xlfn.IFS(MOD(A1730,3)=2,"成就类型-通关战斗类型关卡",MOD(A1730,3)=0,"成就类型-职业到达等级",MOD(A1730,3)=1,"成就类型-通关战斗类型关卡")</f>
        <v>成就类型-职业到达等级</v>
      </c>
      <c r="E1730" s="22">
        <v>1</v>
      </c>
      <c r="F1730" s="22">
        <f>_xlfn.IFS(MOD(A1730,3)=2,VLOOKUP(A1730,任务数值!A:R,9),MOD(A1730,3)=0,999,MOD(A1730,3)=1,VLOOKUP(A1730,任务数值!A:S,14))</f>
        <v>999</v>
      </c>
      <c r="G1730" s="22">
        <f>_xlfn.IFS(MOD(A1730,3)=2,1,MOD(A1730,3)=0,VLOOKUP(A1730,任务数值!A:S,7),MOD(A1730,3)=1,1)</f>
        <v>15000</v>
      </c>
      <c r="H1730" s="6" t="s">
        <v>21</v>
      </c>
      <c r="I1730" s="3">
        <v>3</v>
      </c>
    </row>
    <row r="1731" s="3" customFormat="1" spans="1:9">
      <c r="A1731" s="17">
        <v>1729</v>
      </c>
      <c r="B1731" s="3" t="str">
        <f>_xlfn.IFS(MOD(A1731,3)=2,VLOOKUP(A1731,任务数值!A:I,5),MOD(A1731,3)=0,VLOOKUP(A1731,任务数值!A:I,8),MOD(A1731,3)=1,VLOOKUP(A1731,任务数值!A:S,13))</f>
        <v>通关守卫战:暗紫星170</v>
      </c>
      <c r="C1731" s="17">
        <f t="shared" si="57"/>
        <v>1730</v>
      </c>
      <c r="D1731" s="22" t="str">
        <f t="shared" si="58"/>
        <v>成就类型-通关战斗类型关卡</v>
      </c>
      <c r="E1731" s="22">
        <v>1</v>
      </c>
      <c r="F1731" s="22" t="str">
        <f>_xlfn.IFS(MOD(A1731,3)=2,VLOOKUP(A1731,任务数值!A:R,9),MOD(A1731,3)=0,999,MOD(A1731,3)=1,VLOOKUP(A1731,任务数值!A:S,14))</f>
        <v>战斗类型-挂机关卡|35|170</v>
      </c>
      <c r="G1731" s="22">
        <f>_xlfn.IFS(MOD(A1731,3)=2,1,MOD(A1731,3)=0,VLOOKUP(A1731,任务数值!A:S,7),MOD(A1731,3)=1,1)</f>
        <v>1</v>
      </c>
      <c r="H1731" s="6" t="s">
        <v>21</v>
      </c>
      <c r="I1731" s="3">
        <v>3</v>
      </c>
    </row>
    <row r="1732" s="3" customFormat="1" spans="1:9">
      <c r="A1732" s="17">
        <v>1730</v>
      </c>
      <c r="B1732" s="3" t="str">
        <f>_xlfn.IFS(MOD(A1732,3)=2,VLOOKUP(A1732,任务数值!A:I,5),MOD(A1732,3)=0,VLOOKUP(A1732,任务数值!A:I,8),MOD(A1732,3)=1,VLOOKUP(A1732,任务数值!A:S,13))</f>
        <v>通关星球42-2</v>
      </c>
      <c r="C1732" s="17">
        <f t="shared" si="57"/>
        <v>1731</v>
      </c>
      <c r="D1732" s="22" t="str">
        <f t="shared" si="58"/>
        <v>成就类型-通关战斗类型关卡</v>
      </c>
      <c r="E1732" s="22">
        <v>1</v>
      </c>
      <c r="F1732" s="22" t="str">
        <f>_xlfn.IFS(MOD(A1732,3)=2,VLOOKUP(A1732,任务数值!A:R,9),MOD(A1732,3)=0,999,MOD(A1732,3)=1,VLOOKUP(A1732,任务数值!A:S,14))</f>
        <v>战斗类型-精英关卡|42|2</v>
      </c>
      <c r="G1732" s="22">
        <f>_xlfn.IFS(MOD(A1732,3)=2,1,MOD(A1732,3)=0,VLOOKUP(A1732,任务数值!A:S,7),MOD(A1732,3)=1,1)</f>
        <v>1</v>
      </c>
      <c r="H1732" s="6" t="s">
        <v>21</v>
      </c>
      <c r="I1732" s="3">
        <v>3</v>
      </c>
    </row>
    <row r="1733" s="3" customFormat="1" spans="1:9">
      <c r="A1733" s="17">
        <v>1731</v>
      </c>
      <c r="B1733" s="3" t="str">
        <f>_xlfn.IFS(MOD(A1733,3)=2,VLOOKUP(A1733,任务数值!A:I,5),MOD(A1733,3)=0,VLOOKUP(A1733,任务数值!A:I,8),MOD(A1733,3)=1,VLOOKUP(A1733,任务数值!A:S,13))</f>
        <v>职业总等级到达15000</v>
      </c>
      <c r="C1733" s="17">
        <f t="shared" si="57"/>
        <v>1732</v>
      </c>
      <c r="D1733" s="22" t="str">
        <f t="shared" si="58"/>
        <v>成就类型-职业到达等级</v>
      </c>
      <c r="E1733" s="22">
        <v>1</v>
      </c>
      <c r="F1733" s="22">
        <f>_xlfn.IFS(MOD(A1733,3)=2,VLOOKUP(A1733,任务数值!A:R,9),MOD(A1733,3)=0,999,MOD(A1733,3)=1,VLOOKUP(A1733,任务数值!A:S,14))</f>
        <v>999</v>
      </c>
      <c r="G1733" s="22">
        <f>_xlfn.IFS(MOD(A1733,3)=2,1,MOD(A1733,3)=0,VLOOKUP(A1733,任务数值!A:S,7),MOD(A1733,3)=1,1)</f>
        <v>15000</v>
      </c>
      <c r="H1733" s="6" t="s">
        <v>21</v>
      </c>
      <c r="I1733" s="3">
        <v>3</v>
      </c>
    </row>
    <row r="1734" s="3" customFormat="1" spans="1:9">
      <c r="A1734" s="17">
        <v>1732</v>
      </c>
      <c r="B1734" s="3" t="str">
        <f>_xlfn.IFS(MOD(A1734,3)=2,VLOOKUP(A1734,任务数值!A:I,5),MOD(A1734,3)=0,VLOOKUP(A1734,任务数值!A:I,8),MOD(A1734,3)=1,VLOOKUP(A1734,任务数值!A:S,13))</f>
        <v>通关守卫战:暗紫星170</v>
      </c>
      <c r="C1734" s="17">
        <f t="shared" si="57"/>
        <v>1733</v>
      </c>
      <c r="D1734" s="22" t="str">
        <f t="shared" si="58"/>
        <v>成就类型-通关战斗类型关卡</v>
      </c>
      <c r="E1734" s="22">
        <v>1</v>
      </c>
      <c r="F1734" s="22" t="str">
        <f>_xlfn.IFS(MOD(A1734,3)=2,VLOOKUP(A1734,任务数值!A:R,9),MOD(A1734,3)=0,999,MOD(A1734,3)=1,VLOOKUP(A1734,任务数值!A:S,14))</f>
        <v>战斗类型-挂机关卡|35|170</v>
      </c>
      <c r="G1734" s="22">
        <f>_xlfn.IFS(MOD(A1734,3)=2,1,MOD(A1734,3)=0,VLOOKUP(A1734,任务数值!A:S,7),MOD(A1734,3)=1,1)</f>
        <v>1</v>
      </c>
      <c r="H1734" s="6" t="s">
        <v>21</v>
      </c>
      <c r="I1734" s="3">
        <v>3</v>
      </c>
    </row>
    <row r="1735" s="3" customFormat="1" spans="1:9">
      <c r="A1735" s="17">
        <v>1733</v>
      </c>
      <c r="B1735" s="3" t="str">
        <f>_xlfn.IFS(MOD(A1735,3)=2,VLOOKUP(A1735,任务数值!A:I,5),MOD(A1735,3)=0,VLOOKUP(A1735,任务数值!A:I,8),MOD(A1735,3)=1,VLOOKUP(A1735,任务数值!A:S,13))</f>
        <v>通关星球42-2</v>
      </c>
      <c r="C1735" s="17">
        <f t="shared" si="57"/>
        <v>1734</v>
      </c>
      <c r="D1735" s="22" t="str">
        <f t="shared" si="58"/>
        <v>成就类型-通关战斗类型关卡</v>
      </c>
      <c r="E1735" s="22">
        <v>1</v>
      </c>
      <c r="F1735" s="22" t="str">
        <f>_xlfn.IFS(MOD(A1735,3)=2,VLOOKUP(A1735,任务数值!A:R,9),MOD(A1735,3)=0,999,MOD(A1735,3)=1,VLOOKUP(A1735,任务数值!A:S,14))</f>
        <v>战斗类型-精英关卡|42|2</v>
      </c>
      <c r="G1735" s="22">
        <f>_xlfn.IFS(MOD(A1735,3)=2,1,MOD(A1735,3)=0,VLOOKUP(A1735,任务数值!A:S,7),MOD(A1735,3)=1,1)</f>
        <v>1</v>
      </c>
      <c r="H1735" s="6" t="s">
        <v>21</v>
      </c>
      <c r="I1735" s="3">
        <v>3</v>
      </c>
    </row>
    <row r="1736" s="3" customFormat="1" spans="1:9">
      <c r="A1736" s="17">
        <v>1734</v>
      </c>
      <c r="B1736" s="3" t="str">
        <f>_xlfn.IFS(MOD(A1736,3)=2,VLOOKUP(A1736,任务数值!A:I,5),MOD(A1736,3)=0,VLOOKUP(A1736,任务数值!A:I,8),MOD(A1736,3)=1,VLOOKUP(A1736,任务数值!A:S,13))</f>
        <v>职业总等级到达15000</v>
      </c>
      <c r="C1736" s="17">
        <f t="shared" si="57"/>
        <v>1735</v>
      </c>
      <c r="D1736" s="22" t="str">
        <f t="shared" si="58"/>
        <v>成就类型-职业到达等级</v>
      </c>
      <c r="E1736" s="22">
        <v>1</v>
      </c>
      <c r="F1736" s="22">
        <f>_xlfn.IFS(MOD(A1736,3)=2,VLOOKUP(A1736,任务数值!A:R,9),MOD(A1736,3)=0,999,MOD(A1736,3)=1,VLOOKUP(A1736,任务数值!A:S,14))</f>
        <v>999</v>
      </c>
      <c r="G1736" s="22">
        <f>_xlfn.IFS(MOD(A1736,3)=2,1,MOD(A1736,3)=0,VLOOKUP(A1736,任务数值!A:S,7),MOD(A1736,3)=1,1)</f>
        <v>15000</v>
      </c>
      <c r="H1736" s="6" t="s">
        <v>21</v>
      </c>
      <c r="I1736" s="3">
        <v>3</v>
      </c>
    </row>
    <row r="1737" s="3" customFormat="1" spans="1:9">
      <c r="A1737" s="17">
        <v>1735</v>
      </c>
      <c r="B1737" s="3" t="str">
        <f>_xlfn.IFS(MOD(A1737,3)=2,VLOOKUP(A1737,任务数值!A:I,5),MOD(A1737,3)=0,VLOOKUP(A1737,任务数值!A:I,8),MOD(A1737,3)=1,VLOOKUP(A1737,任务数值!A:S,13))</f>
        <v>通关守卫战:暗紫星170</v>
      </c>
      <c r="C1737" s="17">
        <f t="shared" si="57"/>
        <v>1736</v>
      </c>
      <c r="D1737" s="22" t="str">
        <f t="shared" si="58"/>
        <v>成就类型-通关战斗类型关卡</v>
      </c>
      <c r="E1737" s="22">
        <v>1</v>
      </c>
      <c r="F1737" s="22" t="str">
        <f>_xlfn.IFS(MOD(A1737,3)=2,VLOOKUP(A1737,任务数值!A:R,9),MOD(A1737,3)=0,999,MOD(A1737,3)=1,VLOOKUP(A1737,任务数值!A:S,14))</f>
        <v>战斗类型-挂机关卡|35|170</v>
      </c>
      <c r="G1737" s="22">
        <f>_xlfn.IFS(MOD(A1737,3)=2,1,MOD(A1737,3)=0,VLOOKUP(A1737,任务数值!A:S,7),MOD(A1737,3)=1,1)</f>
        <v>1</v>
      </c>
      <c r="H1737" s="6" t="s">
        <v>21</v>
      </c>
      <c r="I1737" s="3">
        <v>3</v>
      </c>
    </row>
    <row r="1738" s="3" customFormat="1" spans="1:9">
      <c r="A1738" s="17">
        <v>1736</v>
      </c>
      <c r="B1738" s="3" t="str">
        <f>_xlfn.IFS(MOD(A1738,3)=2,VLOOKUP(A1738,任务数值!A:I,5),MOD(A1738,3)=0,VLOOKUP(A1738,任务数值!A:I,8),MOD(A1738,3)=1,VLOOKUP(A1738,任务数值!A:S,13))</f>
        <v>通关星球42-2</v>
      </c>
      <c r="C1738" s="17">
        <f t="shared" si="57"/>
        <v>1737</v>
      </c>
      <c r="D1738" s="22" t="str">
        <f t="shared" si="58"/>
        <v>成就类型-通关战斗类型关卡</v>
      </c>
      <c r="E1738" s="22">
        <v>1</v>
      </c>
      <c r="F1738" s="22" t="str">
        <f>_xlfn.IFS(MOD(A1738,3)=2,VLOOKUP(A1738,任务数值!A:R,9),MOD(A1738,3)=0,999,MOD(A1738,3)=1,VLOOKUP(A1738,任务数值!A:S,14))</f>
        <v>战斗类型-精英关卡|42|2</v>
      </c>
      <c r="G1738" s="22">
        <f>_xlfn.IFS(MOD(A1738,3)=2,1,MOD(A1738,3)=0,VLOOKUP(A1738,任务数值!A:S,7),MOD(A1738,3)=1,1)</f>
        <v>1</v>
      </c>
      <c r="H1738" s="6" t="s">
        <v>21</v>
      </c>
      <c r="I1738" s="3">
        <v>3</v>
      </c>
    </row>
    <row r="1739" s="3" customFormat="1" spans="1:9">
      <c r="A1739" s="17">
        <v>1737</v>
      </c>
      <c r="B1739" s="3" t="str">
        <f>_xlfn.IFS(MOD(A1739,3)=2,VLOOKUP(A1739,任务数值!A:I,5),MOD(A1739,3)=0,VLOOKUP(A1739,任务数值!A:I,8),MOD(A1739,3)=1,VLOOKUP(A1739,任务数值!A:S,13))</f>
        <v>职业总等级到达15000</v>
      </c>
      <c r="C1739" s="17">
        <f t="shared" si="57"/>
        <v>1738</v>
      </c>
      <c r="D1739" s="22" t="str">
        <f t="shared" si="58"/>
        <v>成就类型-职业到达等级</v>
      </c>
      <c r="E1739" s="22">
        <v>1</v>
      </c>
      <c r="F1739" s="22">
        <f>_xlfn.IFS(MOD(A1739,3)=2,VLOOKUP(A1739,任务数值!A:R,9),MOD(A1739,3)=0,999,MOD(A1739,3)=1,VLOOKUP(A1739,任务数值!A:S,14))</f>
        <v>999</v>
      </c>
      <c r="G1739" s="22">
        <f>_xlfn.IFS(MOD(A1739,3)=2,1,MOD(A1739,3)=0,VLOOKUP(A1739,任务数值!A:S,7),MOD(A1739,3)=1,1)</f>
        <v>15000</v>
      </c>
      <c r="H1739" s="6" t="s">
        <v>21</v>
      </c>
      <c r="I1739" s="3">
        <v>3</v>
      </c>
    </row>
    <row r="1740" s="3" customFormat="1" spans="1:9">
      <c r="A1740" s="17">
        <v>1738</v>
      </c>
      <c r="B1740" s="3" t="str">
        <f>_xlfn.IFS(MOD(A1740,3)=2,VLOOKUP(A1740,任务数值!A:I,5),MOD(A1740,3)=0,VLOOKUP(A1740,任务数值!A:I,8),MOD(A1740,3)=1,VLOOKUP(A1740,任务数值!A:S,13))</f>
        <v>通关守卫战:暗紫星170</v>
      </c>
      <c r="C1740" s="17">
        <f t="shared" si="57"/>
        <v>1739</v>
      </c>
      <c r="D1740" s="22" t="str">
        <f t="shared" si="58"/>
        <v>成就类型-通关战斗类型关卡</v>
      </c>
      <c r="E1740" s="22">
        <v>1</v>
      </c>
      <c r="F1740" s="22" t="str">
        <f>_xlfn.IFS(MOD(A1740,3)=2,VLOOKUP(A1740,任务数值!A:R,9),MOD(A1740,3)=0,999,MOD(A1740,3)=1,VLOOKUP(A1740,任务数值!A:S,14))</f>
        <v>战斗类型-挂机关卡|35|170</v>
      </c>
      <c r="G1740" s="22">
        <f>_xlfn.IFS(MOD(A1740,3)=2,1,MOD(A1740,3)=0,VLOOKUP(A1740,任务数值!A:S,7),MOD(A1740,3)=1,1)</f>
        <v>1</v>
      </c>
      <c r="H1740" s="6" t="s">
        <v>21</v>
      </c>
      <c r="I1740" s="3">
        <v>3</v>
      </c>
    </row>
    <row r="1741" s="3" customFormat="1" spans="1:9">
      <c r="A1741" s="17">
        <v>1739</v>
      </c>
      <c r="B1741" s="3" t="str">
        <f>_xlfn.IFS(MOD(A1741,3)=2,VLOOKUP(A1741,任务数值!A:I,5),MOD(A1741,3)=0,VLOOKUP(A1741,任务数值!A:I,8),MOD(A1741,3)=1,VLOOKUP(A1741,任务数值!A:S,13))</f>
        <v>通关星球42-2</v>
      </c>
      <c r="C1741" s="17">
        <f t="shared" si="57"/>
        <v>1740</v>
      </c>
      <c r="D1741" s="22" t="str">
        <f t="shared" si="58"/>
        <v>成就类型-通关战斗类型关卡</v>
      </c>
      <c r="E1741" s="22">
        <v>1</v>
      </c>
      <c r="F1741" s="22" t="str">
        <f>_xlfn.IFS(MOD(A1741,3)=2,VLOOKUP(A1741,任务数值!A:R,9),MOD(A1741,3)=0,999,MOD(A1741,3)=1,VLOOKUP(A1741,任务数值!A:S,14))</f>
        <v>战斗类型-精英关卡|42|2</v>
      </c>
      <c r="G1741" s="22">
        <f>_xlfn.IFS(MOD(A1741,3)=2,1,MOD(A1741,3)=0,VLOOKUP(A1741,任务数值!A:S,7),MOD(A1741,3)=1,1)</f>
        <v>1</v>
      </c>
      <c r="H1741" s="6" t="s">
        <v>21</v>
      </c>
      <c r="I1741" s="3">
        <v>3</v>
      </c>
    </row>
    <row r="1742" s="3" customFormat="1" spans="1:9">
      <c r="A1742" s="17">
        <v>1740</v>
      </c>
      <c r="B1742" s="3" t="str">
        <f>_xlfn.IFS(MOD(A1742,3)=2,VLOOKUP(A1742,任务数值!A:I,5),MOD(A1742,3)=0,VLOOKUP(A1742,任务数值!A:I,8),MOD(A1742,3)=1,VLOOKUP(A1742,任务数值!A:S,13))</f>
        <v>职业总等级到达15000</v>
      </c>
      <c r="C1742" s="17">
        <f t="shared" si="57"/>
        <v>1741</v>
      </c>
      <c r="D1742" s="22" t="str">
        <f t="shared" si="58"/>
        <v>成就类型-职业到达等级</v>
      </c>
      <c r="E1742" s="22">
        <v>1</v>
      </c>
      <c r="F1742" s="22">
        <f>_xlfn.IFS(MOD(A1742,3)=2,VLOOKUP(A1742,任务数值!A:R,9),MOD(A1742,3)=0,999,MOD(A1742,3)=1,VLOOKUP(A1742,任务数值!A:S,14))</f>
        <v>999</v>
      </c>
      <c r="G1742" s="22">
        <f>_xlfn.IFS(MOD(A1742,3)=2,1,MOD(A1742,3)=0,VLOOKUP(A1742,任务数值!A:S,7),MOD(A1742,3)=1,1)</f>
        <v>15000</v>
      </c>
      <c r="H1742" s="6" t="s">
        <v>21</v>
      </c>
      <c r="I1742" s="3">
        <v>3</v>
      </c>
    </row>
    <row r="1743" s="3" customFormat="1" spans="1:9">
      <c r="A1743" s="17">
        <v>1741</v>
      </c>
      <c r="B1743" s="3" t="str">
        <f>_xlfn.IFS(MOD(A1743,3)=2,VLOOKUP(A1743,任务数值!A:I,5),MOD(A1743,3)=0,VLOOKUP(A1743,任务数值!A:I,8),MOD(A1743,3)=1,VLOOKUP(A1743,任务数值!A:S,13))</f>
        <v>通关守卫战:暗紫星170</v>
      </c>
      <c r="C1743" s="17">
        <f t="shared" si="57"/>
        <v>1742</v>
      </c>
      <c r="D1743" s="22" t="str">
        <f t="shared" si="58"/>
        <v>成就类型-通关战斗类型关卡</v>
      </c>
      <c r="E1743" s="22">
        <v>1</v>
      </c>
      <c r="F1743" s="22" t="str">
        <f>_xlfn.IFS(MOD(A1743,3)=2,VLOOKUP(A1743,任务数值!A:R,9),MOD(A1743,3)=0,999,MOD(A1743,3)=1,VLOOKUP(A1743,任务数值!A:S,14))</f>
        <v>战斗类型-挂机关卡|35|170</v>
      </c>
      <c r="G1743" s="22">
        <f>_xlfn.IFS(MOD(A1743,3)=2,1,MOD(A1743,3)=0,VLOOKUP(A1743,任务数值!A:S,7),MOD(A1743,3)=1,1)</f>
        <v>1</v>
      </c>
      <c r="H1743" s="6" t="s">
        <v>21</v>
      </c>
      <c r="I1743" s="3">
        <v>3</v>
      </c>
    </row>
    <row r="1744" s="3" customFormat="1" spans="1:9">
      <c r="A1744" s="17">
        <v>1742</v>
      </c>
      <c r="B1744" s="3" t="str">
        <f>_xlfn.IFS(MOD(A1744,3)=2,VLOOKUP(A1744,任务数值!A:I,5),MOD(A1744,3)=0,VLOOKUP(A1744,任务数值!A:I,8),MOD(A1744,3)=1,VLOOKUP(A1744,任务数值!A:S,13))</f>
        <v>通关星球42-2</v>
      </c>
      <c r="C1744" s="17">
        <f t="shared" si="57"/>
        <v>1743</v>
      </c>
      <c r="D1744" s="22" t="str">
        <f t="shared" si="58"/>
        <v>成就类型-通关战斗类型关卡</v>
      </c>
      <c r="E1744" s="22">
        <v>1</v>
      </c>
      <c r="F1744" s="22" t="str">
        <f>_xlfn.IFS(MOD(A1744,3)=2,VLOOKUP(A1744,任务数值!A:R,9),MOD(A1744,3)=0,999,MOD(A1744,3)=1,VLOOKUP(A1744,任务数值!A:S,14))</f>
        <v>战斗类型-精英关卡|42|2</v>
      </c>
      <c r="G1744" s="22">
        <f>_xlfn.IFS(MOD(A1744,3)=2,1,MOD(A1744,3)=0,VLOOKUP(A1744,任务数值!A:S,7),MOD(A1744,3)=1,1)</f>
        <v>1</v>
      </c>
      <c r="H1744" s="6" t="s">
        <v>21</v>
      </c>
      <c r="I1744" s="3">
        <v>3</v>
      </c>
    </row>
    <row r="1745" s="3" customFormat="1" spans="1:9">
      <c r="A1745" s="17">
        <v>1743</v>
      </c>
      <c r="B1745" s="3" t="str">
        <f>_xlfn.IFS(MOD(A1745,3)=2,VLOOKUP(A1745,任务数值!A:I,5),MOD(A1745,3)=0,VLOOKUP(A1745,任务数值!A:I,8),MOD(A1745,3)=1,VLOOKUP(A1745,任务数值!A:S,13))</f>
        <v>职业总等级到达15000</v>
      </c>
      <c r="C1745" s="17">
        <f t="shared" si="57"/>
        <v>1744</v>
      </c>
      <c r="D1745" s="22" t="str">
        <f t="shared" si="58"/>
        <v>成就类型-职业到达等级</v>
      </c>
      <c r="E1745" s="22">
        <v>1</v>
      </c>
      <c r="F1745" s="22">
        <f>_xlfn.IFS(MOD(A1745,3)=2,VLOOKUP(A1745,任务数值!A:R,9),MOD(A1745,3)=0,999,MOD(A1745,3)=1,VLOOKUP(A1745,任务数值!A:S,14))</f>
        <v>999</v>
      </c>
      <c r="G1745" s="22">
        <f>_xlfn.IFS(MOD(A1745,3)=2,1,MOD(A1745,3)=0,VLOOKUP(A1745,任务数值!A:S,7),MOD(A1745,3)=1,1)</f>
        <v>15000</v>
      </c>
      <c r="H1745" s="6" t="s">
        <v>21</v>
      </c>
      <c r="I1745" s="3">
        <v>3</v>
      </c>
    </row>
    <row r="1746" s="3" customFormat="1" spans="1:9">
      <c r="A1746" s="17">
        <v>1744</v>
      </c>
      <c r="B1746" s="3" t="str">
        <f>_xlfn.IFS(MOD(A1746,3)=2,VLOOKUP(A1746,任务数值!A:I,5),MOD(A1746,3)=0,VLOOKUP(A1746,任务数值!A:I,8),MOD(A1746,3)=1,VLOOKUP(A1746,任务数值!A:S,13))</f>
        <v>通关守卫战:暗紫星170</v>
      </c>
      <c r="C1746" s="17">
        <f t="shared" si="57"/>
        <v>1745</v>
      </c>
      <c r="D1746" s="22" t="str">
        <f t="shared" si="58"/>
        <v>成就类型-通关战斗类型关卡</v>
      </c>
      <c r="E1746" s="22">
        <v>1</v>
      </c>
      <c r="F1746" s="22" t="str">
        <f>_xlfn.IFS(MOD(A1746,3)=2,VLOOKUP(A1746,任务数值!A:R,9),MOD(A1746,3)=0,999,MOD(A1746,3)=1,VLOOKUP(A1746,任务数值!A:S,14))</f>
        <v>战斗类型-挂机关卡|35|170</v>
      </c>
      <c r="G1746" s="22">
        <f>_xlfn.IFS(MOD(A1746,3)=2,1,MOD(A1746,3)=0,VLOOKUP(A1746,任务数值!A:S,7),MOD(A1746,3)=1,1)</f>
        <v>1</v>
      </c>
      <c r="H1746" s="6" t="s">
        <v>21</v>
      </c>
      <c r="I1746" s="3">
        <v>3</v>
      </c>
    </row>
    <row r="1747" s="3" customFormat="1" spans="1:9">
      <c r="A1747" s="17">
        <v>1745</v>
      </c>
      <c r="B1747" s="3" t="str">
        <f>_xlfn.IFS(MOD(A1747,3)=2,VLOOKUP(A1747,任务数值!A:I,5),MOD(A1747,3)=0,VLOOKUP(A1747,任务数值!A:I,8),MOD(A1747,3)=1,VLOOKUP(A1747,任务数值!A:S,13))</f>
        <v>通关星球42-2</v>
      </c>
      <c r="C1747" s="17">
        <f t="shared" si="57"/>
        <v>1746</v>
      </c>
      <c r="D1747" s="22" t="str">
        <f t="shared" si="58"/>
        <v>成就类型-通关战斗类型关卡</v>
      </c>
      <c r="E1747" s="22">
        <v>1</v>
      </c>
      <c r="F1747" s="22" t="str">
        <f>_xlfn.IFS(MOD(A1747,3)=2,VLOOKUP(A1747,任务数值!A:R,9),MOD(A1747,3)=0,999,MOD(A1747,3)=1,VLOOKUP(A1747,任务数值!A:S,14))</f>
        <v>战斗类型-精英关卡|42|2</v>
      </c>
      <c r="G1747" s="22">
        <f>_xlfn.IFS(MOD(A1747,3)=2,1,MOD(A1747,3)=0,VLOOKUP(A1747,任务数值!A:S,7),MOD(A1747,3)=1,1)</f>
        <v>1</v>
      </c>
      <c r="H1747" s="6" t="s">
        <v>21</v>
      </c>
      <c r="I1747" s="3">
        <v>3</v>
      </c>
    </row>
    <row r="1748" s="3" customFormat="1" spans="1:9">
      <c r="A1748" s="17">
        <v>1746</v>
      </c>
      <c r="B1748" s="3" t="str">
        <f>_xlfn.IFS(MOD(A1748,3)=2,VLOOKUP(A1748,任务数值!A:I,5),MOD(A1748,3)=0,VLOOKUP(A1748,任务数值!A:I,8),MOD(A1748,3)=1,VLOOKUP(A1748,任务数值!A:S,13))</f>
        <v>职业总等级到达15000</v>
      </c>
      <c r="C1748" s="17">
        <f t="shared" si="57"/>
        <v>1747</v>
      </c>
      <c r="D1748" s="22" t="str">
        <f t="shared" si="58"/>
        <v>成就类型-职业到达等级</v>
      </c>
      <c r="E1748" s="22">
        <v>1</v>
      </c>
      <c r="F1748" s="22">
        <f>_xlfn.IFS(MOD(A1748,3)=2,VLOOKUP(A1748,任务数值!A:R,9),MOD(A1748,3)=0,999,MOD(A1748,3)=1,VLOOKUP(A1748,任务数值!A:S,14))</f>
        <v>999</v>
      </c>
      <c r="G1748" s="22">
        <f>_xlfn.IFS(MOD(A1748,3)=2,1,MOD(A1748,3)=0,VLOOKUP(A1748,任务数值!A:S,7),MOD(A1748,3)=1,1)</f>
        <v>15000</v>
      </c>
      <c r="H1748" s="6" t="s">
        <v>21</v>
      </c>
      <c r="I1748" s="3">
        <v>3</v>
      </c>
    </row>
    <row r="1749" s="3" customFormat="1" spans="1:9">
      <c r="A1749" s="17">
        <v>1747</v>
      </c>
      <c r="B1749" s="3" t="str">
        <f>_xlfn.IFS(MOD(A1749,3)=2,VLOOKUP(A1749,任务数值!A:I,5),MOD(A1749,3)=0,VLOOKUP(A1749,任务数值!A:I,8),MOD(A1749,3)=1,VLOOKUP(A1749,任务数值!A:S,13))</f>
        <v>通关守卫战:暗紫星170</v>
      </c>
      <c r="C1749" s="17">
        <f t="shared" si="57"/>
        <v>1748</v>
      </c>
      <c r="D1749" s="22" t="str">
        <f t="shared" si="58"/>
        <v>成就类型-通关战斗类型关卡</v>
      </c>
      <c r="E1749" s="22">
        <v>1</v>
      </c>
      <c r="F1749" s="22" t="str">
        <f>_xlfn.IFS(MOD(A1749,3)=2,VLOOKUP(A1749,任务数值!A:R,9),MOD(A1749,3)=0,999,MOD(A1749,3)=1,VLOOKUP(A1749,任务数值!A:S,14))</f>
        <v>战斗类型-挂机关卡|35|170</v>
      </c>
      <c r="G1749" s="22">
        <f>_xlfn.IFS(MOD(A1749,3)=2,1,MOD(A1749,3)=0,VLOOKUP(A1749,任务数值!A:S,7),MOD(A1749,3)=1,1)</f>
        <v>1</v>
      </c>
      <c r="H1749" s="6" t="s">
        <v>21</v>
      </c>
      <c r="I1749" s="3">
        <v>3</v>
      </c>
    </row>
    <row r="1750" s="3" customFormat="1" spans="1:9">
      <c r="A1750" s="17">
        <v>1748</v>
      </c>
      <c r="B1750" s="3" t="str">
        <f>_xlfn.IFS(MOD(A1750,3)=2,VLOOKUP(A1750,任务数值!A:I,5),MOD(A1750,3)=0,VLOOKUP(A1750,任务数值!A:I,8),MOD(A1750,3)=1,VLOOKUP(A1750,任务数值!A:S,13))</f>
        <v>通关星球42-2</v>
      </c>
      <c r="C1750" s="17">
        <f t="shared" si="57"/>
        <v>1749</v>
      </c>
      <c r="D1750" s="22" t="str">
        <f t="shared" si="58"/>
        <v>成就类型-通关战斗类型关卡</v>
      </c>
      <c r="E1750" s="22">
        <v>1</v>
      </c>
      <c r="F1750" s="22" t="str">
        <f>_xlfn.IFS(MOD(A1750,3)=2,VLOOKUP(A1750,任务数值!A:R,9),MOD(A1750,3)=0,999,MOD(A1750,3)=1,VLOOKUP(A1750,任务数值!A:S,14))</f>
        <v>战斗类型-精英关卡|42|2</v>
      </c>
      <c r="G1750" s="22">
        <f>_xlfn.IFS(MOD(A1750,3)=2,1,MOD(A1750,3)=0,VLOOKUP(A1750,任务数值!A:S,7),MOD(A1750,3)=1,1)</f>
        <v>1</v>
      </c>
      <c r="H1750" s="6" t="s">
        <v>21</v>
      </c>
      <c r="I1750" s="3">
        <v>3</v>
      </c>
    </row>
    <row r="1751" s="3" customFormat="1" spans="1:9">
      <c r="A1751" s="17">
        <v>1749</v>
      </c>
      <c r="B1751" s="3" t="str">
        <f>_xlfn.IFS(MOD(A1751,3)=2,VLOOKUP(A1751,任务数值!A:I,5),MOD(A1751,3)=0,VLOOKUP(A1751,任务数值!A:I,8),MOD(A1751,3)=1,VLOOKUP(A1751,任务数值!A:S,13))</f>
        <v>职业总等级到达15000</v>
      </c>
      <c r="C1751" s="17">
        <f t="shared" si="57"/>
        <v>1750</v>
      </c>
      <c r="D1751" s="22" t="str">
        <f t="shared" si="58"/>
        <v>成就类型-职业到达等级</v>
      </c>
      <c r="E1751" s="22">
        <v>1</v>
      </c>
      <c r="F1751" s="22">
        <f>_xlfn.IFS(MOD(A1751,3)=2,VLOOKUP(A1751,任务数值!A:R,9),MOD(A1751,3)=0,999,MOD(A1751,3)=1,VLOOKUP(A1751,任务数值!A:S,14))</f>
        <v>999</v>
      </c>
      <c r="G1751" s="22">
        <f>_xlfn.IFS(MOD(A1751,3)=2,1,MOD(A1751,3)=0,VLOOKUP(A1751,任务数值!A:S,7),MOD(A1751,3)=1,1)</f>
        <v>15000</v>
      </c>
      <c r="H1751" s="6" t="s">
        <v>21</v>
      </c>
      <c r="I1751" s="3">
        <v>3</v>
      </c>
    </row>
    <row r="1752" s="3" customFormat="1" spans="1:9">
      <c r="A1752" s="17">
        <v>1750</v>
      </c>
      <c r="B1752" s="3" t="str">
        <f>_xlfn.IFS(MOD(A1752,3)=2,VLOOKUP(A1752,任务数值!A:I,5),MOD(A1752,3)=0,VLOOKUP(A1752,任务数值!A:I,8),MOD(A1752,3)=1,VLOOKUP(A1752,任务数值!A:S,13))</f>
        <v>通关守卫战:暗紫星170</v>
      </c>
      <c r="C1752" s="17">
        <f t="shared" si="57"/>
        <v>1751</v>
      </c>
      <c r="D1752" s="22" t="str">
        <f t="shared" si="58"/>
        <v>成就类型-通关战斗类型关卡</v>
      </c>
      <c r="E1752" s="22">
        <v>1</v>
      </c>
      <c r="F1752" s="22" t="str">
        <f>_xlfn.IFS(MOD(A1752,3)=2,VLOOKUP(A1752,任务数值!A:R,9),MOD(A1752,3)=0,999,MOD(A1752,3)=1,VLOOKUP(A1752,任务数值!A:S,14))</f>
        <v>战斗类型-挂机关卡|35|170</v>
      </c>
      <c r="G1752" s="22">
        <f>_xlfn.IFS(MOD(A1752,3)=2,1,MOD(A1752,3)=0,VLOOKUP(A1752,任务数值!A:S,7),MOD(A1752,3)=1,1)</f>
        <v>1</v>
      </c>
      <c r="H1752" s="6" t="s">
        <v>21</v>
      </c>
      <c r="I1752" s="3">
        <v>3</v>
      </c>
    </row>
    <row r="1753" s="3" customFormat="1" spans="1:9">
      <c r="A1753" s="17">
        <v>1751</v>
      </c>
      <c r="B1753" s="3" t="str">
        <f>_xlfn.IFS(MOD(A1753,3)=2,VLOOKUP(A1753,任务数值!A:I,5),MOD(A1753,3)=0,VLOOKUP(A1753,任务数值!A:I,8),MOD(A1753,3)=1,VLOOKUP(A1753,任务数值!A:S,13))</f>
        <v>通关星球42-2</v>
      </c>
      <c r="C1753" s="17">
        <f t="shared" si="57"/>
        <v>1752</v>
      </c>
      <c r="D1753" s="22" t="str">
        <f t="shared" si="58"/>
        <v>成就类型-通关战斗类型关卡</v>
      </c>
      <c r="E1753" s="22">
        <v>1</v>
      </c>
      <c r="F1753" s="22" t="str">
        <f>_xlfn.IFS(MOD(A1753,3)=2,VLOOKUP(A1753,任务数值!A:R,9),MOD(A1753,3)=0,999,MOD(A1753,3)=1,VLOOKUP(A1753,任务数值!A:S,14))</f>
        <v>战斗类型-精英关卡|42|2</v>
      </c>
      <c r="G1753" s="22">
        <f>_xlfn.IFS(MOD(A1753,3)=2,1,MOD(A1753,3)=0,VLOOKUP(A1753,任务数值!A:S,7),MOD(A1753,3)=1,1)</f>
        <v>1</v>
      </c>
      <c r="H1753" s="6" t="s">
        <v>21</v>
      </c>
      <c r="I1753" s="3">
        <v>3</v>
      </c>
    </row>
    <row r="1754" s="3" customFormat="1" spans="1:9">
      <c r="A1754" s="17">
        <v>1752</v>
      </c>
      <c r="B1754" s="3" t="str">
        <f>_xlfn.IFS(MOD(A1754,3)=2,VLOOKUP(A1754,任务数值!A:I,5),MOD(A1754,3)=0,VLOOKUP(A1754,任务数值!A:I,8),MOD(A1754,3)=1,VLOOKUP(A1754,任务数值!A:S,13))</f>
        <v>职业总等级到达15000</v>
      </c>
      <c r="C1754" s="17">
        <f t="shared" si="57"/>
        <v>1753</v>
      </c>
      <c r="D1754" s="22" t="str">
        <f t="shared" si="58"/>
        <v>成就类型-职业到达等级</v>
      </c>
      <c r="E1754" s="22">
        <v>1</v>
      </c>
      <c r="F1754" s="22">
        <f>_xlfn.IFS(MOD(A1754,3)=2,VLOOKUP(A1754,任务数值!A:R,9),MOD(A1754,3)=0,999,MOD(A1754,3)=1,VLOOKUP(A1754,任务数值!A:S,14))</f>
        <v>999</v>
      </c>
      <c r="G1754" s="22">
        <f>_xlfn.IFS(MOD(A1754,3)=2,1,MOD(A1754,3)=0,VLOOKUP(A1754,任务数值!A:S,7),MOD(A1754,3)=1,1)</f>
        <v>15000</v>
      </c>
      <c r="H1754" s="6" t="s">
        <v>21</v>
      </c>
      <c r="I1754" s="3">
        <v>3</v>
      </c>
    </row>
    <row r="1755" s="3" customFormat="1" spans="1:9">
      <c r="A1755" s="17">
        <v>1753</v>
      </c>
      <c r="B1755" s="3" t="str">
        <f>_xlfn.IFS(MOD(A1755,3)=2,VLOOKUP(A1755,任务数值!A:I,5),MOD(A1755,3)=0,VLOOKUP(A1755,任务数值!A:I,8),MOD(A1755,3)=1,VLOOKUP(A1755,任务数值!A:S,13))</f>
        <v>通关守卫战:暗紫星170</v>
      </c>
      <c r="C1755" s="17">
        <f t="shared" si="57"/>
        <v>1754</v>
      </c>
      <c r="D1755" s="22" t="str">
        <f t="shared" si="58"/>
        <v>成就类型-通关战斗类型关卡</v>
      </c>
      <c r="E1755" s="22">
        <v>1</v>
      </c>
      <c r="F1755" s="22" t="str">
        <f>_xlfn.IFS(MOD(A1755,3)=2,VLOOKUP(A1755,任务数值!A:R,9),MOD(A1755,3)=0,999,MOD(A1755,3)=1,VLOOKUP(A1755,任务数值!A:S,14))</f>
        <v>战斗类型-挂机关卡|35|170</v>
      </c>
      <c r="G1755" s="22">
        <f>_xlfn.IFS(MOD(A1755,3)=2,1,MOD(A1755,3)=0,VLOOKUP(A1755,任务数值!A:S,7),MOD(A1755,3)=1,1)</f>
        <v>1</v>
      </c>
      <c r="H1755" s="6" t="s">
        <v>21</v>
      </c>
      <c r="I1755" s="3">
        <v>3</v>
      </c>
    </row>
    <row r="1756" s="3" customFormat="1" spans="1:9">
      <c r="A1756" s="17">
        <v>1754</v>
      </c>
      <c r="B1756" s="3" t="str">
        <f>_xlfn.IFS(MOD(A1756,3)=2,VLOOKUP(A1756,任务数值!A:I,5),MOD(A1756,3)=0,VLOOKUP(A1756,任务数值!A:I,8),MOD(A1756,3)=1,VLOOKUP(A1756,任务数值!A:S,13))</f>
        <v>通关星球42-2</v>
      </c>
      <c r="C1756" s="17">
        <f t="shared" si="57"/>
        <v>1755</v>
      </c>
      <c r="D1756" s="22" t="str">
        <f t="shared" si="58"/>
        <v>成就类型-通关战斗类型关卡</v>
      </c>
      <c r="E1756" s="22">
        <v>1</v>
      </c>
      <c r="F1756" s="22" t="str">
        <f>_xlfn.IFS(MOD(A1756,3)=2,VLOOKUP(A1756,任务数值!A:R,9),MOD(A1756,3)=0,999,MOD(A1756,3)=1,VLOOKUP(A1756,任务数值!A:S,14))</f>
        <v>战斗类型-精英关卡|42|2</v>
      </c>
      <c r="G1756" s="22">
        <f>_xlfn.IFS(MOD(A1756,3)=2,1,MOD(A1756,3)=0,VLOOKUP(A1756,任务数值!A:S,7),MOD(A1756,3)=1,1)</f>
        <v>1</v>
      </c>
      <c r="H1756" s="6" t="s">
        <v>21</v>
      </c>
      <c r="I1756" s="3">
        <v>3</v>
      </c>
    </row>
    <row r="1757" s="3" customFormat="1" spans="1:9">
      <c r="A1757" s="17">
        <v>1755</v>
      </c>
      <c r="B1757" s="3" t="str">
        <f>_xlfn.IFS(MOD(A1757,3)=2,VLOOKUP(A1757,任务数值!A:I,5),MOD(A1757,3)=0,VLOOKUP(A1757,任务数值!A:I,8),MOD(A1757,3)=1,VLOOKUP(A1757,任务数值!A:S,13))</f>
        <v>职业总等级到达15000</v>
      </c>
      <c r="C1757" s="17">
        <f t="shared" si="57"/>
        <v>1756</v>
      </c>
      <c r="D1757" s="22" t="str">
        <f t="shared" si="58"/>
        <v>成就类型-职业到达等级</v>
      </c>
      <c r="E1757" s="22">
        <v>1</v>
      </c>
      <c r="F1757" s="22">
        <f>_xlfn.IFS(MOD(A1757,3)=2,VLOOKUP(A1757,任务数值!A:R,9),MOD(A1757,3)=0,999,MOD(A1757,3)=1,VLOOKUP(A1757,任务数值!A:S,14))</f>
        <v>999</v>
      </c>
      <c r="G1757" s="22">
        <f>_xlfn.IFS(MOD(A1757,3)=2,1,MOD(A1757,3)=0,VLOOKUP(A1757,任务数值!A:S,7),MOD(A1757,3)=1,1)</f>
        <v>15000</v>
      </c>
      <c r="H1757" s="6" t="s">
        <v>21</v>
      </c>
      <c r="I1757" s="3">
        <v>3</v>
      </c>
    </row>
    <row r="1758" s="3" customFormat="1" spans="1:9">
      <c r="A1758" s="17">
        <v>1756</v>
      </c>
      <c r="B1758" s="3" t="str">
        <f>_xlfn.IFS(MOD(A1758,3)=2,VLOOKUP(A1758,任务数值!A:I,5),MOD(A1758,3)=0,VLOOKUP(A1758,任务数值!A:I,8),MOD(A1758,3)=1,VLOOKUP(A1758,任务数值!A:S,13))</f>
        <v>通关守卫战:暗紫星170</v>
      </c>
      <c r="C1758" s="17">
        <f t="shared" si="57"/>
        <v>1757</v>
      </c>
      <c r="D1758" s="22" t="str">
        <f t="shared" si="58"/>
        <v>成就类型-通关战斗类型关卡</v>
      </c>
      <c r="E1758" s="22">
        <v>1</v>
      </c>
      <c r="F1758" s="22" t="str">
        <f>_xlfn.IFS(MOD(A1758,3)=2,VLOOKUP(A1758,任务数值!A:R,9),MOD(A1758,3)=0,999,MOD(A1758,3)=1,VLOOKUP(A1758,任务数值!A:S,14))</f>
        <v>战斗类型-挂机关卡|35|170</v>
      </c>
      <c r="G1758" s="22">
        <f>_xlfn.IFS(MOD(A1758,3)=2,1,MOD(A1758,3)=0,VLOOKUP(A1758,任务数值!A:S,7),MOD(A1758,3)=1,1)</f>
        <v>1</v>
      </c>
      <c r="H1758" s="6" t="s">
        <v>21</v>
      </c>
      <c r="I1758" s="3">
        <v>3</v>
      </c>
    </row>
    <row r="1759" s="3" customFormat="1" spans="1:9">
      <c r="A1759" s="17">
        <v>1757</v>
      </c>
      <c r="B1759" s="3" t="str">
        <f>_xlfn.IFS(MOD(A1759,3)=2,VLOOKUP(A1759,任务数值!A:I,5),MOD(A1759,3)=0,VLOOKUP(A1759,任务数值!A:I,8),MOD(A1759,3)=1,VLOOKUP(A1759,任务数值!A:S,13))</f>
        <v>通关星球42-2</v>
      </c>
      <c r="C1759" s="17">
        <f t="shared" si="57"/>
        <v>1758</v>
      </c>
      <c r="D1759" s="22" t="str">
        <f t="shared" si="58"/>
        <v>成就类型-通关战斗类型关卡</v>
      </c>
      <c r="E1759" s="22">
        <v>1</v>
      </c>
      <c r="F1759" s="22" t="str">
        <f>_xlfn.IFS(MOD(A1759,3)=2,VLOOKUP(A1759,任务数值!A:R,9),MOD(A1759,3)=0,999,MOD(A1759,3)=1,VLOOKUP(A1759,任务数值!A:S,14))</f>
        <v>战斗类型-精英关卡|42|2</v>
      </c>
      <c r="G1759" s="22">
        <f>_xlfn.IFS(MOD(A1759,3)=2,1,MOD(A1759,3)=0,VLOOKUP(A1759,任务数值!A:S,7),MOD(A1759,3)=1,1)</f>
        <v>1</v>
      </c>
      <c r="H1759" s="6" t="s">
        <v>21</v>
      </c>
      <c r="I1759" s="3">
        <v>3</v>
      </c>
    </row>
    <row r="1760" s="3" customFormat="1" spans="1:9">
      <c r="A1760" s="17">
        <v>1758</v>
      </c>
      <c r="B1760" s="3" t="str">
        <f>_xlfn.IFS(MOD(A1760,3)=2,VLOOKUP(A1760,任务数值!A:I,5),MOD(A1760,3)=0,VLOOKUP(A1760,任务数值!A:I,8),MOD(A1760,3)=1,VLOOKUP(A1760,任务数值!A:S,13))</f>
        <v>职业总等级到达15000</v>
      </c>
      <c r="C1760" s="17">
        <f t="shared" si="57"/>
        <v>1759</v>
      </c>
      <c r="D1760" s="22" t="str">
        <f t="shared" si="58"/>
        <v>成就类型-职业到达等级</v>
      </c>
      <c r="E1760" s="22">
        <v>1</v>
      </c>
      <c r="F1760" s="22">
        <f>_xlfn.IFS(MOD(A1760,3)=2,VLOOKUP(A1760,任务数值!A:R,9),MOD(A1760,3)=0,999,MOD(A1760,3)=1,VLOOKUP(A1760,任务数值!A:S,14))</f>
        <v>999</v>
      </c>
      <c r="G1760" s="22">
        <f>_xlfn.IFS(MOD(A1760,3)=2,1,MOD(A1760,3)=0,VLOOKUP(A1760,任务数值!A:S,7),MOD(A1760,3)=1,1)</f>
        <v>15000</v>
      </c>
      <c r="H1760" s="6" t="s">
        <v>21</v>
      </c>
      <c r="I1760" s="3">
        <v>3</v>
      </c>
    </row>
    <row r="1761" s="3" customFormat="1" spans="1:9">
      <c r="A1761" s="17">
        <v>1759</v>
      </c>
      <c r="B1761" s="3" t="str">
        <f>_xlfn.IFS(MOD(A1761,3)=2,VLOOKUP(A1761,任务数值!A:I,5),MOD(A1761,3)=0,VLOOKUP(A1761,任务数值!A:I,8),MOD(A1761,3)=1,VLOOKUP(A1761,任务数值!A:S,13))</f>
        <v>通关守卫战:暗紫星170</v>
      </c>
      <c r="C1761" s="17">
        <f t="shared" si="57"/>
        <v>1760</v>
      </c>
      <c r="D1761" s="22" t="str">
        <f t="shared" si="58"/>
        <v>成就类型-通关战斗类型关卡</v>
      </c>
      <c r="E1761" s="22">
        <v>1</v>
      </c>
      <c r="F1761" s="22" t="str">
        <f>_xlfn.IFS(MOD(A1761,3)=2,VLOOKUP(A1761,任务数值!A:R,9),MOD(A1761,3)=0,999,MOD(A1761,3)=1,VLOOKUP(A1761,任务数值!A:S,14))</f>
        <v>战斗类型-挂机关卡|35|170</v>
      </c>
      <c r="G1761" s="22">
        <f>_xlfn.IFS(MOD(A1761,3)=2,1,MOD(A1761,3)=0,VLOOKUP(A1761,任务数值!A:S,7),MOD(A1761,3)=1,1)</f>
        <v>1</v>
      </c>
      <c r="H1761" s="6" t="s">
        <v>21</v>
      </c>
      <c r="I1761" s="3">
        <v>3</v>
      </c>
    </row>
    <row r="1762" s="3" customFormat="1" spans="1:9">
      <c r="A1762" s="17">
        <v>1760</v>
      </c>
      <c r="B1762" s="3" t="str">
        <f>_xlfn.IFS(MOD(A1762,3)=2,VLOOKUP(A1762,任务数值!A:I,5),MOD(A1762,3)=0,VLOOKUP(A1762,任务数值!A:I,8),MOD(A1762,3)=1,VLOOKUP(A1762,任务数值!A:S,13))</f>
        <v>通关星球42-2</v>
      </c>
      <c r="C1762" s="17">
        <f t="shared" si="57"/>
        <v>1761</v>
      </c>
      <c r="D1762" s="22" t="str">
        <f t="shared" si="58"/>
        <v>成就类型-通关战斗类型关卡</v>
      </c>
      <c r="E1762" s="22">
        <v>1</v>
      </c>
      <c r="F1762" s="22" t="str">
        <f>_xlfn.IFS(MOD(A1762,3)=2,VLOOKUP(A1762,任务数值!A:R,9),MOD(A1762,3)=0,999,MOD(A1762,3)=1,VLOOKUP(A1762,任务数值!A:S,14))</f>
        <v>战斗类型-精英关卡|42|2</v>
      </c>
      <c r="G1762" s="22">
        <f>_xlfn.IFS(MOD(A1762,3)=2,1,MOD(A1762,3)=0,VLOOKUP(A1762,任务数值!A:S,7),MOD(A1762,3)=1,1)</f>
        <v>1</v>
      </c>
      <c r="H1762" s="6" t="s">
        <v>21</v>
      </c>
      <c r="I1762" s="3">
        <v>3</v>
      </c>
    </row>
    <row r="1763" s="3" customFormat="1" spans="1:9">
      <c r="A1763" s="17">
        <v>1761</v>
      </c>
      <c r="B1763" s="3" t="str">
        <f>_xlfn.IFS(MOD(A1763,3)=2,VLOOKUP(A1763,任务数值!A:I,5),MOD(A1763,3)=0,VLOOKUP(A1763,任务数值!A:I,8),MOD(A1763,3)=1,VLOOKUP(A1763,任务数值!A:S,13))</f>
        <v>职业总等级到达15000</v>
      </c>
      <c r="C1763" s="17">
        <f t="shared" si="57"/>
        <v>1762</v>
      </c>
      <c r="D1763" s="22" t="str">
        <f t="shared" si="58"/>
        <v>成就类型-职业到达等级</v>
      </c>
      <c r="E1763" s="22">
        <v>1</v>
      </c>
      <c r="F1763" s="22">
        <f>_xlfn.IFS(MOD(A1763,3)=2,VLOOKUP(A1763,任务数值!A:R,9),MOD(A1763,3)=0,999,MOD(A1763,3)=1,VLOOKUP(A1763,任务数值!A:S,14))</f>
        <v>999</v>
      </c>
      <c r="G1763" s="22">
        <f>_xlfn.IFS(MOD(A1763,3)=2,1,MOD(A1763,3)=0,VLOOKUP(A1763,任务数值!A:S,7),MOD(A1763,3)=1,1)</f>
        <v>15000</v>
      </c>
      <c r="H1763" s="6" t="s">
        <v>21</v>
      </c>
      <c r="I1763" s="3">
        <v>3</v>
      </c>
    </row>
    <row r="1764" s="3" customFormat="1" spans="1:9">
      <c r="A1764" s="17">
        <v>1762</v>
      </c>
      <c r="B1764" s="3" t="str">
        <f>_xlfn.IFS(MOD(A1764,3)=2,VLOOKUP(A1764,任务数值!A:I,5),MOD(A1764,3)=0,VLOOKUP(A1764,任务数值!A:I,8),MOD(A1764,3)=1,VLOOKUP(A1764,任务数值!A:S,13))</f>
        <v>通关守卫战:暗紫星170</v>
      </c>
      <c r="C1764" s="17">
        <f t="shared" si="57"/>
        <v>1763</v>
      </c>
      <c r="D1764" s="22" t="str">
        <f t="shared" si="58"/>
        <v>成就类型-通关战斗类型关卡</v>
      </c>
      <c r="E1764" s="22">
        <v>1</v>
      </c>
      <c r="F1764" s="22" t="str">
        <f>_xlfn.IFS(MOD(A1764,3)=2,VLOOKUP(A1764,任务数值!A:R,9),MOD(A1764,3)=0,999,MOD(A1764,3)=1,VLOOKUP(A1764,任务数值!A:S,14))</f>
        <v>战斗类型-挂机关卡|35|170</v>
      </c>
      <c r="G1764" s="22">
        <f>_xlfn.IFS(MOD(A1764,3)=2,1,MOD(A1764,3)=0,VLOOKUP(A1764,任务数值!A:S,7),MOD(A1764,3)=1,1)</f>
        <v>1</v>
      </c>
      <c r="H1764" s="6" t="s">
        <v>21</v>
      </c>
      <c r="I1764" s="3">
        <v>3</v>
      </c>
    </row>
    <row r="1765" s="3" customFormat="1" spans="1:9">
      <c r="A1765" s="17">
        <v>1763</v>
      </c>
      <c r="B1765" s="3" t="str">
        <f>_xlfn.IFS(MOD(A1765,3)=2,VLOOKUP(A1765,任务数值!A:I,5),MOD(A1765,3)=0,VLOOKUP(A1765,任务数值!A:I,8),MOD(A1765,3)=1,VLOOKUP(A1765,任务数值!A:S,13))</f>
        <v>通关星球42-2</v>
      </c>
      <c r="C1765" s="17">
        <f t="shared" si="57"/>
        <v>1764</v>
      </c>
      <c r="D1765" s="22" t="str">
        <f t="shared" si="58"/>
        <v>成就类型-通关战斗类型关卡</v>
      </c>
      <c r="E1765" s="22">
        <v>1</v>
      </c>
      <c r="F1765" s="22" t="str">
        <f>_xlfn.IFS(MOD(A1765,3)=2,VLOOKUP(A1765,任务数值!A:R,9),MOD(A1765,3)=0,999,MOD(A1765,3)=1,VLOOKUP(A1765,任务数值!A:S,14))</f>
        <v>战斗类型-精英关卡|42|2</v>
      </c>
      <c r="G1765" s="22">
        <f>_xlfn.IFS(MOD(A1765,3)=2,1,MOD(A1765,3)=0,VLOOKUP(A1765,任务数值!A:S,7),MOD(A1765,3)=1,1)</f>
        <v>1</v>
      </c>
      <c r="H1765" s="6" t="s">
        <v>21</v>
      </c>
      <c r="I1765" s="3">
        <v>3</v>
      </c>
    </row>
    <row r="1766" s="3" customFormat="1" spans="1:9">
      <c r="A1766" s="17">
        <v>1764</v>
      </c>
      <c r="B1766" s="3" t="str">
        <f>_xlfn.IFS(MOD(A1766,3)=2,VLOOKUP(A1766,任务数值!A:I,5),MOD(A1766,3)=0,VLOOKUP(A1766,任务数值!A:I,8),MOD(A1766,3)=1,VLOOKUP(A1766,任务数值!A:S,13))</f>
        <v>职业总等级到达15000</v>
      </c>
      <c r="C1766" s="17">
        <f t="shared" si="57"/>
        <v>1765</v>
      </c>
      <c r="D1766" s="22" t="str">
        <f t="shared" si="58"/>
        <v>成就类型-职业到达等级</v>
      </c>
      <c r="E1766" s="22">
        <v>1</v>
      </c>
      <c r="F1766" s="22">
        <f>_xlfn.IFS(MOD(A1766,3)=2,VLOOKUP(A1766,任务数值!A:R,9),MOD(A1766,3)=0,999,MOD(A1766,3)=1,VLOOKUP(A1766,任务数值!A:S,14))</f>
        <v>999</v>
      </c>
      <c r="G1766" s="22">
        <f>_xlfn.IFS(MOD(A1766,3)=2,1,MOD(A1766,3)=0,VLOOKUP(A1766,任务数值!A:S,7),MOD(A1766,3)=1,1)</f>
        <v>15000</v>
      </c>
      <c r="H1766" s="6" t="s">
        <v>21</v>
      </c>
      <c r="I1766" s="3">
        <v>3</v>
      </c>
    </row>
    <row r="1767" s="3" customFormat="1" spans="1:9">
      <c r="A1767" s="17">
        <v>1765</v>
      </c>
      <c r="B1767" s="3" t="str">
        <f>_xlfn.IFS(MOD(A1767,3)=2,VLOOKUP(A1767,任务数值!A:I,5),MOD(A1767,3)=0,VLOOKUP(A1767,任务数值!A:I,8),MOD(A1767,3)=1,VLOOKUP(A1767,任务数值!A:S,13))</f>
        <v>通关守卫战:暗紫星170</v>
      </c>
      <c r="C1767" s="17">
        <f t="shared" si="57"/>
        <v>1766</v>
      </c>
      <c r="D1767" s="22" t="str">
        <f t="shared" si="58"/>
        <v>成就类型-通关战斗类型关卡</v>
      </c>
      <c r="E1767" s="22">
        <v>1</v>
      </c>
      <c r="F1767" s="22" t="str">
        <f>_xlfn.IFS(MOD(A1767,3)=2,VLOOKUP(A1767,任务数值!A:R,9),MOD(A1767,3)=0,999,MOD(A1767,3)=1,VLOOKUP(A1767,任务数值!A:S,14))</f>
        <v>战斗类型-挂机关卡|35|170</v>
      </c>
      <c r="G1767" s="22">
        <f>_xlfn.IFS(MOD(A1767,3)=2,1,MOD(A1767,3)=0,VLOOKUP(A1767,任务数值!A:S,7),MOD(A1767,3)=1,1)</f>
        <v>1</v>
      </c>
      <c r="H1767" s="6" t="s">
        <v>21</v>
      </c>
      <c r="I1767" s="3">
        <v>3</v>
      </c>
    </row>
    <row r="1768" s="3" customFormat="1" spans="1:9">
      <c r="A1768" s="17">
        <v>1766</v>
      </c>
      <c r="B1768" s="3" t="str">
        <f>_xlfn.IFS(MOD(A1768,3)=2,VLOOKUP(A1768,任务数值!A:I,5),MOD(A1768,3)=0,VLOOKUP(A1768,任务数值!A:I,8),MOD(A1768,3)=1,VLOOKUP(A1768,任务数值!A:S,13))</f>
        <v>通关星球42-2</v>
      </c>
      <c r="C1768" s="17">
        <f t="shared" si="57"/>
        <v>1767</v>
      </c>
      <c r="D1768" s="22" t="str">
        <f t="shared" si="58"/>
        <v>成就类型-通关战斗类型关卡</v>
      </c>
      <c r="E1768" s="22">
        <v>1</v>
      </c>
      <c r="F1768" s="22" t="str">
        <f>_xlfn.IFS(MOD(A1768,3)=2,VLOOKUP(A1768,任务数值!A:R,9),MOD(A1768,3)=0,999,MOD(A1768,3)=1,VLOOKUP(A1768,任务数值!A:S,14))</f>
        <v>战斗类型-精英关卡|42|2</v>
      </c>
      <c r="G1768" s="22">
        <f>_xlfn.IFS(MOD(A1768,3)=2,1,MOD(A1768,3)=0,VLOOKUP(A1768,任务数值!A:S,7),MOD(A1768,3)=1,1)</f>
        <v>1</v>
      </c>
      <c r="H1768" s="6" t="s">
        <v>21</v>
      </c>
      <c r="I1768" s="3">
        <v>3</v>
      </c>
    </row>
    <row r="1769" s="3" customFormat="1" spans="1:9">
      <c r="A1769" s="17">
        <v>1767</v>
      </c>
      <c r="B1769" s="3" t="str">
        <f>_xlfn.IFS(MOD(A1769,3)=2,VLOOKUP(A1769,任务数值!A:I,5),MOD(A1769,3)=0,VLOOKUP(A1769,任务数值!A:I,8),MOD(A1769,3)=1,VLOOKUP(A1769,任务数值!A:S,13))</f>
        <v>职业总等级到达15000</v>
      </c>
      <c r="C1769" s="17">
        <f t="shared" si="57"/>
        <v>1768</v>
      </c>
      <c r="D1769" s="22" t="str">
        <f t="shared" si="58"/>
        <v>成就类型-职业到达等级</v>
      </c>
      <c r="E1769" s="22">
        <v>1</v>
      </c>
      <c r="F1769" s="22">
        <f>_xlfn.IFS(MOD(A1769,3)=2,VLOOKUP(A1769,任务数值!A:R,9),MOD(A1769,3)=0,999,MOD(A1769,3)=1,VLOOKUP(A1769,任务数值!A:S,14))</f>
        <v>999</v>
      </c>
      <c r="G1769" s="22">
        <f>_xlfn.IFS(MOD(A1769,3)=2,1,MOD(A1769,3)=0,VLOOKUP(A1769,任务数值!A:S,7),MOD(A1769,3)=1,1)</f>
        <v>15000</v>
      </c>
      <c r="H1769" s="6" t="s">
        <v>21</v>
      </c>
      <c r="I1769" s="3">
        <v>3</v>
      </c>
    </row>
    <row r="1770" s="3" customFormat="1" spans="1:9">
      <c r="A1770" s="17">
        <v>1768</v>
      </c>
      <c r="B1770" s="3" t="str">
        <f>_xlfn.IFS(MOD(A1770,3)=2,VLOOKUP(A1770,任务数值!A:I,5),MOD(A1770,3)=0,VLOOKUP(A1770,任务数值!A:I,8),MOD(A1770,3)=1,VLOOKUP(A1770,任务数值!A:S,13))</f>
        <v>通关守卫战:暗紫星170</v>
      </c>
      <c r="C1770" s="17">
        <f t="shared" si="57"/>
        <v>1769</v>
      </c>
      <c r="D1770" s="22" t="str">
        <f t="shared" si="58"/>
        <v>成就类型-通关战斗类型关卡</v>
      </c>
      <c r="E1770" s="22">
        <v>1</v>
      </c>
      <c r="F1770" s="22" t="str">
        <f>_xlfn.IFS(MOD(A1770,3)=2,VLOOKUP(A1770,任务数值!A:R,9),MOD(A1770,3)=0,999,MOD(A1770,3)=1,VLOOKUP(A1770,任务数值!A:S,14))</f>
        <v>战斗类型-挂机关卡|35|170</v>
      </c>
      <c r="G1770" s="22">
        <f>_xlfn.IFS(MOD(A1770,3)=2,1,MOD(A1770,3)=0,VLOOKUP(A1770,任务数值!A:S,7),MOD(A1770,3)=1,1)</f>
        <v>1</v>
      </c>
      <c r="H1770" s="6" t="s">
        <v>21</v>
      </c>
      <c r="I1770" s="3">
        <v>3</v>
      </c>
    </row>
    <row r="1771" s="3" customFormat="1" spans="1:9">
      <c r="A1771" s="17">
        <v>1769</v>
      </c>
      <c r="B1771" s="3" t="str">
        <f>_xlfn.IFS(MOD(A1771,3)=2,VLOOKUP(A1771,任务数值!A:I,5),MOD(A1771,3)=0,VLOOKUP(A1771,任务数值!A:I,8),MOD(A1771,3)=1,VLOOKUP(A1771,任务数值!A:S,13))</f>
        <v>通关星球42-2</v>
      </c>
      <c r="C1771" s="17">
        <f t="shared" si="57"/>
        <v>1770</v>
      </c>
      <c r="D1771" s="22" t="str">
        <f t="shared" si="58"/>
        <v>成就类型-通关战斗类型关卡</v>
      </c>
      <c r="E1771" s="22">
        <v>1</v>
      </c>
      <c r="F1771" s="22" t="str">
        <f>_xlfn.IFS(MOD(A1771,3)=2,VLOOKUP(A1771,任务数值!A:R,9),MOD(A1771,3)=0,999,MOD(A1771,3)=1,VLOOKUP(A1771,任务数值!A:S,14))</f>
        <v>战斗类型-精英关卡|42|2</v>
      </c>
      <c r="G1771" s="22">
        <f>_xlfn.IFS(MOD(A1771,3)=2,1,MOD(A1771,3)=0,VLOOKUP(A1771,任务数值!A:S,7),MOD(A1771,3)=1,1)</f>
        <v>1</v>
      </c>
      <c r="H1771" s="6" t="s">
        <v>21</v>
      </c>
      <c r="I1771" s="3">
        <v>3</v>
      </c>
    </row>
    <row r="1772" s="3" customFormat="1" spans="1:9">
      <c r="A1772" s="17">
        <v>1770</v>
      </c>
      <c r="B1772" s="3" t="str">
        <f>_xlfn.IFS(MOD(A1772,3)=2,VLOOKUP(A1772,任务数值!A:I,5),MOD(A1772,3)=0,VLOOKUP(A1772,任务数值!A:I,8),MOD(A1772,3)=1,VLOOKUP(A1772,任务数值!A:S,13))</f>
        <v>职业总等级到达15000</v>
      </c>
      <c r="C1772" s="17">
        <f t="shared" si="57"/>
        <v>1771</v>
      </c>
      <c r="D1772" s="22" t="str">
        <f t="shared" si="58"/>
        <v>成就类型-职业到达等级</v>
      </c>
      <c r="E1772" s="22">
        <v>1</v>
      </c>
      <c r="F1772" s="22">
        <f>_xlfn.IFS(MOD(A1772,3)=2,VLOOKUP(A1772,任务数值!A:R,9),MOD(A1772,3)=0,999,MOD(A1772,3)=1,VLOOKUP(A1772,任务数值!A:S,14))</f>
        <v>999</v>
      </c>
      <c r="G1772" s="22">
        <f>_xlfn.IFS(MOD(A1772,3)=2,1,MOD(A1772,3)=0,VLOOKUP(A1772,任务数值!A:S,7),MOD(A1772,3)=1,1)</f>
        <v>15000</v>
      </c>
      <c r="H1772" s="6" t="s">
        <v>21</v>
      </c>
      <c r="I1772" s="3">
        <v>3</v>
      </c>
    </row>
    <row r="1773" s="3" customFormat="1" spans="1:9">
      <c r="A1773" s="17">
        <v>1771</v>
      </c>
      <c r="B1773" s="3" t="str">
        <f>_xlfn.IFS(MOD(A1773,3)=2,VLOOKUP(A1773,任务数值!A:I,5),MOD(A1773,3)=0,VLOOKUP(A1773,任务数值!A:I,8),MOD(A1773,3)=1,VLOOKUP(A1773,任务数值!A:S,13))</f>
        <v>通关守卫战:暗紫星170</v>
      </c>
      <c r="C1773" s="17">
        <f t="shared" si="57"/>
        <v>1772</v>
      </c>
      <c r="D1773" s="22" t="str">
        <f t="shared" si="58"/>
        <v>成就类型-通关战斗类型关卡</v>
      </c>
      <c r="E1773" s="22">
        <v>1</v>
      </c>
      <c r="F1773" s="22" t="str">
        <f>_xlfn.IFS(MOD(A1773,3)=2,VLOOKUP(A1773,任务数值!A:R,9),MOD(A1773,3)=0,999,MOD(A1773,3)=1,VLOOKUP(A1773,任务数值!A:S,14))</f>
        <v>战斗类型-挂机关卡|35|170</v>
      </c>
      <c r="G1773" s="22">
        <f>_xlfn.IFS(MOD(A1773,3)=2,1,MOD(A1773,3)=0,VLOOKUP(A1773,任务数值!A:S,7),MOD(A1773,3)=1,1)</f>
        <v>1</v>
      </c>
      <c r="H1773" s="6" t="s">
        <v>21</v>
      </c>
      <c r="I1773" s="3">
        <v>3</v>
      </c>
    </row>
    <row r="1774" s="3" customFormat="1" spans="1:9">
      <c r="A1774" s="17">
        <v>1772</v>
      </c>
      <c r="B1774" s="3" t="str">
        <f>_xlfn.IFS(MOD(A1774,3)=2,VLOOKUP(A1774,任务数值!A:I,5),MOD(A1774,3)=0,VLOOKUP(A1774,任务数值!A:I,8),MOD(A1774,3)=1,VLOOKUP(A1774,任务数值!A:S,13))</f>
        <v>通关星球42-2</v>
      </c>
      <c r="C1774" s="17">
        <f t="shared" si="57"/>
        <v>1773</v>
      </c>
      <c r="D1774" s="22" t="str">
        <f t="shared" si="58"/>
        <v>成就类型-通关战斗类型关卡</v>
      </c>
      <c r="E1774" s="22">
        <v>1</v>
      </c>
      <c r="F1774" s="22" t="str">
        <f>_xlfn.IFS(MOD(A1774,3)=2,VLOOKUP(A1774,任务数值!A:R,9),MOD(A1774,3)=0,999,MOD(A1774,3)=1,VLOOKUP(A1774,任务数值!A:S,14))</f>
        <v>战斗类型-精英关卡|42|2</v>
      </c>
      <c r="G1774" s="22">
        <f>_xlfn.IFS(MOD(A1774,3)=2,1,MOD(A1774,3)=0,VLOOKUP(A1774,任务数值!A:S,7),MOD(A1774,3)=1,1)</f>
        <v>1</v>
      </c>
      <c r="H1774" s="6" t="s">
        <v>21</v>
      </c>
      <c r="I1774" s="3">
        <v>3</v>
      </c>
    </row>
    <row r="1775" s="3" customFormat="1" spans="1:9">
      <c r="A1775" s="17">
        <v>1773</v>
      </c>
      <c r="B1775" s="3" t="str">
        <f>_xlfn.IFS(MOD(A1775,3)=2,VLOOKUP(A1775,任务数值!A:I,5),MOD(A1775,3)=0,VLOOKUP(A1775,任务数值!A:I,8),MOD(A1775,3)=1,VLOOKUP(A1775,任务数值!A:S,13))</f>
        <v>职业总等级到达15000</v>
      </c>
      <c r="C1775" s="17">
        <f t="shared" si="57"/>
        <v>1774</v>
      </c>
      <c r="D1775" s="22" t="str">
        <f t="shared" si="58"/>
        <v>成就类型-职业到达等级</v>
      </c>
      <c r="E1775" s="22">
        <v>1</v>
      </c>
      <c r="F1775" s="22">
        <f>_xlfn.IFS(MOD(A1775,3)=2,VLOOKUP(A1775,任务数值!A:R,9),MOD(A1775,3)=0,999,MOD(A1775,3)=1,VLOOKUP(A1775,任务数值!A:S,14))</f>
        <v>999</v>
      </c>
      <c r="G1775" s="22">
        <f>_xlfn.IFS(MOD(A1775,3)=2,1,MOD(A1775,3)=0,VLOOKUP(A1775,任务数值!A:S,7),MOD(A1775,3)=1,1)</f>
        <v>15000</v>
      </c>
      <c r="H1775" s="6" t="s">
        <v>21</v>
      </c>
      <c r="I1775" s="3">
        <v>3</v>
      </c>
    </row>
    <row r="1776" s="3" customFormat="1" spans="1:9">
      <c r="A1776" s="17">
        <v>1774</v>
      </c>
      <c r="B1776" s="3" t="str">
        <f>_xlfn.IFS(MOD(A1776,3)=2,VLOOKUP(A1776,任务数值!A:I,5),MOD(A1776,3)=0,VLOOKUP(A1776,任务数值!A:I,8),MOD(A1776,3)=1,VLOOKUP(A1776,任务数值!A:S,13))</f>
        <v>通关守卫战:暗紫星170</v>
      </c>
      <c r="C1776" s="17">
        <f t="shared" si="57"/>
        <v>1775</v>
      </c>
      <c r="D1776" s="22" t="str">
        <f t="shared" si="58"/>
        <v>成就类型-通关战斗类型关卡</v>
      </c>
      <c r="E1776" s="22">
        <v>1</v>
      </c>
      <c r="F1776" s="22" t="str">
        <f>_xlfn.IFS(MOD(A1776,3)=2,VLOOKUP(A1776,任务数值!A:R,9),MOD(A1776,3)=0,999,MOD(A1776,3)=1,VLOOKUP(A1776,任务数值!A:S,14))</f>
        <v>战斗类型-挂机关卡|35|170</v>
      </c>
      <c r="G1776" s="22">
        <f>_xlfn.IFS(MOD(A1776,3)=2,1,MOD(A1776,3)=0,VLOOKUP(A1776,任务数值!A:S,7),MOD(A1776,3)=1,1)</f>
        <v>1</v>
      </c>
      <c r="H1776" s="6" t="s">
        <v>21</v>
      </c>
      <c r="I1776" s="3">
        <v>3</v>
      </c>
    </row>
    <row r="1777" s="3" customFormat="1" spans="1:9">
      <c r="A1777" s="17">
        <v>1775</v>
      </c>
      <c r="B1777" s="3" t="str">
        <f>_xlfn.IFS(MOD(A1777,3)=2,VLOOKUP(A1777,任务数值!A:I,5),MOD(A1777,3)=0,VLOOKUP(A1777,任务数值!A:I,8),MOD(A1777,3)=1,VLOOKUP(A1777,任务数值!A:S,13))</f>
        <v>通关星球42-2</v>
      </c>
      <c r="C1777" s="17">
        <f t="shared" si="57"/>
        <v>1776</v>
      </c>
      <c r="D1777" s="22" t="str">
        <f t="shared" si="58"/>
        <v>成就类型-通关战斗类型关卡</v>
      </c>
      <c r="E1777" s="22">
        <v>1</v>
      </c>
      <c r="F1777" s="22" t="str">
        <f>_xlfn.IFS(MOD(A1777,3)=2,VLOOKUP(A1777,任务数值!A:R,9),MOD(A1777,3)=0,999,MOD(A1777,3)=1,VLOOKUP(A1777,任务数值!A:S,14))</f>
        <v>战斗类型-精英关卡|42|2</v>
      </c>
      <c r="G1777" s="22">
        <f>_xlfn.IFS(MOD(A1777,3)=2,1,MOD(A1777,3)=0,VLOOKUP(A1777,任务数值!A:S,7),MOD(A1777,3)=1,1)</f>
        <v>1</v>
      </c>
      <c r="H1777" s="6" t="s">
        <v>21</v>
      </c>
      <c r="I1777" s="3">
        <v>3</v>
      </c>
    </row>
    <row r="1778" s="3" customFormat="1" spans="1:9">
      <c r="A1778" s="17">
        <v>1776</v>
      </c>
      <c r="B1778" s="3" t="str">
        <f>_xlfn.IFS(MOD(A1778,3)=2,VLOOKUP(A1778,任务数值!A:I,5),MOD(A1778,3)=0,VLOOKUP(A1778,任务数值!A:I,8),MOD(A1778,3)=1,VLOOKUP(A1778,任务数值!A:S,13))</f>
        <v>职业总等级到达15000</v>
      </c>
      <c r="C1778" s="17">
        <f t="shared" si="57"/>
        <v>1777</v>
      </c>
      <c r="D1778" s="22" t="str">
        <f t="shared" si="58"/>
        <v>成就类型-职业到达等级</v>
      </c>
      <c r="E1778" s="22">
        <v>1</v>
      </c>
      <c r="F1778" s="22">
        <f>_xlfn.IFS(MOD(A1778,3)=2,VLOOKUP(A1778,任务数值!A:R,9),MOD(A1778,3)=0,999,MOD(A1778,3)=1,VLOOKUP(A1778,任务数值!A:S,14))</f>
        <v>999</v>
      </c>
      <c r="G1778" s="22">
        <f>_xlfn.IFS(MOD(A1778,3)=2,1,MOD(A1778,3)=0,VLOOKUP(A1778,任务数值!A:S,7),MOD(A1778,3)=1,1)</f>
        <v>15000</v>
      </c>
      <c r="H1778" s="6" t="s">
        <v>21</v>
      </c>
      <c r="I1778" s="3">
        <v>3</v>
      </c>
    </row>
    <row r="1779" s="3" customFormat="1" spans="1:9">
      <c r="A1779" s="17">
        <v>1777</v>
      </c>
      <c r="B1779" s="3" t="str">
        <f>_xlfn.IFS(MOD(A1779,3)=2,VLOOKUP(A1779,任务数值!A:I,5),MOD(A1779,3)=0,VLOOKUP(A1779,任务数值!A:I,8),MOD(A1779,3)=1,VLOOKUP(A1779,任务数值!A:S,13))</f>
        <v>通关守卫战:暗紫星170</v>
      </c>
      <c r="C1779" s="17">
        <f t="shared" si="57"/>
        <v>1778</v>
      </c>
      <c r="D1779" s="22" t="str">
        <f t="shared" si="58"/>
        <v>成就类型-通关战斗类型关卡</v>
      </c>
      <c r="E1779" s="22">
        <v>1</v>
      </c>
      <c r="F1779" s="22" t="str">
        <f>_xlfn.IFS(MOD(A1779,3)=2,VLOOKUP(A1779,任务数值!A:R,9),MOD(A1779,3)=0,999,MOD(A1779,3)=1,VLOOKUP(A1779,任务数值!A:S,14))</f>
        <v>战斗类型-挂机关卡|35|170</v>
      </c>
      <c r="G1779" s="22">
        <f>_xlfn.IFS(MOD(A1779,3)=2,1,MOD(A1779,3)=0,VLOOKUP(A1779,任务数值!A:S,7),MOD(A1779,3)=1,1)</f>
        <v>1</v>
      </c>
      <c r="H1779" s="6" t="s">
        <v>21</v>
      </c>
      <c r="I1779" s="3">
        <v>3</v>
      </c>
    </row>
    <row r="1780" s="3" customFormat="1" spans="1:9">
      <c r="A1780" s="17">
        <v>1778</v>
      </c>
      <c r="B1780" s="3" t="str">
        <f>_xlfn.IFS(MOD(A1780,3)=2,VLOOKUP(A1780,任务数值!A:I,5),MOD(A1780,3)=0,VLOOKUP(A1780,任务数值!A:I,8),MOD(A1780,3)=1,VLOOKUP(A1780,任务数值!A:S,13))</f>
        <v>通关星球42-2</v>
      </c>
      <c r="C1780" s="17">
        <f t="shared" si="57"/>
        <v>1779</v>
      </c>
      <c r="D1780" s="22" t="str">
        <f t="shared" si="58"/>
        <v>成就类型-通关战斗类型关卡</v>
      </c>
      <c r="E1780" s="22">
        <v>1</v>
      </c>
      <c r="F1780" s="22" t="str">
        <f>_xlfn.IFS(MOD(A1780,3)=2,VLOOKUP(A1780,任务数值!A:R,9),MOD(A1780,3)=0,999,MOD(A1780,3)=1,VLOOKUP(A1780,任务数值!A:S,14))</f>
        <v>战斗类型-精英关卡|42|2</v>
      </c>
      <c r="G1780" s="22">
        <f>_xlfn.IFS(MOD(A1780,3)=2,1,MOD(A1780,3)=0,VLOOKUP(A1780,任务数值!A:S,7),MOD(A1780,3)=1,1)</f>
        <v>1</v>
      </c>
      <c r="H1780" s="6" t="s">
        <v>21</v>
      </c>
      <c r="I1780" s="3">
        <v>3</v>
      </c>
    </row>
    <row r="1781" s="3" customFormat="1" spans="1:9">
      <c r="A1781" s="17">
        <v>1779</v>
      </c>
      <c r="B1781" s="3" t="str">
        <f>_xlfn.IFS(MOD(A1781,3)=2,VLOOKUP(A1781,任务数值!A:I,5),MOD(A1781,3)=0,VLOOKUP(A1781,任务数值!A:I,8),MOD(A1781,3)=1,VLOOKUP(A1781,任务数值!A:S,13))</f>
        <v>职业总等级到达15000</v>
      </c>
      <c r="C1781" s="17">
        <f t="shared" si="57"/>
        <v>1780</v>
      </c>
      <c r="D1781" s="22" t="str">
        <f t="shared" si="58"/>
        <v>成就类型-职业到达等级</v>
      </c>
      <c r="E1781" s="22">
        <v>1</v>
      </c>
      <c r="F1781" s="22">
        <f>_xlfn.IFS(MOD(A1781,3)=2,VLOOKUP(A1781,任务数值!A:R,9),MOD(A1781,3)=0,999,MOD(A1781,3)=1,VLOOKUP(A1781,任务数值!A:S,14))</f>
        <v>999</v>
      </c>
      <c r="G1781" s="22">
        <f>_xlfn.IFS(MOD(A1781,3)=2,1,MOD(A1781,3)=0,VLOOKUP(A1781,任务数值!A:S,7),MOD(A1781,3)=1,1)</f>
        <v>15000</v>
      </c>
      <c r="H1781" s="6" t="s">
        <v>21</v>
      </c>
      <c r="I1781" s="3">
        <v>3</v>
      </c>
    </row>
    <row r="1782" s="3" customFormat="1" spans="1:9">
      <c r="A1782" s="17">
        <v>1780</v>
      </c>
      <c r="B1782" s="3" t="str">
        <f>_xlfn.IFS(MOD(A1782,3)=2,VLOOKUP(A1782,任务数值!A:I,5),MOD(A1782,3)=0,VLOOKUP(A1782,任务数值!A:I,8),MOD(A1782,3)=1,VLOOKUP(A1782,任务数值!A:S,13))</f>
        <v>通关守卫战:暗紫星170</v>
      </c>
      <c r="C1782" s="17">
        <f t="shared" si="57"/>
        <v>1781</v>
      </c>
      <c r="D1782" s="22" t="str">
        <f t="shared" si="58"/>
        <v>成就类型-通关战斗类型关卡</v>
      </c>
      <c r="E1782" s="22">
        <v>1</v>
      </c>
      <c r="F1782" s="22" t="str">
        <f>_xlfn.IFS(MOD(A1782,3)=2,VLOOKUP(A1782,任务数值!A:R,9),MOD(A1782,3)=0,999,MOD(A1782,3)=1,VLOOKUP(A1782,任务数值!A:S,14))</f>
        <v>战斗类型-挂机关卡|35|170</v>
      </c>
      <c r="G1782" s="22">
        <f>_xlfn.IFS(MOD(A1782,3)=2,1,MOD(A1782,3)=0,VLOOKUP(A1782,任务数值!A:S,7),MOD(A1782,3)=1,1)</f>
        <v>1</v>
      </c>
      <c r="H1782" s="6" t="s">
        <v>21</v>
      </c>
      <c r="I1782" s="3">
        <v>3</v>
      </c>
    </row>
    <row r="1783" s="3" customFormat="1" spans="1:9">
      <c r="A1783" s="17">
        <v>1781</v>
      </c>
      <c r="B1783" s="3" t="str">
        <f>_xlfn.IFS(MOD(A1783,3)=2,VLOOKUP(A1783,任务数值!A:I,5),MOD(A1783,3)=0,VLOOKUP(A1783,任务数值!A:I,8),MOD(A1783,3)=1,VLOOKUP(A1783,任务数值!A:S,13))</f>
        <v>通关星球42-2</v>
      </c>
      <c r="C1783" s="17">
        <f t="shared" si="57"/>
        <v>1782</v>
      </c>
      <c r="D1783" s="22" t="str">
        <f t="shared" si="58"/>
        <v>成就类型-通关战斗类型关卡</v>
      </c>
      <c r="E1783" s="22">
        <v>1</v>
      </c>
      <c r="F1783" s="22" t="str">
        <f>_xlfn.IFS(MOD(A1783,3)=2,VLOOKUP(A1783,任务数值!A:R,9),MOD(A1783,3)=0,999,MOD(A1783,3)=1,VLOOKUP(A1783,任务数值!A:S,14))</f>
        <v>战斗类型-精英关卡|42|2</v>
      </c>
      <c r="G1783" s="22">
        <f>_xlfn.IFS(MOD(A1783,3)=2,1,MOD(A1783,3)=0,VLOOKUP(A1783,任务数值!A:S,7),MOD(A1783,3)=1,1)</f>
        <v>1</v>
      </c>
      <c r="H1783" s="6" t="s">
        <v>21</v>
      </c>
      <c r="I1783" s="3">
        <v>3</v>
      </c>
    </row>
    <row r="1784" s="3" customFormat="1" spans="1:9">
      <c r="A1784" s="17">
        <v>1782</v>
      </c>
      <c r="B1784" s="3" t="str">
        <f>_xlfn.IFS(MOD(A1784,3)=2,VLOOKUP(A1784,任务数值!A:I,5),MOD(A1784,3)=0,VLOOKUP(A1784,任务数值!A:I,8),MOD(A1784,3)=1,VLOOKUP(A1784,任务数值!A:S,13))</f>
        <v>职业总等级到达15000</v>
      </c>
      <c r="C1784" s="17">
        <f t="shared" si="57"/>
        <v>1783</v>
      </c>
      <c r="D1784" s="22" t="str">
        <f t="shared" si="58"/>
        <v>成就类型-职业到达等级</v>
      </c>
      <c r="E1784" s="22">
        <v>1</v>
      </c>
      <c r="F1784" s="22">
        <f>_xlfn.IFS(MOD(A1784,3)=2,VLOOKUP(A1784,任务数值!A:R,9),MOD(A1784,3)=0,999,MOD(A1784,3)=1,VLOOKUP(A1784,任务数值!A:S,14))</f>
        <v>999</v>
      </c>
      <c r="G1784" s="22">
        <f>_xlfn.IFS(MOD(A1784,3)=2,1,MOD(A1784,3)=0,VLOOKUP(A1784,任务数值!A:S,7),MOD(A1784,3)=1,1)</f>
        <v>15000</v>
      </c>
      <c r="H1784" s="6" t="s">
        <v>21</v>
      </c>
      <c r="I1784" s="3">
        <v>3</v>
      </c>
    </row>
    <row r="1785" s="3" customFormat="1" spans="1:9">
      <c r="A1785" s="17">
        <v>1783</v>
      </c>
      <c r="B1785" s="3" t="str">
        <f>_xlfn.IFS(MOD(A1785,3)=2,VLOOKUP(A1785,任务数值!A:I,5),MOD(A1785,3)=0,VLOOKUP(A1785,任务数值!A:I,8),MOD(A1785,3)=1,VLOOKUP(A1785,任务数值!A:S,13))</f>
        <v>通关守卫战:暗紫星170</v>
      </c>
      <c r="C1785" s="17">
        <f t="shared" si="57"/>
        <v>1784</v>
      </c>
      <c r="D1785" s="22" t="str">
        <f t="shared" si="58"/>
        <v>成就类型-通关战斗类型关卡</v>
      </c>
      <c r="E1785" s="22">
        <v>1</v>
      </c>
      <c r="F1785" s="22" t="str">
        <f>_xlfn.IFS(MOD(A1785,3)=2,VLOOKUP(A1785,任务数值!A:R,9),MOD(A1785,3)=0,999,MOD(A1785,3)=1,VLOOKUP(A1785,任务数值!A:S,14))</f>
        <v>战斗类型-挂机关卡|35|170</v>
      </c>
      <c r="G1785" s="22">
        <f>_xlfn.IFS(MOD(A1785,3)=2,1,MOD(A1785,3)=0,VLOOKUP(A1785,任务数值!A:S,7),MOD(A1785,3)=1,1)</f>
        <v>1</v>
      </c>
      <c r="H1785" s="6" t="s">
        <v>21</v>
      </c>
      <c r="I1785" s="3">
        <v>3</v>
      </c>
    </row>
    <row r="1786" s="3" customFormat="1" spans="1:9">
      <c r="A1786" s="17">
        <v>1784</v>
      </c>
      <c r="B1786" s="3" t="str">
        <f>_xlfn.IFS(MOD(A1786,3)=2,VLOOKUP(A1786,任务数值!A:I,5),MOD(A1786,3)=0,VLOOKUP(A1786,任务数值!A:I,8),MOD(A1786,3)=1,VLOOKUP(A1786,任务数值!A:S,13))</f>
        <v>通关星球42-2</v>
      </c>
      <c r="C1786" s="17">
        <f t="shared" si="57"/>
        <v>1785</v>
      </c>
      <c r="D1786" s="22" t="str">
        <f t="shared" si="58"/>
        <v>成就类型-通关战斗类型关卡</v>
      </c>
      <c r="E1786" s="22">
        <v>1</v>
      </c>
      <c r="F1786" s="22" t="str">
        <f>_xlfn.IFS(MOD(A1786,3)=2,VLOOKUP(A1786,任务数值!A:R,9),MOD(A1786,3)=0,999,MOD(A1786,3)=1,VLOOKUP(A1786,任务数值!A:S,14))</f>
        <v>战斗类型-精英关卡|42|2</v>
      </c>
      <c r="G1786" s="22">
        <f>_xlfn.IFS(MOD(A1786,3)=2,1,MOD(A1786,3)=0,VLOOKUP(A1786,任务数值!A:S,7),MOD(A1786,3)=1,1)</f>
        <v>1</v>
      </c>
      <c r="H1786" s="6" t="s">
        <v>21</v>
      </c>
      <c r="I1786" s="3">
        <v>3</v>
      </c>
    </row>
    <row r="1787" s="3" customFormat="1" spans="1:9">
      <c r="A1787" s="17">
        <v>1785</v>
      </c>
      <c r="B1787" s="3" t="str">
        <f>_xlfn.IFS(MOD(A1787,3)=2,VLOOKUP(A1787,任务数值!A:I,5),MOD(A1787,3)=0,VLOOKUP(A1787,任务数值!A:I,8),MOD(A1787,3)=1,VLOOKUP(A1787,任务数值!A:S,13))</f>
        <v>职业总等级到达15000</v>
      </c>
      <c r="C1787" s="17">
        <f t="shared" si="57"/>
        <v>1786</v>
      </c>
      <c r="D1787" s="22" t="str">
        <f t="shared" si="58"/>
        <v>成就类型-职业到达等级</v>
      </c>
      <c r="E1787" s="22">
        <v>1</v>
      </c>
      <c r="F1787" s="22">
        <f>_xlfn.IFS(MOD(A1787,3)=2,VLOOKUP(A1787,任务数值!A:R,9),MOD(A1787,3)=0,999,MOD(A1787,3)=1,VLOOKUP(A1787,任务数值!A:S,14))</f>
        <v>999</v>
      </c>
      <c r="G1787" s="22">
        <f>_xlfn.IFS(MOD(A1787,3)=2,1,MOD(A1787,3)=0,VLOOKUP(A1787,任务数值!A:S,7),MOD(A1787,3)=1,1)</f>
        <v>15000</v>
      </c>
      <c r="H1787" s="6" t="s">
        <v>21</v>
      </c>
      <c r="I1787" s="3">
        <v>3</v>
      </c>
    </row>
    <row r="1788" s="3" customFormat="1" spans="1:9">
      <c r="A1788" s="17">
        <v>1786</v>
      </c>
      <c r="B1788" s="3" t="str">
        <f>_xlfn.IFS(MOD(A1788,3)=2,VLOOKUP(A1788,任务数值!A:I,5),MOD(A1788,3)=0,VLOOKUP(A1788,任务数值!A:I,8),MOD(A1788,3)=1,VLOOKUP(A1788,任务数值!A:S,13))</f>
        <v>通关守卫战:暗紫星170</v>
      </c>
      <c r="C1788" s="17">
        <f t="shared" si="57"/>
        <v>1787</v>
      </c>
      <c r="D1788" s="22" t="str">
        <f t="shared" si="58"/>
        <v>成就类型-通关战斗类型关卡</v>
      </c>
      <c r="E1788" s="22">
        <v>1</v>
      </c>
      <c r="F1788" s="22" t="str">
        <f>_xlfn.IFS(MOD(A1788,3)=2,VLOOKUP(A1788,任务数值!A:R,9),MOD(A1788,3)=0,999,MOD(A1788,3)=1,VLOOKUP(A1788,任务数值!A:S,14))</f>
        <v>战斗类型-挂机关卡|35|170</v>
      </c>
      <c r="G1788" s="22">
        <f>_xlfn.IFS(MOD(A1788,3)=2,1,MOD(A1788,3)=0,VLOOKUP(A1788,任务数值!A:S,7),MOD(A1788,3)=1,1)</f>
        <v>1</v>
      </c>
      <c r="H1788" s="6" t="s">
        <v>21</v>
      </c>
      <c r="I1788" s="3">
        <v>3</v>
      </c>
    </row>
    <row r="1789" s="3" customFormat="1" spans="1:9">
      <c r="A1789" s="17">
        <v>1787</v>
      </c>
      <c r="B1789" s="3" t="str">
        <f>_xlfn.IFS(MOD(A1789,3)=2,VLOOKUP(A1789,任务数值!A:I,5),MOD(A1789,3)=0,VLOOKUP(A1789,任务数值!A:I,8),MOD(A1789,3)=1,VLOOKUP(A1789,任务数值!A:S,13))</f>
        <v>通关星球42-2</v>
      </c>
      <c r="C1789" s="17">
        <f t="shared" si="57"/>
        <v>1788</v>
      </c>
      <c r="D1789" s="22" t="str">
        <f t="shared" si="58"/>
        <v>成就类型-通关战斗类型关卡</v>
      </c>
      <c r="E1789" s="22">
        <v>1</v>
      </c>
      <c r="F1789" s="22" t="str">
        <f>_xlfn.IFS(MOD(A1789,3)=2,VLOOKUP(A1789,任务数值!A:R,9),MOD(A1789,3)=0,999,MOD(A1789,3)=1,VLOOKUP(A1789,任务数值!A:S,14))</f>
        <v>战斗类型-精英关卡|42|2</v>
      </c>
      <c r="G1789" s="22">
        <f>_xlfn.IFS(MOD(A1789,3)=2,1,MOD(A1789,3)=0,VLOOKUP(A1789,任务数值!A:S,7),MOD(A1789,3)=1,1)</f>
        <v>1</v>
      </c>
      <c r="H1789" s="6" t="s">
        <v>21</v>
      </c>
      <c r="I1789" s="3">
        <v>3</v>
      </c>
    </row>
    <row r="1790" s="3" customFormat="1" spans="1:9">
      <c r="A1790" s="17">
        <v>1788</v>
      </c>
      <c r="B1790" s="3" t="str">
        <f>_xlfn.IFS(MOD(A1790,3)=2,VLOOKUP(A1790,任务数值!A:I,5),MOD(A1790,3)=0,VLOOKUP(A1790,任务数值!A:I,8),MOD(A1790,3)=1,VLOOKUP(A1790,任务数值!A:S,13))</f>
        <v>职业总等级到达15000</v>
      </c>
      <c r="C1790" s="17">
        <f t="shared" si="57"/>
        <v>1789</v>
      </c>
      <c r="D1790" s="22" t="str">
        <f t="shared" si="58"/>
        <v>成就类型-职业到达等级</v>
      </c>
      <c r="E1790" s="22">
        <v>1</v>
      </c>
      <c r="F1790" s="22">
        <f>_xlfn.IFS(MOD(A1790,3)=2,VLOOKUP(A1790,任务数值!A:R,9),MOD(A1790,3)=0,999,MOD(A1790,3)=1,VLOOKUP(A1790,任务数值!A:S,14))</f>
        <v>999</v>
      </c>
      <c r="G1790" s="22">
        <f>_xlfn.IFS(MOD(A1790,3)=2,1,MOD(A1790,3)=0,VLOOKUP(A1790,任务数值!A:S,7),MOD(A1790,3)=1,1)</f>
        <v>15000</v>
      </c>
      <c r="H1790" s="6" t="s">
        <v>21</v>
      </c>
      <c r="I1790" s="3">
        <v>3</v>
      </c>
    </row>
    <row r="1791" s="3" customFormat="1" spans="1:9">
      <c r="A1791" s="17">
        <v>1789</v>
      </c>
      <c r="B1791" s="3" t="str">
        <f>_xlfn.IFS(MOD(A1791,3)=2,VLOOKUP(A1791,任务数值!A:I,5),MOD(A1791,3)=0,VLOOKUP(A1791,任务数值!A:I,8),MOD(A1791,3)=1,VLOOKUP(A1791,任务数值!A:S,13))</f>
        <v>通关守卫战:暗紫星170</v>
      </c>
      <c r="C1791" s="17">
        <f t="shared" si="57"/>
        <v>1790</v>
      </c>
      <c r="D1791" s="22" t="str">
        <f t="shared" si="58"/>
        <v>成就类型-通关战斗类型关卡</v>
      </c>
      <c r="E1791" s="22">
        <v>1</v>
      </c>
      <c r="F1791" s="22" t="str">
        <f>_xlfn.IFS(MOD(A1791,3)=2,VLOOKUP(A1791,任务数值!A:R,9),MOD(A1791,3)=0,999,MOD(A1791,3)=1,VLOOKUP(A1791,任务数值!A:S,14))</f>
        <v>战斗类型-挂机关卡|35|170</v>
      </c>
      <c r="G1791" s="22">
        <f>_xlfn.IFS(MOD(A1791,3)=2,1,MOD(A1791,3)=0,VLOOKUP(A1791,任务数值!A:S,7),MOD(A1791,3)=1,1)</f>
        <v>1</v>
      </c>
      <c r="H1791" s="6" t="s">
        <v>21</v>
      </c>
      <c r="I1791" s="3">
        <v>3</v>
      </c>
    </row>
    <row r="1792" s="3" customFormat="1" spans="1:9">
      <c r="A1792" s="17">
        <v>1790</v>
      </c>
      <c r="B1792" s="3" t="str">
        <f>_xlfn.IFS(MOD(A1792,3)=2,VLOOKUP(A1792,任务数值!A:I,5),MOD(A1792,3)=0,VLOOKUP(A1792,任务数值!A:I,8),MOD(A1792,3)=1,VLOOKUP(A1792,任务数值!A:S,13))</f>
        <v>通关星球42-2</v>
      </c>
      <c r="C1792" s="17">
        <f t="shared" si="57"/>
        <v>1791</v>
      </c>
      <c r="D1792" s="22" t="str">
        <f t="shared" si="58"/>
        <v>成就类型-通关战斗类型关卡</v>
      </c>
      <c r="E1792" s="22">
        <v>1</v>
      </c>
      <c r="F1792" s="22" t="str">
        <f>_xlfn.IFS(MOD(A1792,3)=2,VLOOKUP(A1792,任务数值!A:R,9),MOD(A1792,3)=0,999,MOD(A1792,3)=1,VLOOKUP(A1792,任务数值!A:S,14))</f>
        <v>战斗类型-精英关卡|42|2</v>
      </c>
      <c r="G1792" s="22">
        <f>_xlfn.IFS(MOD(A1792,3)=2,1,MOD(A1792,3)=0,VLOOKUP(A1792,任务数值!A:S,7),MOD(A1792,3)=1,1)</f>
        <v>1</v>
      </c>
      <c r="H1792" s="6" t="s">
        <v>21</v>
      </c>
      <c r="I1792" s="3">
        <v>3</v>
      </c>
    </row>
    <row r="1793" s="3" customFormat="1" spans="1:9">
      <c r="A1793" s="17">
        <v>1791</v>
      </c>
      <c r="B1793" s="3" t="str">
        <f>_xlfn.IFS(MOD(A1793,3)=2,VLOOKUP(A1793,任务数值!A:I,5),MOD(A1793,3)=0,VLOOKUP(A1793,任务数值!A:I,8),MOD(A1793,3)=1,VLOOKUP(A1793,任务数值!A:S,13))</f>
        <v>职业总等级到达15000</v>
      </c>
      <c r="C1793" s="17">
        <f t="shared" si="57"/>
        <v>1792</v>
      </c>
      <c r="D1793" s="22" t="str">
        <f t="shared" si="58"/>
        <v>成就类型-职业到达等级</v>
      </c>
      <c r="E1793" s="22">
        <v>1</v>
      </c>
      <c r="F1793" s="22">
        <f>_xlfn.IFS(MOD(A1793,3)=2,VLOOKUP(A1793,任务数值!A:R,9),MOD(A1793,3)=0,999,MOD(A1793,3)=1,VLOOKUP(A1793,任务数值!A:S,14))</f>
        <v>999</v>
      </c>
      <c r="G1793" s="22">
        <f>_xlfn.IFS(MOD(A1793,3)=2,1,MOD(A1793,3)=0,VLOOKUP(A1793,任务数值!A:S,7),MOD(A1793,3)=1,1)</f>
        <v>15000</v>
      </c>
      <c r="H1793" s="6" t="s">
        <v>21</v>
      </c>
      <c r="I1793" s="3">
        <v>3</v>
      </c>
    </row>
    <row r="1794" s="3" customFormat="1" spans="1:9">
      <c r="A1794" s="17">
        <v>1792</v>
      </c>
      <c r="B1794" s="3" t="str">
        <f>_xlfn.IFS(MOD(A1794,3)=2,VLOOKUP(A1794,任务数值!A:I,5),MOD(A1794,3)=0,VLOOKUP(A1794,任务数值!A:I,8),MOD(A1794,3)=1,VLOOKUP(A1794,任务数值!A:S,13))</f>
        <v>通关守卫战:暗紫星170</v>
      </c>
      <c r="C1794" s="17">
        <f t="shared" ref="C1794:C1857" si="59">A1794+1</f>
        <v>1793</v>
      </c>
      <c r="D1794" s="22" t="str">
        <f t="shared" ref="D1794:D1857" si="60">_xlfn.IFS(MOD(A1794,3)=2,"成就类型-通关战斗类型关卡",MOD(A1794,3)=0,"成就类型-职业到达等级",MOD(A1794,3)=1,"成就类型-通关战斗类型关卡")</f>
        <v>成就类型-通关战斗类型关卡</v>
      </c>
      <c r="E1794" s="22">
        <v>1</v>
      </c>
      <c r="F1794" s="22" t="str">
        <f>_xlfn.IFS(MOD(A1794,3)=2,VLOOKUP(A1794,任务数值!A:R,9),MOD(A1794,3)=0,999,MOD(A1794,3)=1,VLOOKUP(A1794,任务数值!A:S,14))</f>
        <v>战斗类型-挂机关卡|35|170</v>
      </c>
      <c r="G1794" s="22">
        <f>_xlfn.IFS(MOD(A1794,3)=2,1,MOD(A1794,3)=0,VLOOKUP(A1794,任务数值!A:S,7),MOD(A1794,3)=1,1)</f>
        <v>1</v>
      </c>
      <c r="H1794" s="6" t="s">
        <v>21</v>
      </c>
      <c r="I1794" s="3">
        <v>3</v>
      </c>
    </row>
    <row r="1795" s="3" customFormat="1" spans="1:9">
      <c r="A1795" s="17">
        <v>1793</v>
      </c>
      <c r="B1795" s="3" t="str">
        <f>_xlfn.IFS(MOD(A1795,3)=2,VLOOKUP(A1795,任务数值!A:I,5),MOD(A1795,3)=0,VLOOKUP(A1795,任务数值!A:I,8),MOD(A1795,3)=1,VLOOKUP(A1795,任务数值!A:S,13))</f>
        <v>通关星球42-2</v>
      </c>
      <c r="C1795" s="17">
        <f t="shared" si="59"/>
        <v>1794</v>
      </c>
      <c r="D1795" s="22" t="str">
        <f t="shared" si="60"/>
        <v>成就类型-通关战斗类型关卡</v>
      </c>
      <c r="E1795" s="22">
        <v>1</v>
      </c>
      <c r="F1795" s="22" t="str">
        <f>_xlfn.IFS(MOD(A1795,3)=2,VLOOKUP(A1795,任务数值!A:R,9),MOD(A1795,3)=0,999,MOD(A1795,3)=1,VLOOKUP(A1795,任务数值!A:S,14))</f>
        <v>战斗类型-精英关卡|42|2</v>
      </c>
      <c r="G1795" s="22">
        <f>_xlfn.IFS(MOD(A1795,3)=2,1,MOD(A1795,3)=0,VLOOKUP(A1795,任务数值!A:S,7),MOD(A1795,3)=1,1)</f>
        <v>1</v>
      </c>
      <c r="H1795" s="6" t="s">
        <v>21</v>
      </c>
      <c r="I1795" s="3">
        <v>3</v>
      </c>
    </row>
    <row r="1796" s="3" customFormat="1" spans="1:9">
      <c r="A1796" s="17">
        <v>1794</v>
      </c>
      <c r="B1796" s="3" t="str">
        <f>_xlfn.IFS(MOD(A1796,3)=2,VLOOKUP(A1796,任务数值!A:I,5),MOD(A1796,3)=0,VLOOKUP(A1796,任务数值!A:I,8),MOD(A1796,3)=1,VLOOKUP(A1796,任务数值!A:S,13))</f>
        <v>职业总等级到达15000</v>
      </c>
      <c r="C1796" s="17">
        <f t="shared" si="59"/>
        <v>1795</v>
      </c>
      <c r="D1796" s="22" t="str">
        <f t="shared" si="60"/>
        <v>成就类型-职业到达等级</v>
      </c>
      <c r="E1796" s="22">
        <v>1</v>
      </c>
      <c r="F1796" s="22">
        <f>_xlfn.IFS(MOD(A1796,3)=2,VLOOKUP(A1796,任务数值!A:R,9),MOD(A1796,3)=0,999,MOD(A1796,3)=1,VLOOKUP(A1796,任务数值!A:S,14))</f>
        <v>999</v>
      </c>
      <c r="G1796" s="22">
        <f>_xlfn.IFS(MOD(A1796,3)=2,1,MOD(A1796,3)=0,VLOOKUP(A1796,任务数值!A:S,7),MOD(A1796,3)=1,1)</f>
        <v>15000</v>
      </c>
      <c r="H1796" s="6" t="s">
        <v>21</v>
      </c>
      <c r="I1796" s="3">
        <v>3</v>
      </c>
    </row>
    <row r="1797" s="3" customFormat="1" spans="1:9">
      <c r="A1797" s="17">
        <v>1795</v>
      </c>
      <c r="B1797" s="3" t="str">
        <f>_xlfn.IFS(MOD(A1797,3)=2,VLOOKUP(A1797,任务数值!A:I,5),MOD(A1797,3)=0,VLOOKUP(A1797,任务数值!A:I,8),MOD(A1797,3)=1,VLOOKUP(A1797,任务数值!A:S,13))</f>
        <v>通关守卫战:暗紫星170</v>
      </c>
      <c r="C1797" s="17">
        <f t="shared" si="59"/>
        <v>1796</v>
      </c>
      <c r="D1797" s="22" t="str">
        <f t="shared" si="60"/>
        <v>成就类型-通关战斗类型关卡</v>
      </c>
      <c r="E1797" s="22">
        <v>1</v>
      </c>
      <c r="F1797" s="22" t="str">
        <f>_xlfn.IFS(MOD(A1797,3)=2,VLOOKUP(A1797,任务数值!A:R,9),MOD(A1797,3)=0,999,MOD(A1797,3)=1,VLOOKUP(A1797,任务数值!A:S,14))</f>
        <v>战斗类型-挂机关卡|35|170</v>
      </c>
      <c r="G1797" s="22">
        <f>_xlfn.IFS(MOD(A1797,3)=2,1,MOD(A1797,3)=0,VLOOKUP(A1797,任务数值!A:S,7),MOD(A1797,3)=1,1)</f>
        <v>1</v>
      </c>
      <c r="H1797" s="6" t="s">
        <v>21</v>
      </c>
      <c r="I1797" s="3">
        <v>3</v>
      </c>
    </row>
    <row r="1798" s="3" customFormat="1" spans="1:9">
      <c r="A1798" s="17">
        <v>1796</v>
      </c>
      <c r="B1798" s="3" t="str">
        <f>_xlfn.IFS(MOD(A1798,3)=2,VLOOKUP(A1798,任务数值!A:I,5),MOD(A1798,3)=0,VLOOKUP(A1798,任务数值!A:I,8),MOD(A1798,3)=1,VLOOKUP(A1798,任务数值!A:S,13))</f>
        <v>通关星球42-2</v>
      </c>
      <c r="C1798" s="17">
        <f t="shared" si="59"/>
        <v>1797</v>
      </c>
      <c r="D1798" s="22" t="str">
        <f t="shared" si="60"/>
        <v>成就类型-通关战斗类型关卡</v>
      </c>
      <c r="E1798" s="22">
        <v>1</v>
      </c>
      <c r="F1798" s="22" t="str">
        <f>_xlfn.IFS(MOD(A1798,3)=2,VLOOKUP(A1798,任务数值!A:R,9),MOD(A1798,3)=0,999,MOD(A1798,3)=1,VLOOKUP(A1798,任务数值!A:S,14))</f>
        <v>战斗类型-精英关卡|42|2</v>
      </c>
      <c r="G1798" s="22">
        <f>_xlfn.IFS(MOD(A1798,3)=2,1,MOD(A1798,3)=0,VLOOKUP(A1798,任务数值!A:S,7),MOD(A1798,3)=1,1)</f>
        <v>1</v>
      </c>
      <c r="H1798" s="6" t="s">
        <v>21</v>
      </c>
      <c r="I1798" s="3">
        <v>3</v>
      </c>
    </row>
    <row r="1799" s="3" customFormat="1" spans="1:9">
      <c r="A1799" s="17">
        <v>1797</v>
      </c>
      <c r="B1799" s="3" t="str">
        <f>_xlfn.IFS(MOD(A1799,3)=2,VLOOKUP(A1799,任务数值!A:I,5),MOD(A1799,3)=0,VLOOKUP(A1799,任务数值!A:I,8),MOD(A1799,3)=1,VLOOKUP(A1799,任务数值!A:S,13))</f>
        <v>职业总等级到达15000</v>
      </c>
      <c r="C1799" s="17">
        <f t="shared" si="59"/>
        <v>1798</v>
      </c>
      <c r="D1799" s="22" t="str">
        <f t="shared" si="60"/>
        <v>成就类型-职业到达等级</v>
      </c>
      <c r="E1799" s="22">
        <v>1</v>
      </c>
      <c r="F1799" s="22">
        <f>_xlfn.IFS(MOD(A1799,3)=2,VLOOKUP(A1799,任务数值!A:R,9),MOD(A1799,3)=0,999,MOD(A1799,3)=1,VLOOKUP(A1799,任务数值!A:S,14))</f>
        <v>999</v>
      </c>
      <c r="G1799" s="22">
        <f>_xlfn.IFS(MOD(A1799,3)=2,1,MOD(A1799,3)=0,VLOOKUP(A1799,任务数值!A:S,7),MOD(A1799,3)=1,1)</f>
        <v>15000</v>
      </c>
      <c r="H1799" s="6" t="s">
        <v>21</v>
      </c>
      <c r="I1799" s="3">
        <v>3</v>
      </c>
    </row>
    <row r="1800" s="3" customFormat="1" spans="1:9">
      <c r="A1800" s="17">
        <v>1798</v>
      </c>
      <c r="B1800" s="3" t="str">
        <f>_xlfn.IFS(MOD(A1800,3)=2,VLOOKUP(A1800,任务数值!A:I,5),MOD(A1800,3)=0,VLOOKUP(A1800,任务数值!A:I,8),MOD(A1800,3)=1,VLOOKUP(A1800,任务数值!A:S,13))</f>
        <v>通关守卫战:暗紫星170</v>
      </c>
      <c r="C1800" s="17">
        <f t="shared" si="59"/>
        <v>1799</v>
      </c>
      <c r="D1800" s="22" t="str">
        <f t="shared" si="60"/>
        <v>成就类型-通关战斗类型关卡</v>
      </c>
      <c r="E1800" s="22">
        <v>1</v>
      </c>
      <c r="F1800" s="22" t="str">
        <f>_xlfn.IFS(MOD(A1800,3)=2,VLOOKUP(A1800,任务数值!A:R,9),MOD(A1800,3)=0,999,MOD(A1800,3)=1,VLOOKUP(A1800,任务数值!A:S,14))</f>
        <v>战斗类型-挂机关卡|35|170</v>
      </c>
      <c r="G1800" s="22">
        <f>_xlfn.IFS(MOD(A1800,3)=2,1,MOD(A1800,3)=0,VLOOKUP(A1800,任务数值!A:S,7),MOD(A1800,3)=1,1)</f>
        <v>1</v>
      </c>
      <c r="H1800" s="6" t="s">
        <v>21</v>
      </c>
      <c r="I1800" s="3">
        <v>3</v>
      </c>
    </row>
    <row r="1801" s="3" customFormat="1" spans="1:9">
      <c r="A1801" s="17">
        <v>1799</v>
      </c>
      <c r="B1801" s="3" t="str">
        <f>_xlfn.IFS(MOD(A1801,3)=2,VLOOKUP(A1801,任务数值!A:I,5),MOD(A1801,3)=0,VLOOKUP(A1801,任务数值!A:I,8),MOD(A1801,3)=1,VLOOKUP(A1801,任务数值!A:S,13))</f>
        <v>通关星球42-2</v>
      </c>
      <c r="C1801" s="17">
        <f t="shared" si="59"/>
        <v>1800</v>
      </c>
      <c r="D1801" s="22" t="str">
        <f t="shared" si="60"/>
        <v>成就类型-通关战斗类型关卡</v>
      </c>
      <c r="E1801" s="22">
        <v>1</v>
      </c>
      <c r="F1801" s="22" t="str">
        <f>_xlfn.IFS(MOD(A1801,3)=2,VLOOKUP(A1801,任务数值!A:R,9),MOD(A1801,3)=0,999,MOD(A1801,3)=1,VLOOKUP(A1801,任务数值!A:S,14))</f>
        <v>战斗类型-精英关卡|42|2</v>
      </c>
      <c r="G1801" s="22">
        <f>_xlfn.IFS(MOD(A1801,3)=2,1,MOD(A1801,3)=0,VLOOKUP(A1801,任务数值!A:S,7),MOD(A1801,3)=1,1)</f>
        <v>1</v>
      </c>
      <c r="H1801" s="6" t="s">
        <v>21</v>
      </c>
      <c r="I1801" s="3">
        <v>3</v>
      </c>
    </row>
    <row r="1802" s="3" customFormat="1" spans="1:9">
      <c r="A1802" s="17">
        <v>1800</v>
      </c>
      <c r="B1802" s="3" t="str">
        <f>_xlfn.IFS(MOD(A1802,3)=2,VLOOKUP(A1802,任务数值!A:I,5),MOD(A1802,3)=0,VLOOKUP(A1802,任务数值!A:I,8),MOD(A1802,3)=1,VLOOKUP(A1802,任务数值!A:S,13))</f>
        <v>职业总等级到达15000</v>
      </c>
      <c r="C1802" s="17">
        <f t="shared" si="59"/>
        <v>1801</v>
      </c>
      <c r="D1802" s="22" t="str">
        <f t="shared" si="60"/>
        <v>成就类型-职业到达等级</v>
      </c>
      <c r="E1802" s="22">
        <v>1</v>
      </c>
      <c r="F1802" s="22">
        <f>_xlfn.IFS(MOD(A1802,3)=2,VLOOKUP(A1802,任务数值!A:R,9),MOD(A1802,3)=0,999,MOD(A1802,3)=1,VLOOKUP(A1802,任务数值!A:S,14))</f>
        <v>999</v>
      </c>
      <c r="G1802" s="22">
        <f>_xlfn.IFS(MOD(A1802,3)=2,1,MOD(A1802,3)=0,VLOOKUP(A1802,任务数值!A:S,7),MOD(A1802,3)=1,1)</f>
        <v>15000</v>
      </c>
      <c r="H1802" s="6" t="s">
        <v>21</v>
      </c>
      <c r="I1802" s="3">
        <v>3</v>
      </c>
    </row>
    <row r="1803" s="3" customFormat="1" spans="1:9">
      <c r="A1803" s="17">
        <v>1801</v>
      </c>
      <c r="B1803" s="3" t="str">
        <f>_xlfn.IFS(MOD(A1803,3)=2,VLOOKUP(A1803,任务数值!A:I,5),MOD(A1803,3)=0,VLOOKUP(A1803,任务数值!A:I,8),MOD(A1803,3)=1,VLOOKUP(A1803,任务数值!A:S,13))</f>
        <v>通关守卫战:暗紫星170</v>
      </c>
      <c r="C1803" s="17">
        <f t="shared" si="59"/>
        <v>1802</v>
      </c>
      <c r="D1803" s="22" t="str">
        <f t="shared" si="60"/>
        <v>成就类型-通关战斗类型关卡</v>
      </c>
      <c r="E1803" s="22">
        <v>1</v>
      </c>
      <c r="F1803" s="22" t="str">
        <f>_xlfn.IFS(MOD(A1803,3)=2,VLOOKUP(A1803,任务数值!A:R,9),MOD(A1803,3)=0,999,MOD(A1803,3)=1,VLOOKUP(A1803,任务数值!A:S,14))</f>
        <v>战斗类型-挂机关卡|35|170</v>
      </c>
      <c r="G1803" s="22">
        <f>_xlfn.IFS(MOD(A1803,3)=2,1,MOD(A1803,3)=0,VLOOKUP(A1803,任务数值!A:S,7),MOD(A1803,3)=1,1)</f>
        <v>1</v>
      </c>
      <c r="H1803" s="6" t="s">
        <v>21</v>
      </c>
      <c r="I1803" s="3">
        <v>3</v>
      </c>
    </row>
    <row r="1804" s="3" customFormat="1" spans="1:9">
      <c r="A1804" s="17">
        <v>1802</v>
      </c>
      <c r="B1804" s="3" t="str">
        <f>_xlfn.IFS(MOD(A1804,3)=2,VLOOKUP(A1804,任务数值!A:I,5),MOD(A1804,3)=0,VLOOKUP(A1804,任务数值!A:I,8),MOD(A1804,3)=1,VLOOKUP(A1804,任务数值!A:S,13))</f>
        <v>通关星球42-2</v>
      </c>
      <c r="C1804" s="17">
        <f t="shared" si="59"/>
        <v>1803</v>
      </c>
      <c r="D1804" s="22" t="str">
        <f t="shared" si="60"/>
        <v>成就类型-通关战斗类型关卡</v>
      </c>
      <c r="E1804" s="22">
        <v>1</v>
      </c>
      <c r="F1804" s="22" t="str">
        <f>_xlfn.IFS(MOD(A1804,3)=2,VLOOKUP(A1804,任务数值!A:R,9),MOD(A1804,3)=0,999,MOD(A1804,3)=1,VLOOKUP(A1804,任务数值!A:S,14))</f>
        <v>战斗类型-精英关卡|42|2</v>
      </c>
      <c r="G1804" s="22">
        <f>_xlfn.IFS(MOD(A1804,3)=2,1,MOD(A1804,3)=0,VLOOKUP(A1804,任务数值!A:S,7),MOD(A1804,3)=1,1)</f>
        <v>1</v>
      </c>
      <c r="H1804" s="6" t="s">
        <v>21</v>
      </c>
      <c r="I1804" s="3">
        <v>3</v>
      </c>
    </row>
    <row r="1805" s="3" customFormat="1" spans="1:9">
      <c r="A1805" s="17">
        <v>1803</v>
      </c>
      <c r="B1805" s="3" t="str">
        <f>_xlfn.IFS(MOD(A1805,3)=2,VLOOKUP(A1805,任务数值!A:I,5),MOD(A1805,3)=0,VLOOKUP(A1805,任务数值!A:I,8),MOD(A1805,3)=1,VLOOKUP(A1805,任务数值!A:S,13))</f>
        <v>职业总等级到达15000</v>
      </c>
      <c r="C1805" s="17">
        <f t="shared" si="59"/>
        <v>1804</v>
      </c>
      <c r="D1805" s="22" t="str">
        <f t="shared" si="60"/>
        <v>成就类型-职业到达等级</v>
      </c>
      <c r="E1805" s="22">
        <v>1</v>
      </c>
      <c r="F1805" s="22">
        <f>_xlfn.IFS(MOD(A1805,3)=2,VLOOKUP(A1805,任务数值!A:R,9),MOD(A1805,3)=0,999,MOD(A1805,3)=1,VLOOKUP(A1805,任务数值!A:S,14))</f>
        <v>999</v>
      </c>
      <c r="G1805" s="22">
        <f>_xlfn.IFS(MOD(A1805,3)=2,1,MOD(A1805,3)=0,VLOOKUP(A1805,任务数值!A:S,7),MOD(A1805,3)=1,1)</f>
        <v>15000</v>
      </c>
      <c r="H1805" s="6" t="s">
        <v>21</v>
      </c>
      <c r="I1805" s="3">
        <v>3</v>
      </c>
    </row>
    <row r="1806" s="3" customFormat="1" spans="1:9">
      <c r="A1806" s="17">
        <v>1804</v>
      </c>
      <c r="B1806" s="3" t="str">
        <f>_xlfn.IFS(MOD(A1806,3)=2,VLOOKUP(A1806,任务数值!A:I,5),MOD(A1806,3)=0,VLOOKUP(A1806,任务数值!A:I,8),MOD(A1806,3)=1,VLOOKUP(A1806,任务数值!A:S,13))</f>
        <v>通关守卫战:暗紫星170</v>
      </c>
      <c r="C1806" s="17">
        <f t="shared" si="59"/>
        <v>1805</v>
      </c>
      <c r="D1806" s="22" t="str">
        <f t="shared" si="60"/>
        <v>成就类型-通关战斗类型关卡</v>
      </c>
      <c r="E1806" s="22">
        <v>1</v>
      </c>
      <c r="F1806" s="22" t="str">
        <f>_xlfn.IFS(MOD(A1806,3)=2,VLOOKUP(A1806,任务数值!A:R,9),MOD(A1806,3)=0,999,MOD(A1806,3)=1,VLOOKUP(A1806,任务数值!A:S,14))</f>
        <v>战斗类型-挂机关卡|35|170</v>
      </c>
      <c r="G1806" s="22">
        <f>_xlfn.IFS(MOD(A1806,3)=2,1,MOD(A1806,3)=0,VLOOKUP(A1806,任务数值!A:S,7),MOD(A1806,3)=1,1)</f>
        <v>1</v>
      </c>
      <c r="H1806" s="6" t="s">
        <v>21</v>
      </c>
      <c r="I1806" s="3">
        <v>3</v>
      </c>
    </row>
    <row r="1807" s="3" customFormat="1" spans="1:9">
      <c r="A1807" s="17">
        <v>1805</v>
      </c>
      <c r="B1807" s="3" t="str">
        <f>_xlfn.IFS(MOD(A1807,3)=2,VLOOKUP(A1807,任务数值!A:I,5),MOD(A1807,3)=0,VLOOKUP(A1807,任务数值!A:I,8),MOD(A1807,3)=1,VLOOKUP(A1807,任务数值!A:S,13))</f>
        <v>通关星球42-2</v>
      </c>
      <c r="C1807" s="17">
        <f t="shared" si="59"/>
        <v>1806</v>
      </c>
      <c r="D1807" s="22" t="str">
        <f t="shared" si="60"/>
        <v>成就类型-通关战斗类型关卡</v>
      </c>
      <c r="E1807" s="22">
        <v>1</v>
      </c>
      <c r="F1807" s="22" t="str">
        <f>_xlfn.IFS(MOD(A1807,3)=2,VLOOKUP(A1807,任务数值!A:R,9),MOD(A1807,3)=0,999,MOD(A1807,3)=1,VLOOKUP(A1807,任务数值!A:S,14))</f>
        <v>战斗类型-精英关卡|42|2</v>
      </c>
      <c r="G1807" s="22">
        <f>_xlfn.IFS(MOD(A1807,3)=2,1,MOD(A1807,3)=0,VLOOKUP(A1807,任务数值!A:S,7),MOD(A1807,3)=1,1)</f>
        <v>1</v>
      </c>
      <c r="H1807" s="6" t="s">
        <v>21</v>
      </c>
      <c r="I1807" s="3">
        <v>3</v>
      </c>
    </row>
    <row r="1808" s="3" customFormat="1" spans="1:9">
      <c r="A1808" s="17">
        <v>1806</v>
      </c>
      <c r="B1808" s="3" t="str">
        <f>_xlfn.IFS(MOD(A1808,3)=2,VLOOKUP(A1808,任务数值!A:I,5),MOD(A1808,3)=0,VLOOKUP(A1808,任务数值!A:I,8),MOD(A1808,3)=1,VLOOKUP(A1808,任务数值!A:S,13))</f>
        <v>职业总等级到达15000</v>
      </c>
      <c r="C1808" s="17">
        <f t="shared" si="59"/>
        <v>1807</v>
      </c>
      <c r="D1808" s="22" t="str">
        <f t="shared" si="60"/>
        <v>成就类型-职业到达等级</v>
      </c>
      <c r="E1808" s="22">
        <v>1</v>
      </c>
      <c r="F1808" s="22">
        <f>_xlfn.IFS(MOD(A1808,3)=2,VLOOKUP(A1808,任务数值!A:R,9),MOD(A1808,3)=0,999,MOD(A1808,3)=1,VLOOKUP(A1808,任务数值!A:S,14))</f>
        <v>999</v>
      </c>
      <c r="G1808" s="22">
        <f>_xlfn.IFS(MOD(A1808,3)=2,1,MOD(A1808,3)=0,VLOOKUP(A1808,任务数值!A:S,7),MOD(A1808,3)=1,1)</f>
        <v>15000</v>
      </c>
      <c r="H1808" s="6" t="s">
        <v>21</v>
      </c>
      <c r="I1808" s="3">
        <v>3</v>
      </c>
    </row>
    <row r="1809" s="3" customFormat="1" spans="1:9">
      <c r="A1809" s="17">
        <v>1807</v>
      </c>
      <c r="B1809" s="3" t="str">
        <f>_xlfn.IFS(MOD(A1809,3)=2,VLOOKUP(A1809,任务数值!A:I,5),MOD(A1809,3)=0,VLOOKUP(A1809,任务数值!A:I,8),MOD(A1809,3)=1,VLOOKUP(A1809,任务数值!A:S,13))</f>
        <v>通关守卫战:暗紫星170</v>
      </c>
      <c r="C1809" s="17">
        <f t="shared" si="59"/>
        <v>1808</v>
      </c>
      <c r="D1809" s="22" t="str">
        <f t="shared" si="60"/>
        <v>成就类型-通关战斗类型关卡</v>
      </c>
      <c r="E1809" s="22">
        <v>1</v>
      </c>
      <c r="F1809" s="22" t="str">
        <f>_xlfn.IFS(MOD(A1809,3)=2,VLOOKUP(A1809,任务数值!A:R,9),MOD(A1809,3)=0,999,MOD(A1809,3)=1,VLOOKUP(A1809,任务数值!A:S,14))</f>
        <v>战斗类型-挂机关卡|35|170</v>
      </c>
      <c r="G1809" s="22">
        <f>_xlfn.IFS(MOD(A1809,3)=2,1,MOD(A1809,3)=0,VLOOKUP(A1809,任务数值!A:S,7),MOD(A1809,3)=1,1)</f>
        <v>1</v>
      </c>
      <c r="H1809" s="6" t="s">
        <v>21</v>
      </c>
      <c r="I1809" s="3">
        <v>3</v>
      </c>
    </row>
    <row r="1810" s="3" customFormat="1" spans="1:9">
      <c r="A1810" s="17">
        <v>1808</v>
      </c>
      <c r="B1810" s="3" t="str">
        <f>_xlfn.IFS(MOD(A1810,3)=2,VLOOKUP(A1810,任务数值!A:I,5),MOD(A1810,3)=0,VLOOKUP(A1810,任务数值!A:I,8),MOD(A1810,3)=1,VLOOKUP(A1810,任务数值!A:S,13))</f>
        <v>通关星球42-2</v>
      </c>
      <c r="C1810" s="17">
        <f t="shared" si="59"/>
        <v>1809</v>
      </c>
      <c r="D1810" s="22" t="str">
        <f t="shared" si="60"/>
        <v>成就类型-通关战斗类型关卡</v>
      </c>
      <c r="E1810" s="22">
        <v>1</v>
      </c>
      <c r="F1810" s="22" t="str">
        <f>_xlfn.IFS(MOD(A1810,3)=2,VLOOKUP(A1810,任务数值!A:R,9),MOD(A1810,3)=0,999,MOD(A1810,3)=1,VLOOKUP(A1810,任务数值!A:S,14))</f>
        <v>战斗类型-精英关卡|42|2</v>
      </c>
      <c r="G1810" s="22">
        <f>_xlfn.IFS(MOD(A1810,3)=2,1,MOD(A1810,3)=0,VLOOKUP(A1810,任务数值!A:S,7),MOD(A1810,3)=1,1)</f>
        <v>1</v>
      </c>
      <c r="H1810" s="6" t="s">
        <v>21</v>
      </c>
      <c r="I1810" s="3">
        <v>3</v>
      </c>
    </row>
    <row r="1811" s="3" customFormat="1" spans="1:9">
      <c r="A1811" s="17">
        <v>1809</v>
      </c>
      <c r="B1811" s="3" t="str">
        <f>_xlfn.IFS(MOD(A1811,3)=2,VLOOKUP(A1811,任务数值!A:I,5),MOD(A1811,3)=0,VLOOKUP(A1811,任务数值!A:I,8),MOD(A1811,3)=1,VLOOKUP(A1811,任务数值!A:S,13))</f>
        <v>职业总等级到达15000</v>
      </c>
      <c r="C1811" s="17">
        <f t="shared" si="59"/>
        <v>1810</v>
      </c>
      <c r="D1811" s="22" t="str">
        <f t="shared" si="60"/>
        <v>成就类型-职业到达等级</v>
      </c>
      <c r="E1811" s="22">
        <v>1</v>
      </c>
      <c r="F1811" s="22">
        <f>_xlfn.IFS(MOD(A1811,3)=2,VLOOKUP(A1811,任务数值!A:R,9),MOD(A1811,3)=0,999,MOD(A1811,3)=1,VLOOKUP(A1811,任务数值!A:S,14))</f>
        <v>999</v>
      </c>
      <c r="G1811" s="22">
        <f>_xlfn.IFS(MOD(A1811,3)=2,1,MOD(A1811,3)=0,VLOOKUP(A1811,任务数值!A:S,7),MOD(A1811,3)=1,1)</f>
        <v>15000</v>
      </c>
      <c r="H1811" s="6" t="s">
        <v>21</v>
      </c>
      <c r="I1811" s="3">
        <v>3</v>
      </c>
    </row>
    <row r="1812" s="3" customFormat="1" spans="1:9">
      <c r="A1812" s="17">
        <v>1810</v>
      </c>
      <c r="B1812" s="3" t="str">
        <f>_xlfn.IFS(MOD(A1812,3)=2,VLOOKUP(A1812,任务数值!A:I,5),MOD(A1812,3)=0,VLOOKUP(A1812,任务数值!A:I,8),MOD(A1812,3)=1,VLOOKUP(A1812,任务数值!A:S,13))</f>
        <v>通关守卫战:暗紫星170</v>
      </c>
      <c r="C1812" s="17">
        <f t="shared" si="59"/>
        <v>1811</v>
      </c>
      <c r="D1812" s="22" t="str">
        <f t="shared" si="60"/>
        <v>成就类型-通关战斗类型关卡</v>
      </c>
      <c r="E1812" s="22">
        <v>1</v>
      </c>
      <c r="F1812" s="22" t="str">
        <f>_xlfn.IFS(MOD(A1812,3)=2,VLOOKUP(A1812,任务数值!A:R,9),MOD(A1812,3)=0,999,MOD(A1812,3)=1,VLOOKUP(A1812,任务数值!A:S,14))</f>
        <v>战斗类型-挂机关卡|35|170</v>
      </c>
      <c r="G1812" s="22">
        <f>_xlfn.IFS(MOD(A1812,3)=2,1,MOD(A1812,3)=0,VLOOKUP(A1812,任务数值!A:S,7),MOD(A1812,3)=1,1)</f>
        <v>1</v>
      </c>
      <c r="H1812" s="6" t="s">
        <v>21</v>
      </c>
      <c r="I1812" s="3">
        <v>3</v>
      </c>
    </row>
    <row r="1813" s="3" customFormat="1" spans="1:9">
      <c r="A1813" s="17">
        <v>1811</v>
      </c>
      <c r="B1813" s="3" t="str">
        <f>_xlfn.IFS(MOD(A1813,3)=2,VLOOKUP(A1813,任务数值!A:I,5),MOD(A1813,3)=0,VLOOKUP(A1813,任务数值!A:I,8),MOD(A1813,3)=1,VLOOKUP(A1813,任务数值!A:S,13))</f>
        <v>通关星球42-2</v>
      </c>
      <c r="C1813" s="17">
        <f t="shared" si="59"/>
        <v>1812</v>
      </c>
      <c r="D1813" s="22" t="str">
        <f t="shared" si="60"/>
        <v>成就类型-通关战斗类型关卡</v>
      </c>
      <c r="E1813" s="22">
        <v>1</v>
      </c>
      <c r="F1813" s="22" t="str">
        <f>_xlfn.IFS(MOD(A1813,3)=2,VLOOKUP(A1813,任务数值!A:R,9),MOD(A1813,3)=0,999,MOD(A1813,3)=1,VLOOKUP(A1813,任务数值!A:S,14))</f>
        <v>战斗类型-精英关卡|42|2</v>
      </c>
      <c r="G1813" s="22">
        <f>_xlfn.IFS(MOD(A1813,3)=2,1,MOD(A1813,3)=0,VLOOKUP(A1813,任务数值!A:S,7),MOD(A1813,3)=1,1)</f>
        <v>1</v>
      </c>
      <c r="H1813" s="6" t="s">
        <v>21</v>
      </c>
      <c r="I1813" s="3">
        <v>3</v>
      </c>
    </row>
    <row r="1814" s="3" customFormat="1" spans="1:9">
      <c r="A1814" s="17">
        <v>1812</v>
      </c>
      <c r="B1814" s="3" t="str">
        <f>_xlfn.IFS(MOD(A1814,3)=2,VLOOKUP(A1814,任务数值!A:I,5),MOD(A1814,3)=0,VLOOKUP(A1814,任务数值!A:I,8),MOD(A1814,3)=1,VLOOKUP(A1814,任务数值!A:S,13))</f>
        <v>职业总等级到达15000</v>
      </c>
      <c r="C1814" s="17">
        <f t="shared" si="59"/>
        <v>1813</v>
      </c>
      <c r="D1814" s="22" t="str">
        <f t="shared" si="60"/>
        <v>成就类型-职业到达等级</v>
      </c>
      <c r="E1814" s="22">
        <v>1</v>
      </c>
      <c r="F1814" s="22">
        <f>_xlfn.IFS(MOD(A1814,3)=2,VLOOKUP(A1814,任务数值!A:R,9),MOD(A1814,3)=0,999,MOD(A1814,3)=1,VLOOKUP(A1814,任务数值!A:S,14))</f>
        <v>999</v>
      </c>
      <c r="G1814" s="22">
        <f>_xlfn.IFS(MOD(A1814,3)=2,1,MOD(A1814,3)=0,VLOOKUP(A1814,任务数值!A:S,7),MOD(A1814,3)=1,1)</f>
        <v>15000</v>
      </c>
      <c r="H1814" s="6" t="s">
        <v>21</v>
      </c>
      <c r="I1814" s="3">
        <v>3</v>
      </c>
    </row>
    <row r="1815" s="3" customFormat="1" spans="1:9">
      <c r="A1815" s="17">
        <v>1813</v>
      </c>
      <c r="B1815" s="3" t="str">
        <f>_xlfn.IFS(MOD(A1815,3)=2,VLOOKUP(A1815,任务数值!A:I,5),MOD(A1815,3)=0,VLOOKUP(A1815,任务数值!A:I,8),MOD(A1815,3)=1,VLOOKUP(A1815,任务数值!A:S,13))</f>
        <v>通关守卫战:暗紫星170</v>
      </c>
      <c r="C1815" s="17">
        <f t="shared" si="59"/>
        <v>1814</v>
      </c>
      <c r="D1815" s="22" t="str">
        <f t="shared" si="60"/>
        <v>成就类型-通关战斗类型关卡</v>
      </c>
      <c r="E1815" s="22">
        <v>1</v>
      </c>
      <c r="F1815" s="22" t="str">
        <f>_xlfn.IFS(MOD(A1815,3)=2,VLOOKUP(A1815,任务数值!A:R,9),MOD(A1815,3)=0,999,MOD(A1815,3)=1,VLOOKUP(A1815,任务数值!A:S,14))</f>
        <v>战斗类型-挂机关卡|35|170</v>
      </c>
      <c r="G1815" s="22">
        <f>_xlfn.IFS(MOD(A1815,3)=2,1,MOD(A1815,3)=0,VLOOKUP(A1815,任务数值!A:S,7),MOD(A1815,3)=1,1)</f>
        <v>1</v>
      </c>
      <c r="H1815" s="6" t="s">
        <v>21</v>
      </c>
      <c r="I1815" s="3">
        <v>3</v>
      </c>
    </row>
    <row r="1816" s="3" customFormat="1" spans="1:9">
      <c r="A1816" s="17">
        <v>1814</v>
      </c>
      <c r="B1816" s="3" t="str">
        <f>_xlfn.IFS(MOD(A1816,3)=2,VLOOKUP(A1816,任务数值!A:I,5),MOD(A1816,3)=0,VLOOKUP(A1816,任务数值!A:I,8),MOD(A1816,3)=1,VLOOKUP(A1816,任务数值!A:S,13))</f>
        <v>通关星球42-2</v>
      </c>
      <c r="C1816" s="17">
        <f t="shared" si="59"/>
        <v>1815</v>
      </c>
      <c r="D1816" s="22" t="str">
        <f t="shared" si="60"/>
        <v>成就类型-通关战斗类型关卡</v>
      </c>
      <c r="E1816" s="22">
        <v>1</v>
      </c>
      <c r="F1816" s="22" t="str">
        <f>_xlfn.IFS(MOD(A1816,3)=2,VLOOKUP(A1816,任务数值!A:R,9),MOD(A1816,3)=0,999,MOD(A1816,3)=1,VLOOKUP(A1816,任务数值!A:S,14))</f>
        <v>战斗类型-精英关卡|42|2</v>
      </c>
      <c r="G1816" s="22">
        <f>_xlfn.IFS(MOD(A1816,3)=2,1,MOD(A1816,3)=0,VLOOKUP(A1816,任务数值!A:S,7),MOD(A1816,3)=1,1)</f>
        <v>1</v>
      </c>
      <c r="H1816" s="6" t="s">
        <v>21</v>
      </c>
      <c r="I1816" s="3">
        <v>3</v>
      </c>
    </row>
    <row r="1817" s="3" customFormat="1" spans="1:9">
      <c r="A1817" s="17">
        <v>1815</v>
      </c>
      <c r="B1817" s="3" t="str">
        <f>_xlfn.IFS(MOD(A1817,3)=2,VLOOKUP(A1817,任务数值!A:I,5),MOD(A1817,3)=0,VLOOKUP(A1817,任务数值!A:I,8),MOD(A1817,3)=1,VLOOKUP(A1817,任务数值!A:S,13))</f>
        <v>职业总等级到达15000</v>
      </c>
      <c r="C1817" s="17">
        <f t="shared" si="59"/>
        <v>1816</v>
      </c>
      <c r="D1817" s="22" t="str">
        <f t="shared" si="60"/>
        <v>成就类型-职业到达等级</v>
      </c>
      <c r="E1817" s="22">
        <v>1</v>
      </c>
      <c r="F1817" s="22">
        <f>_xlfn.IFS(MOD(A1817,3)=2,VLOOKUP(A1817,任务数值!A:R,9),MOD(A1817,3)=0,999,MOD(A1817,3)=1,VLOOKUP(A1817,任务数值!A:S,14))</f>
        <v>999</v>
      </c>
      <c r="G1817" s="22">
        <f>_xlfn.IFS(MOD(A1817,3)=2,1,MOD(A1817,3)=0,VLOOKUP(A1817,任务数值!A:S,7),MOD(A1817,3)=1,1)</f>
        <v>15000</v>
      </c>
      <c r="H1817" s="6" t="s">
        <v>21</v>
      </c>
      <c r="I1817" s="3">
        <v>3</v>
      </c>
    </row>
    <row r="1818" s="3" customFormat="1" spans="1:9">
      <c r="A1818" s="17">
        <v>1816</v>
      </c>
      <c r="B1818" s="3" t="str">
        <f>_xlfn.IFS(MOD(A1818,3)=2,VLOOKUP(A1818,任务数值!A:I,5),MOD(A1818,3)=0,VLOOKUP(A1818,任务数值!A:I,8),MOD(A1818,3)=1,VLOOKUP(A1818,任务数值!A:S,13))</f>
        <v>通关守卫战:暗紫星170</v>
      </c>
      <c r="C1818" s="17">
        <f t="shared" si="59"/>
        <v>1817</v>
      </c>
      <c r="D1818" s="22" t="str">
        <f t="shared" si="60"/>
        <v>成就类型-通关战斗类型关卡</v>
      </c>
      <c r="E1818" s="22">
        <v>1</v>
      </c>
      <c r="F1818" s="22" t="str">
        <f>_xlfn.IFS(MOD(A1818,3)=2,VLOOKUP(A1818,任务数值!A:R,9),MOD(A1818,3)=0,999,MOD(A1818,3)=1,VLOOKUP(A1818,任务数值!A:S,14))</f>
        <v>战斗类型-挂机关卡|35|170</v>
      </c>
      <c r="G1818" s="22">
        <f>_xlfn.IFS(MOD(A1818,3)=2,1,MOD(A1818,3)=0,VLOOKUP(A1818,任务数值!A:S,7),MOD(A1818,3)=1,1)</f>
        <v>1</v>
      </c>
      <c r="H1818" s="6" t="s">
        <v>21</v>
      </c>
      <c r="I1818" s="3">
        <v>3</v>
      </c>
    </row>
    <row r="1819" s="3" customFormat="1" spans="1:9">
      <c r="A1819" s="17">
        <v>1817</v>
      </c>
      <c r="B1819" s="3" t="str">
        <f>_xlfn.IFS(MOD(A1819,3)=2,VLOOKUP(A1819,任务数值!A:I,5),MOD(A1819,3)=0,VLOOKUP(A1819,任务数值!A:I,8),MOD(A1819,3)=1,VLOOKUP(A1819,任务数值!A:S,13))</f>
        <v>通关星球42-2</v>
      </c>
      <c r="C1819" s="17">
        <f t="shared" si="59"/>
        <v>1818</v>
      </c>
      <c r="D1819" s="22" t="str">
        <f t="shared" si="60"/>
        <v>成就类型-通关战斗类型关卡</v>
      </c>
      <c r="E1819" s="22">
        <v>1</v>
      </c>
      <c r="F1819" s="22" t="str">
        <f>_xlfn.IFS(MOD(A1819,3)=2,VLOOKUP(A1819,任务数值!A:R,9),MOD(A1819,3)=0,999,MOD(A1819,3)=1,VLOOKUP(A1819,任务数值!A:S,14))</f>
        <v>战斗类型-精英关卡|42|2</v>
      </c>
      <c r="G1819" s="22">
        <f>_xlfn.IFS(MOD(A1819,3)=2,1,MOD(A1819,3)=0,VLOOKUP(A1819,任务数值!A:S,7),MOD(A1819,3)=1,1)</f>
        <v>1</v>
      </c>
      <c r="H1819" s="6" t="s">
        <v>21</v>
      </c>
      <c r="I1819" s="3">
        <v>3</v>
      </c>
    </row>
    <row r="1820" s="3" customFormat="1" spans="1:9">
      <c r="A1820" s="17">
        <v>1818</v>
      </c>
      <c r="B1820" s="3" t="str">
        <f>_xlfn.IFS(MOD(A1820,3)=2,VLOOKUP(A1820,任务数值!A:I,5),MOD(A1820,3)=0,VLOOKUP(A1820,任务数值!A:I,8),MOD(A1820,3)=1,VLOOKUP(A1820,任务数值!A:S,13))</f>
        <v>职业总等级到达15000</v>
      </c>
      <c r="C1820" s="17">
        <f t="shared" si="59"/>
        <v>1819</v>
      </c>
      <c r="D1820" s="22" t="str">
        <f t="shared" si="60"/>
        <v>成就类型-职业到达等级</v>
      </c>
      <c r="E1820" s="22">
        <v>1</v>
      </c>
      <c r="F1820" s="22">
        <f>_xlfn.IFS(MOD(A1820,3)=2,VLOOKUP(A1820,任务数值!A:R,9),MOD(A1820,3)=0,999,MOD(A1820,3)=1,VLOOKUP(A1820,任务数值!A:S,14))</f>
        <v>999</v>
      </c>
      <c r="G1820" s="22">
        <f>_xlfn.IFS(MOD(A1820,3)=2,1,MOD(A1820,3)=0,VLOOKUP(A1820,任务数值!A:S,7),MOD(A1820,3)=1,1)</f>
        <v>15000</v>
      </c>
      <c r="H1820" s="6" t="s">
        <v>21</v>
      </c>
      <c r="I1820" s="3">
        <v>3</v>
      </c>
    </row>
    <row r="1821" s="3" customFormat="1" spans="1:9">
      <c r="A1821" s="17">
        <v>1819</v>
      </c>
      <c r="B1821" s="3" t="str">
        <f>_xlfn.IFS(MOD(A1821,3)=2,VLOOKUP(A1821,任务数值!A:I,5),MOD(A1821,3)=0,VLOOKUP(A1821,任务数值!A:I,8),MOD(A1821,3)=1,VLOOKUP(A1821,任务数值!A:S,13))</f>
        <v>通关守卫战:暗紫星170</v>
      </c>
      <c r="C1821" s="17">
        <f t="shared" si="59"/>
        <v>1820</v>
      </c>
      <c r="D1821" s="22" t="str">
        <f t="shared" si="60"/>
        <v>成就类型-通关战斗类型关卡</v>
      </c>
      <c r="E1821" s="22">
        <v>1</v>
      </c>
      <c r="F1821" s="22" t="str">
        <f>_xlfn.IFS(MOD(A1821,3)=2,VLOOKUP(A1821,任务数值!A:R,9),MOD(A1821,3)=0,999,MOD(A1821,3)=1,VLOOKUP(A1821,任务数值!A:S,14))</f>
        <v>战斗类型-挂机关卡|35|170</v>
      </c>
      <c r="G1821" s="22">
        <f>_xlfn.IFS(MOD(A1821,3)=2,1,MOD(A1821,3)=0,VLOOKUP(A1821,任务数值!A:S,7),MOD(A1821,3)=1,1)</f>
        <v>1</v>
      </c>
      <c r="H1821" s="6" t="s">
        <v>21</v>
      </c>
      <c r="I1821" s="3">
        <v>3</v>
      </c>
    </row>
    <row r="1822" s="3" customFormat="1" spans="1:9">
      <c r="A1822" s="17">
        <v>1820</v>
      </c>
      <c r="B1822" s="3" t="str">
        <f>_xlfn.IFS(MOD(A1822,3)=2,VLOOKUP(A1822,任务数值!A:I,5),MOD(A1822,3)=0,VLOOKUP(A1822,任务数值!A:I,8),MOD(A1822,3)=1,VLOOKUP(A1822,任务数值!A:S,13))</f>
        <v>通关星球42-2</v>
      </c>
      <c r="C1822" s="17">
        <f t="shared" si="59"/>
        <v>1821</v>
      </c>
      <c r="D1822" s="22" t="str">
        <f t="shared" si="60"/>
        <v>成就类型-通关战斗类型关卡</v>
      </c>
      <c r="E1822" s="22">
        <v>1</v>
      </c>
      <c r="F1822" s="22" t="str">
        <f>_xlfn.IFS(MOD(A1822,3)=2,VLOOKUP(A1822,任务数值!A:R,9),MOD(A1822,3)=0,999,MOD(A1822,3)=1,VLOOKUP(A1822,任务数值!A:S,14))</f>
        <v>战斗类型-精英关卡|42|2</v>
      </c>
      <c r="G1822" s="22">
        <f>_xlfn.IFS(MOD(A1822,3)=2,1,MOD(A1822,3)=0,VLOOKUP(A1822,任务数值!A:S,7),MOD(A1822,3)=1,1)</f>
        <v>1</v>
      </c>
      <c r="H1822" s="6" t="s">
        <v>21</v>
      </c>
      <c r="I1822" s="3">
        <v>3</v>
      </c>
    </row>
    <row r="1823" s="3" customFormat="1" spans="1:9">
      <c r="A1823" s="17">
        <v>1821</v>
      </c>
      <c r="B1823" s="3" t="str">
        <f>_xlfn.IFS(MOD(A1823,3)=2,VLOOKUP(A1823,任务数值!A:I,5),MOD(A1823,3)=0,VLOOKUP(A1823,任务数值!A:I,8),MOD(A1823,3)=1,VLOOKUP(A1823,任务数值!A:S,13))</f>
        <v>职业总等级到达15000</v>
      </c>
      <c r="C1823" s="17">
        <f t="shared" si="59"/>
        <v>1822</v>
      </c>
      <c r="D1823" s="22" t="str">
        <f t="shared" si="60"/>
        <v>成就类型-职业到达等级</v>
      </c>
      <c r="E1823" s="22">
        <v>1</v>
      </c>
      <c r="F1823" s="22">
        <f>_xlfn.IFS(MOD(A1823,3)=2,VLOOKUP(A1823,任务数值!A:R,9),MOD(A1823,3)=0,999,MOD(A1823,3)=1,VLOOKUP(A1823,任务数值!A:S,14))</f>
        <v>999</v>
      </c>
      <c r="G1823" s="22">
        <f>_xlfn.IFS(MOD(A1823,3)=2,1,MOD(A1823,3)=0,VLOOKUP(A1823,任务数值!A:S,7),MOD(A1823,3)=1,1)</f>
        <v>15000</v>
      </c>
      <c r="H1823" s="6" t="s">
        <v>21</v>
      </c>
      <c r="I1823" s="3">
        <v>3</v>
      </c>
    </row>
    <row r="1824" s="3" customFormat="1" spans="1:9">
      <c r="A1824" s="17">
        <v>1822</v>
      </c>
      <c r="B1824" s="3" t="str">
        <f>_xlfn.IFS(MOD(A1824,3)=2,VLOOKUP(A1824,任务数值!A:I,5),MOD(A1824,3)=0,VLOOKUP(A1824,任务数值!A:I,8),MOD(A1824,3)=1,VLOOKUP(A1824,任务数值!A:S,13))</f>
        <v>通关守卫战:暗紫星170</v>
      </c>
      <c r="C1824" s="17">
        <f t="shared" si="59"/>
        <v>1823</v>
      </c>
      <c r="D1824" s="22" t="str">
        <f t="shared" si="60"/>
        <v>成就类型-通关战斗类型关卡</v>
      </c>
      <c r="E1824" s="22">
        <v>1</v>
      </c>
      <c r="F1824" s="22" t="str">
        <f>_xlfn.IFS(MOD(A1824,3)=2,VLOOKUP(A1824,任务数值!A:R,9),MOD(A1824,3)=0,999,MOD(A1824,3)=1,VLOOKUP(A1824,任务数值!A:S,14))</f>
        <v>战斗类型-挂机关卡|35|170</v>
      </c>
      <c r="G1824" s="22">
        <f>_xlfn.IFS(MOD(A1824,3)=2,1,MOD(A1824,3)=0,VLOOKUP(A1824,任务数值!A:S,7),MOD(A1824,3)=1,1)</f>
        <v>1</v>
      </c>
      <c r="H1824" s="6" t="s">
        <v>21</v>
      </c>
      <c r="I1824" s="3">
        <v>3</v>
      </c>
    </row>
    <row r="1825" s="3" customFormat="1" spans="1:9">
      <c r="A1825" s="17">
        <v>1823</v>
      </c>
      <c r="B1825" s="3" t="str">
        <f>_xlfn.IFS(MOD(A1825,3)=2,VLOOKUP(A1825,任务数值!A:I,5),MOD(A1825,3)=0,VLOOKUP(A1825,任务数值!A:I,8),MOD(A1825,3)=1,VLOOKUP(A1825,任务数值!A:S,13))</f>
        <v>通关星球42-2</v>
      </c>
      <c r="C1825" s="17">
        <f t="shared" si="59"/>
        <v>1824</v>
      </c>
      <c r="D1825" s="22" t="str">
        <f t="shared" si="60"/>
        <v>成就类型-通关战斗类型关卡</v>
      </c>
      <c r="E1825" s="22">
        <v>1</v>
      </c>
      <c r="F1825" s="22" t="str">
        <f>_xlfn.IFS(MOD(A1825,3)=2,VLOOKUP(A1825,任务数值!A:R,9),MOD(A1825,3)=0,999,MOD(A1825,3)=1,VLOOKUP(A1825,任务数值!A:S,14))</f>
        <v>战斗类型-精英关卡|42|2</v>
      </c>
      <c r="G1825" s="22">
        <f>_xlfn.IFS(MOD(A1825,3)=2,1,MOD(A1825,3)=0,VLOOKUP(A1825,任务数值!A:S,7),MOD(A1825,3)=1,1)</f>
        <v>1</v>
      </c>
      <c r="H1825" s="6" t="s">
        <v>21</v>
      </c>
      <c r="I1825" s="3">
        <v>3</v>
      </c>
    </row>
    <row r="1826" s="3" customFormat="1" spans="1:9">
      <c r="A1826" s="17">
        <v>1824</v>
      </c>
      <c r="B1826" s="3" t="str">
        <f>_xlfn.IFS(MOD(A1826,3)=2,VLOOKUP(A1826,任务数值!A:I,5),MOD(A1826,3)=0,VLOOKUP(A1826,任务数值!A:I,8),MOD(A1826,3)=1,VLOOKUP(A1826,任务数值!A:S,13))</f>
        <v>职业总等级到达15000</v>
      </c>
      <c r="C1826" s="17">
        <f t="shared" si="59"/>
        <v>1825</v>
      </c>
      <c r="D1826" s="22" t="str">
        <f t="shared" si="60"/>
        <v>成就类型-职业到达等级</v>
      </c>
      <c r="E1826" s="22">
        <v>1</v>
      </c>
      <c r="F1826" s="22">
        <f>_xlfn.IFS(MOD(A1826,3)=2,VLOOKUP(A1826,任务数值!A:R,9),MOD(A1826,3)=0,999,MOD(A1826,3)=1,VLOOKUP(A1826,任务数值!A:S,14))</f>
        <v>999</v>
      </c>
      <c r="G1826" s="22">
        <f>_xlfn.IFS(MOD(A1826,3)=2,1,MOD(A1826,3)=0,VLOOKUP(A1826,任务数值!A:S,7),MOD(A1826,3)=1,1)</f>
        <v>15000</v>
      </c>
      <c r="H1826" s="6" t="s">
        <v>21</v>
      </c>
      <c r="I1826" s="3">
        <v>3</v>
      </c>
    </row>
    <row r="1827" s="3" customFormat="1" spans="1:9">
      <c r="A1827" s="17">
        <v>1825</v>
      </c>
      <c r="B1827" s="3" t="str">
        <f>_xlfn.IFS(MOD(A1827,3)=2,VLOOKUP(A1827,任务数值!A:I,5),MOD(A1827,3)=0,VLOOKUP(A1827,任务数值!A:I,8),MOD(A1827,3)=1,VLOOKUP(A1827,任务数值!A:S,13))</f>
        <v>通关守卫战:暗紫星170</v>
      </c>
      <c r="C1827" s="17">
        <f t="shared" si="59"/>
        <v>1826</v>
      </c>
      <c r="D1827" s="22" t="str">
        <f t="shared" si="60"/>
        <v>成就类型-通关战斗类型关卡</v>
      </c>
      <c r="E1827" s="22">
        <v>1</v>
      </c>
      <c r="F1827" s="22" t="str">
        <f>_xlfn.IFS(MOD(A1827,3)=2,VLOOKUP(A1827,任务数值!A:R,9),MOD(A1827,3)=0,999,MOD(A1827,3)=1,VLOOKUP(A1827,任务数值!A:S,14))</f>
        <v>战斗类型-挂机关卡|35|170</v>
      </c>
      <c r="G1827" s="22">
        <f>_xlfn.IFS(MOD(A1827,3)=2,1,MOD(A1827,3)=0,VLOOKUP(A1827,任务数值!A:S,7),MOD(A1827,3)=1,1)</f>
        <v>1</v>
      </c>
      <c r="H1827" s="6" t="s">
        <v>21</v>
      </c>
      <c r="I1827" s="3">
        <v>3</v>
      </c>
    </row>
    <row r="1828" s="3" customFormat="1" spans="1:9">
      <c r="A1828" s="17">
        <v>1826</v>
      </c>
      <c r="B1828" s="3" t="str">
        <f>_xlfn.IFS(MOD(A1828,3)=2,VLOOKUP(A1828,任务数值!A:I,5),MOD(A1828,3)=0,VLOOKUP(A1828,任务数值!A:I,8),MOD(A1828,3)=1,VLOOKUP(A1828,任务数值!A:S,13))</f>
        <v>通关星球42-2</v>
      </c>
      <c r="C1828" s="17">
        <f t="shared" si="59"/>
        <v>1827</v>
      </c>
      <c r="D1828" s="22" t="str">
        <f t="shared" si="60"/>
        <v>成就类型-通关战斗类型关卡</v>
      </c>
      <c r="E1828" s="22">
        <v>1</v>
      </c>
      <c r="F1828" s="22" t="str">
        <f>_xlfn.IFS(MOD(A1828,3)=2,VLOOKUP(A1828,任务数值!A:R,9),MOD(A1828,3)=0,999,MOD(A1828,3)=1,VLOOKUP(A1828,任务数值!A:S,14))</f>
        <v>战斗类型-精英关卡|42|2</v>
      </c>
      <c r="G1828" s="22">
        <f>_xlfn.IFS(MOD(A1828,3)=2,1,MOD(A1828,3)=0,VLOOKUP(A1828,任务数值!A:S,7),MOD(A1828,3)=1,1)</f>
        <v>1</v>
      </c>
      <c r="H1828" s="6" t="s">
        <v>21</v>
      </c>
      <c r="I1828" s="3">
        <v>3</v>
      </c>
    </row>
    <row r="1829" s="3" customFormat="1" spans="1:9">
      <c r="A1829" s="17">
        <v>1827</v>
      </c>
      <c r="B1829" s="3" t="str">
        <f>_xlfn.IFS(MOD(A1829,3)=2,VLOOKUP(A1829,任务数值!A:I,5),MOD(A1829,3)=0,VLOOKUP(A1829,任务数值!A:I,8),MOD(A1829,3)=1,VLOOKUP(A1829,任务数值!A:S,13))</f>
        <v>职业总等级到达15000</v>
      </c>
      <c r="C1829" s="17">
        <f t="shared" si="59"/>
        <v>1828</v>
      </c>
      <c r="D1829" s="22" t="str">
        <f t="shared" si="60"/>
        <v>成就类型-职业到达等级</v>
      </c>
      <c r="E1829" s="22">
        <v>1</v>
      </c>
      <c r="F1829" s="22">
        <f>_xlfn.IFS(MOD(A1829,3)=2,VLOOKUP(A1829,任务数值!A:R,9),MOD(A1829,3)=0,999,MOD(A1829,3)=1,VLOOKUP(A1829,任务数值!A:S,14))</f>
        <v>999</v>
      </c>
      <c r="G1829" s="22">
        <f>_xlfn.IFS(MOD(A1829,3)=2,1,MOD(A1829,3)=0,VLOOKUP(A1829,任务数值!A:S,7),MOD(A1829,3)=1,1)</f>
        <v>15000</v>
      </c>
      <c r="H1829" s="6" t="s">
        <v>21</v>
      </c>
      <c r="I1829" s="3">
        <v>3</v>
      </c>
    </row>
    <row r="1830" s="3" customFormat="1" spans="1:9">
      <c r="A1830" s="17">
        <v>1828</v>
      </c>
      <c r="B1830" s="3" t="str">
        <f>_xlfn.IFS(MOD(A1830,3)=2,VLOOKUP(A1830,任务数值!A:I,5),MOD(A1830,3)=0,VLOOKUP(A1830,任务数值!A:I,8),MOD(A1830,3)=1,VLOOKUP(A1830,任务数值!A:S,13))</f>
        <v>通关守卫战:暗紫星170</v>
      </c>
      <c r="C1830" s="17">
        <f t="shared" si="59"/>
        <v>1829</v>
      </c>
      <c r="D1830" s="22" t="str">
        <f t="shared" si="60"/>
        <v>成就类型-通关战斗类型关卡</v>
      </c>
      <c r="E1830" s="22">
        <v>1</v>
      </c>
      <c r="F1830" s="22" t="str">
        <f>_xlfn.IFS(MOD(A1830,3)=2,VLOOKUP(A1830,任务数值!A:R,9),MOD(A1830,3)=0,999,MOD(A1830,3)=1,VLOOKUP(A1830,任务数值!A:S,14))</f>
        <v>战斗类型-挂机关卡|35|170</v>
      </c>
      <c r="G1830" s="22">
        <f>_xlfn.IFS(MOD(A1830,3)=2,1,MOD(A1830,3)=0,VLOOKUP(A1830,任务数值!A:S,7),MOD(A1830,3)=1,1)</f>
        <v>1</v>
      </c>
      <c r="H1830" s="6" t="s">
        <v>21</v>
      </c>
      <c r="I1830" s="3">
        <v>3</v>
      </c>
    </row>
    <row r="1831" s="3" customFormat="1" spans="1:9">
      <c r="A1831" s="17">
        <v>1829</v>
      </c>
      <c r="B1831" s="3" t="str">
        <f>_xlfn.IFS(MOD(A1831,3)=2,VLOOKUP(A1831,任务数值!A:I,5),MOD(A1831,3)=0,VLOOKUP(A1831,任务数值!A:I,8),MOD(A1831,3)=1,VLOOKUP(A1831,任务数值!A:S,13))</f>
        <v>通关星球42-2</v>
      </c>
      <c r="C1831" s="17">
        <f t="shared" si="59"/>
        <v>1830</v>
      </c>
      <c r="D1831" s="22" t="str">
        <f t="shared" si="60"/>
        <v>成就类型-通关战斗类型关卡</v>
      </c>
      <c r="E1831" s="22">
        <v>1</v>
      </c>
      <c r="F1831" s="22" t="str">
        <f>_xlfn.IFS(MOD(A1831,3)=2,VLOOKUP(A1831,任务数值!A:R,9),MOD(A1831,3)=0,999,MOD(A1831,3)=1,VLOOKUP(A1831,任务数值!A:S,14))</f>
        <v>战斗类型-精英关卡|42|2</v>
      </c>
      <c r="G1831" s="22">
        <f>_xlfn.IFS(MOD(A1831,3)=2,1,MOD(A1831,3)=0,VLOOKUP(A1831,任务数值!A:S,7),MOD(A1831,3)=1,1)</f>
        <v>1</v>
      </c>
      <c r="H1831" s="6" t="s">
        <v>21</v>
      </c>
      <c r="I1831" s="3">
        <v>3</v>
      </c>
    </row>
    <row r="1832" s="3" customFormat="1" spans="1:9">
      <c r="A1832" s="17">
        <v>1830</v>
      </c>
      <c r="B1832" s="3" t="str">
        <f>_xlfn.IFS(MOD(A1832,3)=2,VLOOKUP(A1832,任务数值!A:I,5),MOD(A1832,3)=0,VLOOKUP(A1832,任务数值!A:I,8),MOD(A1832,3)=1,VLOOKUP(A1832,任务数值!A:S,13))</f>
        <v>职业总等级到达15000</v>
      </c>
      <c r="C1832" s="17">
        <f t="shared" si="59"/>
        <v>1831</v>
      </c>
      <c r="D1832" s="22" t="str">
        <f t="shared" si="60"/>
        <v>成就类型-职业到达等级</v>
      </c>
      <c r="E1832" s="22">
        <v>1</v>
      </c>
      <c r="F1832" s="22">
        <f>_xlfn.IFS(MOD(A1832,3)=2,VLOOKUP(A1832,任务数值!A:R,9),MOD(A1832,3)=0,999,MOD(A1832,3)=1,VLOOKUP(A1832,任务数值!A:S,14))</f>
        <v>999</v>
      </c>
      <c r="G1832" s="22">
        <f>_xlfn.IFS(MOD(A1832,3)=2,1,MOD(A1832,3)=0,VLOOKUP(A1832,任务数值!A:S,7),MOD(A1832,3)=1,1)</f>
        <v>15000</v>
      </c>
      <c r="H1832" s="6" t="s">
        <v>21</v>
      </c>
      <c r="I1832" s="3">
        <v>3</v>
      </c>
    </row>
    <row r="1833" s="3" customFormat="1" spans="1:9">
      <c r="A1833" s="17">
        <v>1831</v>
      </c>
      <c r="B1833" s="3" t="str">
        <f>_xlfn.IFS(MOD(A1833,3)=2,VLOOKUP(A1833,任务数值!A:I,5),MOD(A1833,3)=0,VLOOKUP(A1833,任务数值!A:I,8),MOD(A1833,3)=1,VLOOKUP(A1833,任务数值!A:S,13))</f>
        <v>通关守卫战:暗紫星170</v>
      </c>
      <c r="C1833" s="17">
        <f t="shared" si="59"/>
        <v>1832</v>
      </c>
      <c r="D1833" s="22" t="str">
        <f t="shared" si="60"/>
        <v>成就类型-通关战斗类型关卡</v>
      </c>
      <c r="E1833" s="22">
        <v>1</v>
      </c>
      <c r="F1833" s="22" t="str">
        <f>_xlfn.IFS(MOD(A1833,3)=2,VLOOKUP(A1833,任务数值!A:R,9),MOD(A1833,3)=0,999,MOD(A1833,3)=1,VLOOKUP(A1833,任务数值!A:S,14))</f>
        <v>战斗类型-挂机关卡|35|170</v>
      </c>
      <c r="G1833" s="22">
        <f>_xlfn.IFS(MOD(A1833,3)=2,1,MOD(A1833,3)=0,VLOOKUP(A1833,任务数值!A:S,7),MOD(A1833,3)=1,1)</f>
        <v>1</v>
      </c>
      <c r="H1833" s="6" t="s">
        <v>21</v>
      </c>
      <c r="I1833" s="3">
        <v>3</v>
      </c>
    </row>
    <row r="1834" s="3" customFormat="1" spans="1:9">
      <c r="A1834" s="17">
        <v>1832</v>
      </c>
      <c r="B1834" s="3" t="str">
        <f>_xlfn.IFS(MOD(A1834,3)=2,VLOOKUP(A1834,任务数值!A:I,5),MOD(A1834,3)=0,VLOOKUP(A1834,任务数值!A:I,8),MOD(A1834,3)=1,VLOOKUP(A1834,任务数值!A:S,13))</f>
        <v>通关星球42-2</v>
      </c>
      <c r="C1834" s="17">
        <f t="shared" si="59"/>
        <v>1833</v>
      </c>
      <c r="D1834" s="22" t="str">
        <f t="shared" si="60"/>
        <v>成就类型-通关战斗类型关卡</v>
      </c>
      <c r="E1834" s="22">
        <v>1</v>
      </c>
      <c r="F1834" s="22" t="str">
        <f>_xlfn.IFS(MOD(A1834,3)=2,VLOOKUP(A1834,任务数值!A:R,9),MOD(A1834,3)=0,999,MOD(A1834,3)=1,VLOOKUP(A1834,任务数值!A:S,14))</f>
        <v>战斗类型-精英关卡|42|2</v>
      </c>
      <c r="G1834" s="22">
        <f>_xlfn.IFS(MOD(A1834,3)=2,1,MOD(A1834,3)=0,VLOOKUP(A1834,任务数值!A:S,7),MOD(A1834,3)=1,1)</f>
        <v>1</v>
      </c>
      <c r="H1834" s="6" t="s">
        <v>21</v>
      </c>
      <c r="I1834" s="3">
        <v>3</v>
      </c>
    </row>
    <row r="1835" s="3" customFormat="1" spans="1:9">
      <c r="A1835" s="17">
        <v>1833</v>
      </c>
      <c r="B1835" s="3" t="str">
        <f>_xlfn.IFS(MOD(A1835,3)=2,VLOOKUP(A1835,任务数值!A:I,5),MOD(A1835,3)=0,VLOOKUP(A1835,任务数值!A:I,8),MOD(A1835,3)=1,VLOOKUP(A1835,任务数值!A:S,13))</f>
        <v>职业总等级到达15000</v>
      </c>
      <c r="C1835" s="17">
        <f t="shared" si="59"/>
        <v>1834</v>
      </c>
      <c r="D1835" s="22" t="str">
        <f t="shared" si="60"/>
        <v>成就类型-职业到达等级</v>
      </c>
      <c r="E1835" s="22">
        <v>1</v>
      </c>
      <c r="F1835" s="22">
        <f>_xlfn.IFS(MOD(A1835,3)=2,VLOOKUP(A1835,任务数值!A:R,9),MOD(A1835,3)=0,999,MOD(A1835,3)=1,VLOOKUP(A1835,任务数值!A:S,14))</f>
        <v>999</v>
      </c>
      <c r="G1835" s="22">
        <f>_xlfn.IFS(MOD(A1835,3)=2,1,MOD(A1835,3)=0,VLOOKUP(A1835,任务数值!A:S,7),MOD(A1835,3)=1,1)</f>
        <v>15000</v>
      </c>
      <c r="H1835" s="6" t="s">
        <v>21</v>
      </c>
      <c r="I1835" s="3">
        <v>3</v>
      </c>
    </row>
    <row r="1836" s="3" customFormat="1" spans="1:9">
      <c r="A1836" s="17">
        <v>1834</v>
      </c>
      <c r="B1836" s="3" t="str">
        <f>_xlfn.IFS(MOD(A1836,3)=2,VLOOKUP(A1836,任务数值!A:I,5),MOD(A1836,3)=0,VLOOKUP(A1836,任务数值!A:I,8),MOD(A1836,3)=1,VLOOKUP(A1836,任务数值!A:S,13))</f>
        <v>通关守卫战:暗紫星170</v>
      </c>
      <c r="C1836" s="17">
        <f t="shared" si="59"/>
        <v>1835</v>
      </c>
      <c r="D1836" s="22" t="str">
        <f t="shared" si="60"/>
        <v>成就类型-通关战斗类型关卡</v>
      </c>
      <c r="E1836" s="22">
        <v>1</v>
      </c>
      <c r="F1836" s="22" t="str">
        <f>_xlfn.IFS(MOD(A1836,3)=2,VLOOKUP(A1836,任务数值!A:R,9),MOD(A1836,3)=0,999,MOD(A1836,3)=1,VLOOKUP(A1836,任务数值!A:S,14))</f>
        <v>战斗类型-挂机关卡|35|170</v>
      </c>
      <c r="G1836" s="22">
        <f>_xlfn.IFS(MOD(A1836,3)=2,1,MOD(A1836,3)=0,VLOOKUP(A1836,任务数值!A:S,7),MOD(A1836,3)=1,1)</f>
        <v>1</v>
      </c>
      <c r="H1836" s="6" t="s">
        <v>21</v>
      </c>
      <c r="I1836" s="3">
        <v>3</v>
      </c>
    </row>
    <row r="1837" s="3" customFormat="1" spans="1:9">
      <c r="A1837" s="17">
        <v>1835</v>
      </c>
      <c r="B1837" s="3" t="str">
        <f>_xlfn.IFS(MOD(A1837,3)=2,VLOOKUP(A1837,任务数值!A:I,5),MOD(A1837,3)=0,VLOOKUP(A1837,任务数值!A:I,8),MOD(A1837,3)=1,VLOOKUP(A1837,任务数值!A:S,13))</f>
        <v>通关星球42-2</v>
      </c>
      <c r="C1837" s="17">
        <f t="shared" si="59"/>
        <v>1836</v>
      </c>
      <c r="D1837" s="22" t="str">
        <f t="shared" si="60"/>
        <v>成就类型-通关战斗类型关卡</v>
      </c>
      <c r="E1837" s="22">
        <v>1</v>
      </c>
      <c r="F1837" s="22" t="str">
        <f>_xlfn.IFS(MOD(A1837,3)=2,VLOOKUP(A1837,任务数值!A:R,9),MOD(A1837,3)=0,999,MOD(A1837,3)=1,VLOOKUP(A1837,任务数值!A:S,14))</f>
        <v>战斗类型-精英关卡|42|2</v>
      </c>
      <c r="G1837" s="22">
        <f>_xlfn.IFS(MOD(A1837,3)=2,1,MOD(A1837,3)=0,VLOOKUP(A1837,任务数值!A:S,7),MOD(A1837,3)=1,1)</f>
        <v>1</v>
      </c>
      <c r="H1837" s="6" t="s">
        <v>21</v>
      </c>
      <c r="I1837" s="3">
        <v>3</v>
      </c>
    </row>
    <row r="1838" s="3" customFormat="1" spans="1:9">
      <c r="A1838" s="17">
        <v>1836</v>
      </c>
      <c r="B1838" s="3" t="str">
        <f>_xlfn.IFS(MOD(A1838,3)=2,VLOOKUP(A1838,任务数值!A:I,5),MOD(A1838,3)=0,VLOOKUP(A1838,任务数值!A:I,8),MOD(A1838,3)=1,VLOOKUP(A1838,任务数值!A:S,13))</f>
        <v>职业总等级到达15000</v>
      </c>
      <c r="C1838" s="17">
        <f t="shared" si="59"/>
        <v>1837</v>
      </c>
      <c r="D1838" s="22" t="str">
        <f t="shared" si="60"/>
        <v>成就类型-职业到达等级</v>
      </c>
      <c r="E1838" s="22">
        <v>1</v>
      </c>
      <c r="F1838" s="22">
        <f>_xlfn.IFS(MOD(A1838,3)=2,VLOOKUP(A1838,任务数值!A:R,9),MOD(A1838,3)=0,999,MOD(A1838,3)=1,VLOOKUP(A1838,任务数值!A:S,14))</f>
        <v>999</v>
      </c>
      <c r="G1838" s="22">
        <f>_xlfn.IFS(MOD(A1838,3)=2,1,MOD(A1838,3)=0,VLOOKUP(A1838,任务数值!A:S,7),MOD(A1838,3)=1,1)</f>
        <v>15000</v>
      </c>
      <c r="H1838" s="6" t="s">
        <v>21</v>
      </c>
      <c r="I1838" s="3">
        <v>3</v>
      </c>
    </row>
    <row r="1839" s="3" customFormat="1" spans="1:9">
      <c r="A1839" s="17">
        <v>1837</v>
      </c>
      <c r="B1839" s="3" t="str">
        <f>_xlfn.IFS(MOD(A1839,3)=2,VLOOKUP(A1839,任务数值!A:I,5),MOD(A1839,3)=0,VLOOKUP(A1839,任务数值!A:I,8),MOD(A1839,3)=1,VLOOKUP(A1839,任务数值!A:S,13))</f>
        <v>通关守卫战:暗紫星170</v>
      </c>
      <c r="C1839" s="17">
        <f t="shared" si="59"/>
        <v>1838</v>
      </c>
      <c r="D1839" s="22" t="str">
        <f t="shared" si="60"/>
        <v>成就类型-通关战斗类型关卡</v>
      </c>
      <c r="E1839" s="22">
        <v>1</v>
      </c>
      <c r="F1839" s="22" t="str">
        <f>_xlfn.IFS(MOD(A1839,3)=2,VLOOKUP(A1839,任务数值!A:R,9),MOD(A1839,3)=0,999,MOD(A1839,3)=1,VLOOKUP(A1839,任务数值!A:S,14))</f>
        <v>战斗类型-挂机关卡|35|170</v>
      </c>
      <c r="G1839" s="22">
        <f>_xlfn.IFS(MOD(A1839,3)=2,1,MOD(A1839,3)=0,VLOOKUP(A1839,任务数值!A:S,7),MOD(A1839,3)=1,1)</f>
        <v>1</v>
      </c>
      <c r="H1839" s="6" t="s">
        <v>21</v>
      </c>
      <c r="I1839" s="3">
        <v>3</v>
      </c>
    </row>
    <row r="1840" s="3" customFormat="1" spans="1:9">
      <c r="A1840" s="17">
        <v>1838</v>
      </c>
      <c r="B1840" s="3" t="str">
        <f>_xlfn.IFS(MOD(A1840,3)=2,VLOOKUP(A1840,任务数值!A:I,5),MOD(A1840,3)=0,VLOOKUP(A1840,任务数值!A:I,8),MOD(A1840,3)=1,VLOOKUP(A1840,任务数值!A:S,13))</f>
        <v>通关星球42-2</v>
      </c>
      <c r="C1840" s="17">
        <f t="shared" si="59"/>
        <v>1839</v>
      </c>
      <c r="D1840" s="22" t="str">
        <f t="shared" si="60"/>
        <v>成就类型-通关战斗类型关卡</v>
      </c>
      <c r="E1840" s="22">
        <v>1</v>
      </c>
      <c r="F1840" s="22" t="str">
        <f>_xlfn.IFS(MOD(A1840,3)=2,VLOOKUP(A1840,任务数值!A:R,9),MOD(A1840,3)=0,999,MOD(A1840,3)=1,VLOOKUP(A1840,任务数值!A:S,14))</f>
        <v>战斗类型-精英关卡|42|2</v>
      </c>
      <c r="G1840" s="22">
        <f>_xlfn.IFS(MOD(A1840,3)=2,1,MOD(A1840,3)=0,VLOOKUP(A1840,任务数值!A:S,7),MOD(A1840,3)=1,1)</f>
        <v>1</v>
      </c>
      <c r="H1840" s="6" t="s">
        <v>21</v>
      </c>
      <c r="I1840" s="3">
        <v>3</v>
      </c>
    </row>
    <row r="1841" s="3" customFormat="1" spans="1:9">
      <c r="A1841" s="17">
        <v>1839</v>
      </c>
      <c r="B1841" s="3" t="str">
        <f>_xlfn.IFS(MOD(A1841,3)=2,VLOOKUP(A1841,任务数值!A:I,5),MOD(A1841,3)=0,VLOOKUP(A1841,任务数值!A:I,8),MOD(A1841,3)=1,VLOOKUP(A1841,任务数值!A:S,13))</f>
        <v>职业总等级到达15000</v>
      </c>
      <c r="C1841" s="17">
        <f t="shared" si="59"/>
        <v>1840</v>
      </c>
      <c r="D1841" s="22" t="str">
        <f t="shared" si="60"/>
        <v>成就类型-职业到达等级</v>
      </c>
      <c r="E1841" s="22">
        <v>1</v>
      </c>
      <c r="F1841" s="22">
        <f>_xlfn.IFS(MOD(A1841,3)=2,VLOOKUP(A1841,任务数值!A:R,9),MOD(A1841,3)=0,999,MOD(A1841,3)=1,VLOOKUP(A1841,任务数值!A:S,14))</f>
        <v>999</v>
      </c>
      <c r="G1841" s="22">
        <f>_xlfn.IFS(MOD(A1841,3)=2,1,MOD(A1841,3)=0,VLOOKUP(A1841,任务数值!A:S,7),MOD(A1841,3)=1,1)</f>
        <v>15000</v>
      </c>
      <c r="H1841" s="6" t="s">
        <v>21</v>
      </c>
      <c r="I1841" s="3">
        <v>3</v>
      </c>
    </row>
    <row r="1842" s="3" customFormat="1" spans="1:9">
      <c r="A1842" s="17">
        <v>1840</v>
      </c>
      <c r="B1842" s="3" t="str">
        <f>_xlfn.IFS(MOD(A1842,3)=2,VLOOKUP(A1842,任务数值!A:I,5),MOD(A1842,3)=0,VLOOKUP(A1842,任务数值!A:I,8),MOD(A1842,3)=1,VLOOKUP(A1842,任务数值!A:S,13))</f>
        <v>通关守卫战:暗紫星170</v>
      </c>
      <c r="C1842" s="17">
        <f t="shared" si="59"/>
        <v>1841</v>
      </c>
      <c r="D1842" s="22" t="str">
        <f t="shared" si="60"/>
        <v>成就类型-通关战斗类型关卡</v>
      </c>
      <c r="E1842" s="22">
        <v>1</v>
      </c>
      <c r="F1842" s="22" t="str">
        <f>_xlfn.IFS(MOD(A1842,3)=2,VLOOKUP(A1842,任务数值!A:R,9),MOD(A1842,3)=0,999,MOD(A1842,3)=1,VLOOKUP(A1842,任务数值!A:S,14))</f>
        <v>战斗类型-挂机关卡|35|170</v>
      </c>
      <c r="G1842" s="22">
        <f>_xlfn.IFS(MOD(A1842,3)=2,1,MOD(A1842,3)=0,VLOOKUP(A1842,任务数值!A:S,7),MOD(A1842,3)=1,1)</f>
        <v>1</v>
      </c>
      <c r="H1842" s="6" t="s">
        <v>21</v>
      </c>
      <c r="I1842" s="3">
        <v>3</v>
      </c>
    </row>
    <row r="1843" s="3" customFormat="1" spans="1:9">
      <c r="A1843" s="17">
        <v>1841</v>
      </c>
      <c r="B1843" s="3" t="str">
        <f>_xlfn.IFS(MOD(A1843,3)=2,VLOOKUP(A1843,任务数值!A:I,5),MOD(A1843,3)=0,VLOOKUP(A1843,任务数值!A:I,8),MOD(A1843,3)=1,VLOOKUP(A1843,任务数值!A:S,13))</f>
        <v>通关星球42-2</v>
      </c>
      <c r="C1843" s="17">
        <f t="shared" si="59"/>
        <v>1842</v>
      </c>
      <c r="D1843" s="22" t="str">
        <f t="shared" si="60"/>
        <v>成就类型-通关战斗类型关卡</v>
      </c>
      <c r="E1843" s="22">
        <v>1</v>
      </c>
      <c r="F1843" s="22" t="str">
        <f>_xlfn.IFS(MOD(A1843,3)=2,VLOOKUP(A1843,任务数值!A:R,9),MOD(A1843,3)=0,999,MOD(A1843,3)=1,VLOOKUP(A1843,任务数值!A:S,14))</f>
        <v>战斗类型-精英关卡|42|2</v>
      </c>
      <c r="G1843" s="22">
        <f>_xlfn.IFS(MOD(A1843,3)=2,1,MOD(A1843,3)=0,VLOOKUP(A1843,任务数值!A:S,7),MOD(A1843,3)=1,1)</f>
        <v>1</v>
      </c>
      <c r="H1843" s="6" t="s">
        <v>21</v>
      </c>
      <c r="I1843" s="3">
        <v>3</v>
      </c>
    </row>
    <row r="1844" s="3" customFormat="1" spans="1:9">
      <c r="A1844" s="17">
        <v>1842</v>
      </c>
      <c r="B1844" s="3" t="str">
        <f>_xlfn.IFS(MOD(A1844,3)=2,VLOOKUP(A1844,任务数值!A:I,5),MOD(A1844,3)=0,VLOOKUP(A1844,任务数值!A:I,8),MOD(A1844,3)=1,VLOOKUP(A1844,任务数值!A:S,13))</f>
        <v>职业总等级到达15000</v>
      </c>
      <c r="C1844" s="17">
        <f t="shared" si="59"/>
        <v>1843</v>
      </c>
      <c r="D1844" s="22" t="str">
        <f t="shared" si="60"/>
        <v>成就类型-职业到达等级</v>
      </c>
      <c r="E1844" s="22">
        <v>1</v>
      </c>
      <c r="F1844" s="22">
        <f>_xlfn.IFS(MOD(A1844,3)=2,VLOOKUP(A1844,任务数值!A:R,9),MOD(A1844,3)=0,999,MOD(A1844,3)=1,VLOOKUP(A1844,任务数值!A:S,14))</f>
        <v>999</v>
      </c>
      <c r="G1844" s="22">
        <f>_xlfn.IFS(MOD(A1844,3)=2,1,MOD(A1844,3)=0,VLOOKUP(A1844,任务数值!A:S,7),MOD(A1844,3)=1,1)</f>
        <v>15000</v>
      </c>
      <c r="H1844" s="6" t="s">
        <v>21</v>
      </c>
      <c r="I1844" s="3">
        <v>3</v>
      </c>
    </row>
    <row r="1845" s="3" customFormat="1" spans="1:9">
      <c r="A1845" s="17">
        <v>1843</v>
      </c>
      <c r="B1845" s="3" t="str">
        <f>_xlfn.IFS(MOD(A1845,3)=2,VLOOKUP(A1845,任务数值!A:I,5),MOD(A1845,3)=0,VLOOKUP(A1845,任务数值!A:I,8),MOD(A1845,3)=1,VLOOKUP(A1845,任务数值!A:S,13))</f>
        <v>通关守卫战:暗紫星170</v>
      </c>
      <c r="C1845" s="17">
        <f t="shared" si="59"/>
        <v>1844</v>
      </c>
      <c r="D1845" s="22" t="str">
        <f t="shared" si="60"/>
        <v>成就类型-通关战斗类型关卡</v>
      </c>
      <c r="E1845" s="22">
        <v>1</v>
      </c>
      <c r="F1845" s="22" t="str">
        <f>_xlfn.IFS(MOD(A1845,3)=2,VLOOKUP(A1845,任务数值!A:R,9),MOD(A1845,3)=0,999,MOD(A1845,3)=1,VLOOKUP(A1845,任务数值!A:S,14))</f>
        <v>战斗类型-挂机关卡|35|170</v>
      </c>
      <c r="G1845" s="22">
        <f>_xlfn.IFS(MOD(A1845,3)=2,1,MOD(A1845,3)=0,VLOOKUP(A1845,任务数值!A:S,7),MOD(A1845,3)=1,1)</f>
        <v>1</v>
      </c>
      <c r="H1845" s="6" t="s">
        <v>21</v>
      </c>
      <c r="I1845" s="3">
        <v>3</v>
      </c>
    </row>
    <row r="1846" s="3" customFormat="1" spans="1:9">
      <c r="A1846" s="17">
        <v>1844</v>
      </c>
      <c r="B1846" s="3" t="str">
        <f>_xlfn.IFS(MOD(A1846,3)=2,VLOOKUP(A1846,任务数值!A:I,5),MOD(A1846,3)=0,VLOOKUP(A1846,任务数值!A:I,8),MOD(A1846,3)=1,VLOOKUP(A1846,任务数值!A:S,13))</f>
        <v>通关星球42-2</v>
      </c>
      <c r="C1846" s="17">
        <f t="shared" si="59"/>
        <v>1845</v>
      </c>
      <c r="D1846" s="22" t="str">
        <f t="shared" si="60"/>
        <v>成就类型-通关战斗类型关卡</v>
      </c>
      <c r="E1846" s="22">
        <v>1</v>
      </c>
      <c r="F1846" s="22" t="str">
        <f>_xlfn.IFS(MOD(A1846,3)=2,VLOOKUP(A1846,任务数值!A:R,9),MOD(A1846,3)=0,999,MOD(A1846,3)=1,VLOOKUP(A1846,任务数值!A:S,14))</f>
        <v>战斗类型-精英关卡|42|2</v>
      </c>
      <c r="G1846" s="22">
        <f>_xlfn.IFS(MOD(A1846,3)=2,1,MOD(A1846,3)=0,VLOOKUP(A1846,任务数值!A:S,7),MOD(A1846,3)=1,1)</f>
        <v>1</v>
      </c>
      <c r="H1846" s="6" t="s">
        <v>21</v>
      </c>
      <c r="I1846" s="3">
        <v>3</v>
      </c>
    </row>
    <row r="1847" s="3" customFormat="1" spans="1:9">
      <c r="A1847" s="17">
        <v>1845</v>
      </c>
      <c r="B1847" s="3" t="str">
        <f>_xlfn.IFS(MOD(A1847,3)=2,VLOOKUP(A1847,任务数值!A:I,5),MOD(A1847,3)=0,VLOOKUP(A1847,任务数值!A:I,8),MOD(A1847,3)=1,VLOOKUP(A1847,任务数值!A:S,13))</f>
        <v>职业总等级到达15000</v>
      </c>
      <c r="C1847" s="17">
        <f t="shared" si="59"/>
        <v>1846</v>
      </c>
      <c r="D1847" s="22" t="str">
        <f t="shared" si="60"/>
        <v>成就类型-职业到达等级</v>
      </c>
      <c r="E1847" s="22">
        <v>1</v>
      </c>
      <c r="F1847" s="22">
        <f>_xlfn.IFS(MOD(A1847,3)=2,VLOOKUP(A1847,任务数值!A:R,9),MOD(A1847,3)=0,999,MOD(A1847,3)=1,VLOOKUP(A1847,任务数值!A:S,14))</f>
        <v>999</v>
      </c>
      <c r="G1847" s="22">
        <f>_xlfn.IFS(MOD(A1847,3)=2,1,MOD(A1847,3)=0,VLOOKUP(A1847,任务数值!A:S,7),MOD(A1847,3)=1,1)</f>
        <v>15000</v>
      </c>
      <c r="H1847" s="6" t="s">
        <v>21</v>
      </c>
      <c r="I1847" s="3">
        <v>3</v>
      </c>
    </row>
    <row r="1848" s="3" customFormat="1" spans="1:9">
      <c r="A1848" s="17">
        <v>1846</v>
      </c>
      <c r="B1848" s="3" t="str">
        <f>_xlfn.IFS(MOD(A1848,3)=2,VLOOKUP(A1848,任务数值!A:I,5),MOD(A1848,3)=0,VLOOKUP(A1848,任务数值!A:I,8),MOD(A1848,3)=1,VLOOKUP(A1848,任务数值!A:S,13))</f>
        <v>通关守卫战:暗紫星170</v>
      </c>
      <c r="C1848" s="17">
        <f t="shared" si="59"/>
        <v>1847</v>
      </c>
      <c r="D1848" s="22" t="str">
        <f t="shared" si="60"/>
        <v>成就类型-通关战斗类型关卡</v>
      </c>
      <c r="E1848" s="22">
        <v>1</v>
      </c>
      <c r="F1848" s="22" t="str">
        <f>_xlfn.IFS(MOD(A1848,3)=2,VLOOKUP(A1848,任务数值!A:R,9),MOD(A1848,3)=0,999,MOD(A1848,3)=1,VLOOKUP(A1848,任务数值!A:S,14))</f>
        <v>战斗类型-挂机关卡|35|170</v>
      </c>
      <c r="G1848" s="22">
        <f>_xlfn.IFS(MOD(A1848,3)=2,1,MOD(A1848,3)=0,VLOOKUP(A1848,任务数值!A:S,7),MOD(A1848,3)=1,1)</f>
        <v>1</v>
      </c>
      <c r="H1848" s="6" t="s">
        <v>21</v>
      </c>
      <c r="I1848" s="3">
        <v>3</v>
      </c>
    </row>
    <row r="1849" s="3" customFormat="1" spans="1:9">
      <c r="A1849" s="17">
        <v>1847</v>
      </c>
      <c r="B1849" s="3" t="str">
        <f>_xlfn.IFS(MOD(A1849,3)=2,VLOOKUP(A1849,任务数值!A:I,5),MOD(A1849,3)=0,VLOOKUP(A1849,任务数值!A:I,8),MOD(A1849,3)=1,VLOOKUP(A1849,任务数值!A:S,13))</f>
        <v>通关星球42-2</v>
      </c>
      <c r="C1849" s="17">
        <f t="shared" si="59"/>
        <v>1848</v>
      </c>
      <c r="D1849" s="22" t="str">
        <f t="shared" si="60"/>
        <v>成就类型-通关战斗类型关卡</v>
      </c>
      <c r="E1849" s="22">
        <v>1</v>
      </c>
      <c r="F1849" s="22" t="str">
        <f>_xlfn.IFS(MOD(A1849,3)=2,VLOOKUP(A1849,任务数值!A:R,9),MOD(A1849,3)=0,999,MOD(A1849,3)=1,VLOOKUP(A1849,任务数值!A:S,14))</f>
        <v>战斗类型-精英关卡|42|2</v>
      </c>
      <c r="G1849" s="22">
        <f>_xlfn.IFS(MOD(A1849,3)=2,1,MOD(A1849,3)=0,VLOOKUP(A1849,任务数值!A:S,7),MOD(A1849,3)=1,1)</f>
        <v>1</v>
      </c>
      <c r="H1849" s="6" t="s">
        <v>21</v>
      </c>
      <c r="I1849" s="3">
        <v>3</v>
      </c>
    </row>
    <row r="1850" s="3" customFormat="1" spans="1:9">
      <c r="A1850" s="17">
        <v>1848</v>
      </c>
      <c r="B1850" s="3" t="str">
        <f>_xlfn.IFS(MOD(A1850,3)=2,VLOOKUP(A1850,任务数值!A:I,5),MOD(A1850,3)=0,VLOOKUP(A1850,任务数值!A:I,8),MOD(A1850,3)=1,VLOOKUP(A1850,任务数值!A:S,13))</f>
        <v>职业总等级到达15000</v>
      </c>
      <c r="C1850" s="17">
        <f t="shared" si="59"/>
        <v>1849</v>
      </c>
      <c r="D1850" s="22" t="str">
        <f t="shared" si="60"/>
        <v>成就类型-职业到达等级</v>
      </c>
      <c r="E1850" s="22">
        <v>1</v>
      </c>
      <c r="F1850" s="22">
        <f>_xlfn.IFS(MOD(A1850,3)=2,VLOOKUP(A1850,任务数值!A:R,9),MOD(A1850,3)=0,999,MOD(A1850,3)=1,VLOOKUP(A1850,任务数值!A:S,14))</f>
        <v>999</v>
      </c>
      <c r="G1850" s="22">
        <f>_xlfn.IFS(MOD(A1850,3)=2,1,MOD(A1850,3)=0,VLOOKUP(A1850,任务数值!A:S,7),MOD(A1850,3)=1,1)</f>
        <v>15000</v>
      </c>
      <c r="H1850" s="6" t="s">
        <v>21</v>
      </c>
      <c r="I1850" s="3">
        <v>3</v>
      </c>
    </row>
    <row r="1851" s="3" customFormat="1" spans="1:9">
      <c r="A1851" s="17">
        <v>1849</v>
      </c>
      <c r="B1851" s="3" t="str">
        <f>_xlfn.IFS(MOD(A1851,3)=2,VLOOKUP(A1851,任务数值!A:I,5),MOD(A1851,3)=0,VLOOKUP(A1851,任务数值!A:I,8),MOD(A1851,3)=1,VLOOKUP(A1851,任务数值!A:S,13))</f>
        <v>通关守卫战:暗紫星170</v>
      </c>
      <c r="C1851" s="17">
        <f t="shared" si="59"/>
        <v>1850</v>
      </c>
      <c r="D1851" s="22" t="str">
        <f t="shared" si="60"/>
        <v>成就类型-通关战斗类型关卡</v>
      </c>
      <c r="E1851" s="22">
        <v>1</v>
      </c>
      <c r="F1851" s="22" t="str">
        <f>_xlfn.IFS(MOD(A1851,3)=2,VLOOKUP(A1851,任务数值!A:R,9),MOD(A1851,3)=0,999,MOD(A1851,3)=1,VLOOKUP(A1851,任务数值!A:S,14))</f>
        <v>战斗类型-挂机关卡|35|170</v>
      </c>
      <c r="G1851" s="22">
        <f>_xlfn.IFS(MOD(A1851,3)=2,1,MOD(A1851,3)=0,VLOOKUP(A1851,任务数值!A:S,7),MOD(A1851,3)=1,1)</f>
        <v>1</v>
      </c>
      <c r="H1851" s="6" t="s">
        <v>21</v>
      </c>
      <c r="I1851" s="3">
        <v>3</v>
      </c>
    </row>
    <row r="1852" s="3" customFormat="1" spans="1:9">
      <c r="A1852" s="17">
        <v>1850</v>
      </c>
      <c r="B1852" s="3" t="str">
        <f>_xlfn.IFS(MOD(A1852,3)=2,VLOOKUP(A1852,任务数值!A:I,5),MOD(A1852,3)=0,VLOOKUP(A1852,任务数值!A:I,8),MOD(A1852,3)=1,VLOOKUP(A1852,任务数值!A:S,13))</f>
        <v>通关星球42-2</v>
      </c>
      <c r="C1852" s="17">
        <f t="shared" si="59"/>
        <v>1851</v>
      </c>
      <c r="D1852" s="22" t="str">
        <f t="shared" si="60"/>
        <v>成就类型-通关战斗类型关卡</v>
      </c>
      <c r="E1852" s="22">
        <v>1</v>
      </c>
      <c r="F1852" s="22" t="str">
        <f>_xlfn.IFS(MOD(A1852,3)=2,VLOOKUP(A1852,任务数值!A:R,9),MOD(A1852,3)=0,999,MOD(A1852,3)=1,VLOOKUP(A1852,任务数值!A:S,14))</f>
        <v>战斗类型-精英关卡|42|2</v>
      </c>
      <c r="G1852" s="22">
        <f>_xlfn.IFS(MOD(A1852,3)=2,1,MOD(A1852,3)=0,VLOOKUP(A1852,任务数值!A:S,7),MOD(A1852,3)=1,1)</f>
        <v>1</v>
      </c>
      <c r="H1852" s="6" t="s">
        <v>21</v>
      </c>
      <c r="I1852" s="3">
        <v>3</v>
      </c>
    </row>
    <row r="1853" s="3" customFormat="1" spans="1:9">
      <c r="A1853" s="17">
        <v>1851</v>
      </c>
      <c r="B1853" s="3" t="str">
        <f>_xlfn.IFS(MOD(A1853,3)=2,VLOOKUP(A1853,任务数值!A:I,5),MOD(A1853,3)=0,VLOOKUP(A1853,任务数值!A:I,8),MOD(A1853,3)=1,VLOOKUP(A1853,任务数值!A:S,13))</f>
        <v>职业总等级到达15000</v>
      </c>
      <c r="C1853" s="17">
        <f t="shared" si="59"/>
        <v>1852</v>
      </c>
      <c r="D1853" s="22" t="str">
        <f t="shared" si="60"/>
        <v>成就类型-职业到达等级</v>
      </c>
      <c r="E1853" s="22">
        <v>1</v>
      </c>
      <c r="F1853" s="22">
        <f>_xlfn.IFS(MOD(A1853,3)=2,VLOOKUP(A1853,任务数值!A:R,9),MOD(A1853,3)=0,999,MOD(A1853,3)=1,VLOOKUP(A1853,任务数值!A:S,14))</f>
        <v>999</v>
      </c>
      <c r="G1853" s="22">
        <f>_xlfn.IFS(MOD(A1853,3)=2,1,MOD(A1853,3)=0,VLOOKUP(A1853,任务数值!A:S,7),MOD(A1853,3)=1,1)</f>
        <v>15000</v>
      </c>
      <c r="H1853" s="6" t="s">
        <v>21</v>
      </c>
      <c r="I1853" s="3">
        <v>3</v>
      </c>
    </row>
    <row r="1854" s="3" customFormat="1" spans="1:9">
      <c r="A1854" s="17">
        <v>1852</v>
      </c>
      <c r="B1854" s="3" t="str">
        <f>_xlfn.IFS(MOD(A1854,3)=2,VLOOKUP(A1854,任务数值!A:I,5),MOD(A1854,3)=0,VLOOKUP(A1854,任务数值!A:I,8),MOD(A1854,3)=1,VLOOKUP(A1854,任务数值!A:S,13))</f>
        <v>通关守卫战:暗紫星170</v>
      </c>
      <c r="C1854" s="17">
        <f t="shared" si="59"/>
        <v>1853</v>
      </c>
      <c r="D1854" s="22" t="str">
        <f t="shared" si="60"/>
        <v>成就类型-通关战斗类型关卡</v>
      </c>
      <c r="E1854" s="22">
        <v>1</v>
      </c>
      <c r="F1854" s="22" t="str">
        <f>_xlfn.IFS(MOD(A1854,3)=2,VLOOKUP(A1854,任务数值!A:R,9),MOD(A1854,3)=0,999,MOD(A1854,3)=1,VLOOKUP(A1854,任务数值!A:S,14))</f>
        <v>战斗类型-挂机关卡|35|170</v>
      </c>
      <c r="G1854" s="22">
        <f>_xlfn.IFS(MOD(A1854,3)=2,1,MOD(A1854,3)=0,VLOOKUP(A1854,任务数值!A:S,7),MOD(A1854,3)=1,1)</f>
        <v>1</v>
      </c>
      <c r="H1854" s="6" t="s">
        <v>21</v>
      </c>
      <c r="I1854" s="3">
        <v>3</v>
      </c>
    </row>
    <row r="1855" s="3" customFormat="1" spans="1:9">
      <c r="A1855" s="17">
        <v>1853</v>
      </c>
      <c r="B1855" s="3" t="str">
        <f>_xlfn.IFS(MOD(A1855,3)=2,VLOOKUP(A1855,任务数值!A:I,5),MOD(A1855,3)=0,VLOOKUP(A1855,任务数值!A:I,8),MOD(A1855,3)=1,VLOOKUP(A1855,任务数值!A:S,13))</f>
        <v>通关星球42-2</v>
      </c>
      <c r="C1855" s="17">
        <f t="shared" si="59"/>
        <v>1854</v>
      </c>
      <c r="D1855" s="22" t="str">
        <f t="shared" si="60"/>
        <v>成就类型-通关战斗类型关卡</v>
      </c>
      <c r="E1855" s="22">
        <v>1</v>
      </c>
      <c r="F1855" s="22" t="str">
        <f>_xlfn.IFS(MOD(A1855,3)=2,VLOOKUP(A1855,任务数值!A:R,9),MOD(A1855,3)=0,999,MOD(A1855,3)=1,VLOOKUP(A1855,任务数值!A:S,14))</f>
        <v>战斗类型-精英关卡|42|2</v>
      </c>
      <c r="G1855" s="22">
        <f>_xlfn.IFS(MOD(A1855,3)=2,1,MOD(A1855,3)=0,VLOOKUP(A1855,任务数值!A:S,7),MOD(A1855,3)=1,1)</f>
        <v>1</v>
      </c>
      <c r="H1855" s="6" t="s">
        <v>21</v>
      </c>
      <c r="I1855" s="3">
        <v>3</v>
      </c>
    </row>
    <row r="1856" s="3" customFormat="1" spans="1:9">
      <c r="A1856" s="17">
        <v>1854</v>
      </c>
      <c r="B1856" s="3" t="str">
        <f>_xlfn.IFS(MOD(A1856,3)=2,VLOOKUP(A1856,任务数值!A:I,5),MOD(A1856,3)=0,VLOOKUP(A1856,任务数值!A:I,8),MOD(A1856,3)=1,VLOOKUP(A1856,任务数值!A:S,13))</f>
        <v>职业总等级到达15000</v>
      </c>
      <c r="C1856" s="17">
        <f t="shared" si="59"/>
        <v>1855</v>
      </c>
      <c r="D1856" s="22" t="str">
        <f t="shared" si="60"/>
        <v>成就类型-职业到达等级</v>
      </c>
      <c r="E1856" s="22">
        <v>1</v>
      </c>
      <c r="F1856" s="22">
        <f>_xlfn.IFS(MOD(A1856,3)=2,VLOOKUP(A1856,任务数值!A:R,9),MOD(A1856,3)=0,999,MOD(A1856,3)=1,VLOOKUP(A1856,任务数值!A:S,14))</f>
        <v>999</v>
      </c>
      <c r="G1856" s="22">
        <f>_xlfn.IFS(MOD(A1856,3)=2,1,MOD(A1856,3)=0,VLOOKUP(A1856,任务数值!A:S,7),MOD(A1856,3)=1,1)</f>
        <v>15000</v>
      </c>
      <c r="H1856" s="6" t="s">
        <v>21</v>
      </c>
      <c r="I1856" s="3">
        <v>3</v>
      </c>
    </row>
    <row r="1857" s="3" customFormat="1" spans="1:9">
      <c r="A1857" s="17">
        <v>1855</v>
      </c>
      <c r="B1857" s="3" t="str">
        <f>_xlfn.IFS(MOD(A1857,3)=2,VLOOKUP(A1857,任务数值!A:I,5),MOD(A1857,3)=0,VLOOKUP(A1857,任务数值!A:I,8),MOD(A1857,3)=1,VLOOKUP(A1857,任务数值!A:S,13))</f>
        <v>通关守卫战:暗紫星170</v>
      </c>
      <c r="C1857" s="17">
        <f t="shared" si="59"/>
        <v>1856</v>
      </c>
      <c r="D1857" s="22" t="str">
        <f t="shared" si="60"/>
        <v>成就类型-通关战斗类型关卡</v>
      </c>
      <c r="E1857" s="22">
        <v>1</v>
      </c>
      <c r="F1857" s="22" t="str">
        <f>_xlfn.IFS(MOD(A1857,3)=2,VLOOKUP(A1857,任务数值!A:R,9),MOD(A1857,3)=0,999,MOD(A1857,3)=1,VLOOKUP(A1857,任务数值!A:S,14))</f>
        <v>战斗类型-挂机关卡|35|170</v>
      </c>
      <c r="G1857" s="22">
        <f>_xlfn.IFS(MOD(A1857,3)=2,1,MOD(A1857,3)=0,VLOOKUP(A1857,任务数值!A:S,7),MOD(A1857,3)=1,1)</f>
        <v>1</v>
      </c>
      <c r="H1857" s="6" t="s">
        <v>21</v>
      </c>
      <c r="I1857" s="3">
        <v>3</v>
      </c>
    </row>
    <row r="1858" s="3" customFormat="1" spans="1:9">
      <c r="A1858" s="17">
        <v>1856</v>
      </c>
      <c r="B1858" s="3" t="str">
        <f>_xlfn.IFS(MOD(A1858,3)=2,VLOOKUP(A1858,任务数值!A:I,5),MOD(A1858,3)=0,VLOOKUP(A1858,任务数值!A:I,8),MOD(A1858,3)=1,VLOOKUP(A1858,任务数值!A:S,13))</f>
        <v>通关星球42-2</v>
      </c>
      <c r="C1858" s="17">
        <f t="shared" ref="C1858:C1921" si="61">A1858+1</f>
        <v>1857</v>
      </c>
      <c r="D1858" s="22" t="str">
        <f t="shared" ref="D1858:D1921" si="62">_xlfn.IFS(MOD(A1858,3)=2,"成就类型-通关战斗类型关卡",MOD(A1858,3)=0,"成就类型-职业到达等级",MOD(A1858,3)=1,"成就类型-通关战斗类型关卡")</f>
        <v>成就类型-通关战斗类型关卡</v>
      </c>
      <c r="E1858" s="22">
        <v>1</v>
      </c>
      <c r="F1858" s="22" t="str">
        <f>_xlfn.IFS(MOD(A1858,3)=2,VLOOKUP(A1858,任务数值!A:R,9),MOD(A1858,3)=0,999,MOD(A1858,3)=1,VLOOKUP(A1858,任务数值!A:S,14))</f>
        <v>战斗类型-精英关卡|42|2</v>
      </c>
      <c r="G1858" s="22">
        <f>_xlfn.IFS(MOD(A1858,3)=2,1,MOD(A1858,3)=0,VLOOKUP(A1858,任务数值!A:S,7),MOD(A1858,3)=1,1)</f>
        <v>1</v>
      </c>
      <c r="H1858" s="6" t="s">
        <v>21</v>
      </c>
      <c r="I1858" s="3">
        <v>3</v>
      </c>
    </row>
    <row r="1859" s="3" customFormat="1" spans="1:9">
      <c r="A1859" s="17">
        <v>1857</v>
      </c>
      <c r="B1859" s="3" t="str">
        <f>_xlfn.IFS(MOD(A1859,3)=2,VLOOKUP(A1859,任务数值!A:I,5),MOD(A1859,3)=0,VLOOKUP(A1859,任务数值!A:I,8),MOD(A1859,3)=1,VLOOKUP(A1859,任务数值!A:S,13))</f>
        <v>职业总等级到达15000</v>
      </c>
      <c r="C1859" s="17">
        <f t="shared" si="61"/>
        <v>1858</v>
      </c>
      <c r="D1859" s="22" t="str">
        <f t="shared" si="62"/>
        <v>成就类型-职业到达等级</v>
      </c>
      <c r="E1859" s="22">
        <v>1</v>
      </c>
      <c r="F1859" s="22">
        <f>_xlfn.IFS(MOD(A1859,3)=2,VLOOKUP(A1859,任务数值!A:R,9),MOD(A1859,3)=0,999,MOD(A1859,3)=1,VLOOKUP(A1859,任务数值!A:S,14))</f>
        <v>999</v>
      </c>
      <c r="G1859" s="22">
        <f>_xlfn.IFS(MOD(A1859,3)=2,1,MOD(A1859,3)=0,VLOOKUP(A1859,任务数值!A:S,7),MOD(A1859,3)=1,1)</f>
        <v>15000</v>
      </c>
      <c r="H1859" s="6" t="s">
        <v>21</v>
      </c>
      <c r="I1859" s="3">
        <v>3</v>
      </c>
    </row>
    <row r="1860" s="3" customFormat="1" spans="1:9">
      <c r="A1860" s="17">
        <v>1858</v>
      </c>
      <c r="B1860" s="3" t="str">
        <f>_xlfn.IFS(MOD(A1860,3)=2,VLOOKUP(A1860,任务数值!A:I,5),MOD(A1860,3)=0,VLOOKUP(A1860,任务数值!A:I,8),MOD(A1860,3)=1,VLOOKUP(A1860,任务数值!A:S,13))</f>
        <v>通关守卫战:暗紫星170</v>
      </c>
      <c r="C1860" s="17">
        <f t="shared" si="61"/>
        <v>1859</v>
      </c>
      <c r="D1860" s="22" t="str">
        <f t="shared" si="62"/>
        <v>成就类型-通关战斗类型关卡</v>
      </c>
      <c r="E1860" s="22">
        <v>1</v>
      </c>
      <c r="F1860" s="22" t="str">
        <f>_xlfn.IFS(MOD(A1860,3)=2,VLOOKUP(A1860,任务数值!A:R,9),MOD(A1860,3)=0,999,MOD(A1860,3)=1,VLOOKUP(A1860,任务数值!A:S,14))</f>
        <v>战斗类型-挂机关卡|35|170</v>
      </c>
      <c r="G1860" s="22">
        <f>_xlfn.IFS(MOD(A1860,3)=2,1,MOD(A1860,3)=0,VLOOKUP(A1860,任务数值!A:S,7),MOD(A1860,3)=1,1)</f>
        <v>1</v>
      </c>
      <c r="H1860" s="6" t="s">
        <v>21</v>
      </c>
      <c r="I1860" s="3">
        <v>3</v>
      </c>
    </row>
    <row r="1861" s="3" customFormat="1" spans="1:9">
      <c r="A1861" s="17">
        <v>1859</v>
      </c>
      <c r="B1861" s="3" t="str">
        <f>_xlfn.IFS(MOD(A1861,3)=2,VLOOKUP(A1861,任务数值!A:I,5),MOD(A1861,3)=0,VLOOKUP(A1861,任务数值!A:I,8),MOD(A1861,3)=1,VLOOKUP(A1861,任务数值!A:S,13))</f>
        <v>通关星球42-2</v>
      </c>
      <c r="C1861" s="17">
        <f t="shared" si="61"/>
        <v>1860</v>
      </c>
      <c r="D1861" s="22" t="str">
        <f t="shared" si="62"/>
        <v>成就类型-通关战斗类型关卡</v>
      </c>
      <c r="E1861" s="22">
        <v>1</v>
      </c>
      <c r="F1861" s="22" t="str">
        <f>_xlfn.IFS(MOD(A1861,3)=2,VLOOKUP(A1861,任务数值!A:R,9),MOD(A1861,3)=0,999,MOD(A1861,3)=1,VLOOKUP(A1861,任务数值!A:S,14))</f>
        <v>战斗类型-精英关卡|42|2</v>
      </c>
      <c r="G1861" s="22">
        <f>_xlfn.IFS(MOD(A1861,3)=2,1,MOD(A1861,3)=0,VLOOKUP(A1861,任务数值!A:S,7),MOD(A1861,3)=1,1)</f>
        <v>1</v>
      </c>
      <c r="H1861" s="6" t="s">
        <v>21</v>
      </c>
      <c r="I1861" s="3">
        <v>3</v>
      </c>
    </row>
    <row r="1862" s="3" customFormat="1" spans="1:9">
      <c r="A1862" s="17">
        <v>1860</v>
      </c>
      <c r="B1862" s="3" t="str">
        <f>_xlfn.IFS(MOD(A1862,3)=2,VLOOKUP(A1862,任务数值!A:I,5),MOD(A1862,3)=0,VLOOKUP(A1862,任务数值!A:I,8),MOD(A1862,3)=1,VLOOKUP(A1862,任务数值!A:S,13))</f>
        <v>职业总等级到达15000</v>
      </c>
      <c r="C1862" s="17">
        <f t="shared" si="61"/>
        <v>1861</v>
      </c>
      <c r="D1862" s="22" t="str">
        <f t="shared" si="62"/>
        <v>成就类型-职业到达等级</v>
      </c>
      <c r="E1862" s="22">
        <v>1</v>
      </c>
      <c r="F1862" s="22">
        <f>_xlfn.IFS(MOD(A1862,3)=2,VLOOKUP(A1862,任务数值!A:R,9),MOD(A1862,3)=0,999,MOD(A1862,3)=1,VLOOKUP(A1862,任务数值!A:S,14))</f>
        <v>999</v>
      </c>
      <c r="G1862" s="22">
        <f>_xlfn.IFS(MOD(A1862,3)=2,1,MOD(A1862,3)=0,VLOOKUP(A1862,任务数值!A:S,7),MOD(A1862,3)=1,1)</f>
        <v>15000</v>
      </c>
      <c r="H1862" s="6" t="s">
        <v>21</v>
      </c>
      <c r="I1862" s="3">
        <v>3</v>
      </c>
    </row>
    <row r="1863" s="3" customFormat="1" spans="1:9">
      <c r="A1863" s="17">
        <v>1861</v>
      </c>
      <c r="B1863" s="3" t="str">
        <f>_xlfn.IFS(MOD(A1863,3)=2,VLOOKUP(A1863,任务数值!A:I,5),MOD(A1863,3)=0,VLOOKUP(A1863,任务数值!A:I,8),MOD(A1863,3)=1,VLOOKUP(A1863,任务数值!A:S,13))</f>
        <v>通关守卫战:暗紫星170</v>
      </c>
      <c r="C1863" s="17">
        <f t="shared" si="61"/>
        <v>1862</v>
      </c>
      <c r="D1863" s="22" t="str">
        <f t="shared" si="62"/>
        <v>成就类型-通关战斗类型关卡</v>
      </c>
      <c r="E1863" s="22">
        <v>1</v>
      </c>
      <c r="F1863" s="22" t="str">
        <f>_xlfn.IFS(MOD(A1863,3)=2,VLOOKUP(A1863,任务数值!A:R,9),MOD(A1863,3)=0,999,MOD(A1863,3)=1,VLOOKUP(A1863,任务数值!A:S,14))</f>
        <v>战斗类型-挂机关卡|35|170</v>
      </c>
      <c r="G1863" s="22">
        <f>_xlfn.IFS(MOD(A1863,3)=2,1,MOD(A1863,3)=0,VLOOKUP(A1863,任务数值!A:S,7),MOD(A1863,3)=1,1)</f>
        <v>1</v>
      </c>
      <c r="H1863" s="6" t="s">
        <v>21</v>
      </c>
      <c r="I1863" s="3">
        <v>3</v>
      </c>
    </row>
    <row r="1864" s="3" customFormat="1" spans="1:9">
      <c r="A1864" s="17">
        <v>1862</v>
      </c>
      <c r="B1864" s="3" t="str">
        <f>_xlfn.IFS(MOD(A1864,3)=2,VLOOKUP(A1864,任务数值!A:I,5),MOD(A1864,3)=0,VLOOKUP(A1864,任务数值!A:I,8),MOD(A1864,3)=1,VLOOKUP(A1864,任务数值!A:S,13))</f>
        <v>通关星球42-2</v>
      </c>
      <c r="C1864" s="17">
        <f t="shared" si="61"/>
        <v>1863</v>
      </c>
      <c r="D1864" s="22" t="str">
        <f t="shared" si="62"/>
        <v>成就类型-通关战斗类型关卡</v>
      </c>
      <c r="E1864" s="22">
        <v>1</v>
      </c>
      <c r="F1864" s="22" t="str">
        <f>_xlfn.IFS(MOD(A1864,3)=2,VLOOKUP(A1864,任务数值!A:R,9),MOD(A1864,3)=0,999,MOD(A1864,3)=1,VLOOKUP(A1864,任务数值!A:S,14))</f>
        <v>战斗类型-精英关卡|42|2</v>
      </c>
      <c r="G1864" s="22">
        <f>_xlfn.IFS(MOD(A1864,3)=2,1,MOD(A1864,3)=0,VLOOKUP(A1864,任务数值!A:S,7),MOD(A1864,3)=1,1)</f>
        <v>1</v>
      </c>
      <c r="H1864" s="6" t="s">
        <v>21</v>
      </c>
      <c r="I1864" s="3">
        <v>3</v>
      </c>
    </row>
    <row r="1865" s="3" customFormat="1" spans="1:9">
      <c r="A1865" s="17">
        <v>1863</v>
      </c>
      <c r="B1865" s="3" t="str">
        <f>_xlfn.IFS(MOD(A1865,3)=2,VLOOKUP(A1865,任务数值!A:I,5),MOD(A1865,3)=0,VLOOKUP(A1865,任务数值!A:I,8),MOD(A1865,3)=1,VLOOKUP(A1865,任务数值!A:S,13))</f>
        <v>职业总等级到达15000</v>
      </c>
      <c r="C1865" s="17">
        <f t="shared" si="61"/>
        <v>1864</v>
      </c>
      <c r="D1865" s="22" t="str">
        <f t="shared" si="62"/>
        <v>成就类型-职业到达等级</v>
      </c>
      <c r="E1865" s="22">
        <v>1</v>
      </c>
      <c r="F1865" s="22">
        <f>_xlfn.IFS(MOD(A1865,3)=2,VLOOKUP(A1865,任务数值!A:R,9),MOD(A1865,3)=0,999,MOD(A1865,3)=1,VLOOKUP(A1865,任务数值!A:S,14))</f>
        <v>999</v>
      </c>
      <c r="G1865" s="22">
        <f>_xlfn.IFS(MOD(A1865,3)=2,1,MOD(A1865,3)=0,VLOOKUP(A1865,任务数值!A:S,7),MOD(A1865,3)=1,1)</f>
        <v>15000</v>
      </c>
      <c r="H1865" s="6" t="s">
        <v>21</v>
      </c>
      <c r="I1865" s="3">
        <v>3</v>
      </c>
    </row>
    <row r="1866" s="3" customFormat="1" spans="1:9">
      <c r="A1866" s="17">
        <v>1864</v>
      </c>
      <c r="B1866" s="3" t="str">
        <f>_xlfn.IFS(MOD(A1866,3)=2,VLOOKUP(A1866,任务数值!A:I,5),MOD(A1866,3)=0,VLOOKUP(A1866,任务数值!A:I,8),MOD(A1866,3)=1,VLOOKUP(A1866,任务数值!A:S,13))</f>
        <v>通关守卫战:暗紫星170</v>
      </c>
      <c r="C1866" s="17">
        <f t="shared" si="61"/>
        <v>1865</v>
      </c>
      <c r="D1866" s="22" t="str">
        <f t="shared" si="62"/>
        <v>成就类型-通关战斗类型关卡</v>
      </c>
      <c r="E1866" s="22">
        <v>1</v>
      </c>
      <c r="F1866" s="22" t="str">
        <f>_xlfn.IFS(MOD(A1866,3)=2,VLOOKUP(A1866,任务数值!A:R,9),MOD(A1866,3)=0,999,MOD(A1866,3)=1,VLOOKUP(A1866,任务数值!A:S,14))</f>
        <v>战斗类型-挂机关卡|35|170</v>
      </c>
      <c r="G1866" s="22">
        <f>_xlfn.IFS(MOD(A1866,3)=2,1,MOD(A1866,3)=0,VLOOKUP(A1866,任务数值!A:S,7),MOD(A1866,3)=1,1)</f>
        <v>1</v>
      </c>
      <c r="H1866" s="6" t="s">
        <v>21</v>
      </c>
      <c r="I1866" s="3">
        <v>3</v>
      </c>
    </row>
    <row r="1867" s="3" customFormat="1" spans="1:9">
      <c r="A1867" s="17">
        <v>1865</v>
      </c>
      <c r="B1867" s="3" t="str">
        <f>_xlfn.IFS(MOD(A1867,3)=2,VLOOKUP(A1867,任务数值!A:I,5),MOD(A1867,3)=0,VLOOKUP(A1867,任务数值!A:I,8),MOD(A1867,3)=1,VLOOKUP(A1867,任务数值!A:S,13))</f>
        <v>通关星球42-2</v>
      </c>
      <c r="C1867" s="17">
        <f t="shared" si="61"/>
        <v>1866</v>
      </c>
      <c r="D1867" s="22" t="str">
        <f t="shared" si="62"/>
        <v>成就类型-通关战斗类型关卡</v>
      </c>
      <c r="E1867" s="22">
        <v>1</v>
      </c>
      <c r="F1867" s="22" t="str">
        <f>_xlfn.IFS(MOD(A1867,3)=2,VLOOKUP(A1867,任务数值!A:R,9),MOD(A1867,3)=0,999,MOD(A1867,3)=1,VLOOKUP(A1867,任务数值!A:S,14))</f>
        <v>战斗类型-精英关卡|42|2</v>
      </c>
      <c r="G1867" s="22">
        <f>_xlfn.IFS(MOD(A1867,3)=2,1,MOD(A1867,3)=0,VLOOKUP(A1867,任务数值!A:S,7),MOD(A1867,3)=1,1)</f>
        <v>1</v>
      </c>
      <c r="H1867" s="6" t="s">
        <v>21</v>
      </c>
      <c r="I1867" s="3">
        <v>3</v>
      </c>
    </row>
    <row r="1868" s="3" customFormat="1" spans="1:9">
      <c r="A1868" s="17">
        <v>1866</v>
      </c>
      <c r="B1868" s="3" t="str">
        <f>_xlfn.IFS(MOD(A1868,3)=2,VLOOKUP(A1868,任务数值!A:I,5),MOD(A1868,3)=0,VLOOKUP(A1868,任务数值!A:I,8),MOD(A1868,3)=1,VLOOKUP(A1868,任务数值!A:S,13))</f>
        <v>职业总等级到达15000</v>
      </c>
      <c r="C1868" s="17">
        <f t="shared" si="61"/>
        <v>1867</v>
      </c>
      <c r="D1868" s="22" t="str">
        <f t="shared" si="62"/>
        <v>成就类型-职业到达等级</v>
      </c>
      <c r="E1868" s="22">
        <v>1</v>
      </c>
      <c r="F1868" s="22">
        <f>_xlfn.IFS(MOD(A1868,3)=2,VLOOKUP(A1868,任务数值!A:R,9),MOD(A1868,3)=0,999,MOD(A1868,3)=1,VLOOKUP(A1868,任务数值!A:S,14))</f>
        <v>999</v>
      </c>
      <c r="G1868" s="22">
        <f>_xlfn.IFS(MOD(A1868,3)=2,1,MOD(A1868,3)=0,VLOOKUP(A1868,任务数值!A:S,7),MOD(A1868,3)=1,1)</f>
        <v>15000</v>
      </c>
      <c r="H1868" s="6" t="s">
        <v>21</v>
      </c>
      <c r="I1868" s="3">
        <v>3</v>
      </c>
    </row>
    <row r="1869" s="3" customFormat="1" spans="1:9">
      <c r="A1869" s="17">
        <v>1867</v>
      </c>
      <c r="B1869" s="3" t="str">
        <f>_xlfn.IFS(MOD(A1869,3)=2,VLOOKUP(A1869,任务数值!A:I,5),MOD(A1869,3)=0,VLOOKUP(A1869,任务数值!A:I,8),MOD(A1869,3)=1,VLOOKUP(A1869,任务数值!A:S,13))</f>
        <v>通关守卫战:暗紫星170</v>
      </c>
      <c r="C1869" s="17">
        <f t="shared" si="61"/>
        <v>1868</v>
      </c>
      <c r="D1869" s="22" t="str">
        <f t="shared" si="62"/>
        <v>成就类型-通关战斗类型关卡</v>
      </c>
      <c r="E1869" s="22">
        <v>1</v>
      </c>
      <c r="F1869" s="22" t="str">
        <f>_xlfn.IFS(MOD(A1869,3)=2,VLOOKUP(A1869,任务数值!A:R,9),MOD(A1869,3)=0,999,MOD(A1869,3)=1,VLOOKUP(A1869,任务数值!A:S,14))</f>
        <v>战斗类型-挂机关卡|35|170</v>
      </c>
      <c r="G1869" s="22">
        <f>_xlfn.IFS(MOD(A1869,3)=2,1,MOD(A1869,3)=0,VLOOKUP(A1869,任务数值!A:S,7),MOD(A1869,3)=1,1)</f>
        <v>1</v>
      </c>
      <c r="H1869" s="6" t="s">
        <v>21</v>
      </c>
      <c r="I1869" s="3">
        <v>3</v>
      </c>
    </row>
    <row r="1870" s="3" customFormat="1" spans="1:9">
      <c r="A1870" s="17">
        <v>1868</v>
      </c>
      <c r="B1870" s="3" t="str">
        <f>_xlfn.IFS(MOD(A1870,3)=2,VLOOKUP(A1870,任务数值!A:I,5),MOD(A1870,3)=0,VLOOKUP(A1870,任务数值!A:I,8),MOD(A1870,3)=1,VLOOKUP(A1870,任务数值!A:S,13))</f>
        <v>通关星球42-2</v>
      </c>
      <c r="C1870" s="17">
        <f t="shared" si="61"/>
        <v>1869</v>
      </c>
      <c r="D1870" s="22" t="str">
        <f t="shared" si="62"/>
        <v>成就类型-通关战斗类型关卡</v>
      </c>
      <c r="E1870" s="22">
        <v>1</v>
      </c>
      <c r="F1870" s="22" t="str">
        <f>_xlfn.IFS(MOD(A1870,3)=2,VLOOKUP(A1870,任务数值!A:R,9),MOD(A1870,3)=0,999,MOD(A1870,3)=1,VLOOKUP(A1870,任务数值!A:S,14))</f>
        <v>战斗类型-精英关卡|42|2</v>
      </c>
      <c r="G1870" s="22">
        <f>_xlfn.IFS(MOD(A1870,3)=2,1,MOD(A1870,3)=0,VLOOKUP(A1870,任务数值!A:S,7),MOD(A1870,3)=1,1)</f>
        <v>1</v>
      </c>
      <c r="H1870" s="6" t="s">
        <v>21</v>
      </c>
      <c r="I1870" s="3">
        <v>3</v>
      </c>
    </row>
    <row r="1871" s="3" customFormat="1" spans="1:9">
      <c r="A1871" s="17">
        <v>1869</v>
      </c>
      <c r="B1871" s="3" t="str">
        <f>_xlfn.IFS(MOD(A1871,3)=2,VLOOKUP(A1871,任务数值!A:I,5),MOD(A1871,3)=0,VLOOKUP(A1871,任务数值!A:I,8),MOD(A1871,3)=1,VLOOKUP(A1871,任务数值!A:S,13))</f>
        <v>职业总等级到达15000</v>
      </c>
      <c r="C1871" s="17">
        <f t="shared" si="61"/>
        <v>1870</v>
      </c>
      <c r="D1871" s="22" t="str">
        <f t="shared" si="62"/>
        <v>成就类型-职业到达等级</v>
      </c>
      <c r="E1871" s="22">
        <v>1</v>
      </c>
      <c r="F1871" s="22">
        <f>_xlfn.IFS(MOD(A1871,3)=2,VLOOKUP(A1871,任务数值!A:R,9),MOD(A1871,3)=0,999,MOD(A1871,3)=1,VLOOKUP(A1871,任务数值!A:S,14))</f>
        <v>999</v>
      </c>
      <c r="G1871" s="22">
        <f>_xlfn.IFS(MOD(A1871,3)=2,1,MOD(A1871,3)=0,VLOOKUP(A1871,任务数值!A:S,7),MOD(A1871,3)=1,1)</f>
        <v>15000</v>
      </c>
      <c r="H1871" s="6" t="s">
        <v>21</v>
      </c>
      <c r="I1871" s="3">
        <v>3</v>
      </c>
    </row>
    <row r="1872" s="3" customFormat="1" spans="1:9">
      <c r="A1872" s="17">
        <v>1870</v>
      </c>
      <c r="B1872" s="3" t="str">
        <f>_xlfn.IFS(MOD(A1872,3)=2,VLOOKUP(A1872,任务数值!A:I,5),MOD(A1872,3)=0,VLOOKUP(A1872,任务数值!A:I,8),MOD(A1872,3)=1,VLOOKUP(A1872,任务数值!A:S,13))</f>
        <v>通关守卫战:暗紫星170</v>
      </c>
      <c r="C1872" s="17">
        <f t="shared" si="61"/>
        <v>1871</v>
      </c>
      <c r="D1872" s="22" t="str">
        <f t="shared" si="62"/>
        <v>成就类型-通关战斗类型关卡</v>
      </c>
      <c r="E1872" s="22">
        <v>1</v>
      </c>
      <c r="F1872" s="22" t="str">
        <f>_xlfn.IFS(MOD(A1872,3)=2,VLOOKUP(A1872,任务数值!A:R,9),MOD(A1872,3)=0,999,MOD(A1872,3)=1,VLOOKUP(A1872,任务数值!A:S,14))</f>
        <v>战斗类型-挂机关卡|35|170</v>
      </c>
      <c r="G1872" s="22">
        <f>_xlfn.IFS(MOD(A1872,3)=2,1,MOD(A1872,3)=0,VLOOKUP(A1872,任务数值!A:S,7),MOD(A1872,3)=1,1)</f>
        <v>1</v>
      </c>
      <c r="H1872" s="6" t="s">
        <v>21</v>
      </c>
      <c r="I1872" s="3">
        <v>3</v>
      </c>
    </row>
    <row r="1873" s="3" customFormat="1" spans="1:9">
      <c r="A1873" s="17">
        <v>1871</v>
      </c>
      <c r="B1873" s="3" t="str">
        <f>_xlfn.IFS(MOD(A1873,3)=2,VLOOKUP(A1873,任务数值!A:I,5),MOD(A1873,3)=0,VLOOKUP(A1873,任务数值!A:I,8),MOD(A1873,3)=1,VLOOKUP(A1873,任务数值!A:S,13))</f>
        <v>通关星球42-2</v>
      </c>
      <c r="C1873" s="17">
        <f t="shared" si="61"/>
        <v>1872</v>
      </c>
      <c r="D1873" s="22" t="str">
        <f t="shared" si="62"/>
        <v>成就类型-通关战斗类型关卡</v>
      </c>
      <c r="E1873" s="22">
        <v>1</v>
      </c>
      <c r="F1873" s="22" t="str">
        <f>_xlfn.IFS(MOD(A1873,3)=2,VLOOKUP(A1873,任务数值!A:R,9),MOD(A1873,3)=0,999,MOD(A1873,3)=1,VLOOKUP(A1873,任务数值!A:S,14))</f>
        <v>战斗类型-精英关卡|42|2</v>
      </c>
      <c r="G1873" s="22">
        <f>_xlfn.IFS(MOD(A1873,3)=2,1,MOD(A1873,3)=0,VLOOKUP(A1873,任务数值!A:S,7),MOD(A1873,3)=1,1)</f>
        <v>1</v>
      </c>
      <c r="H1873" s="6" t="s">
        <v>21</v>
      </c>
      <c r="I1873" s="3">
        <v>3</v>
      </c>
    </row>
    <row r="1874" s="3" customFormat="1" spans="1:9">
      <c r="A1874" s="17">
        <v>1872</v>
      </c>
      <c r="B1874" s="3" t="str">
        <f>_xlfn.IFS(MOD(A1874,3)=2,VLOOKUP(A1874,任务数值!A:I,5),MOD(A1874,3)=0,VLOOKUP(A1874,任务数值!A:I,8),MOD(A1874,3)=1,VLOOKUP(A1874,任务数值!A:S,13))</f>
        <v>职业总等级到达15000</v>
      </c>
      <c r="C1874" s="17">
        <f t="shared" si="61"/>
        <v>1873</v>
      </c>
      <c r="D1874" s="22" t="str">
        <f t="shared" si="62"/>
        <v>成就类型-职业到达等级</v>
      </c>
      <c r="E1874" s="22">
        <v>1</v>
      </c>
      <c r="F1874" s="22">
        <f>_xlfn.IFS(MOD(A1874,3)=2,VLOOKUP(A1874,任务数值!A:R,9),MOD(A1874,3)=0,999,MOD(A1874,3)=1,VLOOKUP(A1874,任务数值!A:S,14))</f>
        <v>999</v>
      </c>
      <c r="G1874" s="22">
        <f>_xlfn.IFS(MOD(A1874,3)=2,1,MOD(A1874,3)=0,VLOOKUP(A1874,任务数值!A:S,7),MOD(A1874,3)=1,1)</f>
        <v>15000</v>
      </c>
      <c r="H1874" s="6" t="s">
        <v>21</v>
      </c>
      <c r="I1874" s="3">
        <v>3</v>
      </c>
    </row>
    <row r="1875" s="3" customFormat="1" spans="1:9">
      <c r="A1875" s="17">
        <v>1873</v>
      </c>
      <c r="B1875" s="3" t="str">
        <f>_xlfn.IFS(MOD(A1875,3)=2,VLOOKUP(A1875,任务数值!A:I,5),MOD(A1875,3)=0,VLOOKUP(A1875,任务数值!A:I,8),MOD(A1875,3)=1,VLOOKUP(A1875,任务数值!A:S,13))</f>
        <v>通关守卫战:暗紫星170</v>
      </c>
      <c r="C1875" s="17">
        <f t="shared" si="61"/>
        <v>1874</v>
      </c>
      <c r="D1875" s="22" t="str">
        <f t="shared" si="62"/>
        <v>成就类型-通关战斗类型关卡</v>
      </c>
      <c r="E1875" s="22">
        <v>1</v>
      </c>
      <c r="F1875" s="22" t="str">
        <f>_xlfn.IFS(MOD(A1875,3)=2,VLOOKUP(A1875,任务数值!A:R,9),MOD(A1875,3)=0,999,MOD(A1875,3)=1,VLOOKUP(A1875,任务数值!A:S,14))</f>
        <v>战斗类型-挂机关卡|35|170</v>
      </c>
      <c r="G1875" s="22">
        <f>_xlfn.IFS(MOD(A1875,3)=2,1,MOD(A1875,3)=0,VLOOKUP(A1875,任务数值!A:S,7),MOD(A1875,3)=1,1)</f>
        <v>1</v>
      </c>
      <c r="H1875" s="6" t="s">
        <v>21</v>
      </c>
      <c r="I1875" s="3">
        <v>3</v>
      </c>
    </row>
    <row r="1876" s="3" customFormat="1" spans="1:9">
      <c r="A1876" s="17">
        <v>1874</v>
      </c>
      <c r="B1876" s="3" t="str">
        <f>_xlfn.IFS(MOD(A1876,3)=2,VLOOKUP(A1876,任务数值!A:I,5),MOD(A1876,3)=0,VLOOKUP(A1876,任务数值!A:I,8),MOD(A1876,3)=1,VLOOKUP(A1876,任务数值!A:S,13))</f>
        <v>通关星球42-2</v>
      </c>
      <c r="C1876" s="17">
        <f t="shared" si="61"/>
        <v>1875</v>
      </c>
      <c r="D1876" s="22" t="str">
        <f t="shared" si="62"/>
        <v>成就类型-通关战斗类型关卡</v>
      </c>
      <c r="E1876" s="22">
        <v>1</v>
      </c>
      <c r="F1876" s="22" t="str">
        <f>_xlfn.IFS(MOD(A1876,3)=2,VLOOKUP(A1876,任务数值!A:R,9),MOD(A1876,3)=0,999,MOD(A1876,3)=1,VLOOKUP(A1876,任务数值!A:S,14))</f>
        <v>战斗类型-精英关卡|42|2</v>
      </c>
      <c r="G1876" s="22">
        <f>_xlfn.IFS(MOD(A1876,3)=2,1,MOD(A1876,3)=0,VLOOKUP(A1876,任务数值!A:S,7),MOD(A1876,3)=1,1)</f>
        <v>1</v>
      </c>
      <c r="H1876" s="6" t="s">
        <v>21</v>
      </c>
      <c r="I1876" s="3">
        <v>3</v>
      </c>
    </row>
    <row r="1877" s="3" customFormat="1" spans="1:9">
      <c r="A1877" s="17">
        <v>1875</v>
      </c>
      <c r="B1877" s="3" t="str">
        <f>_xlfn.IFS(MOD(A1877,3)=2,VLOOKUP(A1877,任务数值!A:I,5),MOD(A1877,3)=0,VLOOKUP(A1877,任务数值!A:I,8),MOD(A1877,3)=1,VLOOKUP(A1877,任务数值!A:S,13))</f>
        <v>职业总等级到达15000</v>
      </c>
      <c r="C1877" s="17">
        <f t="shared" si="61"/>
        <v>1876</v>
      </c>
      <c r="D1877" s="22" t="str">
        <f t="shared" si="62"/>
        <v>成就类型-职业到达等级</v>
      </c>
      <c r="E1877" s="22">
        <v>1</v>
      </c>
      <c r="F1877" s="22">
        <f>_xlfn.IFS(MOD(A1877,3)=2,VLOOKUP(A1877,任务数值!A:R,9),MOD(A1877,3)=0,999,MOD(A1877,3)=1,VLOOKUP(A1877,任务数值!A:S,14))</f>
        <v>999</v>
      </c>
      <c r="G1877" s="22">
        <f>_xlfn.IFS(MOD(A1877,3)=2,1,MOD(A1877,3)=0,VLOOKUP(A1877,任务数值!A:S,7),MOD(A1877,3)=1,1)</f>
        <v>15000</v>
      </c>
      <c r="H1877" s="6" t="s">
        <v>21</v>
      </c>
      <c r="I1877" s="3">
        <v>3</v>
      </c>
    </row>
    <row r="1878" s="3" customFormat="1" spans="1:9">
      <c r="A1878" s="17">
        <v>1876</v>
      </c>
      <c r="B1878" s="3" t="str">
        <f>_xlfn.IFS(MOD(A1878,3)=2,VLOOKUP(A1878,任务数值!A:I,5),MOD(A1878,3)=0,VLOOKUP(A1878,任务数值!A:I,8),MOD(A1878,3)=1,VLOOKUP(A1878,任务数值!A:S,13))</f>
        <v>通关守卫战:暗紫星170</v>
      </c>
      <c r="C1878" s="17">
        <f t="shared" si="61"/>
        <v>1877</v>
      </c>
      <c r="D1878" s="22" t="str">
        <f t="shared" si="62"/>
        <v>成就类型-通关战斗类型关卡</v>
      </c>
      <c r="E1878" s="22">
        <v>1</v>
      </c>
      <c r="F1878" s="22" t="str">
        <f>_xlfn.IFS(MOD(A1878,3)=2,VLOOKUP(A1878,任务数值!A:R,9),MOD(A1878,3)=0,999,MOD(A1878,3)=1,VLOOKUP(A1878,任务数值!A:S,14))</f>
        <v>战斗类型-挂机关卡|35|170</v>
      </c>
      <c r="G1878" s="22">
        <f>_xlfn.IFS(MOD(A1878,3)=2,1,MOD(A1878,3)=0,VLOOKUP(A1878,任务数值!A:S,7),MOD(A1878,3)=1,1)</f>
        <v>1</v>
      </c>
      <c r="H1878" s="6" t="s">
        <v>21</v>
      </c>
      <c r="I1878" s="3">
        <v>3</v>
      </c>
    </row>
    <row r="1879" s="3" customFormat="1" spans="1:9">
      <c r="A1879" s="17">
        <v>1877</v>
      </c>
      <c r="B1879" s="3" t="str">
        <f>_xlfn.IFS(MOD(A1879,3)=2,VLOOKUP(A1879,任务数值!A:I,5),MOD(A1879,3)=0,VLOOKUP(A1879,任务数值!A:I,8),MOD(A1879,3)=1,VLOOKUP(A1879,任务数值!A:S,13))</f>
        <v>通关星球42-2</v>
      </c>
      <c r="C1879" s="17">
        <f t="shared" si="61"/>
        <v>1878</v>
      </c>
      <c r="D1879" s="22" t="str">
        <f t="shared" si="62"/>
        <v>成就类型-通关战斗类型关卡</v>
      </c>
      <c r="E1879" s="22">
        <v>1</v>
      </c>
      <c r="F1879" s="22" t="str">
        <f>_xlfn.IFS(MOD(A1879,3)=2,VLOOKUP(A1879,任务数值!A:R,9),MOD(A1879,3)=0,999,MOD(A1879,3)=1,VLOOKUP(A1879,任务数值!A:S,14))</f>
        <v>战斗类型-精英关卡|42|2</v>
      </c>
      <c r="G1879" s="22">
        <f>_xlfn.IFS(MOD(A1879,3)=2,1,MOD(A1879,3)=0,VLOOKUP(A1879,任务数值!A:S,7),MOD(A1879,3)=1,1)</f>
        <v>1</v>
      </c>
      <c r="H1879" s="6" t="s">
        <v>21</v>
      </c>
      <c r="I1879" s="3">
        <v>3</v>
      </c>
    </row>
    <row r="1880" s="3" customFormat="1" spans="1:9">
      <c r="A1880" s="17">
        <v>1878</v>
      </c>
      <c r="B1880" s="3" t="str">
        <f>_xlfn.IFS(MOD(A1880,3)=2,VLOOKUP(A1880,任务数值!A:I,5),MOD(A1880,3)=0,VLOOKUP(A1880,任务数值!A:I,8),MOD(A1880,3)=1,VLOOKUP(A1880,任务数值!A:S,13))</f>
        <v>职业总等级到达15000</v>
      </c>
      <c r="C1880" s="17">
        <f t="shared" si="61"/>
        <v>1879</v>
      </c>
      <c r="D1880" s="22" t="str">
        <f t="shared" si="62"/>
        <v>成就类型-职业到达等级</v>
      </c>
      <c r="E1880" s="22">
        <v>1</v>
      </c>
      <c r="F1880" s="22">
        <f>_xlfn.IFS(MOD(A1880,3)=2,VLOOKUP(A1880,任务数值!A:R,9),MOD(A1880,3)=0,999,MOD(A1880,3)=1,VLOOKUP(A1880,任务数值!A:S,14))</f>
        <v>999</v>
      </c>
      <c r="G1880" s="22">
        <f>_xlfn.IFS(MOD(A1880,3)=2,1,MOD(A1880,3)=0,VLOOKUP(A1880,任务数值!A:S,7),MOD(A1880,3)=1,1)</f>
        <v>15000</v>
      </c>
      <c r="H1880" s="6" t="s">
        <v>21</v>
      </c>
      <c r="I1880" s="3">
        <v>3</v>
      </c>
    </row>
    <row r="1881" s="3" customFormat="1" spans="1:9">
      <c r="A1881" s="17">
        <v>1879</v>
      </c>
      <c r="B1881" s="3" t="str">
        <f>_xlfn.IFS(MOD(A1881,3)=2,VLOOKUP(A1881,任务数值!A:I,5),MOD(A1881,3)=0,VLOOKUP(A1881,任务数值!A:I,8),MOD(A1881,3)=1,VLOOKUP(A1881,任务数值!A:S,13))</f>
        <v>通关守卫战:暗紫星170</v>
      </c>
      <c r="C1881" s="17">
        <f t="shared" si="61"/>
        <v>1880</v>
      </c>
      <c r="D1881" s="22" t="str">
        <f t="shared" si="62"/>
        <v>成就类型-通关战斗类型关卡</v>
      </c>
      <c r="E1881" s="22">
        <v>1</v>
      </c>
      <c r="F1881" s="22" t="str">
        <f>_xlfn.IFS(MOD(A1881,3)=2,VLOOKUP(A1881,任务数值!A:R,9),MOD(A1881,3)=0,999,MOD(A1881,3)=1,VLOOKUP(A1881,任务数值!A:S,14))</f>
        <v>战斗类型-挂机关卡|35|170</v>
      </c>
      <c r="G1881" s="22">
        <f>_xlfn.IFS(MOD(A1881,3)=2,1,MOD(A1881,3)=0,VLOOKUP(A1881,任务数值!A:S,7),MOD(A1881,3)=1,1)</f>
        <v>1</v>
      </c>
      <c r="H1881" s="6" t="s">
        <v>21</v>
      </c>
      <c r="I1881" s="3">
        <v>3</v>
      </c>
    </row>
    <row r="1882" s="3" customFormat="1" spans="1:9">
      <c r="A1882" s="17">
        <v>1880</v>
      </c>
      <c r="B1882" s="3" t="str">
        <f>_xlfn.IFS(MOD(A1882,3)=2,VLOOKUP(A1882,任务数值!A:I,5),MOD(A1882,3)=0,VLOOKUP(A1882,任务数值!A:I,8),MOD(A1882,3)=1,VLOOKUP(A1882,任务数值!A:S,13))</f>
        <v>通关星球42-2</v>
      </c>
      <c r="C1882" s="17">
        <f t="shared" si="61"/>
        <v>1881</v>
      </c>
      <c r="D1882" s="22" t="str">
        <f t="shared" si="62"/>
        <v>成就类型-通关战斗类型关卡</v>
      </c>
      <c r="E1882" s="22">
        <v>1</v>
      </c>
      <c r="F1882" s="22" t="str">
        <f>_xlfn.IFS(MOD(A1882,3)=2,VLOOKUP(A1882,任务数值!A:R,9),MOD(A1882,3)=0,999,MOD(A1882,3)=1,VLOOKUP(A1882,任务数值!A:S,14))</f>
        <v>战斗类型-精英关卡|42|2</v>
      </c>
      <c r="G1882" s="22">
        <f>_xlfn.IFS(MOD(A1882,3)=2,1,MOD(A1882,3)=0,VLOOKUP(A1882,任务数值!A:S,7),MOD(A1882,3)=1,1)</f>
        <v>1</v>
      </c>
      <c r="H1882" s="6" t="s">
        <v>21</v>
      </c>
      <c r="I1882" s="3">
        <v>3</v>
      </c>
    </row>
    <row r="1883" s="3" customFormat="1" spans="1:9">
      <c r="A1883" s="17">
        <v>1881</v>
      </c>
      <c r="B1883" s="3" t="str">
        <f>_xlfn.IFS(MOD(A1883,3)=2,VLOOKUP(A1883,任务数值!A:I,5),MOD(A1883,3)=0,VLOOKUP(A1883,任务数值!A:I,8),MOD(A1883,3)=1,VLOOKUP(A1883,任务数值!A:S,13))</f>
        <v>职业总等级到达15000</v>
      </c>
      <c r="C1883" s="17">
        <f t="shared" si="61"/>
        <v>1882</v>
      </c>
      <c r="D1883" s="22" t="str">
        <f t="shared" si="62"/>
        <v>成就类型-职业到达等级</v>
      </c>
      <c r="E1883" s="22">
        <v>1</v>
      </c>
      <c r="F1883" s="22">
        <f>_xlfn.IFS(MOD(A1883,3)=2,VLOOKUP(A1883,任务数值!A:R,9),MOD(A1883,3)=0,999,MOD(A1883,3)=1,VLOOKUP(A1883,任务数值!A:S,14))</f>
        <v>999</v>
      </c>
      <c r="G1883" s="22">
        <f>_xlfn.IFS(MOD(A1883,3)=2,1,MOD(A1883,3)=0,VLOOKUP(A1883,任务数值!A:S,7),MOD(A1883,3)=1,1)</f>
        <v>15000</v>
      </c>
      <c r="H1883" s="6" t="s">
        <v>21</v>
      </c>
      <c r="I1883" s="3">
        <v>3</v>
      </c>
    </row>
    <row r="1884" s="3" customFormat="1" spans="1:9">
      <c r="A1884" s="17">
        <v>1882</v>
      </c>
      <c r="B1884" s="3" t="str">
        <f>_xlfn.IFS(MOD(A1884,3)=2,VLOOKUP(A1884,任务数值!A:I,5),MOD(A1884,3)=0,VLOOKUP(A1884,任务数值!A:I,8),MOD(A1884,3)=1,VLOOKUP(A1884,任务数值!A:S,13))</f>
        <v>通关守卫战:暗紫星170</v>
      </c>
      <c r="C1884" s="17">
        <f t="shared" si="61"/>
        <v>1883</v>
      </c>
      <c r="D1884" s="22" t="str">
        <f t="shared" si="62"/>
        <v>成就类型-通关战斗类型关卡</v>
      </c>
      <c r="E1884" s="22">
        <v>1</v>
      </c>
      <c r="F1884" s="22" t="str">
        <f>_xlfn.IFS(MOD(A1884,3)=2,VLOOKUP(A1884,任务数值!A:R,9),MOD(A1884,3)=0,999,MOD(A1884,3)=1,VLOOKUP(A1884,任务数值!A:S,14))</f>
        <v>战斗类型-挂机关卡|35|170</v>
      </c>
      <c r="G1884" s="22">
        <f>_xlfn.IFS(MOD(A1884,3)=2,1,MOD(A1884,3)=0,VLOOKUP(A1884,任务数值!A:S,7),MOD(A1884,3)=1,1)</f>
        <v>1</v>
      </c>
      <c r="H1884" s="6" t="s">
        <v>21</v>
      </c>
      <c r="I1884" s="3">
        <v>3</v>
      </c>
    </row>
    <row r="1885" s="3" customFormat="1" spans="1:9">
      <c r="A1885" s="17">
        <v>1883</v>
      </c>
      <c r="B1885" s="3" t="str">
        <f>_xlfn.IFS(MOD(A1885,3)=2,VLOOKUP(A1885,任务数值!A:I,5),MOD(A1885,3)=0,VLOOKUP(A1885,任务数值!A:I,8),MOD(A1885,3)=1,VLOOKUP(A1885,任务数值!A:S,13))</f>
        <v>通关星球42-2</v>
      </c>
      <c r="C1885" s="17">
        <f t="shared" si="61"/>
        <v>1884</v>
      </c>
      <c r="D1885" s="22" t="str">
        <f t="shared" si="62"/>
        <v>成就类型-通关战斗类型关卡</v>
      </c>
      <c r="E1885" s="22">
        <v>1</v>
      </c>
      <c r="F1885" s="22" t="str">
        <f>_xlfn.IFS(MOD(A1885,3)=2,VLOOKUP(A1885,任务数值!A:R,9),MOD(A1885,3)=0,999,MOD(A1885,3)=1,VLOOKUP(A1885,任务数值!A:S,14))</f>
        <v>战斗类型-精英关卡|42|2</v>
      </c>
      <c r="G1885" s="22">
        <f>_xlfn.IFS(MOD(A1885,3)=2,1,MOD(A1885,3)=0,VLOOKUP(A1885,任务数值!A:S,7),MOD(A1885,3)=1,1)</f>
        <v>1</v>
      </c>
      <c r="H1885" s="6" t="s">
        <v>21</v>
      </c>
      <c r="I1885" s="3">
        <v>3</v>
      </c>
    </row>
    <row r="1886" s="3" customFormat="1" spans="1:9">
      <c r="A1886" s="17">
        <v>1884</v>
      </c>
      <c r="B1886" s="3" t="str">
        <f>_xlfn.IFS(MOD(A1886,3)=2,VLOOKUP(A1886,任务数值!A:I,5),MOD(A1886,3)=0,VLOOKUP(A1886,任务数值!A:I,8),MOD(A1886,3)=1,VLOOKUP(A1886,任务数值!A:S,13))</f>
        <v>职业总等级到达15000</v>
      </c>
      <c r="C1886" s="17">
        <f t="shared" si="61"/>
        <v>1885</v>
      </c>
      <c r="D1886" s="22" t="str">
        <f t="shared" si="62"/>
        <v>成就类型-职业到达等级</v>
      </c>
      <c r="E1886" s="22">
        <v>1</v>
      </c>
      <c r="F1886" s="22">
        <f>_xlfn.IFS(MOD(A1886,3)=2,VLOOKUP(A1886,任务数值!A:R,9),MOD(A1886,3)=0,999,MOD(A1886,3)=1,VLOOKUP(A1886,任务数值!A:S,14))</f>
        <v>999</v>
      </c>
      <c r="G1886" s="22">
        <f>_xlfn.IFS(MOD(A1886,3)=2,1,MOD(A1886,3)=0,VLOOKUP(A1886,任务数值!A:S,7),MOD(A1886,3)=1,1)</f>
        <v>15000</v>
      </c>
      <c r="H1886" s="6" t="s">
        <v>21</v>
      </c>
      <c r="I1886" s="3">
        <v>3</v>
      </c>
    </row>
    <row r="1887" s="3" customFormat="1" spans="1:9">
      <c r="A1887" s="17">
        <v>1885</v>
      </c>
      <c r="B1887" s="3" t="str">
        <f>_xlfn.IFS(MOD(A1887,3)=2,VLOOKUP(A1887,任务数值!A:I,5),MOD(A1887,3)=0,VLOOKUP(A1887,任务数值!A:I,8),MOD(A1887,3)=1,VLOOKUP(A1887,任务数值!A:S,13))</f>
        <v>通关守卫战:暗紫星170</v>
      </c>
      <c r="C1887" s="17">
        <f t="shared" si="61"/>
        <v>1886</v>
      </c>
      <c r="D1887" s="22" t="str">
        <f t="shared" si="62"/>
        <v>成就类型-通关战斗类型关卡</v>
      </c>
      <c r="E1887" s="22">
        <v>1</v>
      </c>
      <c r="F1887" s="22" t="str">
        <f>_xlfn.IFS(MOD(A1887,3)=2,VLOOKUP(A1887,任务数值!A:R,9),MOD(A1887,3)=0,999,MOD(A1887,3)=1,VLOOKUP(A1887,任务数值!A:S,14))</f>
        <v>战斗类型-挂机关卡|35|170</v>
      </c>
      <c r="G1887" s="22">
        <f>_xlfn.IFS(MOD(A1887,3)=2,1,MOD(A1887,3)=0,VLOOKUP(A1887,任务数值!A:S,7),MOD(A1887,3)=1,1)</f>
        <v>1</v>
      </c>
      <c r="H1887" s="6" t="s">
        <v>21</v>
      </c>
      <c r="I1887" s="3">
        <v>3</v>
      </c>
    </row>
    <row r="1888" s="3" customFormat="1" spans="1:9">
      <c r="A1888" s="17">
        <v>1886</v>
      </c>
      <c r="B1888" s="3" t="str">
        <f>_xlfn.IFS(MOD(A1888,3)=2,VLOOKUP(A1888,任务数值!A:I,5),MOD(A1888,3)=0,VLOOKUP(A1888,任务数值!A:I,8),MOD(A1888,3)=1,VLOOKUP(A1888,任务数值!A:S,13))</f>
        <v>通关星球42-2</v>
      </c>
      <c r="C1888" s="17">
        <f t="shared" si="61"/>
        <v>1887</v>
      </c>
      <c r="D1888" s="22" t="str">
        <f t="shared" si="62"/>
        <v>成就类型-通关战斗类型关卡</v>
      </c>
      <c r="E1888" s="22">
        <v>1</v>
      </c>
      <c r="F1888" s="22" t="str">
        <f>_xlfn.IFS(MOD(A1888,3)=2,VLOOKUP(A1888,任务数值!A:R,9),MOD(A1888,3)=0,999,MOD(A1888,3)=1,VLOOKUP(A1888,任务数值!A:S,14))</f>
        <v>战斗类型-精英关卡|42|2</v>
      </c>
      <c r="G1888" s="22">
        <f>_xlfn.IFS(MOD(A1888,3)=2,1,MOD(A1888,3)=0,VLOOKUP(A1888,任务数值!A:S,7),MOD(A1888,3)=1,1)</f>
        <v>1</v>
      </c>
      <c r="H1888" s="6" t="s">
        <v>21</v>
      </c>
      <c r="I1888" s="3">
        <v>3</v>
      </c>
    </row>
    <row r="1889" s="3" customFormat="1" spans="1:9">
      <c r="A1889" s="17">
        <v>1887</v>
      </c>
      <c r="B1889" s="3" t="str">
        <f>_xlfn.IFS(MOD(A1889,3)=2,VLOOKUP(A1889,任务数值!A:I,5),MOD(A1889,3)=0,VLOOKUP(A1889,任务数值!A:I,8),MOD(A1889,3)=1,VLOOKUP(A1889,任务数值!A:S,13))</f>
        <v>职业总等级到达15000</v>
      </c>
      <c r="C1889" s="17">
        <f t="shared" si="61"/>
        <v>1888</v>
      </c>
      <c r="D1889" s="22" t="str">
        <f t="shared" si="62"/>
        <v>成就类型-职业到达等级</v>
      </c>
      <c r="E1889" s="22">
        <v>1</v>
      </c>
      <c r="F1889" s="22">
        <f>_xlfn.IFS(MOD(A1889,3)=2,VLOOKUP(A1889,任务数值!A:R,9),MOD(A1889,3)=0,999,MOD(A1889,3)=1,VLOOKUP(A1889,任务数值!A:S,14))</f>
        <v>999</v>
      </c>
      <c r="G1889" s="22">
        <f>_xlfn.IFS(MOD(A1889,3)=2,1,MOD(A1889,3)=0,VLOOKUP(A1889,任务数值!A:S,7),MOD(A1889,3)=1,1)</f>
        <v>15000</v>
      </c>
      <c r="H1889" s="6" t="s">
        <v>21</v>
      </c>
      <c r="I1889" s="3">
        <v>3</v>
      </c>
    </row>
    <row r="1890" s="3" customFormat="1" spans="1:9">
      <c r="A1890" s="17">
        <v>1888</v>
      </c>
      <c r="B1890" s="3" t="str">
        <f>_xlfn.IFS(MOD(A1890,3)=2,VLOOKUP(A1890,任务数值!A:I,5),MOD(A1890,3)=0,VLOOKUP(A1890,任务数值!A:I,8),MOD(A1890,3)=1,VLOOKUP(A1890,任务数值!A:S,13))</f>
        <v>通关守卫战:暗紫星170</v>
      </c>
      <c r="C1890" s="17">
        <f t="shared" si="61"/>
        <v>1889</v>
      </c>
      <c r="D1890" s="22" t="str">
        <f t="shared" si="62"/>
        <v>成就类型-通关战斗类型关卡</v>
      </c>
      <c r="E1890" s="22">
        <v>1</v>
      </c>
      <c r="F1890" s="22" t="str">
        <f>_xlfn.IFS(MOD(A1890,3)=2,VLOOKUP(A1890,任务数值!A:R,9),MOD(A1890,3)=0,999,MOD(A1890,3)=1,VLOOKUP(A1890,任务数值!A:S,14))</f>
        <v>战斗类型-挂机关卡|35|170</v>
      </c>
      <c r="G1890" s="22">
        <f>_xlfn.IFS(MOD(A1890,3)=2,1,MOD(A1890,3)=0,VLOOKUP(A1890,任务数值!A:S,7),MOD(A1890,3)=1,1)</f>
        <v>1</v>
      </c>
      <c r="H1890" s="6" t="s">
        <v>21</v>
      </c>
      <c r="I1890" s="3">
        <v>3</v>
      </c>
    </row>
    <row r="1891" s="3" customFormat="1" spans="1:9">
      <c r="A1891" s="17">
        <v>1889</v>
      </c>
      <c r="B1891" s="3" t="str">
        <f>_xlfn.IFS(MOD(A1891,3)=2,VLOOKUP(A1891,任务数值!A:I,5),MOD(A1891,3)=0,VLOOKUP(A1891,任务数值!A:I,8),MOD(A1891,3)=1,VLOOKUP(A1891,任务数值!A:S,13))</f>
        <v>通关星球42-2</v>
      </c>
      <c r="C1891" s="17">
        <f t="shared" si="61"/>
        <v>1890</v>
      </c>
      <c r="D1891" s="22" t="str">
        <f t="shared" si="62"/>
        <v>成就类型-通关战斗类型关卡</v>
      </c>
      <c r="E1891" s="22">
        <v>1</v>
      </c>
      <c r="F1891" s="22" t="str">
        <f>_xlfn.IFS(MOD(A1891,3)=2,VLOOKUP(A1891,任务数值!A:R,9),MOD(A1891,3)=0,999,MOD(A1891,3)=1,VLOOKUP(A1891,任务数值!A:S,14))</f>
        <v>战斗类型-精英关卡|42|2</v>
      </c>
      <c r="G1891" s="22">
        <f>_xlfn.IFS(MOD(A1891,3)=2,1,MOD(A1891,3)=0,VLOOKUP(A1891,任务数值!A:S,7),MOD(A1891,3)=1,1)</f>
        <v>1</v>
      </c>
      <c r="H1891" s="6" t="s">
        <v>21</v>
      </c>
      <c r="I1891" s="3">
        <v>3</v>
      </c>
    </row>
    <row r="1892" s="3" customFormat="1" spans="1:9">
      <c r="A1892" s="17">
        <v>1890</v>
      </c>
      <c r="B1892" s="3" t="str">
        <f>_xlfn.IFS(MOD(A1892,3)=2,VLOOKUP(A1892,任务数值!A:I,5),MOD(A1892,3)=0,VLOOKUP(A1892,任务数值!A:I,8),MOD(A1892,3)=1,VLOOKUP(A1892,任务数值!A:S,13))</f>
        <v>职业总等级到达15000</v>
      </c>
      <c r="C1892" s="17">
        <f t="shared" si="61"/>
        <v>1891</v>
      </c>
      <c r="D1892" s="22" t="str">
        <f t="shared" si="62"/>
        <v>成就类型-职业到达等级</v>
      </c>
      <c r="E1892" s="22">
        <v>1</v>
      </c>
      <c r="F1892" s="22">
        <f>_xlfn.IFS(MOD(A1892,3)=2,VLOOKUP(A1892,任务数值!A:R,9),MOD(A1892,3)=0,999,MOD(A1892,3)=1,VLOOKUP(A1892,任务数值!A:S,14))</f>
        <v>999</v>
      </c>
      <c r="G1892" s="22">
        <f>_xlfn.IFS(MOD(A1892,3)=2,1,MOD(A1892,3)=0,VLOOKUP(A1892,任务数值!A:S,7),MOD(A1892,3)=1,1)</f>
        <v>15000</v>
      </c>
      <c r="H1892" s="6" t="s">
        <v>21</v>
      </c>
      <c r="I1892" s="3">
        <v>3</v>
      </c>
    </row>
    <row r="1893" s="3" customFormat="1" spans="1:9">
      <c r="A1893" s="17">
        <v>1891</v>
      </c>
      <c r="B1893" s="3" t="str">
        <f>_xlfn.IFS(MOD(A1893,3)=2,VLOOKUP(A1893,任务数值!A:I,5),MOD(A1893,3)=0,VLOOKUP(A1893,任务数值!A:I,8),MOD(A1893,3)=1,VLOOKUP(A1893,任务数值!A:S,13))</f>
        <v>通关守卫战:暗紫星170</v>
      </c>
      <c r="C1893" s="17">
        <f t="shared" si="61"/>
        <v>1892</v>
      </c>
      <c r="D1893" s="22" t="str">
        <f t="shared" si="62"/>
        <v>成就类型-通关战斗类型关卡</v>
      </c>
      <c r="E1893" s="22">
        <v>1</v>
      </c>
      <c r="F1893" s="22" t="str">
        <f>_xlfn.IFS(MOD(A1893,3)=2,VLOOKUP(A1893,任务数值!A:R,9),MOD(A1893,3)=0,999,MOD(A1893,3)=1,VLOOKUP(A1893,任务数值!A:S,14))</f>
        <v>战斗类型-挂机关卡|35|170</v>
      </c>
      <c r="G1893" s="22">
        <f>_xlfn.IFS(MOD(A1893,3)=2,1,MOD(A1893,3)=0,VLOOKUP(A1893,任务数值!A:S,7),MOD(A1893,3)=1,1)</f>
        <v>1</v>
      </c>
      <c r="H1893" s="6" t="s">
        <v>21</v>
      </c>
      <c r="I1893" s="3">
        <v>3</v>
      </c>
    </row>
    <row r="1894" s="3" customFormat="1" spans="1:9">
      <c r="A1894" s="17">
        <v>1892</v>
      </c>
      <c r="B1894" s="3" t="str">
        <f>_xlfn.IFS(MOD(A1894,3)=2,VLOOKUP(A1894,任务数值!A:I,5),MOD(A1894,3)=0,VLOOKUP(A1894,任务数值!A:I,8),MOD(A1894,3)=1,VLOOKUP(A1894,任务数值!A:S,13))</f>
        <v>通关星球42-2</v>
      </c>
      <c r="C1894" s="17">
        <f t="shared" si="61"/>
        <v>1893</v>
      </c>
      <c r="D1894" s="22" t="str">
        <f t="shared" si="62"/>
        <v>成就类型-通关战斗类型关卡</v>
      </c>
      <c r="E1894" s="22">
        <v>1</v>
      </c>
      <c r="F1894" s="22" t="str">
        <f>_xlfn.IFS(MOD(A1894,3)=2,VLOOKUP(A1894,任务数值!A:R,9),MOD(A1894,3)=0,999,MOD(A1894,3)=1,VLOOKUP(A1894,任务数值!A:S,14))</f>
        <v>战斗类型-精英关卡|42|2</v>
      </c>
      <c r="G1894" s="22">
        <f>_xlfn.IFS(MOD(A1894,3)=2,1,MOD(A1894,3)=0,VLOOKUP(A1894,任务数值!A:S,7),MOD(A1894,3)=1,1)</f>
        <v>1</v>
      </c>
      <c r="H1894" s="6" t="s">
        <v>21</v>
      </c>
      <c r="I1894" s="3">
        <v>3</v>
      </c>
    </row>
    <row r="1895" s="3" customFormat="1" spans="1:9">
      <c r="A1895" s="17">
        <v>1893</v>
      </c>
      <c r="B1895" s="3" t="str">
        <f>_xlfn.IFS(MOD(A1895,3)=2,VLOOKUP(A1895,任务数值!A:I,5),MOD(A1895,3)=0,VLOOKUP(A1895,任务数值!A:I,8),MOD(A1895,3)=1,VLOOKUP(A1895,任务数值!A:S,13))</f>
        <v>职业总等级到达15000</v>
      </c>
      <c r="C1895" s="17">
        <f t="shared" si="61"/>
        <v>1894</v>
      </c>
      <c r="D1895" s="22" t="str">
        <f t="shared" si="62"/>
        <v>成就类型-职业到达等级</v>
      </c>
      <c r="E1895" s="22">
        <v>1</v>
      </c>
      <c r="F1895" s="22">
        <f>_xlfn.IFS(MOD(A1895,3)=2,VLOOKUP(A1895,任务数值!A:R,9),MOD(A1895,3)=0,999,MOD(A1895,3)=1,VLOOKUP(A1895,任务数值!A:S,14))</f>
        <v>999</v>
      </c>
      <c r="G1895" s="22">
        <f>_xlfn.IFS(MOD(A1895,3)=2,1,MOD(A1895,3)=0,VLOOKUP(A1895,任务数值!A:S,7),MOD(A1895,3)=1,1)</f>
        <v>15000</v>
      </c>
      <c r="H1895" s="6" t="s">
        <v>21</v>
      </c>
      <c r="I1895" s="3">
        <v>3</v>
      </c>
    </row>
    <row r="1896" s="3" customFormat="1" spans="1:9">
      <c r="A1896" s="17">
        <v>1894</v>
      </c>
      <c r="B1896" s="3" t="str">
        <f>_xlfn.IFS(MOD(A1896,3)=2,VLOOKUP(A1896,任务数值!A:I,5),MOD(A1896,3)=0,VLOOKUP(A1896,任务数值!A:I,8),MOD(A1896,3)=1,VLOOKUP(A1896,任务数值!A:S,13))</f>
        <v>通关守卫战:暗紫星170</v>
      </c>
      <c r="C1896" s="17">
        <f t="shared" si="61"/>
        <v>1895</v>
      </c>
      <c r="D1896" s="22" t="str">
        <f t="shared" si="62"/>
        <v>成就类型-通关战斗类型关卡</v>
      </c>
      <c r="E1896" s="22">
        <v>1</v>
      </c>
      <c r="F1896" s="22" t="str">
        <f>_xlfn.IFS(MOD(A1896,3)=2,VLOOKUP(A1896,任务数值!A:R,9),MOD(A1896,3)=0,999,MOD(A1896,3)=1,VLOOKUP(A1896,任务数值!A:S,14))</f>
        <v>战斗类型-挂机关卡|35|170</v>
      </c>
      <c r="G1896" s="22">
        <f>_xlfn.IFS(MOD(A1896,3)=2,1,MOD(A1896,3)=0,VLOOKUP(A1896,任务数值!A:S,7),MOD(A1896,3)=1,1)</f>
        <v>1</v>
      </c>
      <c r="H1896" s="6" t="s">
        <v>21</v>
      </c>
      <c r="I1896" s="3">
        <v>3</v>
      </c>
    </row>
    <row r="1897" s="3" customFormat="1" spans="1:9">
      <c r="A1897" s="17">
        <v>1895</v>
      </c>
      <c r="B1897" s="3" t="str">
        <f>_xlfn.IFS(MOD(A1897,3)=2,VLOOKUP(A1897,任务数值!A:I,5),MOD(A1897,3)=0,VLOOKUP(A1897,任务数值!A:I,8),MOD(A1897,3)=1,VLOOKUP(A1897,任务数值!A:S,13))</f>
        <v>通关星球42-2</v>
      </c>
      <c r="C1897" s="17">
        <f t="shared" si="61"/>
        <v>1896</v>
      </c>
      <c r="D1897" s="22" t="str">
        <f t="shared" si="62"/>
        <v>成就类型-通关战斗类型关卡</v>
      </c>
      <c r="E1897" s="22">
        <v>1</v>
      </c>
      <c r="F1897" s="22" t="str">
        <f>_xlfn.IFS(MOD(A1897,3)=2,VLOOKUP(A1897,任务数值!A:R,9),MOD(A1897,3)=0,999,MOD(A1897,3)=1,VLOOKUP(A1897,任务数值!A:S,14))</f>
        <v>战斗类型-精英关卡|42|2</v>
      </c>
      <c r="G1897" s="22">
        <f>_xlfn.IFS(MOD(A1897,3)=2,1,MOD(A1897,3)=0,VLOOKUP(A1897,任务数值!A:S,7),MOD(A1897,3)=1,1)</f>
        <v>1</v>
      </c>
      <c r="H1897" s="6" t="s">
        <v>21</v>
      </c>
      <c r="I1897" s="3">
        <v>3</v>
      </c>
    </row>
    <row r="1898" s="3" customFormat="1" spans="1:9">
      <c r="A1898" s="17">
        <v>1896</v>
      </c>
      <c r="B1898" s="3" t="str">
        <f>_xlfn.IFS(MOD(A1898,3)=2,VLOOKUP(A1898,任务数值!A:I,5),MOD(A1898,3)=0,VLOOKUP(A1898,任务数值!A:I,8),MOD(A1898,3)=1,VLOOKUP(A1898,任务数值!A:S,13))</f>
        <v>职业总等级到达15000</v>
      </c>
      <c r="C1898" s="17">
        <f t="shared" si="61"/>
        <v>1897</v>
      </c>
      <c r="D1898" s="22" t="str">
        <f t="shared" si="62"/>
        <v>成就类型-职业到达等级</v>
      </c>
      <c r="E1898" s="22">
        <v>1</v>
      </c>
      <c r="F1898" s="22">
        <f>_xlfn.IFS(MOD(A1898,3)=2,VLOOKUP(A1898,任务数值!A:R,9),MOD(A1898,3)=0,999,MOD(A1898,3)=1,VLOOKUP(A1898,任务数值!A:S,14))</f>
        <v>999</v>
      </c>
      <c r="G1898" s="22">
        <f>_xlfn.IFS(MOD(A1898,3)=2,1,MOD(A1898,3)=0,VLOOKUP(A1898,任务数值!A:S,7),MOD(A1898,3)=1,1)</f>
        <v>15000</v>
      </c>
      <c r="H1898" s="6" t="s">
        <v>21</v>
      </c>
      <c r="I1898" s="3">
        <v>3</v>
      </c>
    </row>
    <row r="1899" s="3" customFormat="1" spans="1:9">
      <c r="A1899" s="17">
        <v>1897</v>
      </c>
      <c r="B1899" s="3" t="str">
        <f>_xlfn.IFS(MOD(A1899,3)=2,VLOOKUP(A1899,任务数值!A:I,5),MOD(A1899,3)=0,VLOOKUP(A1899,任务数值!A:I,8),MOD(A1899,3)=1,VLOOKUP(A1899,任务数值!A:S,13))</f>
        <v>通关守卫战:暗紫星170</v>
      </c>
      <c r="C1899" s="17">
        <f t="shared" si="61"/>
        <v>1898</v>
      </c>
      <c r="D1899" s="22" t="str">
        <f t="shared" si="62"/>
        <v>成就类型-通关战斗类型关卡</v>
      </c>
      <c r="E1899" s="22">
        <v>1</v>
      </c>
      <c r="F1899" s="22" t="str">
        <f>_xlfn.IFS(MOD(A1899,3)=2,VLOOKUP(A1899,任务数值!A:R,9),MOD(A1899,3)=0,999,MOD(A1899,3)=1,VLOOKUP(A1899,任务数值!A:S,14))</f>
        <v>战斗类型-挂机关卡|35|170</v>
      </c>
      <c r="G1899" s="22">
        <f>_xlfn.IFS(MOD(A1899,3)=2,1,MOD(A1899,3)=0,VLOOKUP(A1899,任务数值!A:S,7),MOD(A1899,3)=1,1)</f>
        <v>1</v>
      </c>
      <c r="H1899" s="6" t="s">
        <v>21</v>
      </c>
      <c r="I1899" s="3">
        <v>3</v>
      </c>
    </row>
    <row r="1900" s="3" customFormat="1" spans="1:9">
      <c r="A1900" s="17">
        <v>1898</v>
      </c>
      <c r="B1900" s="3" t="str">
        <f>_xlfn.IFS(MOD(A1900,3)=2,VLOOKUP(A1900,任务数值!A:I,5),MOD(A1900,3)=0,VLOOKUP(A1900,任务数值!A:I,8),MOD(A1900,3)=1,VLOOKUP(A1900,任务数值!A:S,13))</f>
        <v>通关星球42-2</v>
      </c>
      <c r="C1900" s="17">
        <f t="shared" si="61"/>
        <v>1899</v>
      </c>
      <c r="D1900" s="22" t="str">
        <f t="shared" si="62"/>
        <v>成就类型-通关战斗类型关卡</v>
      </c>
      <c r="E1900" s="22">
        <v>1</v>
      </c>
      <c r="F1900" s="22" t="str">
        <f>_xlfn.IFS(MOD(A1900,3)=2,VLOOKUP(A1900,任务数值!A:R,9),MOD(A1900,3)=0,999,MOD(A1900,3)=1,VLOOKUP(A1900,任务数值!A:S,14))</f>
        <v>战斗类型-精英关卡|42|2</v>
      </c>
      <c r="G1900" s="22">
        <f>_xlfn.IFS(MOD(A1900,3)=2,1,MOD(A1900,3)=0,VLOOKUP(A1900,任务数值!A:S,7),MOD(A1900,3)=1,1)</f>
        <v>1</v>
      </c>
      <c r="H1900" s="6" t="s">
        <v>21</v>
      </c>
      <c r="I1900" s="3">
        <v>3</v>
      </c>
    </row>
    <row r="1901" s="3" customFormat="1" spans="1:9">
      <c r="A1901" s="17">
        <v>1899</v>
      </c>
      <c r="B1901" s="3" t="str">
        <f>_xlfn.IFS(MOD(A1901,3)=2,VLOOKUP(A1901,任务数值!A:I,5),MOD(A1901,3)=0,VLOOKUP(A1901,任务数值!A:I,8),MOD(A1901,3)=1,VLOOKUP(A1901,任务数值!A:S,13))</f>
        <v>职业总等级到达15000</v>
      </c>
      <c r="C1901" s="17">
        <f t="shared" si="61"/>
        <v>1900</v>
      </c>
      <c r="D1901" s="22" t="str">
        <f t="shared" si="62"/>
        <v>成就类型-职业到达等级</v>
      </c>
      <c r="E1901" s="22">
        <v>1</v>
      </c>
      <c r="F1901" s="22">
        <f>_xlfn.IFS(MOD(A1901,3)=2,VLOOKUP(A1901,任务数值!A:R,9),MOD(A1901,3)=0,999,MOD(A1901,3)=1,VLOOKUP(A1901,任务数值!A:S,14))</f>
        <v>999</v>
      </c>
      <c r="G1901" s="22">
        <f>_xlfn.IFS(MOD(A1901,3)=2,1,MOD(A1901,3)=0,VLOOKUP(A1901,任务数值!A:S,7),MOD(A1901,3)=1,1)</f>
        <v>15000</v>
      </c>
      <c r="H1901" s="6" t="s">
        <v>21</v>
      </c>
      <c r="I1901" s="3">
        <v>3</v>
      </c>
    </row>
    <row r="1902" s="3" customFormat="1" spans="1:9">
      <c r="A1902" s="17">
        <v>1900</v>
      </c>
      <c r="B1902" s="3" t="str">
        <f>_xlfn.IFS(MOD(A1902,3)=2,VLOOKUP(A1902,任务数值!A:I,5),MOD(A1902,3)=0,VLOOKUP(A1902,任务数值!A:I,8),MOD(A1902,3)=1,VLOOKUP(A1902,任务数值!A:S,13))</f>
        <v>通关守卫战:暗紫星170</v>
      </c>
      <c r="C1902" s="17">
        <f t="shared" si="61"/>
        <v>1901</v>
      </c>
      <c r="D1902" s="22" t="str">
        <f t="shared" si="62"/>
        <v>成就类型-通关战斗类型关卡</v>
      </c>
      <c r="E1902" s="22">
        <v>1</v>
      </c>
      <c r="F1902" s="22" t="str">
        <f>_xlfn.IFS(MOD(A1902,3)=2,VLOOKUP(A1902,任务数值!A:R,9),MOD(A1902,3)=0,999,MOD(A1902,3)=1,VLOOKUP(A1902,任务数值!A:S,14))</f>
        <v>战斗类型-挂机关卡|35|170</v>
      </c>
      <c r="G1902" s="22">
        <f>_xlfn.IFS(MOD(A1902,3)=2,1,MOD(A1902,3)=0,VLOOKUP(A1902,任务数值!A:S,7),MOD(A1902,3)=1,1)</f>
        <v>1</v>
      </c>
      <c r="H1902" s="6" t="s">
        <v>21</v>
      </c>
      <c r="I1902" s="3">
        <v>3</v>
      </c>
    </row>
    <row r="1903" s="3" customFormat="1" spans="1:9">
      <c r="A1903" s="17">
        <v>1901</v>
      </c>
      <c r="B1903" s="3" t="str">
        <f>_xlfn.IFS(MOD(A1903,3)=2,VLOOKUP(A1903,任务数值!A:I,5),MOD(A1903,3)=0,VLOOKUP(A1903,任务数值!A:I,8),MOD(A1903,3)=1,VLOOKUP(A1903,任务数值!A:S,13))</f>
        <v>通关星球42-2</v>
      </c>
      <c r="C1903" s="17">
        <f t="shared" si="61"/>
        <v>1902</v>
      </c>
      <c r="D1903" s="22" t="str">
        <f t="shared" si="62"/>
        <v>成就类型-通关战斗类型关卡</v>
      </c>
      <c r="E1903" s="22">
        <v>1</v>
      </c>
      <c r="F1903" s="22" t="str">
        <f>_xlfn.IFS(MOD(A1903,3)=2,VLOOKUP(A1903,任务数值!A:R,9),MOD(A1903,3)=0,999,MOD(A1903,3)=1,VLOOKUP(A1903,任务数值!A:S,14))</f>
        <v>战斗类型-精英关卡|42|2</v>
      </c>
      <c r="G1903" s="22">
        <f>_xlfn.IFS(MOD(A1903,3)=2,1,MOD(A1903,3)=0,VLOOKUP(A1903,任务数值!A:S,7),MOD(A1903,3)=1,1)</f>
        <v>1</v>
      </c>
      <c r="H1903" s="6" t="s">
        <v>21</v>
      </c>
      <c r="I1903" s="3">
        <v>3</v>
      </c>
    </row>
    <row r="1904" s="3" customFormat="1" spans="1:9">
      <c r="A1904" s="17">
        <v>1902</v>
      </c>
      <c r="B1904" s="3" t="str">
        <f>_xlfn.IFS(MOD(A1904,3)=2,VLOOKUP(A1904,任务数值!A:I,5),MOD(A1904,3)=0,VLOOKUP(A1904,任务数值!A:I,8),MOD(A1904,3)=1,VLOOKUP(A1904,任务数值!A:S,13))</f>
        <v>职业总等级到达15000</v>
      </c>
      <c r="C1904" s="17">
        <f t="shared" si="61"/>
        <v>1903</v>
      </c>
      <c r="D1904" s="22" t="str">
        <f t="shared" si="62"/>
        <v>成就类型-职业到达等级</v>
      </c>
      <c r="E1904" s="22">
        <v>1</v>
      </c>
      <c r="F1904" s="22">
        <f>_xlfn.IFS(MOD(A1904,3)=2,VLOOKUP(A1904,任务数值!A:R,9),MOD(A1904,3)=0,999,MOD(A1904,3)=1,VLOOKUP(A1904,任务数值!A:S,14))</f>
        <v>999</v>
      </c>
      <c r="G1904" s="22">
        <f>_xlfn.IFS(MOD(A1904,3)=2,1,MOD(A1904,3)=0,VLOOKUP(A1904,任务数值!A:S,7),MOD(A1904,3)=1,1)</f>
        <v>15000</v>
      </c>
      <c r="H1904" s="6" t="s">
        <v>21</v>
      </c>
      <c r="I1904" s="3">
        <v>3</v>
      </c>
    </row>
    <row r="1905" s="3" customFormat="1" spans="1:9">
      <c r="A1905" s="17">
        <v>1903</v>
      </c>
      <c r="B1905" s="3" t="str">
        <f>_xlfn.IFS(MOD(A1905,3)=2,VLOOKUP(A1905,任务数值!A:I,5),MOD(A1905,3)=0,VLOOKUP(A1905,任务数值!A:I,8),MOD(A1905,3)=1,VLOOKUP(A1905,任务数值!A:S,13))</f>
        <v>通关守卫战:暗紫星170</v>
      </c>
      <c r="C1905" s="17">
        <f t="shared" si="61"/>
        <v>1904</v>
      </c>
      <c r="D1905" s="22" t="str">
        <f t="shared" si="62"/>
        <v>成就类型-通关战斗类型关卡</v>
      </c>
      <c r="E1905" s="22">
        <v>1</v>
      </c>
      <c r="F1905" s="22" t="str">
        <f>_xlfn.IFS(MOD(A1905,3)=2,VLOOKUP(A1905,任务数值!A:R,9),MOD(A1905,3)=0,999,MOD(A1905,3)=1,VLOOKUP(A1905,任务数值!A:S,14))</f>
        <v>战斗类型-挂机关卡|35|170</v>
      </c>
      <c r="G1905" s="22">
        <f>_xlfn.IFS(MOD(A1905,3)=2,1,MOD(A1905,3)=0,VLOOKUP(A1905,任务数值!A:S,7),MOD(A1905,3)=1,1)</f>
        <v>1</v>
      </c>
      <c r="H1905" s="6" t="s">
        <v>21</v>
      </c>
      <c r="I1905" s="3">
        <v>3</v>
      </c>
    </row>
    <row r="1906" s="3" customFormat="1" spans="1:9">
      <c r="A1906" s="17">
        <v>1904</v>
      </c>
      <c r="B1906" s="3" t="str">
        <f>_xlfn.IFS(MOD(A1906,3)=2,VLOOKUP(A1906,任务数值!A:I,5),MOD(A1906,3)=0,VLOOKUP(A1906,任务数值!A:I,8),MOD(A1906,3)=1,VLOOKUP(A1906,任务数值!A:S,13))</f>
        <v>通关星球42-2</v>
      </c>
      <c r="C1906" s="17">
        <f t="shared" si="61"/>
        <v>1905</v>
      </c>
      <c r="D1906" s="22" t="str">
        <f t="shared" si="62"/>
        <v>成就类型-通关战斗类型关卡</v>
      </c>
      <c r="E1906" s="22">
        <v>1</v>
      </c>
      <c r="F1906" s="22" t="str">
        <f>_xlfn.IFS(MOD(A1906,3)=2,VLOOKUP(A1906,任务数值!A:R,9),MOD(A1906,3)=0,999,MOD(A1906,3)=1,VLOOKUP(A1906,任务数值!A:S,14))</f>
        <v>战斗类型-精英关卡|42|2</v>
      </c>
      <c r="G1906" s="22">
        <f>_xlfn.IFS(MOD(A1906,3)=2,1,MOD(A1906,3)=0,VLOOKUP(A1906,任务数值!A:S,7),MOD(A1906,3)=1,1)</f>
        <v>1</v>
      </c>
      <c r="H1906" s="6" t="s">
        <v>21</v>
      </c>
      <c r="I1906" s="3">
        <v>3</v>
      </c>
    </row>
    <row r="1907" s="3" customFormat="1" spans="1:9">
      <c r="A1907" s="17">
        <v>1905</v>
      </c>
      <c r="B1907" s="3" t="str">
        <f>_xlfn.IFS(MOD(A1907,3)=2,VLOOKUP(A1907,任务数值!A:I,5),MOD(A1907,3)=0,VLOOKUP(A1907,任务数值!A:I,8),MOD(A1907,3)=1,VLOOKUP(A1907,任务数值!A:S,13))</f>
        <v>职业总等级到达15000</v>
      </c>
      <c r="C1907" s="17">
        <f t="shared" si="61"/>
        <v>1906</v>
      </c>
      <c r="D1907" s="22" t="str">
        <f t="shared" si="62"/>
        <v>成就类型-职业到达等级</v>
      </c>
      <c r="E1907" s="22">
        <v>1</v>
      </c>
      <c r="F1907" s="22">
        <f>_xlfn.IFS(MOD(A1907,3)=2,VLOOKUP(A1907,任务数值!A:R,9),MOD(A1907,3)=0,999,MOD(A1907,3)=1,VLOOKUP(A1907,任务数值!A:S,14))</f>
        <v>999</v>
      </c>
      <c r="G1907" s="22">
        <f>_xlfn.IFS(MOD(A1907,3)=2,1,MOD(A1907,3)=0,VLOOKUP(A1907,任务数值!A:S,7),MOD(A1907,3)=1,1)</f>
        <v>15000</v>
      </c>
      <c r="H1907" s="6" t="s">
        <v>21</v>
      </c>
      <c r="I1907" s="3">
        <v>3</v>
      </c>
    </row>
    <row r="1908" s="3" customFormat="1" spans="1:9">
      <c r="A1908" s="17">
        <v>1906</v>
      </c>
      <c r="B1908" s="3" t="str">
        <f>_xlfn.IFS(MOD(A1908,3)=2,VLOOKUP(A1908,任务数值!A:I,5),MOD(A1908,3)=0,VLOOKUP(A1908,任务数值!A:I,8),MOD(A1908,3)=1,VLOOKUP(A1908,任务数值!A:S,13))</f>
        <v>通关守卫战:暗紫星170</v>
      </c>
      <c r="C1908" s="17">
        <f t="shared" si="61"/>
        <v>1907</v>
      </c>
      <c r="D1908" s="22" t="str">
        <f t="shared" si="62"/>
        <v>成就类型-通关战斗类型关卡</v>
      </c>
      <c r="E1908" s="22">
        <v>1</v>
      </c>
      <c r="F1908" s="22" t="str">
        <f>_xlfn.IFS(MOD(A1908,3)=2,VLOOKUP(A1908,任务数值!A:R,9),MOD(A1908,3)=0,999,MOD(A1908,3)=1,VLOOKUP(A1908,任务数值!A:S,14))</f>
        <v>战斗类型-挂机关卡|35|170</v>
      </c>
      <c r="G1908" s="22">
        <f>_xlfn.IFS(MOD(A1908,3)=2,1,MOD(A1908,3)=0,VLOOKUP(A1908,任务数值!A:S,7),MOD(A1908,3)=1,1)</f>
        <v>1</v>
      </c>
      <c r="H1908" s="6" t="s">
        <v>21</v>
      </c>
      <c r="I1908" s="3">
        <v>3</v>
      </c>
    </row>
    <row r="1909" s="3" customFormat="1" spans="1:9">
      <c r="A1909" s="17">
        <v>1907</v>
      </c>
      <c r="B1909" s="3" t="str">
        <f>_xlfn.IFS(MOD(A1909,3)=2,VLOOKUP(A1909,任务数值!A:I,5),MOD(A1909,3)=0,VLOOKUP(A1909,任务数值!A:I,8),MOD(A1909,3)=1,VLOOKUP(A1909,任务数值!A:S,13))</f>
        <v>通关星球42-2</v>
      </c>
      <c r="C1909" s="17">
        <f t="shared" si="61"/>
        <v>1908</v>
      </c>
      <c r="D1909" s="22" t="str">
        <f t="shared" si="62"/>
        <v>成就类型-通关战斗类型关卡</v>
      </c>
      <c r="E1909" s="22">
        <v>1</v>
      </c>
      <c r="F1909" s="22" t="str">
        <f>_xlfn.IFS(MOD(A1909,3)=2,VLOOKUP(A1909,任务数值!A:R,9),MOD(A1909,3)=0,999,MOD(A1909,3)=1,VLOOKUP(A1909,任务数值!A:S,14))</f>
        <v>战斗类型-精英关卡|42|2</v>
      </c>
      <c r="G1909" s="22">
        <f>_xlfn.IFS(MOD(A1909,3)=2,1,MOD(A1909,3)=0,VLOOKUP(A1909,任务数值!A:S,7),MOD(A1909,3)=1,1)</f>
        <v>1</v>
      </c>
      <c r="H1909" s="6" t="s">
        <v>21</v>
      </c>
      <c r="I1909" s="3">
        <v>3</v>
      </c>
    </row>
    <row r="1910" s="3" customFormat="1" spans="1:9">
      <c r="A1910" s="17">
        <v>1908</v>
      </c>
      <c r="B1910" s="3" t="str">
        <f>_xlfn.IFS(MOD(A1910,3)=2,VLOOKUP(A1910,任务数值!A:I,5),MOD(A1910,3)=0,VLOOKUP(A1910,任务数值!A:I,8),MOD(A1910,3)=1,VLOOKUP(A1910,任务数值!A:S,13))</f>
        <v>职业总等级到达15000</v>
      </c>
      <c r="C1910" s="17">
        <f t="shared" si="61"/>
        <v>1909</v>
      </c>
      <c r="D1910" s="22" t="str">
        <f t="shared" si="62"/>
        <v>成就类型-职业到达等级</v>
      </c>
      <c r="E1910" s="22">
        <v>1</v>
      </c>
      <c r="F1910" s="22">
        <f>_xlfn.IFS(MOD(A1910,3)=2,VLOOKUP(A1910,任务数值!A:R,9),MOD(A1910,3)=0,999,MOD(A1910,3)=1,VLOOKUP(A1910,任务数值!A:S,14))</f>
        <v>999</v>
      </c>
      <c r="G1910" s="22">
        <f>_xlfn.IFS(MOD(A1910,3)=2,1,MOD(A1910,3)=0,VLOOKUP(A1910,任务数值!A:S,7),MOD(A1910,3)=1,1)</f>
        <v>15000</v>
      </c>
      <c r="H1910" s="6" t="s">
        <v>21</v>
      </c>
      <c r="I1910" s="3">
        <v>3</v>
      </c>
    </row>
    <row r="1911" s="3" customFormat="1" spans="1:9">
      <c r="A1911" s="17">
        <v>1909</v>
      </c>
      <c r="B1911" s="3" t="str">
        <f>_xlfn.IFS(MOD(A1911,3)=2,VLOOKUP(A1911,任务数值!A:I,5),MOD(A1911,3)=0,VLOOKUP(A1911,任务数值!A:I,8),MOD(A1911,3)=1,VLOOKUP(A1911,任务数值!A:S,13))</f>
        <v>通关守卫战:暗紫星170</v>
      </c>
      <c r="C1911" s="17">
        <f t="shared" si="61"/>
        <v>1910</v>
      </c>
      <c r="D1911" s="22" t="str">
        <f t="shared" si="62"/>
        <v>成就类型-通关战斗类型关卡</v>
      </c>
      <c r="E1911" s="22">
        <v>1</v>
      </c>
      <c r="F1911" s="22" t="str">
        <f>_xlfn.IFS(MOD(A1911,3)=2,VLOOKUP(A1911,任务数值!A:R,9),MOD(A1911,3)=0,999,MOD(A1911,3)=1,VLOOKUP(A1911,任务数值!A:S,14))</f>
        <v>战斗类型-挂机关卡|35|170</v>
      </c>
      <c r="G1911" s="22">
        <f>_xlfn.IFS(MOD(A1911,3)=2,1,MOD(A1911,3)=0,VLOOKUP(A1911,任务数值!A:S,7),MOD(A1911,3)=1,1)</f>
        <v>1</v>
      </c>
      <c r="H1911" s="6" t="s">
        <v>21</v>
      </c>
      <c r="I1911" s="3">
        <v>3</v>
      </c>
    </row>
    <row r="1912" s="3" customFormat="1" spans="1:9">
      <c r="A1912" s="17">
        <v>1910</v>
      </c>
      <c r="B1912" s="3" t="str">
        <f>_xlfn.IFS(MOD(A1912,3)=2,VLOOKUP(A1912,任务数值!A:I,5),MOD(A1912,3)=0,VLOOKUP(A1912,任务数值!A:I,8),MOD(A1912,3)=1,VLOOKUP(A1912,任务数值!A:S,13))</f>
        <v>通关星球42-2</v>
      </c>
      <c r="C1912" s="17">
        <f t="shared" si="61"/>
        <v>1911</v>
      </c>
      <c r="D1912" s="22" t="str">
        <f t="shared" si="62"/>
        <v>成就类型-通关战斗类型关卡</v>
      </c>
      <c r="E1912" s="22">
        <v>1</v>
      </c>
      <c r="F1912" s="22" t="str">
        <f>_xlfn.IFS(MOD(A1912,3)=2,VLOOKUP(A1912,任务数值!A:R,9),MOD(A1912,3)=0,999,MOD(A1912,3)=1,VLOOKUP(A1912,任务数值!A:S,14))</f>
        <v>战斗类型-精英关卡|42|2</v>
      </c>
      <c r="G1912" s="22">
        <f>_xlfn.IFS(MOD(A1912,3)=2,1,MOD(A1912,3)=0,VLOOKUP(A1912,任务数值!A:S,7),MOD(A1912,3)=1,1)</f>
        <v>1</v>
      </c>
      <c r="H1912" s="6" t="s">
        <v>21</v>
      </c>
      <c r="I1912" s="3">
        <v>3</v>
      </c>
    </row>
    <row r="1913" s="3" customFormat="1" spans="1:9">
      <c r="A1913" s="17">
        <v>1911</v>
      </c>
      <c r="B1913" s="3" t="str">
        <f>_xlfn.IFS(MOD(A1913,3)=2,VLOOKUP(A1913,任务数值!A:I,5),MOD(A1913,3)=0,VLOOKUP(A1913,任务数值!A:I,8),MOD(A1913,3)=1,VLOOKUP(A1913,任务数值!A:S,13))</f>
        <v>职业总等级到达15000</v>
      </c>
      <c r="C1913" s="17">
        <f t="shared" si="61"/>
        <v>1912</v>
      </c>
      <c r="D1913" s="22" t="str">
        <f t="shared" si="62"/>
        <v>成就类型-职业到达等级</v>
      </c>
      <c r="E1913" s="22">
        <v>1</v>
      </c>
      <c r="F1913" s="22">
        <f>_xlfn.IFS(MOD(A1913,3)=2,VLOOKUP(A1913,任务数值!A:R,9),MOD(A1913,3)=0,999,MOD(A1913,3)=1,VLOOKUP(A1913,任务数值!A:S,14))</f>
        <v>999</v>
      </c>
      <c r="G1913" s="22">
        <f>_xlfn.IFS(MOD(A1913,3)=2,1,MOD(A1913,3)=0,VLOOKUP(A1913,任务数值!A:S,7),MOD(A1913,3)=1,1)</f>
        <v>15000</v>
      </c>
      <c r="H1913" s="6" t="s">
        <v>21</v>
      </c>
      <c r="I1913" s="3">
        <v>3</v>
      </c>
    </row>
    <row r="1914" s="3" customFormat="1" spans="1:9">
      <c r="A1914" s="17">
        <v>1912</v>
      </c>
      <c r="B1914" s="3" t="str">
        <f>_xlfn.IFS(MOD(A1914,3)=2,VLOOKUP(A1914,任务数值!A:I,5),MOD(A1914,3)=0,VLOOKUP(A1914,任务数值!A:I,8),MOD(A1914,3)=1,VLOOKUP(A1914,任务数值!A:S,13))</f>
        <v>通关守卫战:暗紫星170</v>
      </c>
      <c r="C1914" s="17">
        <f t="shared" si="61"/>
        <v>1913</v>
      </c>
      <c r="D1914" s="22" t="str">
        <f t="shared" si="62"/>
        <v>成就类型-通关战斗类型关卡</v>
      </c>
      <c r="E1914" s="22">
        <v>1</v>
      </c>
      <c r="F1914" s="22" t="str">
        <f>_xlfn.IFS(MOD(A1914,3)=2,VLOOKUP(A1914,任务数值!A:R,9),MOD(A1914,3)=0,999,MOD(A1914,3)=1,VLOOKUP(A1914,任务数值!A:S,14))</f>
        <v>战斗类型-挂机关卡|35|170</v>
      </c>
      <c r="G1914" s="22">
        <f>_xlfn.IFS(MOD(A1914,3)=2,1,MOD(A1914,3)=0,VLOOKUP(A1914,任务数值!A:S,7),MOD(A1914,3)=1,1)</f>
        <v>1</v>
      </c>
      <c r="H1914" s="6" t="s">
        <v>21</v>
      </c>
      <c r="I1914" s="3">
        <v>3</v>
      </c>
    </row>
    <row r="1915" s="3" customFormat="1" spans="1:9">
      <c r="A1915" s="17">
        <v>1913</v>
      </c>
      <c r="B1915" s="3" t="str">
        <f>_xlfn.IFS(MOD(A1915,3)=2,VLOOKUP(A1915,任务数值!A:I,5),MOD(A1915,3)=0,VLOOKUP(A1915,任务数值!A:I,8),MOD(A1915,3)=1,VLOOKUP(A1915,任务数值!A:S,13))</f>
        <v>通关星球42-2</v>
      </c>
      <c r="C1915" s="17">
        <f t="shared" si="61"/>
        <v>1914</v>
      </c>
      <c r="D1915" s="22" t="str">
        <f t="shared" si="62"/>
        <v>成就类型-通关战斗类型关卡</v>
      </c>
      <c r="E1915" s="22">
        <v>1</v>
      </c>
      <c r="F1915" s="22" t="str">
        <f>_xlfn.IFS(MOD(A1915,3)=2,VLOOKUP(A1915,任务数值!A:R,9),MOD(A1915,3)=0,999,MOD(A1915,3)=1,VLOOKUP(A1915,任务数值!A:S,14))</f>
        <v>战斗类型-精英关卡|42|2</v>
      </c>
      <c r="G1915" s="22">
        <f>_xlfn.IFS(MOD(A1915,3)=2,1,MOD(A1915,3)=0,VLOOKUP(A1915,任务数值!A:S,7),MOD(A1915,3)=1,1)</f>
        <v>1</v>
      </c>
      <c r="H1915" s="6" t="s">
        <v>21</v>
      </c>
      <c r="I1915" s="3">
        <v>3</v>
      </c>
    </row>
    <row r="1916" s="3" customFormat="1" spans="1:9">
      <c r="A1916" s="17">
        <v>1914</v>
      </c>
      <c r="B1916" s="3" t="str">
        <f>_xlfn.IFS(MOD(A1916,3)=2,VLOOKUP(A1916,任务数值!A:I,5),MOD(A1916,3)=0,VLOOKUP(A1916,任务数值!A:I,8),MOD(A1916,3)=1,VLOOKUP(A1916,任务数值!A:S,13))</f>
        <v>职业总等级到达15000</v>
      </c>
      <c r="C1916" s="17">
        <f t="shared" si="61"/>
        <v>1915</v>
      </c>
      <c r="D1916" s="22" t="str">
        <f t="shared" si="62"/>
        <v>成就类型-职业到达等级</v>
      </c>
      <c r="E1916" s="22">
        <v>1</v>
      </c>
      <c r="F1916" s="22">
        <f>_xlfn.IFS(MOD(A1916,3)=2,VLOOKUP(A1916,任务数值!A:R,9),MOD(A1916,3)=0,999,MOD(A1916,3)=1,VLOOKUP(A1916,任务数值!A:S,14))</f>
        <v>999</v>
      </c>
      <c r="G1916" s="22">
        <f>_xlfn.IFS(MOD(A1916,3)=2,1,MOD(A1916,3)=0,VLOOKUP(A1916,任务数值!A:S,7),MOD(A1916,3)=1,1)</f>
        <v>15000</v>
      </c>
      <c r="H1916" s="6" t="s">
        <v>21</v>
      </c>
      <c r="I1916" s="3">
        <v>3</v>
      </c>
    </row>
    <row r="1917" s="3" customFormat="1" spans="1:9">
      <c r="A1917" s="17">
        <v>1915</v>
      </c>
      <c r="B1917" s="3" t="str">
        <f>_xlfn.IFS(MOD(A1917,3)=2,VLOOKUP(A1917,任务数值!A:I,5),MOD(A1917,3)=0,VLOOKUP(A1917,任务数值!A:I,8),MOD(A1917,3)=1,VLOOKUP(A1917,任务数值!A:S,13))</f>
        <v>通关守卫战:暗紫星170</v>
      </c>
      <c r="C1917" s="17">
        <f t="shared" si="61"/>
        <v>1916</v>
      </c>
      <c r="D1917" s="22" t="str">
        <f t="shared" si="62"/>
        <v>成就类型-通关战斗类型关卡</v>
      </c>
      <c r="E1917" s="22">
        <v>1</v>
      </c>
      <c r="F1917" s="22" t="str">
        <f>_xlfn.IFS(MOD(A1917,3)=2,VLOOKUP(A1917,任务数值!A:R,9),MOD(A1917,3)=0,999,MOD(A1917,3)=1,VLOOKUP(A1917,任务数值!A:S,14))</f>
        <v>战斗类型-挂机关卡|35|170</v>
      </c>
      <c r="G1917" s="22">
        <f>_xlfn.IFS(MOD(A1917,3)=2,1,MOD(A1917,3)=0,VLOOKUP(A1917,任务数值!A:S,7),MOD(A1917,3)=1,1)</f>
        <v>1</v>
      </c>
      <c r="H1917" s="6" t="s">
        <v>21</v>
      </c>
      <c r="I1917" s="3">
        <v>3</v>
      </c>
    </row>
    <row r="1918" s="3" customFormat="1" spans="1:9">
      <c r="A1918" s="17">
        <v>1916</v>
      </c>
      <c r="B1918" s="3" t="str">
        <f>_xlfn.IFS(MOD(A1918,3)=2,VLOOKUP(A1918,任务数值!A:I,5),MOD(A1918,3)=0,VLOOKUP(A1918,任务数值!A:I,8),MOD(A1918,3)=1,VLOOKUP(A1918,任务数值!A:S,13))</f>
        <v>通关星球42-2</v>
      </c>
      <c r="C1918" s="17">
        <f t="shared" si="61"/>
        <v>1917</v>
      </c>
      <c r="D1918" s="22" t="str">
        <f t="shared" si="62"/>
        <v>成就类型-通关战斗类型关卡</v>
      </c>
      <c r="E1918" s="22">
        <v>1</v>
      </c>
      <c r="F1918" s="22" t="str">
        <f>_xlfn.IFS(MOD(A1918,3)=2,VLOOKUP(A1918,任务数值!A:R,9),MOD(A1918,3)=0,999,MOD(A1918,3)=1,VLOOKUP(A1918,任务数值!A:S,14))</f>
        <v>战斗类型-精英关卡|42|2</v>
      </c>
      <c r="G1918" s="22">
        <f>_xlfn.IFS(MOD(A1918,3)=2,1,MOD(A1918,3)=0,VLOOKUP(A1918,任务数值!A:S,7),MOD(A1918,3)=1,1)</f>
        <v>1</v>
      </c>
      <c r="H1918" s="6" t="s">
        <v>21</v>
      </c>
      <c r="I1918" s="3">
        <v>3</v>
      </c>
    </row>
    <row r="1919" s="3" customFormat="1" spans="1:9">
      <c r="A1919" s="17">
        <v>1917</v>
      </c>
      <c r="B1919" s="3" t="str">
        <f>_xlfn.IFS(MOD(A1919,3)=2,VLOOKUP(A1919,任务数值!A:I,5),MOD(A1919,3)=0,VLOOKUP(A1919,任务数值!A:I,8),MOD(A1919,3)=1,VLOOKUP(A1919,任务数值!A:S,13))</f>
        <v>职业总等级到达15000</v>
      </c>
      <c r="C1919" s="17">
        <f t="shared" si="61"/>
        <v>1918</v>
      </c>
      <c r="D1919" s="22" t="str">
        <f t="shared" si="62"/>
        <v>成就类型-职业到达等级</v>
      </c>
      <c r="E1919" s="22">
        <v>1</v>
      </c>
      <c r="F1919" s="22">
        <f>_xlfn.IFS(MOD(A1919,3)=2,VLOOKUP(A1919,任务数值!A:R,9),MOD(A1919,3)=0,999,MOD(A1919,3)=1,VLOOKUP(A1919,任务数值!A:S,14))</f>
        <v>999</v>
      </c>
      <c r="G1919" s="22">
        <f>_xlfn.IFS(MOD(A1919,3)=2,1,MOD(A1919,3)=0,VLOOKUP(A1919,任务数值!A:S,7),MOD(A1919,3)=1,1)</f>
        <v>15000</v>
      </c>
      <c r="H1919" s="6" t="s">
        <v>21</v>
      </c>
      <c r="I1919" s="3">
        <v>3</v>
      </c>
    </row>
    <row r="1920" s="3" customFormat="1" spans="1:9">
      <c r="A1920" s="17">
        <v>1918</v>
      </c>
      <c r="B1920" s="3" t="str">
        <f>_xlfn.IFS(MOD(A1920,3)=2,VLOOKUP(A1920,任务数值!A:I,5),MOD(A1920,3)=0,VLOOKUP(A1920,任务数值!A:I,8),MOD(A1920,3)=1,VLOOKUP(A1920,任务数值!A:S,13))</f>
        <v>通关守卫战:暗紫星170</v>
      </c>
      <c r="C1920" s="17">
        <f t="shared" si="61"/>
        <v>1919</v>
      </c>
      <c r="D1920" s="22" t="str">
        <f t="shared" si="62"/>
        <v>成就类型-通关战斗类型关卡</v>
      </c>
      <c r="E1920" s="22">
        <v>1</v>
      </c>
      <c r="F1920" s="22" t="str">
        <f>_xlfn.IFS(MOD(A1920,3)=2,VLOOKUP(A1920,任务数值!A:R,9),MOD(A1920,3)=0,999,MOD(A1920,3)=1,VLOOKUP(A1920,任务数值!A:S,14))</f>
        <v>战斗类型-挂机关卡|35|170</v>
      </c>
      <c r="G1920" s="22">
        <f>_xlfn.IFS(MOD(A1920,3)=2,1,MOD(A1920,3)=0,VLOOKUP(A1920,任务数值!A:S,7),MOD(A1920,3)=1,1)</f>
        <v>1</v>
      </c>
      <c r="H1920" s="6" t="s">
        <v>21</v>
      </c>
      <c r="I1920" s="3">
        <v>3</v>
      </c>
    </row>
    <row r="1921" s="3" customFormat="1" spans="1:9">
      <c r="A1921" s="17">
        <v>1919</v>
      </c>
      <c r="B1921" s="3" t="str">
        <f>_xlfn.IFS(MOD(A1921,3)=2,VLOOKUP(A1921,任务数值!A:I,5),MOD(A1921,3)=0,VLOOKUP(A1921,任务数值!A:I,8),MOD(A1921,3)=1,VLOOKUP(A1921,任务数值!A:S,13))</f>
        <v>通关星球42-2</v>
      </c>
      <c r="C1921" s="17">
        <f t="shared" si="61"/>
        <v>1920</v>
      </c>
      <c r="D1921" s="22" t="str">
        <f t="shared" si="62"/>
        <v>成就类型-通关战斗类型关卡</v>
      </c>
      <c r="E1921" s="22">
        <v>1</v>
      </c>
      <c r="F1921" s="22" t="str">
        <f>_xlfn.IFS(MOD(A1921,3)=2,VLOOKUP(A1921,任务数值!A:R,9),MOD(A1921,3)=0,999,MOD(A1921,3)=1,VLOOKUP(A1921,任务数值!A:S,14))</f>
        <v>战斗类型-精英关卡|42|2</v>
      </c>
      <c r="G1921" s="22">
        <f>_xlfn.IFS(MOD(A1921,3)=2,1,MOD(A1921,3)=0,VLOOKUP(A1921,任务数值!A:S,7),MOD(A1921,3)=1,1)</f>
        <v>1</v>
      </c>
      <c r="H1921" s="6" t="s">
        <v>21</v>
      </c>
      <c r="I1921" s="3">
        <v>3</v>
      </c>
    </row>
    <row r="1922" s="3" customFormat="1" spans="1:9">
      <c r="A1922" s="17">
        <v>1920</v>
      </c>
      <c r="B1922" s="3" t="str">
        <f>_xlfn.IFS(MOD(A1922,3)=2,VLOOKUP(A1922,任务数值!A:I,5),MOD(A1922,3)=0,VLOOKUP(A1922,任务数值!A:I,8),MOD(A1922,3)=1,VLOOKUP(A1922,任务数值!A:S,13))</f>
        <v>职业总等级到达15000</v>
      </c>
      <c r="C1922" s="17">
        <f t="shared" ref="C1922:C1985" si="63">A1922+1</f>
        <v>1921</v>
      </c>
      <c r="D1922" s="22" t="str">
        <f t="shared" ref="D1922:D1985" si="64">_xlfn.IFS(MOD(A1922,3)=2,"成就类型-通关战斗类型关卡",MOD(A1922,3)=0,"成就类型-职业到达等级",MOD(A1922,3)=1,"成就类型-通关战斗类型关卡")</f>
        <v>成就类型-职业到达等级</v>
      </c>
      <c r="E1922" s="22">
        <v>1</v>
      </c>
      <c r="F1922" s="22">
        <f>_xlfn.IFS(MOD(A1922,3)=2,VLOOKUP(A1922,任务数值!A:R,9),MOD(A1922,3)=0,999,MOD(A1922,3)=1,VLOOKUP(A1922,任务数值!A:S,14))</f>
        <v>999</v>
      </c>
      <c r="G1922" s="22">
        <f>_xlfn.IFS(MOD(A1922,3)=2,1,MOD(A1922,3)=0,VLOOKUP(A1922,任务数值!A:S,7),MOD(A1922,3)=1,1)</f>
        <v>15000</v>
      </c>
      <c r="H1922" s="6" t="s">
        <v>21</v>
      </c>
      <c r="I1922" s="3">
        <v>3</v>
      </c>
    </row>
    <row r="1923" s="3" customFormat="1" spans="1:9">
      <c r="A1923" s="17">
        <v>1921</v>
      </c>
      <c r="B1923" s="3" t="str">
        <f>_xlfn.IFS(MOD(A1923,3)=2,VLOOKUP(A1923,任务数值!A:I,5),MOD(A1923,3)=0,VLOOKUP(A1923,任务数值!A:I,8),MOD(A1923,3)=1,VLOOKUP(A1923,任务数值!A:S,13))</f>
        <v>通关守卫战:暗紫星170</v>
      </c>
      <c r="C1923" s="17">
        <f t="shared" si="63"/>
        <v>1922</v>
      </c>
      <c r="D1923" s="22" t="str">
        <f t="shared" si="64"/>
        <v>成就类型-通关战斗类型关卡</v>
      </c>
      <c r="E1923" s="22">
        <v>1</v>
      </c>
      <c r="F1923" s="22" t="str">
        <f>_xlfn.IFS(MOD(A1923,3)=2,VLOOKUP(A1923,任务数值!A:R,9),MOD(A1923,3)=0,999,MOD(A1923,3)=1,VLOOKUP(A1923,任务数值!A:S,14))</f>
        <v>战斗类型-挂机关卡|35|170</v>
      </c>
      <c r="G1923" s="22">
        <f>_xlfn.IFS(MOD(A1923,3)=2,1,MOD(A1923,3)=0,VLOOKUP(A1923,任务数值!A:S,7),MOD(A1923,3)=1,1)</f>
        <v>1</v>
      </c>
      <c r="H1923" s="6" t="s">
        <v>21</v>
      </c>
      <c r="I1923" s="3">
        <v>3</v>
      </c>
    </row>
    <row r="1924" s="3" customFormat="1" spans="1:9">
      <c r="A1924" s="17">
        <v>1922</v>
      </c>
      <c r="B1924" s="3" t="str">
        <f>_xlfn.IFS(MOD(A1924,3)=2,VLOOKUP(A1924,任务数值!A:I,5),MOD(A1924,3)=0,VLOOKUP(A1924,任务数值!A:I,8),MOD(A1924,3)=1,VLOOKUP(A1924,任务数值!A:S,13))</f>
        <v>通关星球42-2</v>
      </c>
      <c r="C1924" s="17">
        <f t="shared" si="63"/>
        <v>1923</v>
      </c>
      <c r="D1924" s="22" t="str">
        <f t="shared" si="64"/>
        <v>成就类型-通关战斗类型关卡</v>
      </c>
      <c r="E1924" s="22">
        <v>1</v>
      </c>
      <c r="F1924" s="22" t="str">
        <f>_xlfn.IFS(MOD(A1924,3)=2,VLOOKUP(A1924,任务数值!A:R,9),MOD(A1924,3)=0,999,MOD(A1924,3)=1,VLOOKUP(A1924,任务数值!A:S,14))</f>
        <v>战斗类型-精英关卡|42|2</v>
      </c>
      <c r="G1924" s="22">
        <f>_xlfn.IFS(MOD(A1924,3)=2,1,MOD(A1924,3)=0,VLOOKUP(A1924,任务数值!A:S,7),MOD(A1924,3)=1,1)</f>
        <v>1</v>
      </c>
      <c r="H1924" s="6" t="s">
        <v>21</v>
      </c>
      <c r="I1924" s="3">
        <v>3</v>
      </c>
    </row>
    <row r="1925" s="3" customFormat="1" spans="1:9">
      <c r="A1925" s="17">
        <v>1923</v>
      </c>
      <c r="B1925" s="3" t="str">
        <f>_xlfn.IFS(MOD(A1925,3)=2,VLOOKUP(A1925,任务数值!A:I,5),MOD(A1925,3)=0,VLOOKUP(A1925,任务数值!A:I,8),MOD(A1925,3)=1,VLOOKUP(A1925,任务数值!A:S,13))</f>
        <v>职业总等级到达15000</v>
      </c>
      <c r="C1925" s="17">
        <f t="shared" si="63"/>
        <v>1924</v>
      </c>
      <c r="D1925" s="22" t="str">
        <f t="shared" si="64"/>
        <v>成就类型-职业到达等级</v>
      </c>
      <c r="E1925" s="22">
        <v>1</v>
      </c>
      <c r="F1925" s="22">
        <f>_xlfn.IFS(MOD(A1925,3)=2,VLOOKUP(A1925,任务数值!A:R,9),MOD(A1925,3)=0,999,MOD(A1925,3)=1,VLOOKUP(A1925,任务数值!A:S,14))</f>
        <v>999</v>
      </c>
      <c r="G1925" s="22">
        <f>_xlfn.IFS(MOD(A1925,3)=2,1,MOD(A1925,3)=0,VLOOKUP(A1925,任务数值!A:S,7),MOD(A1925,3)=1,1)</f>
        <v>15000</v>
      </c>
      <c r="H1925" s="6" t="s">
        <v>21</v>
      </c>
      <c r="I1925" s="3">
        <v>3</v>
      </c>
    </row>
    <row r="1926" s="3" customFormat="1" spans="1:9">
      <c r="A1926" s="17">
        <v>1924</v>
      </c>
      <c r="B1926" s="3" t="str">
        <f>_xlfn.IFS(MOD(A1926,3)=2,VLOOKUP(A1926,任务数值!A:I,5),MOD(A1926,3)=0,VLOOKUP(A1926,任务数值!A:I,8),MOD(A1926,3)=1,VLOOKUP(A1926,任务数值!A:S,13))</f>
        <v>通关守卫战:暗紫星170</v>
      </c>
      <c r="C1926" s="17">
        <f t="shared" si="63"/>
        <v>1925</v>
      </c>
      <c r="D1926" s="22" t="str">
        <f t="shared" si="64"/>
        <v>成就类型-通关战斗类型关卡</v>
      </c>
      <c r="E1926" s="22">
        <v>1</v>
      </c>
      <c r="F1926" s="22" t="str">
        <f>_xlfn.IFS(MOD(A1926,3)=2,VLOOKUP(A1926,任务数值!A:R,9),MOD(A1926,3)=0,999,MOD(A1926,3)=1,VLOOKUP(A1926,任务数值!A:S,14))</f>
        <v>战斗类型-挂机关卡|35|170</v>
      </c>
      <c r="G1926" s="22">
        <f>_xlfn.IFS(MOD(A1926,3)=2,1,MOD(A1926,3)=0,VLOOKUP(A1926,任务数值!A:S,7),MOD(A1926,3)=1,1)</f>
        <v>1</v>
      </c>
      <c r="H1926" s="6" t="s">
        <v>21</v>
      </c>
      <c r="I1926" s="3">
        <v>3</v>
      </c>
    </row>
    <row r="1927" s="3" customFormat="1" spans="1:9">
      <c r="A1927" s="17">
        <v>1925</v>
      </c>
      <c r="B1927" s="3" t="str">
        <f>_xlfn.IFS(MOD(A1927,3)=2,VLOOKUP(A1927,任务数值!A:I,5),MOD(A1927,3)=0,VLOOKUP(A1927,任务数值!A:I,8),MOD(A1927,3)=1,VLOOKUP(A1927,任务数值!A:S,13))</f>
        <v>通关星球42-2</v>
      </c>
      <c r="C1927" s="17">
        <f t="shared" si="63"/>
        <v>1926</v>
      </c>
      <c r="D1927" s="22" t="str">
        <f t="shared" si="64"/>
        <v>成就类型-通关战斗类型关卡</v>
      </c>
      <c r="E1927" s="22">
        <v>1</v>
      </c>
      <c r="F1927" s="22" t="str">
        <f>_xlfn.IFS(MOD(A1927,3)=2,VLOOKUP(A1927,任务数值!A:R,9),MOD(A1927,3)=0,999,MOD(A1927,3)=1,VLOOKUP(A1927,任务数值!A:S,14))</f>
        <v>战斗类型-精英关卡|42|2</v>
      </c>
      <c r="G1927" s="22">
        <f>_xlfn.IFS(MOD(A1927,3)=2,1,MOD(A1927,3)=0,VLOOKUP(A1927,任务数值!A:S,7),MOD(A1927,3)=1,1)</f>
        <v>1</v>
      </c>
      <c r="H1927" s="6" t="s">
        <v>21</v>
      </c>
      <c r="I1927" s="3">
        <v>3</v>
      </c>
    </row>
    <row r="1928" s="3" customFormat="1" spans="1:9">
      <c r="A1928" s="17">
        <v>1926</v>
      </c>
      <c r="B1928" s="3" t="str">
        <f>_xlfn.IFS(MOD(A1928,3)=2,VLOOKUP(A1928,任务数值!A:I,5),MOD(A1928,3)=0,VLOOKUP(A1928,任务数值!A:I,8),MOD(A1928,3)=1,VLOOKUP(A1928,任务数值!A:S,13))</f>
        <v>职业总等级到达15000</v>
      </c>
      <c r="C1928" s="17">
        <f t="shared" si="63"/>
        <v>1927</v>
      </c>
      <c r="D1928" s="22" t="str">
        <f t="shared" si="64"/>
        <v>成就类型-职业到达等级</v>
      </c>
      <c r="E1928" s="22">
        <v>1</v>
      </c>
      <c r="F1928" s="22">
        <f>_xlfn.IFS(MOD(A1928,3)=2,VLOOKUP(A1928,任务数值!A:R,9),MOD(A1928,3)=0,999,MOD(A1928,3)=1,VLOOKUP(A1928,任务数值!A:S,14))</f>
        <v>999</v>
      </c>
      <c r="G1928" s="22">
        <f>_xlfn.IFS(MOD(A1928,3)=2,1,MOD(A1928,3)=0,VLOOKUP(A1928,任务数值!A:S,7),MOD(A1928,3)=1,1)</f>
        <v>15000</v>
      </c>
      <c r="H1928" s="6" t="s">
        <v>21</v>
      </c>
      <c r="I1928" s="3">
        <v>3</v>
      </c>
    </row>
    <row r="1929" s="3" customFormat="1" spans="1:9">
      <c r="A1929" s="17">
        <v>1927</v>
      </c>
      <c r="B1929" s="3" t="str">
        <f>_xlfn.IFS(MOD(A1929,3)=2,VLOOKUP(A1929,任务数值!A:I,5),MOD(A1929,3)=0,VLOOKUP(A1929,任务数值!A:I,8),MOD(A1929,3)=1,VLOOKUP(A1929,任务数值!A:S,13))</f>
        <v>通关守卫战:暗紫星170</v>
      </c>
      <c r="C1929" s="17">
        <f t="shared" si="63"/>
        <v>1928</v>
      </c>
      <c r="D1929" s="22" t="str">
        <f t="shared" si="64"/>
        <v>成就类型-通关战斗类型关卡</v>
      </c>
      <c r="E1929" s="22">
        <v>1</v>
      </c>
      <c r="F1929" s="22" t="str">
        <f>_xlfn.IFS(MOD(A1929,3)=2,VLOOKUP(A1929,任务数值!A:R,9),MOD(A1929,3)=0,999,MOD(A1929,3)=1,VLOOKUP(A1929,任务数值!A:S,14))</f>
        <v>战斗类型-挂机关卡|35|170</v>
      </c>
      <c r="G1929" s="22">
        <f>_xlfn.IFS(MOD(A1929,3)=2,1,MOD(A1929,3)=0,VLOOKUP(A1929,任务数值!A:S,7),MOD(A1929,3)=1,1)</f>
        <v>1</v>
      </c>
      <c r="H1929" s="6" t="s">
        <v>21</v>
      </c>
      <c r="I1929" s="3">
        <v>3</v>
      </c>
    </row>
    <row r="1930" s="3" customFormat="1" spans="1:9">
      <c r="A1930" s="17">
        <v>1928</v>
      </c>
      <c r="B1930" s="3" t="str">
        <f>_xlfn.IFS(MOD(A1930,3)=2,VLOOKUP(A1930,任务数值!A:I,5),MOD(A1930,3)=0,VLOOKUP(A1930,任务数值!A:I,8),MOD(A1930,3)=1,VLOOKUP(A1930,任务数值!A:S,13))</f>
        <v>通关星球42-2</v>
      </c>
      <c r="C1930" s="17">
        <f t="shared" si="63"/>
        <v>1929</v>
      </c>
      <c r="D1930" s="22" t="str">
        <f t="shared" si="64"/>
        <v>成就类型-通关战斗类型关卡</v>
      </c>
      <c r="E1930" s="22">
        <v>1</v>
      </c>
      <c r="F1930" s="22" t="str">
        <f>_xlfn.IFS(MOD(A1930,3)=2,VLOOKUP(A1930,任务数值!A:R,9),MOD(A1930,3)=0,999,MOD(A1930,3)=1,VLOOKUP(A1930,任务数值!A:S,14))</f>
        <v>战斗类型-精英关卡|42|2</v>
      </c>
      <c r="G1930" s="22">
        <f>_xlfn.IFS(MOD(A1930,3)=2,1,MOD(A1930,3)=0,VLOOKUP(A1930,任务数值!A:S,7),MOD(A1930,3)=1,1)</f>
        <v>1</v>
      </c>
      <c r="H1930" s="6" t="s">
        <v>21</v>
      </c>
      <c r="I1930" s="3">
        <v>3</v>
      </c>
    </row>
    <row r="1931" s="3" customFormat="1" spans="1:9">
      <c r="A1931" s="17">
        <v>1929</v>
      </c>
      <c r="B1931" s="3" t="str">
        <f>_xlfn.IFS(MOD(A1931,3)=2,VLOOKUP(A1931,任务数值!A:I,5),MOD(A1931,3)=0,VLOOKUP(A1931,任务数值!A:I,8),MOD(A1931,3)=1,VLOOKUP(A1931,任务数值!A:S,13))</f>
        <v>职业总等级到达15000</v>
      </c>
      <c r="C1931" s="17">
        <f t="shared" si="63"/>
        <v>1930</v>
      </c>
      <c r="D1931" s="22" t="str">
        <f t="shared" si="64"/>
        <v>成就类型-职业到达等级</v>
      </c>
      <c r="E1931" s="22">
        <v>1</v>
      </c>
      <c r="F1931" s="22">
        <f>_xlfn.IFS(MOD(A1931,3)=2,VLOOKUP(A1931,任务数值!A:R,9),MOD(A1931,3)=0,999,MOD(A1931,3)=1,VLOOKUP(A1931,任务数值!A:S,14))</f>
        <v>999</v>
      </c>
      <c r="G1931" s="22">
        <f>_xlfn.IFS(MOD(A1931,3)=2,1,MOD(A1931,3)=0,VLOOKUP(A1931,任务数值!A:S,7),MOD(A1931,3)=1,1)</f>
        <v>15000</v>
      </c>
      <c r="H1931" s="6" t="s">
        <v>21</v>
      </c>
      <c r="I1931" s="3">
        <v>3</v>
      </c>
    </row>
    <row r="1932" s="3" customFormat="1" spans="1:9">
      <c r="A1932" s="17">
        <v>1930</v>
      </c>
      <c r="B1932" s="3" t="str">
        <f>_xlfn.IFS(MOD(A1932,3)=2,VLOOKUP(A1932,任务数值!A:I,5),MOD(A1932,3)=0,VLOOKUP(A1932,任务数值!A:I,8),MOD(A1932,3)=1,VLOOKUP(A1932,任务数值!A:S,13))</f>
        <v>通关守卫战:暗紫星170</v>
      </c>
      <c r="C1932" s="17">
        <f t="shared" si="63"/>
        <v>1931</v>
      </c>
      <c r="D1932" s="22" t="str">
        <f t="shared" si="64"/>
        <v>成就类型-通关战斗类型关卡</v>
      </c>
      <c r="E1932" s="22">
        <v>1</v>
      </c>
      <c r="F1932" s="22" t="str">
        <f>_xlfn.IFS(MOD(A1932,3)=2,VLOOKUP(A1932,任务数值!A:R,9),MOD(A1932,3)=0,999,MOD(A1932,3)=1,VLOOKUP(A1932,任务数值!A:S,14))</f>
        <v>战斗类型-挂机关卡|35|170</v>
      </c>
      <c r="G1932" s="22">
        <f>_xlfn.IFS(MOD(A1932,3)=2,1,MOD(A1932,3)=0,VLOOKUP(A1932,任务数值!A:S,7),MOD(A1932,3)=1,1)</f>
        <v>1</v>
      </c>
      <c r="H1932" s="6" t="s">
        <v>21</v>
      </c>
      <c r="I1932" s="3">
        <v>3</v>
      </c>
    </row>
    <row r="1933" s="3" customFormat="1" spans="1:9">
      <c r="A1933" s="17">
        <v>1931</v>
      </c>
      <c r="B1933" s="3" t="str">
        <f>_xlfn.IFS(MOD(A1933,3)=2,VLOOKUP(A1933,任务数值!A:I,5),MOD(A1933,3)=0,VLOOKUP(A1933,任务数值!A:I,8),MOD(A1933,3)=1,VLOOKUP(A1933,任务数值!A:S,13))</f>
        <v>通关星球42-2</v>
      </c>
      <c r="C1933" s="17">
        <f t="shared" si="63"/>
        <v>1932</v>
      </c>
      <c r="D1933" s="22" t="str">
        <f t="shared" si="64"/>
        <v>成就类型-通关战斗类型关卡</v>
      </c>
      <c r="E1933" s="22">
        <v>1</v>
      </c>
      <c r="F1933" s="22" t="str">
        <f>_xlfn.IFS(MOD(A1933,3)=2,VLOOKUP(A1933,任务数值!A:R,9),MOD(A1933,3)=0,999,MOD(A1933,3)=1,VLOOKUP(A1933,任务数值!A:S,14))</f>
        <v>战斗类型-精英关卡|42|2</v>
      </c>
      <c r="G1933" s="22">
        <f>_xlfn.IFS(MOD(A1933,3)=2,1,MOD(A1933,3)=0,VLOOKUP(A1933,任务数值!A:S,7),MOD(A1933,3)=1,1)</f>
        <v>1</v>
      </c>
      <c r="H1933" s="6" t="s">
        <v>21</v>
      </c>
      <c r="I1933" s="3">
        <v>3</v>
      </c>
    </row>
    <row r="1934" s="3" customFormat="1" spans="1:9">
      <c r="A1934" s="17">
        <v>1932</v>
      </c>
      <c r="B1934" s="3" t="str">
        <f>_xlfn.IFS(MOD(A1934,3)=2,VLOOKUP(A1934,任务数值!A:I,5),MOD(A1934,3)=0,VLOOKUP(A1934,任务数值!A:I,8),MOD(A1934,3)=1,VLOOKUP(A1934,任务数值!A:S,13))</f>
        <v>职业总等级到达15000</v>
      </c>
      <c r="C1934" s="17">
        <f t="shared" si="63"/>
        <v>1933</v>
      </c>
      <c r="D1934" s="22" t="str">
        <f t="shared" si="64"/>
        <v>成就类型-职业到达等级</v>
      </c>
      <c r="E1934" s="22">
        <v>1</v>
      </c>
      <c r="F1934" s="22">
        <f>_xlfn.IFS(MOD(A1934,3)=2,VLOOKUP(A1934,任务数值!A:R,9),MOD(A1934,3)=0,999,MOD(A1934,3)=1,VLOOKUP(A1934,任务数值!A:S,14))</f>
        <v>999</v>
      </c>
      <c r="G1934" s="22">
        <f>_xlfn.IFS(MOD(A1934,3)=2,1,MOD(A1934,3)=0,VLOOKUP(A1934,任务数值!A:S,7),MOD(A1934,3)=1,1)</f>
        <v>15000</v>
      </c>
      <c r="H1934" s="6" t="s">
        <v>21</v>
      </c>
      <c r="I1934" s="3">
        <v>3</v>
      </c>
    </row>
    <row r="1935" s="3" customFormat="1" spans="1:9">
      <c r="A1935" s="17">
        <v>1933</v>
      </c>
      <c r="B1935" s="3" t="str">
        <f>_xlfn.IFS(MOD(A1935,3)=2,VLOOKUP(A1935,任务数值!A:I,5),MOD(A1935,3)=0,VLOOKUP(A1935,任务数值!A:I,8),MOD(A1935,3)=1,VLOOKUP(A1935,任务数值!A:S,13))</f>
        <v>通关守卫战:暗紫星170</v>
      </c>
      <c r="C1935" s="17">
        <f t="shared" si="63"/>
        <v>1934</v>
      </c>
      <c r="D1935" s="22" t="str">
        <f t="shared" si="64"/>
        <v>成就类型-通关战斗类型关卡</v>
      </c>
      <c r="E1935" s="22">
        <v>1</v>
      </c>
      <c r="F1935" s="22" t="str">
        <f>_xlfn.IFS(MOD(A1935,3)=2,VLOOKUP(A1935,任务数值!A:R,9),MOD(A1935,3)=0,999,MOD(A1935,3)=1,VLOOKUP(A1935,任务数值!A:S,14))</f>
        <v>战斗类型-挂机关卡|35|170</v>
      </c>
      <c r="G1935" s="22">
        <f>_xlfn.IFS(MOD(A1935,3)=2,1,MOD(A1935,3)=0,VLOOKUP(A1935,任务数值!A:S,7),MOD(A1935,3)=1,1)</f>
        <v>1</v>
      </c>
      <c r="H1935" s="6" t="s">
        <v>21</v>
      </c>
      <c r="I1935" s="3">
        <v>3</v>
      </c>
    </row>
    <row r="1936" s="3" customFormat="1" spans="1:9">
      <c r="A1936" s="17">
        <v>1934</v>
      </c>
      <c r="B1936" s="3" t="str">
        <f>_xlfn.IFS(MOD(A1936,3)=2,VLOOKUP(A1936,任务数值!A:I,5),MOD(A1936,3)=0,VLOOKUP(A1936,任务数值!A:I,8),MOD(A1936,3)=1,VLOOKUP(A1936,任务数值!A:S,13))</f>
        <v>通关星球42-2</v>
      </c>
      <c r="C1936" s="17">
        <f t="shared" si="63"/>
        <v>1935</v>
      </c>
      <c r="D1936" s="22" t="str">
        <f t="shared" si="64"/>
        <v>成就类型-通关战斗类型关卡</v>
      </c>
      <c r="E1936" s="22">
        <v>1</v>
      </c>
      <c r="F1936" s="22" t="str">
        <f>_xlfn.IFS(MOD(A1936,3)=2,VLOOKUP(A1936,任务数值!A:R,9),MOD(A1936,3)=0,999,MOD(A1936,3)=1,VLOOKUP(A1936,任务数值!A:S,14))</f>
        <v>战斗类型-精英关卡|42|2</v>
      </c>
      <c r="G1936" s="22">
        <f>_xlfn.IFS(MOD(A1936,3)=2,1,MOD(A1936,3)=0,VLOOKUP(A1936,任务数值!A:S,7),MOD(A1936,3)=1,1)</f>
        <v>1</v>
      </c>
      <c r="H1936" s="6" t="s">
        <v>21</v>
      </c>
      <c r="I1936" s="3">
        <v>3</v>
      </c>
    </row>
    <row r="1937" s="3" customFormat="1" spans="1:9">
      <c r="A1937" s="17">
        <v>1935</v>
      </c>
      <c r="B1937" s="3" t="str">
        <f>_xlfn.IFS(MOD(A1937,3)=2,VLOOKUP(A1937,任务数值!A:I,5),MOD(A1937,3)=0,VLOOKUP(A1937,任务数值!A:I,8),MOD(A1937,3)=1,VLOOKUP(A1937,任务数值!A:S,13))</f>
        <v>职业总等级到达15000</v>
      </c>
      <c r="C1937" s="17">
        <f t="shared" si="63"/>
        <v>1936</v>
      </c>
      <c r="D1937" s="22" t="str">
        <f t="shared" si="64"/>
        <v>成就类型-职业到达等级</v>
      </c>
      <c r="E1937" s="22">
        <v>1</v>
      </c>
      <c r="F1937" s="22">
        <f>_xlfn.IFS(MOD(A1937,3)=2,VLOOKUP(A1937,任务数值!A:R,9),MOD(A1937,3)=0,999,MOD(A1937,3)=1,VLOOKUP(A1937,任务数值!A:S,14))</f>
        <v>999</v>
      </c>
      <c r="G1937" s="22">
        <f>_xlfn.IFS(MOD(A1937,3)=2,1,MOD(A1937,3)=0,VLOOKUP(A1937,任务数值!A:S,7),MOD(A1937,3)=1,1)</f>
        <v>15000</v>
      </c>
      <c r="H1937" s="6" t="s">
        <v>21</v>
      </c>
      <c r="I1937" s="3">
        <v>3</v>
      </c>
    </row>
    <row r="1938" s="3" customFormat="1" spans="1:9">
      <c r="A1938" s="17">
        <v>1936</v>
      </c>
      <c r="B1938" s="3" t="str">
        <f>_xlfn.IFS(MOD(A1938,3)=2,VLOOKUP(A1938,任务数值!A:I,5),MOD(A1938,3)=0,VLOOKUP(A1938,任务数值!A:I,8),MOD(A1938,3)=1,VLOOKUP(A1938,任务数值!A:S,13))</f>
        <v>通关守卫战:暗紫星170</v>
      </c>
      <c r="C1938" s="17">
        <f t="shared" si="63"/>
        <v>1937</v>
      </c>
      <c r="D1938" s="22" t="str">
        <f t="shared" si="64"/>
        <v>成就类型-通关战斗类型关卡</v>
      </c>
      <c r="E1938" s="22">
        <v>1</v>
      </c>
      <c r="F1938" s="22" t="str">
        <f>_xlfn.IFS(MOD(A1938,3)=2,VLOOKUP(A1938,任务数值!A:R,9),MOD(A1938,3)=0,999,MOD(A1938,3)=1,VLOOKUP(A1938,任务数值!A:S,14))</f>
        <v>战斗类型-挂机关卡|35|170</v>
      </c>
      <c r="G1938" s="22">
        <f>_xlfn.IFS(MOD(A1938,3)=2,1,MOD(A1938,3)=0,VLOOKUP(A1938,任务数值!A:S,7),MOD(A1938,3)=1,1)</f>
        <v>1</v>
      </c>
      <c r="H1938" s="6" t="s">
        <v>21</v>
      </c>
      <c r="I1938" s="3">
        <v>3</v>
      </c>
    </row>
    <row r="1939" s="3" customFormat="1" spans="1:9">
      <c r="A1939" s="17">
        <v>1937</v>
      </c>
      <c r="B1939" s="3" t="str">
        <f>_xlfn.IFS(MOD(A1939,3)=2,VLOOKUP(A1939,任务数值!A:I,5),MOD(A1939,3)=0,VLOOKUP(A1939,任务数值!A:I,8),MOD(A1939,3)=1,VLOOKUP(A1939,任务数值!A:S,13))</f>
        <v>通关星球42-2</v>
      </c>
      <c r="C1939" s="17">
        <f t="shared" si="63"/>
        <v>1938</v>
      </c>
      <c r="D1939" s="22" t="str">
        <f t="shared" si="64"/>
        <v>成就类型-通关战斗类型关卡</v>
      </c>
      <c r="E1939" s="22">
        <v>1</v>
      </c>
      <c r="F1939" s="22" t="str">
        <f>_xlfn.IFS(MOD(A1939,3)=2,VLOOKUP(A1939,任务数值!A:R,9),MOD(A1939,3)=0,999,MOD(A1939,3)=1,VLOOKUP(A1939,任务数值!A:S,14))</f>
        <v>战斗类型-精英关卡|42|2</v>
      </c>
      <c r="G1939" s="22">
        <f>_xlfn.IFS(MOD(A1939,3)=2,1,MOD(A1939,3)=0,VLOOKUP(A1939,任务数值!A:S,7),MOD(A1939,3)=1,1)</f>
        <v>1</v>
      </c>
      <c r="H1939" s="6" t="s">
        <v>21</v>
      </c>
      <c r="I1939" s="3">
        <v>3</v>
      </c>
    </row>
    <row r="1940" s="3" customFormat="1" spans="1:9">
      <c r="A1940" s="17">
        <v>1938</v>
      </c>
      <c r="B1940" s="3" t="str">
        <f>_xlfn.IFS(MOD(A1940,3)=2,VLOOKUP(A1940,任务数值!A:I,5),MOD(A1940,3)=0,VLOOKUP(A1940,任务数值!A:I,8),MOD(A1940,3)=1,VLOOKUP(A1940,任务数值!A:S,13))</f>
        <v>职业总等级到达15000</v>
      </c>
      <c r="C1940" s="17">
        <f t="shared" si="63"/>
        <v>1939</v>
      </c>
      <c r="D1940" s="22" t="str">
        <f t="shared" si="64"/>
        <v>成就类型-职业到达等级</v>
      </c>
      <c r="E1940" s="22">
        <v>1</v>
      </c>
      <c r="F1940" s="22">
        <f>_xlfn.IFS(MOD(A1940,3)=2,VLOOKUP(A1940,任务数值!A:R,9),MOD(A1940,3)=0,999,MOD(A1940,3)=1,VLOOKUP(A1940,任务数值!A:S,14))</f>
        <v>999</v>
      </c>
      <c r="G1940" s="22">
        <f>_xlfn.IFS(MOD(A1940,3)=2,1,MOD(A1940,3)=0,VLOOKUP(A1940,任务数值!A:S,7),MOD(A1940,3)=1,1)</f>
        <v>15000</v>
      </c>
      <c r="H1940" s="6" t="s">
        <v>21</v>
      </c>
      <c r="I1940" s="3">
        <v>3</v>
      </c>
    </row>
    <row r="1941" s="3" customFormat="1" spans="1:9">
      <c r="A1941" s="17">
        <v>1939</v>
      </c>
      <c r="B1941" s="3" t="str">
        <f>_xlfn.IFS(MOD(A1941,3)=2,VLOOKUP(A1941,任务数值!A:I,5),MOD(A1941,3)=0,VLOOKUP(A1941,任务数值!A:I,8),MOD(A1941,3)=1,VLOOKUP(A1941,任务数值!A:S,13))</f>
        <v>通关守卫战:暗紫星170</v>
      </c>
      <c r="C1941" s="17">
        <f t="shared" si="63"/>
        <v>1940</v>
      </c>
      <c r="D1941" s="22" t="str">
        <f t="shared" si="64"/>
        <v>成就类型-通关战斗类型关卡</v>
      </c>
      <c r="E1941" s="22">
        <v>1</v>
      </c>
      <c r="F1941" s="22" t="str">
        <f>_xlfn.IFS(MOD(A1941,3)=2,VLOOKUP(A1941,任务数值!A:R,9),MOD(A1941,3)=0,999,MOD(A1941,3)=1,VLOOKUP(A1941,任务数值!A:S,14))</f>
        <v>战斗类型-挂机关卡|35|170</v>
      </c>
      <c r="G1941" s="22">
        <f>_xlfn.IFS(MOD(A1941,3)=2,1,MOD(A1941,3)=0,VLOOKUP(A1941,任务数值!A:S,7),MOD(A1941,3)=1,1)</f>
        <v>1</v>
      </c>
      <c r="H1941" s="6" t="s">
        <v>21</v>
      </c>
      <c r="I1941" s="3">
        <v>3</v>
      </c>
    </row>
    <row r="1942" s="3" customFormat="1" spans="1:9">
      <c r="A1942" s="17">
        <v>1940</v>
      </c>
      <c r="B1942" s="3" t="str">
        <f>_xlfn.IFS(MOD(A1942,3)=2,VLOOKUP(A1942,任务数值!A:I,5),MOD(A1942,3)=0,VLOOKUP(A1942,任务数值!A:I,8),MOD(A1942,3)=1,VLOOKUP(A1942,任务数值!A:S,13))</f>
        <v>通关星球42-2</v>
      </c>
      <c r="C1942" s="17">
        <f t="shared" si="63"/>
        <v>1941</v>
      </c>
      <c r="D1942" s="22" t="str">
        <f t="shared" si="64"/>
        <v>成就类型-通关战斗类型关卡</v>
      </c>
      <c r="E1942" s="22">
        <v>1</v>
      </c>
      <c r="F1942" s="22" t="str">
        <f>_xlfn.IFS(MOD(A1942,3)=2,VLOOKUP(A1942,任务数值!A:R,9),MOD(A1942,3)=0,999,MOD(A1942,3)=1,VLOOKUP(A1942,任务数值!A:S,14))</f>
        <v>战斗类型-精英关卡|42|2</v>
      </c>
      <c r="G1942" s="22">
        <f>_xlfn.IFS(MOD(A1942,3)=2,1,MOD(A1942,3)=0,VLOOKUP(A1942,任务数值!A:S,7),MOD(A1942,3)=1,1)</f>
        <v>1</v>
      </c>
      <c r="H1942" s="6" t="s">
        <v>21</v>
      </c>
      <c r="I1942" s="3">
        <v>3</v>
      </c>
    </row>
    <row r="1943" s="3" customFormat="1" spans="1:9">
      <c r="A1943" s="17">
        <v>1941</v>
      </c>
      <c r="B1943" s="3" t="str">
        <f>_xlfn.IFS(MOD(A1943,3)=2,VLOOKUP(A1943,任务数值!A:I,5),MOD(A1943,3)=0,VLOOKUP(A1943,任务数值!A:I,8),MOD(A1943,3)=1,VLOOKUP(A1943,任务数值!A:S,13))</f>
        <v>职业总等级到达15000</v>
      </c>
      <c r="C1943" s="17">
        <f t="shared" si="63"/>
        <v>1942</v>
      </c>
      <c r="D1943" s="22" t="str">
        <f t="shared" si="64"/>
        <v>成就类型-职业到达等级</v>
      </c>
      <c r="E1943" s="22">
        <v>1</v>
      </c>
      <c r="F1943" s="22">
        <f>_xlfn.IFS(MOD(A1943,3)=2,VLOOKUP(A1943,任务数值!A:R,9),MOD(A1943,3)=0,999,MOD(A1943,3)=1,VLOOKUP(A1943,任务数值!A:S,14))</f>
        <v>999</v>
      </c>
      <c r="G1943" s="22">
        <f>_xlfn.IFS(MOD(A1943,3)=2,1,MOD(A1943,3)=0,VLOOKUP(A1943,任务数值!A:S,7),MOD(A1943,3)=1,1)</f>
        <v>15000</v>
      </c>
      <c r="H1943" s="6" t="s">
        <v>21</v>
      </c>
      <c r="I1943" s="3">
        <v>3</v>
      </c>
    </row>
    <row r="1944" s="3" customFormat="1" spans="1:9">
      <c r="A1944" s="17">
        <v>1942</v>
      </c>
      <c r="B1944" s="3" t="str">
        <f>_xlfn.IFS(MOD(A1944,3)=2,VLOOKUP(A1944,任务数值!A:I,5),MOD(A1944,3)=0,VLOOKUP(A1944,任务数值!A:I,8),MOD(A1944,3)=1,VLOOKUP(A1944,任务数值!A:S,13))</f>
        <v>通关守卫战:暗紫星170</v>
      </c>
      <c r="C1944" s="17">
        <f t="shared" si="63"/>
        <v>1943</v>
      </c>
      <c r="D1944" s="22" t="str">
        <f t="shared" si="64"/>
        <v>成就类型-通关战斗类型关卡</v>
      </c>
      <c r="E1944" s="22">
        <v>1</v>
      </c>
      <c r="F1944" s="22" t="str">
        <f>_xlfn.IFS(MOD(A1944,3)=2,VLOOKUP(A1944,任务数值!A:R,9),MOD(A1944,3)=0,999,MOD(A1944,3)=1,VLOOKUP(A1944,任务数值!A:S,14))</f>
        <v>战斗类型-挂机关卡|35|170</v>
      </c>
      <c r="G1944" s="22">
        <f>_xlfn.IFS(MOD(A1944,3)=2,1,MOD(A1944,3)=0,VLOOKUP(A1944,任务数值!A:S,7),MOD(A1944,3)=1,1)</f>
        <v>1</v>
      </c>
      <c r="H1944" s="6" t="s">
        <v>21</v>
      </c>
      <c r="I1944" s="3">
        <v>3</v>
      </c>
    </row>
    <row r="1945" s="3" customFormat="1" spans="1:9">
      <c r="A1945" s="17">
        <v>1943</v>
      </c>
      <c r="B1945" s="3" t="str">
        <f>_xlfn.IFS(MOD(A1945,3)=2,VLOOKUP(A1945,任务数值!A:I,5),MOD(A1945,3)=0,VLOOKUP(A1945,任务数值!A:I,8),MOD(A1945,3)=1,VLOOKUP(A1945,任务数值!A:S,13))</f>
        <v>通关星球42-2</v>
      </c>
      <c r="C1945" s="17">
        <f t="shared" si="63"/>
        <v>1944</v>
      </c>
      <c r="D1945" s="22" t="str">
        <f t="shared" si="64"/>
        <v>成就类型-通关战斗类型关卡</v>
      </c>
      <c r="E1945" s="22">
        <v>1</v>
      </c>
      <c r="F1945" s="22" t="str">
        <f>_xlfn.IFS(MOD(A1945,3)=2,VLOOKUP(A1945,任务数值!A:R,9),MOD(A1945,3)=0,999,MOD(A1945,3)=1,VLOOKUP(A1945,任务数值!A:S,14))</f>
        <v>战斗类型-精英关卡|42|2</v>
      </c>
      <c r="G1945" s="22">
        <f>_xlfn.IFS(MOD(A1945,3)=2,1,MOD(A1945,3)=0,VLOOKUP(A1945,任务数值!A:S,7),MOD(A1945,3)=1,1)</f>
        <v>1</v>
      </c>
      <c r="H1945" s="6" t="s">
        <v>21</v>
      </c>
      <c r="I1945" s="3">
        <v>3</v>
      </c>
    </row>
    <row r="1946" s="3" customFormat="1" spans="1:9">
      <c r="A1946" s="17">
        <v>1944</v>
      </c>
      <c r="B1946" s="3" t="str">
        <f>_xlfn.IFS(MOD(A1946,3)=2,VLOOKUP(A1946,任务数值!A:I,5),MOD(A1946,3)=0,VLOOKUP(A1946,任务数值!A:I,8),MOD(A1946,3)=1,VLOOKUP(A1946,任务数值!A:S,13))</f>
        <v>职业总等级到达15000</v>
      </c>
      <c r="C1946" s="17">
        <f t="shared" si="63"/>
        <v>1945</v>
      </c>
      <c r="D1946" s="22" t="str">
        <f t="shared" si="64"/>
        <v>成就类型-职业到达等级</v>
      </c>
      <c r="E1946" s="22">
        <v>1</v>
      </c>
      <c r="F1946" s="22">
        <f>_xlfn.IFS(MOD(A1946,3)=2,VLOOKUP(A1946,任务数值!A:R,9),MOD(A1946,3)=0,999,MOD(A1946,3)=1,VLOOKUP(A1946,任务数值!A:S,14))</f>
        <v>999</v>
      </c>
      <c r="G1946" s="22">
        <f>_xlfn.IFS(MOD(A1946,3)=2,1,MOD(A1946,3)=0,VLOOKUP(A1946,任务数值!A:S,7),MOD(A1946,3)=1,1)</f>
        <v>15000</v>
      </c>
      <c r="H1946" s="6" t="s">
        <v>21</v>
      </c>
      <c r="I1946" s="3">
        <v>3</v>
      </c>
    </row>
    <row r="1947" s="3" customFormat="1" spans="1:9">
      <c r="A1947" s="17">
        <v>1945</v>
      </c>
      <c r="B1947" s="3" t="str">
        <f>_xlfn.IFS(MOD(A1947,3)=2,VLOOKUP(A1947,任务数值!A:I,5),MOD(A1947,3)=0,VLOOKUP(A1947,任务数值!A:I,8),MOD(A1947,3)=1,VLOOKUP(A1947,任务数值!A:S,13))</f>
        <v>通关守卫战:暗紫星170</v>
      </c>
      <c r="C1947" s="17">
        <f t="shared" si="63"/>
        <v>1946</v>
      </c>
      <c r="D1947" s="22" t="str">
        <f t="shared" si="64"/>
        <v>成就类型-通关战斗类型关卡</v>
      </c>
      <c r="E1947" s="22">
        <v>1</v>
      </c>
      <c r="F1947" s="22" t="str">
        <f>_xlfn.IFS(MOD(A1947,3)=2,VLOOKUP(A1947,任务数值!A:R,9),MOD(A1947,3)=0,999,MOD(A1947,3)=1,VLOOKUP(A1947,任务数值!A:S,14))</f>
        <v>战斗类型-挂机关卡|35|170</v>
      </c>
      <c r="G1947" s="22">
        <f>_xlfn.IFS(MOD(A1947,3)=2,1,MOD(A1947,3)=0,VLOOKUP(A1947,任务数值!A:S,7),MOD(A1947,3)=1,1)</f>
        <v>1</v>
      </c>
      <c r="H1947" s="6" t="s">
        <v>21</v>
      </c>
      <c r="I1947" s="3">
        <v>3</v>
      </c>
    </row>
    <row r="1948" s="3" customFormat="1" spans="1:9">
      <c r="A1948" s="17">
        <v>1946</v>
      </c>
      <c r="B1948" s="3" t="str">
        <f>_xlfn.IFS(MOD(A1948,3)=2,VLOOKUP(A1948,任务数值!A:I,5),MOD(A1948,3)=0,VLOOKUP(A1948,任务数值!A:I,8),MOD(A1948,3)=1,VLOOKUP(A1948,任务数值!A:S,13))</f>
        <v>通关星球42-2</v>
      </c>
      <c r="C1948" s="17">
        <f t="shared" si="63"/>
        <v>1947</v>
      </c>
      <c r="D1948" s="22" t="str">
        <f t="shared" si="64"/>
        <v>成就类型-通关战斗类型关卡</v>
      </c>
      <c r="E1948" s="22">
        <v>1</v>
      </c>
      <c r="F1948" s="22" t="str">
        <f>_xlfn.IFS(MOD(A1948,3)=2,VLOOKUP(A1948,任务数值!A:R,9),MOD(A1948,3)=0,999,MOD(A1948,3)=1,VLOOKUP(A1948,任务数值!A:S,14))</f>
        <v>战斗类型-精英关卡|42|2</v>
      </c>
      <c r="G1948" s="22">
        <f>_xlfn.IFS(MOD(A1948,3)=2,1,MOD(A1948,3)=0,VLOOKUP(A1948,任务数值!A:S,7),MOD(A1948,3)=1,1)</f>
        <v>1</v>
      </c>
      <c r="H1948" s="6" t="s">
        <v>21</v>
      </c>
      <c r="I1948" s="3">
        <v>3</v>
      </c>
    </row>
    <row r="1949" s="3" customFormat="1" spans="1:9">
      <c r="A1949" s="17">
        <v>1947</v>
      </c>
      <c r="B1949" s="3" t="str">
        <f>_xlfn.IFS(MOD(A1949,3)=2,VLOOKUP(A1949,任务数值!A:I,5),MOD(A1949,3)=0,VLOOKUP(A1949,任务数值!A:I,8),MOD(A1949,3)=1,VLOOKUP(A1949,任务数值!A:S,13))</f>
        <v>职业总等级到达15000</v>
      </c>
      <c r="C1949" s="17">
        <f t="shared" si="63"/>
        <v>1948</v>
      </c>
      <c r="D1949" s="22" t="str">
        <f t="shared" si="64"/>
        <v>成就类型-职业到达等级</v>
      </c>
      <c r="E1949" s="22">
        <v>1</v>
      </c>
      <c r="F1949" s="22">
        <f>_xlfn.IFS(MOD(A1949,3)=2,VLOOKUP(A1949,任务数值!A:R,9),MOD(A1949,3)=0,999,MOD(A1949,3)=1,VLOOKUP(A1949,任务数值!A:S,14))</f>
        <v>999</v>
      </c>
      <c r="G1949" s="22">
        <f>_xlfn.IFS(MOD(A1949,3)=2,1,MOD(A1949,3)=0,VLOOKUP(A1949,任务数值!A:S,7),MOD(A1949,3)=1,1)</f>
        <v>15000</v>
      </c>
      <c r="H1949" s="6" t="s">
        <v>21</v>
      </c>
      <c r="I1949" s="3">
        <v>3</v>
      </c>
    </row>
    <row r="1950" s="3" customFormat="1" spans="1:9">
      <c r="A1950" s="17">
        <v>1948</v>
      </c>
      <c r="B1950" s="3" t="str">
        <f>_xlfn.IFS(MOD(A1950,3)=2,VLOOKUP(A1950,任务数值!A:I,5),MOD(A1950,3)=0,VLOOKUP(A1950,任务数值!A:I,8),MOD(A1950,3)=1,VLOOKUP(A1950,任务数值!A:S,13))</f>
        <v>通关守卫战:暗紫星170</v>
      </c>
      <c r="C1950" s="17">
        <f t="shared" si="63"/>
        <v>1949</v>
      </c>
      <c r="D1950" s="22" t="str">
        <f t="shared" si="64"/>
        <v>成就类型-通关战斗类型关卡</v>
      </c>
      <c r="E1950" s="22">
        <v>1</v>
      </c>
      <c r="F1950" s="22" t="str">
        <f>_xlfn.IFS(MOD(A1950,3)=2,VLOOKUP(A1950,任务数值!A:R,9),MOD(A1950,3)=0,999,MOD(A1950,3)=1,VLOOKUP(A1950,任务数值!A:S,14))</f>
        <v>战斗类型-挂机关卡|35|170</v>
      </c>
      <c r="G1950" s="22">
        <f>_xlfn.IFS(MOD(A1950,3)=2,1,MOD(A1950,3)=0,VLOOKUP(A1950,任务数值!A:S,7),MOD(A1950,3)=1,1)</f>
        <v>1</v>
      </c>
      <c r="H1950" s="6" t="s">
        <v>21</v>
      </c>
      <c r="I1950" s="3">
        <v>3</v>
      </c>
    </row>
    <row r="1951" s="3" customFormat="1" spans="1:9">
      <c r="A1951" s="17">
        <v>1949</v>
      </c>
      <c r="B1951" s="3" t="str">
        <f>_xlfn.IFS(MOD(A1951,3)=2,VLOOKUP(A1951,任务数值!A:I,5),MOD(A1951,3)=0,VLOOKUP(A1951,任务数值!A:I,8),MOD(A1951,3)=1,VLOOKUP(A1951,任务数值!A:S,13))</f>
        <v>通关星球42-2</v>
      </c>
      <c r="C1951" s="17">
        <f t="shared" si="63"/>
        <v>1950</v>
      </c>
      <c r="D1951" s="22" t="str">
        <f t="shared" si="64"/>
        <v>成就类型-通关战斗类型关卡</v>
      </c>
      <c r="E1951" s="22">
        <v>1</v>
      </c>
      <c r="F1951" s="22" t="str">
        <f>_xlfn.IFS(MOD(A1951,3)=2,VLOOKUP(A1951,任务数值!A:R,9),MOD(A1951,3)=0,999,MOD(A1951,3)=1,VLOOKUP(A1951,任务数值!A:S,14))</f>
        <v>战斗类型-精英关卡|42|2</v>
      </c>
      <c r="G1951" s="22">
        <f>_xlfn.IFS(MOD(A1951,3)=2,1,MOD(A1951,3)=0,VLOOKUP(A1951,任务数值!A:S,7),MOD(A1951,3)=1,1)</f>
        <v>1</v>
      </c>
      <c r="H1951" s="6" t="s">
        <v>21</v>
      </c>
      <c r="I1951" s="3">
        <v>3</v>
      </c>
    </row>
    <row r="1952" s="3" customFormat="1" spans="1:9">
      <c r="A1952" s="17">
        <v>1950</v>
      </c>
      <c r="B1952" s="3" t="str">
        <f>_xlfn.IFS(MOD(A1952,3)=2,VLOOKUP(A1952,任务数值!A:I,5),MOD(A1952,3)=0,VLOOKUP(A1952,任务数值!A:I,8),MOD(A1952,3)=1,VLOOKUP(A1952,任务数值!A:S,13))</f>
        <v>职业总等级到达15000</v>
      </c>
      <c r="C1952" s="17">
        <f t="shared" si="63"/>
        <v>1951</v>
      </c>
      <c r="D1952" s="22" t="str">
        <f t="shared" si="64"/>
        <v>成就类型-职业到达等级</v>
      </c>
      <c r="E1952" s="22">
        <v>1</v>
      </c>
      <c r="F1952" s="22">
        <f>_xlfn.IFS(MOD(A1952,3)=2,VLOOKUP(A1952,任务数值!A:R,9),MOD(A1952,3)=0,999,MOD(A1952,3)=1,VLOOKUP(A1952,任务数值!A:S,14))</f>
        <v>999</v>
      </c>
      <c r="G1952" s="22">
        <f>_xlfn.IFS(MOD(A1952,3)=2,1,MOD(A1952,3)=0,VLOOKUP(A1952,任务数值!A:S,7),MOD(A1952,3)=1,1)</f>
        <v>15000</v>
      </c>
      <c r="H1952" s="6" t="s">
        <v>21</v>
      </c>
      <c r="I1952" s="3">
        <v>3</v>
      </c>
    </row>
    <row r="1953" s="3" customFormat="1" spans="1:9">
      <c r="A1953" s="17">
        <v>1951</v>
      </c>
      <c r="B1953" s="3" t="str">
        <f>_xlfn.IFS(MOD(A1953,3)=2,VLOOKUP(A1953,任务数值!A:I,5),MOD(A1953,3)=0,VLOOKUP(A1953,任务数值!A:I,8),MOD(A1953,3)=1,VLOOKUP(A1953,任务数值!A:S,13))</f>
        <v>通关守卫战:暗紫星170</v>
      </c>
      <c r="C1953" s="17">
        <f t="shared" si="63"/>
        <v>1952</v>
      </c>
      <c r="D1953" s="22" t="str">
        <f t="shared" si="64"/>
        <v>成就类型-通关战斗类型关卡</v>
      </c>
      <c r="E1953" s="22">
        <v>1</v>
      </c>
      <c r="F1953" s="22" t="str">
        <f>_xlfn.IFS(MOD(A1953,3)=2,VLOOKUP(A1953,任务数值!A:R,9),MOD(A1953,3)=0,999,MOD(A1953,3)=1,VLOOKUP(A1953,任务数值!A:S,14))</f>
        <v>战斗类型-挂机关卡|35|170</v>
      </c>
      <c r="G1953" s="22">
        <f>_xlfn.IFS(MOD(A1953,3)=2,1,MOD(A1953,3)=0,VLOOKUP(A1953,任务数值!A:S,7),MOD(A1953,3)=1,1)</f>
        <v>1</v>
      </c>
      <c r="H1953" s="6" t="s">
        <v>21</v>
      </c>
      <c r="I1953" s="3">
        <v>3</v>
      </c>
    </row>
    <row r="1954" s="3" customFormat="1" spans="1:9">
      <c r="A1954" s="17">
        <v>1952</v>
      </c>
      <c r="B1954" s="3" t="str">
        <f>_xlfn.IFS(MOD(A1954,3)=2,VLOOKUP(A1954,任务数值!A:I,5),MOD(A1954,3)=0,VLOOKUP(A1954,任务数值!A:I,8),MOD(A1954,3)=1,VLOOKUP(A1954,任务数值!A:S,13))</f>
        <v>通关星球42-2</v>
      </c>
      <c r="C1954" s="17">
        <f t="shared" si="63"/>
        <v>1953</v>
      </c>
      <c r="D1954" s="22" t="str">
        <f t="shared" si="64"/>
        <v>成就类型-通关战斗类型关卡</v>
      </c>
      <c r="E1954" s="22">
        <v>1</v>
      </c>
      <c r="F1954" s="22" t="str">
        <f>_xlfn.IFS(MOD(A1954,3)=2,VLOOKUP(A1954,任务数值!A:R,9),MOD(A1954,3)=0,999,MOD(A1954,3)=1,VLOOKUP(A1954,任务数值!A:S,14))</f>
        <v>战斗类型-精英关卡|42|2</v>
      </c>
      <c r="G1954" s="22">
        <f>_xlfn.IFS(MOD(A1954,3)=2,1,MOD(A1954,3)=0,VLOOKUP(A1954,任务数值!A:S,7),MOD(A1954,3)=1,1)</f>
        <v>1</v>
      </c>
      <c r="H1954" s="6" t="s">
        <v>21</v>
      </c>
      <c r="I1954" s="3">
        <v>3</v>
      </c>
    </row>
    <row r="1955" s="3" customFormat="1" spans="1:9">
      <c r="A1955" s="17">
        <v>1953</v>
      </c>
      <c r="B1955" s="3" t="str">
        <f>_xlfn.IFS(MOD(A1955,3)=2,VLOOKUP(A1955,任务数值!A:I,5),MOD(A1955,3)=0,VLOOKUP(A1955,任务数值!A:I,8),MOD(A1955,3)=1,VLOOKUP(A1955,任务数值!A:S,13))</f>
        <v>职业总等级到达15000</v>
      </c>
      <c r="C1955" s="17">
        <f t="shared" si="63"/>
        <v>1954</v>
      </c>
      <c r="D1955" s="22" t="str">
        <f t="shared" si="64"/>
        <v>成就类型-职业到达等级</v>
      </c>
      <c r="E1955" s="22">
        <v>1</v>
      </c>
      <c r="F1955" s="22">
        <f>_xlfn.IFS(MOD(A1955,3)=2,VLOOKUP(A1955,任务数值!A:R,9),MOD(A1955,3)=0,999,MOD(A1955,3)=1,VLOOKUP(A1955,任务数值!A:S,14))</f>
        <v>999</v>
      </c>
      <c r="G1955" s="22">
        <f>_xlfn.IFS(MOD(A1955,3)=2,1,MOD(A1955,3)=0,VLOOKUP(A1955,任务数值!A:S,7),MOD(A1955,3)=1,1)</f>
        <v>15000</v>
      </c>
      <c r="H1955" s="6" t="s">
        <v>21</v>
      </c>
      <c r="I1955" s="3">
        <v>3</v>
      </c>
    </row>
    <row r="1956" s="3" customFormat="1" spans="1:9">
      <c r="A1956" s="17">
        <v>1954</v>
      </c>
      <c r="B1956" s="3" t="str">
        <f>_xlfn.IFS(MOD(A1956,3)=2,VLOOKUP(A1956,任务数值!A:I,5),MOD(A1956,3)=0,VLOOKUP(A1956,任务数值!A:I,8),MOD(A1956,3)=1,VLOOKUP(A1956,任务数值!A:S,13))</f>
        <v>通关守卫战:暗紫星170</v>
      </c>
      <c r="C1956" s="17">
        <f t="shared" si="63"/>
        <v>1955</v>
      </c>
      <c r="D1956" s="22" t="str">
        <f t="shared" si="64"/>
        <v>成就类型-通关战斗类型关卡</v>
      </c>
      <c r="E1956" s="22">
        <v>1</v>
      </c>
      <c r="F1956" s="22" t="str">
        <f>_xlfn.IFS(MOD(A1956,3)=2,VLOOKUP(A1956,任务数值!A:R,9),MOD(A1956,3)=0,999,MOD(A1956,3)=1,VLOOKUP(A1956,任务数值!A:S,14))</f>
        <v>战斗类型-挂机关卡|35|170</v>
      </c>
      <c r="G1956" s="22">
        <f>_xlfn.IFS(MOD(A1956,3)=2,1,MOD(A1956,3)=0,VLOOKUP(A1956,任务数值!A:S,7),MOD(A1956,3)=1,1)</f>
        <v>1</v>
      </c>
      <c r="H1956" s="6" t="s">
        <v>21</v>
      </c>
      <c r="I1956" s="3">
        <v>3</v>
      </c>
    </row>
    <row r="1957" s="3" customFormat="1" spans="1:9">
      <c r="A1957" s="17">
        <v>1955</v>
      </c>
      <c r="B1957" s="3" t="str">
        <f>_xlfn.IFS(MOD(A1957,3)=2,VLOOKUP(A1957,任务数值!A:I,5),MOD(A1957,3)=0,VLOOKUP(A1957,任务数值!A:I,8),MOD(A1957,3)=1,VLOOKUP(A1957,任务数值!A:S,13))</f>
        <v>通关星球42-2</v>
      </c>
      <c r="C1957" s="17">
        <f t="shared" si="63"/>
        <v>1956</v>
      </c>
      <c r="D1957" s="22" t="str">
        <f t="shared" si="64"/>
        <v>成就类型-通关战斗类型关卡</v>
      </c>
      <c r="E1957" s="22">
        <v>1</v>
      </c>
      <c r="F1957" s="22" t="str">
        <f>_xlfn.IFS(MOD(A1957,3)=2,VLOOKUP(A1957,任务数值!A:R,9),MOD(A1957,3)=0,999,MOD(A1957,3)=1,VLOOKUP(A1957,任务数值!A:S,14))</f>
        <v>战斗类型-精英关卡|42|2</v>
      </c>
      <c r="G1957" s="22">
        <f>_xlfn.IFS(MOD(A1957,3)=2,1,MOD(A1957,3)=0,VLOOKUP(A1957,任务数值!A:S,7),MOD(A1957,3)=1,1)</f>
        <v>1</v>
      </c>
      <c r="H1957" s="6" t="s">
        <v>21</v>
      </c>
      <c r="I1957" s="3">
        <v>3</v>
      </c>
    </row>
    <row r="1958" s="3" customFormat="1" spans="1:9">
      <c r="A1958" s="17">
        <v>1956</v>
      </c>
      <c r="B1958" s="3" t="str">
        <f>_xlfn.IFS(MOD(A1958,3)=2,VLOOKUP(A1958,任务数值!A:I,5),MOD(A1958,3)=0,VLOOKUP(A1958,任务数值!A:I,8),MOD(A1958,3)=1,VLOOKUP(A1958,任务数值!A:S,13))</f>
        <v>职业总等级到达15000</v>
      </c>
      <c r="C1958" s="17">
        <f t="shared" si="63"/>
        <v>1957</v>
      </c>
      <c r="D1958" s="22" t="str">
        <f t="shared" si="64"/>
        <v>成就类型-职业到达等级</v>
      </c>
      <c r="E1958" s="22">
        <v>1</v>
      </c>
      <c r="F1958" s="22">
        <f>_xlfn.IFS(MOD(A1958,3)=2,VLOOKUP(A1958,任务数值!A:R,9),MOD(A1958,3)=0,999,MOD(A1958,3)=1,VLOOKUP(A1958,任务数值!A:S,14))</f>
        <v>999</v>
      </c>
      <c r="G1958" s="22">
        <f>_xlfn.IFS(MOD(A1958,3)=2,1,MOD(A1958,3)=0,VLOOKUP(A1958,任务数值!A:S,7),MOD(A1958,3)=1,1)</f>
        <v>15000</v>
      </c>
      <c r="H1958" s="6" t="s">
        <v>21</v>
      </c>
      <c r="I1958" s="3">
        <v>3</v>
      </c>
    </row>
    <row r="1959" s="3" customFormat="1" spans="1:9">
      <c r="A1959" s="17">
        <v>1957</v>
      </c>
      <c r="B1959" s="3" t="str">
        <f>_xlfn.IFS(MOD(A1959,3)=2,VLOOKUP(A1959,任务数值!A:I,5),MOD(A1959,3)=0,VLOOKUP(A1959,任务数值!A:I,8),MOD(A1959,3)=1,VLOOKUP(A1959,任务数值!A:S,13))</f>
        <v>通关守卫战:暗紫星170</v>
      </c>
      <c r="C1959" s="17">
        <f t="shared" si="63"/>
        <v>1958</v>
      </c>
      <c r="D1959" s="22" t="str">
        <f t="shared" si="64"/>
        <v>成就类型-通关战斗类型关卡</v>
      </c>
      <c r="E1959" s="22">
        <v>1</v>
      </c>
      <c r="F1959" s="22" t="str">
        <f>_xlfn.IFS(MOD(A1959,3)=2,VLOOKUP(A1959,任务数值!A:R,9),MOD(A1959,3)=0,999,MOD(A1959,3)=1,VLOOKUP(A1959,任务数值!A:S,14))</f>
        <v>战斗类型-挂机关卡|35|170</v>
      </c>
      <c r="G1959" s="22">
        <f>_xlfn.IFS(MOD(A1959,3)=2,1,MOD(A1959,3)=0,VLOOKUP(A1959,任务数值!A:S,7),MOD(A1959,3)=1,1)</f>
        <v>1</v>
      </c>
      <c r="H1959" s="6" t="s">
        <v>21</v>
      </c>
      <c r="I1959" s="3">
        <v>3</v>
      </c>
    </row>
    <row r="1960" s="3" customFormat="1" spans="1:9">
      <c r="A1960" s="17">
        <v>1958</v>
      </c>
      <c r="B1960" s="3" t="str">
        <f>_xlfn.IFS(MOD(A1960,3)=2,VLOOKUP(A1960,任务数值!A:I,5),MOD(A1960,3)=0,VLOOKUP(A1960,任务数值!A:I,8),MOD(A1960,3)=1,VLOOKUP(A1960,任务数值!A:S,13))</f>
        <v>通关星球42-2</v>
      </c>
      <c r="C1960" s="17">
        <f t="shared" si="63"/>
        <v>1959</v>
      </c>
      <c r="D1960" s="22" t="str">
        <f t="shared" si="64"/>
        <v>成就类型-通关战斗类型关卡</v>
      </c>
      <c r="E1960" s="22">
        <v>1</v>
      </c>
      <c r="F1960" s="22" t="str">
        <f>_xlfn.IFS(MOD(A1960,3)=2,VLOOKUP(A1960,任务数值!A:R,9),MOD(A1960,3)=0,999,MOD(A1960,3)=1,VLOOKUP(A1960,任务数值!A:S,14))</f>
        <v>战斗类型-精英关卡|42|2</v>
      </c>
      <c r="G1960" s="22">
        <f>_xlfn.IFS(MOD(A1960,3)=2,1,MOD(A1960,3)=0,VLOOKUP(A1960,任务数值!A:S,7),MOD(A1960,3)=1,1)</f>
        <v>1</v>
      </c>
      <c r="H1960" s="6" t="s">
        <v>21</v>
      </c>
      <c r="I1960" s="3">
        <v>3</v>
      </c>
    </row>
    <row r="1961" s="3" customFormat="1" spans="1:9">
      <c r="A1961" s="17">
        <v>1959</v>
      </c>
      <c r="B1961" s="3" t="str">
        <f>_xlfn.IFS(MOD(A1961,3)=2,VLOOKUP(A1961,任务数值!A:I,5),MOD(A1961,3)=0,VLOOKUP(A1961,任务数值!A:I,8),MOD(A1961,3)=1,VLOOKUP(A1961,任务数值!A:S,13))</f>
        <v>职业总等级到达15000</v>
      </c>
      <c r="C1961" s="17">
        <f t="shared" si="63"/>
        <v>1960</v>
      </c>
      <c r="D1961" s="22" t="str">
        <f t="shared" si="64"/>
        <v>成就类型-职业到达等级</v>
      </c>
      <c r="E1961" s="22">
        <v>1</v>
      </c>
      <c r="F1961" s="22">
        <f>_xlfn.IFS(MOD(A1961,3)=2,VLOOKUP(A1961,任务数值!A:R,9),MOD(A1961,3)=0,999,MOD(A1961,3)=1,VLOOKUP(A1961,任务数值!A:S,14))</f>
        <v>999</v>
      </c>
      <c r="G1961" s="22">
        <f>_xlfn.IFS(MOD(A1961,3)=2,1,MOD(A1961,3)=0,VLOOKUP(A1961,任务数值!A:S,7),MOD(A1961,3)=1,1)</f>
        <v>15000</v>
      </c>
      <c r="H1961" s="6" t="s">
        <v>21</v>
      </c>
      <c r="I1961" s="3">
        <v>3</v>
      </c>
    </row>
    <row r="1962" s="3" customFormat="1" spans="1:9">
      <c r="A1962" s="17">
        <v>1960</v>
      </c>
      <c r="B1962" s="3" t="str">
        <f>_xlfn.IFS(MOD(A1962,3)=2,VLOOKUP(A1962,任务数值!A:I,5),MOD(A1962,3)=0,VLOOKUP(A1962,任务数值!A:I,8),MOD(A1962,3)=1,VLOOKUP(A1962,任务数值!A:S,13))</f>
        <v>通关守卫战:暗紫星170</v>
      </c>
      <c r="C1962" s="17">
        <f t="shared" si="63"/>
        <v>1961</v>
      </c>
      <c r="D1962" s="22" t="str">
        <f t="shared" si="64"/>
        <v>成就类型-通关战斗类型关卡</v>
      </c>
      <c r="E1962" s="22">
        <v>1</v>
      </c>
      <c r="F1962" s="22" t="str">
        <f>_xlfn.IFS(MOD(A1962,3)=2,VLOOKUP(A1962,任务数值!A:R,9),MOD(A1962,3)=0,999,MOD(A1962,3)=1,VLOOKUP(A1962,任务数值!A:S,14))</f>
        <v>战斗类型-挂机关卡|35|170</v>
      </c>
      <c r="G1962" s="22">
        <f>_xlfn.IFS(MOD(A1962,3)=2,1,MOD(A1962,3)=0,VLOOKUP(A1962,任务数值!A:S,7),MOD(A1962,3)=1,1)</f>
        <v>1</v>
      </c>
      <c r="H1962" s="6" t="s">
        <v>21</v>
      </c>
      <c r="I1962" s="3">
        <v>3</v>
      </c>
    </row>
    <row r="1963" s="3" customFormat="1" spans="1:9">
      <c r="A1963" s="17">
        <v>1961</v>
      </c>
      <c r="B1963" s="3" t="str">
        <f>_xlfn.IFS(MOD(A1963,3)=2,VLOOKUP(A1963,任务数值!A:I,5),MOD(A1963,3)=0,VLOOKUP(A1963,任务数值!A:I,8),MOD(A1963,3)=1,VLOOKUP(A1963,任务数值!A:S,13))</f>
        <v>通关星球42-2</v>
      </c>
      <c r="C1963" s="17">
        <f t="shared" si="63"/>
        <v>1962</v>
      </c>
      <c r="D1963" s="22" t="str">
        <f t="shared" si="64"/>
        <v>成就类型-通关战斗类型关卡</v>
      </c>
      <c r="E1963" s="22">
        <v>1</v>
      </c>
      <c r="F1963" s="22" t="str">
        <f>_xlfn.IFS(MOD(A1963,3)=2,VLOOKUP(A1963,任务数值!A:R,9),MOD(A1963,3)=0,999,MOD(A1963,3)=1,VLOOKUP(A1963,任务数值!A:S,14))</f>
        <v>战斗类型-精英关卡|42|2</v>
      </c>
      <c r="G1963" s="22">
        <f>_xlfn.IFS(MOD(A1963,3)=2,1,MOD(A1963,3)=0,VLOOKUP(A1963,任务数值!A:S,7),MOD(A1963,3)=1,1)</f>
        <v>1</v>
      </c>
      <c r="H1963" s="6" t="s">
        <v>21</v>
      </c>
      <c r="I1963" s="3">
        <v>3</v>
      </c>
    </row>
    <row r="1964" s="3" customFormat="1" spans="1:9">
      <c r="A1964" s="17">
        <v>1962</v>
      </c>
      <c r="B1964" s="3" t="str">
        <f>_xlfn.IFS(MOD(A1964,3)=2,VLOOKUP(A1964,任务数值!A:I,5),MOD(A1964,3)=0,VLOOKUP(A1964,任务数值!A:I,8),MOD(A1964,3)=1,VLOOKUP(A1964,任务数值!A:S,13))</f>
        <v>职业总等级到达15000</v>
      </c>
      <c r="C1964" s="17">
        <f t="shared" si="63"/>
        <v>1963</v>
      </c>
      <c r="D1964" s="22" t="str">
        <f t="shared" si="64"/>
        <v>成就类型-职业到达等级</v>
      </c>
      <c r="E1964" s="22">
        <v>1</v>
      </c>
      <c r="F1964" s="22">
        <f>_xlfn.IFS(MOD(A1964,3)=2,VLOOKUP(A1964,任务数值!A:R,9),MOD(A1964,3)=0,999,MOD(A1964,3)=1,VLOOKUP(A1964,任务数值!A:S,14))</f>
        <v>999</v>
      </c>
      <c r="G1964" s="22">
        <f>_xlfn.IFS(MOD(A1964,3)=2,1,MOD(A1964,3)=0,VLOOKUP(A1964,任务数值!A:S,7),MOD(A1964,3)=1,1)</f>
        <v>15000</v>
      </c>
      <c r="H1964" s="6" t="s">
        <v>21</v>
      </c>
      <c r="I1964" s="3">
        <v>3</v>
      </c>
    </row>
    <row r="1965" s="3" customFormat="1" spans="1:9">
      <c r="A1965" s="17">
        <v>1963</v>
      </c>
      <c r="B1965" s="3" t="str">
        <f>_xlfn.IFS(MOD(A1965,3)=2,VLOOKUP(A1965,任务数值!A:I,5),MOD(A1965,3)=0,VLOOKUP(A1965,任务数值!A:I,8),MOD(A1965,3)=1,VLOOKUP(A1965,任务数值!A:S,13))</f>
        <v>通关守卫战:暗紫星170</v>
      </c>
      <c r="C1965" s="17">
        <f t="shared" si="63"/>
        <v>1964</v>
      </c>
      <c r="D1965" s="22" t="str">
        <f t="shared" si="64"/>
        <v>成就类型-通关战斗类型关卡</v>
      </c>
      <c r="E1965" s="22">
        <v>1</v>
      </c>
      <c r="F1965" s="22" t="str">
        <f>_xlfn.IFS(MOD(A1965,3)=2,VLOOKUP(A1965,任务数值!A:R,9),MOD(A1965,3)=0,999,MOD(A1965,3)=1,VLOOKUP(A1965,任务数值!A:S,14))</f>
        <v>战斗类型-挂机关卡|35|170</v>
      </c>
      <c r="G1965" s="22">
        <f>_xlfn.IFS(MOD(A1965,3)=2,1,MOD(A1965,3)=0,VLOOKUP(A1965,任务数值!A:S,7),MOD(A1965,3)=1,1)</f>
        <v>1</v>
      </c>
      <c r="H1965" s="6" t="s">
        <v>21</v>
      </c>
      <c r="I1965" s="3">
        <v>3</v>
      </c>
    </row>
    <row r="1966" s="3" customFormat="1" spans="1:9">
      <c r="A1966" s="17">
        <v>1964</v>
      </c>
      <c r="B1966" s="3" t="str">
        <f>_xlfn.IFS(MOD(A1966,3)=2,VLOOKUP(A1966,任务数值!A:I,5),MOD(A1966,3)=0,VLOOKUP(A1966,任务数值!A:I,8),MOD(A1966,3)=1,VLOOKUP(A1966,任务数值!A:S,13))</f>
        <v>通关星球42-2</v>
      </c>
      <c r="C1966" s="17">
        <f t="shared" si="63"/>
        <v>1965</v>
      </c>
      <c r="D1966" s="22" t="str">
        <f t="shared" si="64"/>
        <v>成就类型-通关战斗类型关卡</v>
      </c>
      <c r="E1966" s="22">
        <v>1</v>
      </c>
      <c r="F1966" s="22" t="str">
        <f>_xlfn.IFS(MOD(A1966,3)=2,VLOOKUP(A1966,任务数值!A:R,9),MOD(A1966,3)=0,999,MOD(A1966,3)=1,VLOOKUP(A1966,任务数值!A:S,14))</f>
        <v>战斗类型-精英关卡|42|2</v>
      </c>
      <c r="G1966" s="22">
        <f>_xlfn.IFS(MOD(A1966,3)=2,1,MOD(A1966,3)=0,VLOOKUP(A1966,任务数值!A:S,7),MOD(A1966,3)=1,1)</f>
        <v>1</v>
      </c>
      <c r="H1966" s="6" t="s">
        <v>21</v>
      </c>
      <c r="I1966" s="3">
        <v>3</v>
      </c>
    </row>
    <row r="1967" s="3" customFormat="1" spans="1:9">
      <c r="A1967" s="17">
        <v>1965</v>
      </c>
      <c r="B1967" s="3" t="str">
        <f>_xlfn.IFS(MOD(A1967,3)=2,VLOOKUP(A1967,任务数值!A:I,5),MOD(A1967,3)=0,VLOOKUP(A1967,任务数值!A:I,8),MOD(A1967,3)=1,VLOOKUP(A1967,任务数值!A:S,13))</f>
        <v>职业总等级到达15000</v>
      </c>
      <c r="C1967" s="17">
        <f t="shared" si="63"/>
        <v>1966</v>
      </c>
      <c r="D1967" s="22" t="str">
        <f t="shared" si="64"/>
        <v>成就类型-职业到达等级</v>
      </c>
      <c r="E1967" s="22">
        <v>1</v>
      </c>
      <c r="F1967" s="22">
        <f>_xlfn.IFS(MOD(A1967,3)=2,VLOOKUP(A1967,任务数值!A:R,9),MOD(A1967,3)=0,999,MOD(A1967,3)=1,VLOOKUP(A1967,任务数值!A:S,14))</f>
        <v>999</v>
      </c>
      <c r="G1967" s="22">
        <f>_xlfn.IFS(MOD(A1967,3)=2,1,MOD(A1967,3)=0,VLOOKUP(A1967,任务数值!A:S,7),MOD(A1967,3)=1,1)</f>
        <v>15000</v>
      </c>
      <c r="H1967" s="6" t="s">
        <v>21</v>
      </c>
      <c r="I1967" s="3">
        <v>3</v>
      </c>
    </row>
    <row r="1968" s="3" customFormat="1" spans="1:9">
      <c r="A1968" s="17">
        <v>1966</v>
      </c>
      <c r="B1968" s="3" t="str">
        <f>_xlfn.IFS(MOD(A1968,3)=2,VLOOKUP(A1968,任务数值!A:I,5),MOD(A1968,3)=0,VLOOKUP(A1968,任务数值!A:I,8),MOD(A1968,3)=1,VLOOKUP(A1968,任务数值!A:S,13))</f>
        <v>通关守卫战:暗紫星170</v>
      </c>
      <c r="C1968" s="17">
        <f t="shared" si="63"/>
        <v>1967</v>
      </c>
      <c r="D1968" s="22" t="str">
        <f t="shared" si="64"/>
        <v>成就类型-通关战斗类型关卡</v>
      </c>
      <c r="E1968" s="22">
        <v>1</v>
      </c>
      <c r="F1968" s="22" t="str">
        <f>_xlfn.IFS(MOD(A1968,3)=2,VLOOKUP(A1968,任务数值!A:R,9),MOD(A1968,3)=0,999,MOD(A1968,3)=1,VLOOKUP(A1968,任务数值!A:S,14))</f>
        <v>战斗类型-挂机关卡|35|170</v>
      </c>
      <c r="G1968" s="22">
        <f>_xlfn.IFS(MOD(A1968,3)=2,1,MOD(A1968,3)=0,VLOOKUP(A1968,任务数值!A:S,7),MOD(A1968,3)=1,1)</f>
        <v>1</v>
      </c>
      <c r="H1968" s="6" t="s">
        <v>21</v>
      </c>
      <c r="I1968" s="3">
        <v>3</v>
      </c>
    </row>
    <row r="1969" s="3" customFormat="1" spans="1:9">
      <c r="A1969" s="17">
        <v>1967</v>
      </c>
      <c r="B1969" s="3" t="str">
        <f>_xlfn.IFS(MOD(A1969,3)=2,VLOOKUP(A1969,任务数值!A:I,5),MOD(A1969,3)=0,VLOOKUP(A1969,任务数值!A:I,8),MOD(A1969,3)=1,VLOOKUP(A1969,任务数值!A:S,13))</f>
        <v>通关星球42-2</v>
      </c>
      <c r="C1969" s="17">
        <f t="shared" si="63"/>
        <v>1968</v>
      </c>
      <c r="D1969" s="22" t="str">
        <f t="shared" si="64"/>
        <v>成就类型-通关战斗类型关卡</v>
      </c>
      <c r="E1969" s="22">
        <v>1</v>
      </c>
      <c r="F1969" s="22" t="str">
        <f>_xlfn.IFS(MOD(A1969,3)=2,VLOOKUP(A1969,任务数值!A:R,9),MOD(A1969,3)=0,999,MOD(A1969,3)=1,VLOOKUP(A1969,任务数值!A:S,14))</f>
        <v>战斗类型-精英关卡|42|2</v>
      </c>
      <c r="G1969" s="22">
        <f>_xlfn.IFS(MOD(A1969,3)=2,1,MOD(A1969,3)=0,VLOOKUP(A1969,任务数值!A:S,7),MOD(A1969,3)=1,1)</f>
        <v>1</v>
      </c>
      <c r="H1969" s="6" t="s">
        <v>21</v>
      </c>
      <c r="I1969" s="3">
        <v>3</v>
      </c>
    </row>
    <row r="1970" s="3" customFormat="1" spans="1:9">
      <c r="A1970" s="17">
        <v>1968</v>
      </c>
      <c r="B1970" s="3" t="str">
        <f>_xlfn.IFS(MOD(A1970,3)=2,VLOOKUP(A1970,任务数值!A:I,5),MOD(A1970,3)=0,VLOOKUP(A1970,任务数值!A:I,8),MOD(A1970,3)=1,VLOOKUP(A1970,任务数值!A:S,13))</f>
        <v>职业总等级到达15000</v>
      </c>
      <c r="C1970" s="17">
        <f t="shared" si="63"/>
        <v>1969</v>
      </c>
      <c r="D1970" s="22" t="str">
        <f t="shared" si="64"/>
        <v>成就类型-职业到达等级</v>
      </c>
      <c r="E1970" s="22">
        <v>1</v>
      </c>
      <c r="F1970" s="22">
        <f>_xlfn.IFS(MOD(A1970,3)=2,VLOOKUP(A1970,任务数值!A:R,9),MOD(A1970,3)=0,999,MOD(A1970,3)=1,VLOOKUP(A1970,任务数值!A:S,14))</f>
        <v>999</v>
      </c>
      <c r="G1970" s="22">
        <f>_xlfn.IFS(MOD(A1970,3)=2,1,MOD(A1970,3)=0,VLOOKUP(A1970,任务数值!A:S,7),MOD(A1970,3)=1,1)</f>
        <v>15000</v>
      </c>
      <c r="H1970" s="6" t="s">
        <v>21</v>
      </c>
      <c r="I1970" s="3">
        <v>3</v>
      </c>
    </row>
    <row r="1971" s="3" customFormat="1" spans="1:9">
      <c r="A1971" s="17">
        <v>1969</v>
      </c>
      <c r="B1971" s="3" t="str">
        <f>_xlfn.IFS(MOD(A1971,3)=2,VLOOKUP(A1971,任务数值!A:I,5),MOD(A1971,3)=0,VLOOKUP(A1971,任务数值!A:I,8),MOD(A1971,3)=1,VLOOKUP(A1971,任务数值!A:S,13))</f>
        <v>通关守卫战:暗紫星170</v>
      </c>
      <c r="C1971" s="17">
        <f t="shared" si="63"/>
        <v>1970</v>
      </c>
      <c r="D1971" s="22" t="str">
        <f t="shared" si="64"/>
        <v>成就类型-通关战斗类型关卡</v>
      </c>
      <c r="E1971" s="22">
        <v>1</v>
      </c>
      <c r="F1971" s="22" t="str">
        <f>_xlfn.IFS(MOD(A1971,3)=2,VLOOKUP(A1971,任务数值!A:R,9),MOD(A1971,3)=0,999,MOD(A1971,3)=1,VLOOKUP(A1971,任务数值!A:S,14))</f>
        <v>战斗类型-挂机关卡|35|170</v>
      </c>
      <c r="G1971" s="22">
        <f>_xlfn.IFS(MOD(A1971,3)=2,1,MOD(A1971,3)=0,VLOOKUP(A1971,任务数值!A:S,7),MOD(A1971,3)=1,1)</f>
        <v>1</v>
      </c>
      <c r="H1971" s="6" t="s">
        <v>21</v>
      </c>
      <c r="I1971" s="3">
        <v>3</v>
      </c>
    </row>
    <row r="1972" s="3" customFormat="1" spans="1:9">
      <c r="A1972" s="17">
        <v>1970</v>
      </c>
      <c r="B1972" s="3" t="str">
        <f>_xlfn.IFS(MOD(A1972,3)=2,VLOOKUP(A1972,任务数值!A:I,5),MOD(A1972,3)=0,VLOOKUP(A1972,任务数值!A:I,8),MOD(A1972,3)=1,VLOOKUP(A1972,任务数值!A:S,13))</f>
        <v>通关星球42-2</v>
      </c>
      <c r="C1972" s="17">
        <f t="shared" si="63"/>
        <v>1971</v>
      </c>
      <c r="D1972" s="22" t="str">
        <f t="shared" si="64"/>
        <v>成就类型-通关战斗类型关卡</v>
      </c>
      <c r="E1972" s="22">
        <v>1</v>
      </c>
      <c r="F1972" s="22" t="str">
        <f>_xlfn.IFS(MOD(A1972,3)=2,VLOOKUP(A1972,任务数值!A:R,9),MOD(A1972,3)=0,999,MOD(A1972,3)=1,VLOOKUP(A1972,任务数值!A:S,14))</f>
        <v>战斗类型-精英关卡|42|2</v>
      </c>
      <c r="G1972" s="22">
        <f>_xlfn.IFS(MOD(A1972,3)=2,1,MOD(A1972,3)=0,VLOOKUP(A1972,任务数值!A:S,7),MOD(A1972,3)=1,1)</f>
        <v>1</v>
      </c>
      <c r="H1972" s="6" t="s">
        <v>21</v>
      </c>
      <c r="I1972" s="3">
        <v>3</v>
      </c>
    </row>
    <row r="1973" s="3" customFormat="1" spans="1:9">
      <c r="A1973" s="17">
        <v>1971</v>
      </c>
      <c r="B1973" s="3" t="str">
        <f>_xlfn.IFS(MOD(A1973,3)=2,VLOOKUP(A1973,任务数值!A:I,5),MOD(A1973,3)=0,VLOOKUP(A1973,任务数值!A:I,8),MOD(A1973,3)=1,VLOOKUP(A1973,任务数值!A:S,13))</f>
        <v>职业总等级到达15000</v>
      </c>
      <c r="C1973" s="17">
        <f t="shared" si="63"/>
        <v>1972</v>
      </c>
      <c r="D1973" s="22" t="str">
        <f t="shared" si="64"/>
        <v>成就类型-职业到达等级</v>
      </c>
      <c r="E1973" s="22">
        <v>1</v>
      </c>
      <c r="F1973" s="22">
        <f>_xlfn.IFS(MOD(A1973,3)=2,VLOOKUP(A1973,任务数值!A:R,9),MOD(A1973,3)=0,999,MOD(A1973,3)=1,VLOOKUP(A1973,任务数值!A:S,14))</f>
        <v>999</v>
      </c>
      <c r="G1973" s="22">
        <f>_xlfn.IFS(MOD(A1973,3)=2,1,MOD(A1973,3)=0,VLOOKUP(A1973,任务数值!A:S,7),MOD(A1973,3)=1,1)</f>
        <v>15000</v>
      </c>
      <c r="H1973" s="6" t="s">
        <v>21</v>
      </c>
      <c r="I1973" s="3">
        <v>3</v>
      </c>
    </row>
    <row r="1974" s="3" customFormat="1" spans="1:9">
      <c r="A1974" s="17">
        <v>1972</v>
      </c>
      <c r="B1974" s="3" t="str">
        <f>_xlfn.IFS(MOD(A1974,3)=2,VLOOKUP(A1974,任务数值!A:I,5),MOD(A1974,3)=0,VLOOKUP(A1974,任务数值!A:I,8),MOD(A1974,3)=1,VLOOKUP(A1974,任务数值!A:S,13))</f>
        <v>通关守卫战:暗紫星170</v>
      </c>
      <c r="C1974" s="17">
        <f t="shared" si="63"/>
        <v>1973</v>
      </c>
      <c r="D1974" s="22" t="str">
        <f t="shared" si="64"/>
        <v>成就类型-通关战斗类型关卡</v>
      </c>
      <c r="E1974" s="22">
        <v>1</v>
      </c>
      <c r="F1974" s="22" t="str">
        <f>_xlfn.IFS(MOD(A1974,3)=2,VLOOKUP(A1974,任务数值!A:R,9),MOD(A1974,3)=0,999,MOD(A1974,3)=1,VLOOKUP(A1974,任务数值!A:S,14))</f>
        <v>战斗类型-挂机关卡|35|170</v>
      </c>
      <c r="G1974" s="22">
        <f>_xlfn.IFS(MOD(A1974,3)=2,1,MOD(A1974,3)=0,VLOOKUP(A1974,任务数值!A:S,7),MOD(A1974,3)=1,1)</f>
        <v>1</v>
      </c>
      <c r="H1974" s="6" t="s">
        <v>21</v>
      </c>
      <c r="I1974" s="3">
        <v>3</v>
      </c>
    </row>
    <row r="1975" s="3" customFormat="1" spans="1:9">
      <c r="A1975" s="17">
        <v>1973</v>
      </c>
      <c r="B1975" s="3" t="str">
        <f>_xlfn.IFS(MOD(A1975,3)=2,VLOOKUP(A1975,任务数值!A:I,5),MOD(A1975,3)=0,VLOOKUP(A1975,任务数值!A:I,8),MOD(A1975,3)=1,VLOOKUP(A1975,任务数值!A:S,13))</f>
        <v>通关星球42-2</v>
      </c>
      <c r="C1975" s="17">
        <f t="shared" si="63"/>
        <v>1974</v>
      </c>
      <c r="D1975" s="22" t="str">
        <f t="shared" si="64"/>
        <v>成就类型-通关战斗类型关卡</v>
      </c>
      <c r="E1975" s="22">
        <v>1</v>
      </c>
      <c r="F1975" s="22" t="str">
        <f>_xlfn.IFS(MOD(A1975,3)=2,VLOOKUP(A1975,任务数值!A:R,9),MOD(A1975,3)=0,999,MOD(A1975,3)=1,VLOOKUP(A1975,任务数值!A:S,14))</f>
        <v>战斗类型-精英关卡|42|2</v>
      </c>
      <c r="G1975" s="22">
        <f>_xlfn.IFS(MOD(A1975,3)=2,1,MOD(A1975,3)=0,VLOOKUP(A1975,任务数值!A:S,7),MOD(A1975,3)=1,1)</f>
        <v>1</v>
      </c>
      <c r="H1975" s="6" t="s">
        <v>21</v>
      </c>
      <c r="I1975" s="3">
        <v>3</v>
      </c>
    </row>
    <row r="1976" s="3" customFormat="1" spans="1:9">
      <c r="A1976" s="17">
        <v>1974</v>
      </c>
      <c r="B1976" s="3" t="str">
        <f>_xlfn.IFS(MOD(A1976,3)=2,VLOOKUP(A1976,任务数值!A:I,5),MOD(A1976,3)=0,VLOOKUP(A1976,任务数值!A:I,8),MOD(A1976,3)=1,VLOOKUP(A1976,任务数值!A:S,13))</f>
        <v>职业总等级到达15000</v>
      </c>
      <c r="C1976" s="17">
        <f t="shared" si="63"/>
        <v>1975</v>
      </c>
      <c r="D1976" s="22" t="str">
        <f t="shared" si="64"/>
        <v>成就类型-职业到达等级</v>
      </c>
      <c r="E1976" s="22">
        <v>1</v>
      </c>
      <c r="F1976" s="22">
        <f>_xlfn.IFS(MOD(A1976,3)=2,VLOOKUP(A1976,任务数值!A:R,9),MOD(A1976,3)=0,999,MOD(A1976,3)=1,VLOOKUP(A1976,任务数值!A:S,14))</f>
        <v>999</v>
      </c>
      <c r="G1976" s="22">
        <f>_xlfn.IFS(MOD(A1976,3)=2,1,MOD(A1976,3)=0,VLOOKUP(A1976,任务数值!A:S,7),MOD(A1976,3)=1,1)</f>
        <v>15000</v>
      </c>
      <c r="H1976" s="6" t="s">
        <v>21</v>
      </c>
      <c r="I1976" s="3">
        <v>3</v>
      </c>
    </row>
    <row r="1977" s="3" customFormat="1" spans="1:9">
      <c r="A1977" s="17">
        <v>1975</v>
      </c>
      <c r="B1977" s="3" t="str">
        <f>_xlfn.IFS(MOD(A1977,3)=2,VLOOKUP(A1977,任务数值!A:I,5),MOD(A1977,3)=0,VLOOKUP(A1977,任务数值!A:I,8),MOD(A1977,3)=1,VLOOKUP(A1977,任务数值!A:S,13))</f>
        <v>通关守卫战:暗紫星170</v>
      </c>
      <c r="C1977" s="17">
        <f t="shared" si="63"/>
        <v>1976</v>
      </c>
      <c r="D1977" s="22" t="str">
        <f t="shared" si="64"/>
        <v>成就类型-通关战斗类型关卡</v>
      </c>
      <c r="E1977" s="22">
        <v>1</v>
      </c>
      <c r="F1977" s="22" t="str">
        <f>_xlfn.IFS(MOD(A1977,3)=2,VLOOKUP(A1977,任务数值!A:R,9),MOD(A1977,3)=0,999,MOD(A1977,3)=1,VLOOKUP(A1977,任务数值!A:S,14))</f>
        <v>战斗类型-挂机关卡|35|170</v>
      </c>
      <c r="G1977" s="22">
        <f>_xlfn.IFS(MOD(A1977,3)=2,1,MOD(A1977,3)=0,VLOOKUP(A1977,任务数值!A:S,7),MOD(A1977,3)=1,1)</f>
        <v>1</v>
      </c>
      <c r="H1977" s="6" t="s">
        <v>21</v>
      </c>
      <c r="I1977" s="3">
        <v>3</v>
      </c>
    </row>
    <row r="1978" s="3" customFormat="1" spans="1:9">
      <c r="A1978" s="17">
        <v>1976</v>
      </c>
      <c r="B1978" s="3" t="str">
        <f>_xlfn.IFS(MOD(A1978,3)=2,VLOOKUP(A1978,任务数值!A:I,5),MOD(A1978,3)=0,VLOOKUP(A1978,任务数值!A:I,8),MOD(A1978,3)=1,VLOOKUP(A1978,任务数值!A:S,13))</f>
        <v>通关星球42-2</v>
      </c>
      <c r="C1978" s="17">
        <f t="shared" si="63"/>
        <v>1977</v>
      </c>
      <c r="D1978" s="22" t="str">
        <f t="shared" si="64"/>
        <v>成就类型-通关战斗类型关卡</v>
      </c>
      <c r="E1978" s="22">
        <v>1</v>
      </c>
      <c r="F1978" s="22" t="str">
        <f>_xlfn.IFS(MOD(A1978,3)=2,VLOOKUP(A1978,任务数值!A:R,9),MOD(A1978,3)=0,999,MOD(A1978,3)=1,VLOOKUP(A1978,任务数值!A:S,14))</f>
        <v>战斗类型-精英关卡|42|2</v>
      </c>
      <c r="G1978" s="22">
        <f>_xlfn.IFS(MOD(A1978,3)=2,1,MOD(A1978,3)=0,VLOOKUP(A1978,任务数值!A:S,7),MOD(A1978,3)=1,1)</f>
        <v>1</v>
      </c>
      <c r="H1978" s="6" t="s">
        <v>21</v>
      </c>
      <c r="I1978" s="3">
        <v>3</v>
      </c>
    </row>
    <row r="1979" s="3" customFormat="1" spans="1:9">
      <c r="A1979" s="17">
        <v>1977</v>
      </c>
      <c r="B1979" s="3" t="str">
        <f>_xlfn.IFS(MOD(A1979,3)=2,VLOOKUP(A1979,任务数值!A:I,5),MOD(A1979,3)=0,VLOOKUP(A1979,任务数值!A:I,8),MOD(A1979,3)=1,VLOOKUP(A1979,任务数值!A:S,13))</f>
        <v>职业总等级到达15000</v>
      </c>
      <c r="C1979" s="17">
        <f t="shared" si="63"/>
        <v>1978</v>
      </c>
      <c r="D1979" s="22" t="str">
        <f t="shared" si="64"/>
        <v>成就类型-职业到达等级</v>
      </c>
      <c r="E1979" s="22">
        <v>1</v>
      </c>
      <c r="F1979" s="22">
        <f>_xlfn.IFS(MOD(A1979,3)=2,VLOOKUP(A1979,任务数值!A:R,9),MOD(A1979,3)=0,999,MOD(A1979,3)=1,VLOOKUP(A1979,任务数值!A:S,14))</f>
        <v>999</v>
      </c>
      <c r="G1979" s="22">
        <f>_xlfn.IFS(MOD(A1979,3)=2,1,MOD(A1979,3)=0,VLOOKUP(A1979,任务数值!A:S,7),MOD(A1979,3)=1,1)</f>
        <v>15000</v>
      </c>
      <c r="H1979" s="6" t="s">
        <v>21</v>
      </c>
      <c r="I1979" s="3">
        <v>3</v>
      </c>
    </row>
    <row r="1980" s="3" customFormat="1" spans="1:9">
      <c r="A1980" s="17">
        <v>1978</v>
      </c>
      <c r="B1980" s="3" t="str">
        <f>_xlfn.IFS(MOD(A1980,3)=2,VLOOKUP(A1980,任务数值!A:I,5),MOD(A1980,3)=0,VLOOKUP(A1980,任务数值!A:I,8),MOD(A1980,3)=1,VLOOKUP(A1980,任务数值!A:S,13))</f>
        <v>通关守卫战:暗紫星170</v>
      </c>
      <c r="C1980" s="17">
        <f t="shared" si="63"/>
        <v>1979</v>
      </c>
      <c r="D1980" s="22" t="str">
        <f t="shared" si="64"/>
        <v>成就类型-通关战斗类型关卡</v>
      </c>
      <c r="E1980" s="22">
        <v>1</v>
      </c>
      <c r="F1980" s="22" t="str">
        <f>_xlfn.IFS(MOD(A1980,3)=2,VLOOKUP(A1980,任务数值!A:R,9),MOD(A1980,3)=0,999,MOD(A1980,3)=1,VLOOKUP(A1980,任务数值!A:S,14))</f>
        <v>战斗类型-挂机关卡|35|170</v>
      </c>
      <c r="G1980" s="22">
        <f>_xlfn.IFS(MOD(A1980,3)=2,1,MOD(A1980,3)=0,VLOOKUP(A1980,任务数值!A:S,7),MOD(A1980,3)=1,1)</f>
        <v>1</v>
      </c>
      <c r="H1980" s="6" t="s">
        <v>21</v>
      </c>
      <c r="I1980" s="3">
        <v>3</v>
      </c>
    </row>
    <row r="1981" s="3" customFormat="1" spans="1:9">
      <c r="A1981" s="17">
        <v>1979</v>
      </c>
      <c r="B1981" s="3" t="str">
        <f>_xlfn.IFS(MOD(A1981,3)=2,VLOOKUP(A1981,任务数值!A:I,5),MOD(A1981,3)=0,VLOOKUP(A1981,任务数值!A:I,8),MOD(A1981,3)=1,VLOOKUP(A1981,任务数值!A:S,13))</f>
        <v>通关星球42-2</v>
      </c>
      <c r="C1981" s="17">
        <f t="shared" si="63"/>
        <v>1980</v>
      </c>
      <c r="D1981" s="22" t="str">
        <f t="shared" si="64"/>
        <v>成就类型-通关战斗类型关卡</v>
      </c>
      <c r="E1981" s="22">
        <v>1</v>
      </c>
      <c r="F1981" s="22" t="str">
        <f>_xlfn.IFS(MOD(A1981,3)=2,VLOOKUP(A1981,任务数值!A:R,9),MOD(A1981,3)=0,999,MOD(A1981,3)=1,VLOOKUP(A1981,任务数值!A:S,14))</f>
        <v>战斗类型-精英关卡|42|2</v>
      </c>
      <c r="G1981" s="22">
        <f>_xlfn.IFS(MOD(A1981,3)=2,1,MOD(A1981,3)=0,VLOOKUP(A1981,任务数值!A:S,7),MOD(A1981,3)=1,1)</f>
        <v>1</v>
      </c>
      <c r="H1981" s="6" t="s">
        <v>21</v>
      </c>
      <c r="I1981" s="3">
        <v>3</v>
      </c>
    </row>
    <row r="1982" s="3" customFormat="1" spans="1:9">
      <c r="A1982" s="17">
        <v>1980</v>
      </c>
      <c r="B1982" s="3" t="str">
        <f>_xlfn.IFS(MOD(A1982,3)=2,VLOOKUP(A1982,任务数值!A:I,5),MOD(A1982,3)=0,VLOOKUP(A1982,任务数值!A:I,8),MOD(A1982,3)=1,VLOOKUP(A1982,任务数值!A:S,13))</f>
        <v>职业总等级到达15000</v>
      </c>
      <c r="C1982" s="17">
        <f t="shared" si="63"/>
        <v>1981</v>
      </c>
      <c r="D1982" s="22" t="str">
        <f t="shared" si="64"/>
        <v>成就类型-职业到达等级</v>
      </c>
      <c r="E1982" s="22">
        <v>1</v>
      </c>
      <c r="F1982" s="22">
        <f>_xlfn.IFS(MOD(A1982,3)=2,VLOOKUP(A1982,任务数值!A:R,9),MOD(A1982,3)=0,999,MOD(A1982,3)=1,VLOOKUP(A1982,任务数值!A:S,14))</f>
        <v>999</v>
      </c>
      <c r="G1982" s="22">
        <f>_xlfn.IFS(MOD(A1982,3)=2,1,MOD(A1982,3)=0,VLOOKUP(A1982,任务数值!A:S,7),MOD(A1982,3)=1,1)</f>
        <v>15000</v>
      </c>
      <c r="H1982" s="6" t="s">
        <v>21</v>
      </c>
      <c r="I1982" s="3">
        <v>3</v>
      </c>
    </row>
    <row r="1983" s="3" customFormat="1" spans="1:9">
      <c r="A1983" s="17">
        <v>1981</v>
      </c>
      <c r="B1983" s="3" t="str">
        <f>_xlfn.IFS(MOD(A1983,3)=2,VLOOKUP(A1983,任务数值!A:I,5),MOD(A1983,3)=0,VLOOKUP(A1983,任务数值!A:I,8),MOD(A1983,3)=1,VLOOKUP(A1983,任务数值!A:S,13))</f>
        <v>通关守卫战:暗紫星170</v>
      </c>
      <c r="C1983" s="17">
        <f t="shared" si="63"/>
        <v>1982</v>
      </c>
      <c r="D1983" s="22" t="str">
        <f t="shared" si="64"/>
        <v>成就类型-通关战斗类型关卡</v>
      </c>
      <c r="E1983" s="22">
        <v>1</v>
      </c>
      <c r="F1983" s="22" t="str">
        <f>_xlfn.IFS(MOD(A1983,3)=2,VLOOKUP(A1983,任务数值!A:R,9),MOD(A1983,3)=0,999,MOD(A1983,3)=1,VLOOKUP(A1983,任务数值!A:S,14))</f>
        <v>战斗类型-挂机关卡|35|170</v>
      </c>
      <c r="G1983" s="22">
        <f>_xlfn.IFS(MOD(A1983,3)=2,1,MOD(A1983,3)=0,VLOOKUP(A1983,任务数值!A:S,7),MOD(A1983,3)=1,1)</f>
        <v>1</v>
      </c>
      <c r="H1983" s="6" t="s">
        <v>21</v>
      </c>
      <c r="I1983" s="3">
        <v>3</v>
      </c>
    </row>
    <row r="1984" s="3" customFormat="1" spans="1:9">
      <c r="A1984" s="17">
        <v>1982</v>
      </c>
      <c r="B1984" s="3" t="str">
        <f>_xlfn.IFS(MOD(A1984,3)=2,VLOOKUP(A1984,任务数值!A:I,5),MOD(A1984,3)=0,VLOOKUP(A1984,任务数值!A:I,8),MOD(A1984,3)=1,VLOOKUP(A1984,任务数值!A:S,13))</f>
        <v>通关星球42-2</v>
      </c>
      <c r="C1984" s="17">
        <f t="shared" si="63"/>
        <v>1983</v>
      </c>
      <c r="D1984" s="22" t="str">
        <f t="shared" si="64"/>
        <v>成就类型-通关战斗类型关卡</v>
      </c>
      <c r="E1984" s="22">
        <v>1</v>
      </c>
      <c r="F1984" s="22" t="str">
        <f>_xlfn.IFS(MOD(A1984,3)=2,VLOOKUP(A1984,任务数值!A:R,9),MOD(A1984,3)=0,999,MOD(A1984,3)=1,VLOOKUP(A1984,任务数值!A:S,14))</f>
        <v>战斗类型-精英关卡|42|2</v>
      </c>
      <c r="G1984" s="22">
        <f>_xlfn.IFS(MOD(A1984,3)=2,1,MOD(A1984,3)=0,VLOOKUP(A1984,任务数值!A:S,7),MOD(A1984,3)=1,1)</f>
        <v>1</v>
      </c>
      <c r="H1984" s="6" t="s">
        <v>21</v>
      </c>
      <c r="I1984" s="3">
        <v>3</v>
      </c>
    </row>
    <row r="1985" s="3" customFormat="1" spans="1:9">
      <c r="A1985" s="17">
        <v>1983</v>
      </c>
      <c r="B1985" s="3" t="str">
        <f>_xlfn.IFS(MOD(A1985,3)=2,VLOOKUP(A1985,任务数值!A:I,5),MOD(A1985,3)=0,VLOOKUP(A1985,任务数值!A:I,8),MOD(A1985,3)=1,VLOOKUP(A1985,任务数值!A:S,13))</f>
        <v>职业总等级到达15000</v>
      </c>
      <c r="C1985" s="17">
        <f t="shared" si="63"/>
        <v>1984</v>
      </c>
      <c r="D1985" s="22" t="str">
        <f t="shared" si="64"/>
        <v>成就类型-职业到达等级</v>
      </c>
      <c r="E1985" s="22">
        <v>1</v>
      </c>
      <c r="F1985" s="22">
        <f>_xlfn.IFS(MOD(A1985,3)=2,VLOOKUP(A1985,任务数值!A:R,9),MOD(A1985,3)=0,999,MOD(A1985,3)=1,VLOOKUP(A1985,任务数值!A:S,14))</f>
        <v>999</v>
      </c>
      <c r="G1985" s="22">
        <f>_xlfn.IFS(MOD(A1985,3)=2,1,MOD(A1985,3)=0,VLOOKUP(A1985,任务数值!A:S,7),MOD(A1985,3)=1,1)</f>
        <v>15000</v>
      </c>
      <c r="H1985" s="6" t="s">
        <v>21</v>
      </c>
      <c r="I1985" s="3">
        <v>3</v>
      </c>
    </row>
    <row r="1986" s="3" customFormat="1" spans="1:9">
      <c r="A1986" s="17">
        <v>1984</v>
      </c>
      <c r="B1986" s="3" t="str">
        <f>_xlfn.IFS(MOD(A1986,3)=2,VLOOKUP(A1986,任务数值!A:I,5),MOD(A1986,3)=0,VLOOKUP(A1986,任务数值!A:I,8),MOD(A1986,3)=1,VLOOKUP(A1986,任务数值!A:S,13))</f>
        <v>通关守卫战:暗紫星170</v>
      </c>
      <c r="C1986" s="17">
        <f t="shared" ref="C1986:C2049" si="65">A1986+1</f>
        <v>1985</v>
      </c>
      <c r="D1986" s="22" t="str">
        <f t="shared" ref="D1986:D2049" si="66">_xlfn.IFS(MOD(A1986,3)=2,"成就类型-通关战斗类型关卡",MOD(A1986,3)=0,"成就类型-职业到达等级",MOD(A1986,3)=1,"成就类型-通关战斗类型关卡")</f>
        <v>成就类型-通关战斗类型关卡</v>
      </c>
      <c r="E1986" s="22">
        <v>1</v>
      </c>
      <c r="F1986" s="22" t="str">
        <f>_xlfn.IFS(MOD(A1986,3)=2,VLOOKUP(A1986,任务数值!A:R,9),MOD(A1986,3)=0,999,MOD(A1986,3)=1,VLOOKUP(A1986,任务数值!A:S,14))</f>
        <v>战斗类型-挂机关卡|35|170</v>
      </c>
      <c r="G1986" s="22">
        <f>_xlfn.IFS(MOD(A1986,3)=2,1,MOD(A1986,3)=0,VLOOKUP(A1986,任务数值!A:S,7),MOD(A1986,3)=1,1)</f>
        <v>1</v>
      </c>
      <c r="H1986" s="6" t="s">
        <v>21</v>
      </c>
      <c r="I1986" s="3">
        <v>3</v>
      </c>
    </row>
    <row r="1987" s="3" customFormat="1" spans="1:9">
      <c r="A1987" s="17">
        <v>1985</v>
      </c>
      <c r="B1987" s="3" t="str">
        <f>_xlfn.IFS(MOD(A1987,3)=2,VLOOKUP(A1987,任务数值!A:I,5),MOD(A1987,3)=0,VLOOKUP(A1987,任务数值!A:I,8),MOD(A1987,3)=1,VLOOKUP(A1987,任务数值!A:S,13))</f>
        <v>通关星球42-2</v>
      </c>
      <c r="C1987" s="17">
        <f t="shared" si="65"/>
        <v>1986</v>
      </c>
      <c r="D1987" s="22" t="str">
        <f t="shared" si="66"/>
        <v>成就类型-通关战斗类型关卡</v>
      </c>
      <c r="E1987" s="22">
        <v>1</v>
      </c>
      <c r="F1987" s="22" t="str">
        <f>_xlfn.IFS(MOD(A1987,3)=2,VLOOKUP(A1987,任务数值!A:R,9),MOD(A1987,3)=0,999,MOD(A1987,3)=1,VLOOKUP(A1987,任务数值!A:S,14))</f>
        <v>战斗类型-精英关卡|42|2</v>
      </c>
      <c r="G1987" s="22">
        <f>_xlfn.IFS(MOD(A1987,3)=2,1,MOD(A1987,3)=0,VLOOKUP(A1987,任务数值!A:S,7),MOD(A1987,3)=1,1)</f>
        <v>1</v>
      </c>
      <c r="H1987" s="6" t="s">
        <v>21</v>
      </c>
      <c r="I1987" s="3">
        <v>3</v>
      </c>
    </row>
    <row r="1988" s="3" customFormat="1" spans="1:9">
      <c r="A1988" s="17">
        <v>1986</v>
      </c>
      <c r="B1988" s="3" t="str">
        <f>_xlfn.IFS(MOD(A1988,3)=2,VLOOKUP(A1988,任务数值!A:I,5),MOD(A1988,3)=0,VLOOKUP(A1988,任务数值!A:I,8),MOD(A1988,3)=1,VLOOKUP(A1988,任务数值!A:S,13))</f>
        <v>职业总等级到达15000</v>
      </c>
      <c r="C1988" s="17">
        <f t="shared" si="65"/>
        <v>1987</v>
      </c>
      <c r="D1988" s="22" t="str">
        <f t="shared" si="66"/>
        <v>成就类型-职业到达等级</v>
      </c>
      <c r="E1988" s="22">
        <v>1</v>
      </c>
      <c r="F1988" s="22">
        <f>_xlfn.IFS(MOD(A1988,3)=2,VLOOKUP(A1988,任务数值!A:R,9),MOD(A1988,3)=0,999,MOD(A1988,3)=1,VLOOKUP(A1988,任务数值!A:S,14))</f>
        <v>999</v>
      </c>
      <c r="G1988" s="22">
        <f>_xlfn.IFS(MOD(A1988,3)=2,1,MOD(A1988,3)=0,VLOOKUP(A1988,任务数值!A:S,7),MOD(A1988,3)=1,1)</f>
        <v>15000</v>
      </c>
      <c r="H1988" s="6" t="s">
        <v>21</v>
      </c>
      <c r="I1988" s="3">
        <v>3</v>
      </c>
    </row>
    <row r="1989" s="3" customFormat="1" spans="1:9">
      <c r="A1989" s="17">
        <v>1987</v>
      </c>
      <c r="B1989" s="3" t="str">
        <f>_xlfn.IFS(MOD(A1989,3)=2,VLOOKUP(A1989,任务数值!A:I,5),MOD(A1989,3)=0,VLOOKUP(A1989,任务数值!A:I,8),MOD(A1989,3)=1,VLOOKUP(A1989,任务数值!A:S,13))</f>
        <v>通关守卫战:暗紫星170</v>
      </c>
      <c r="C1989" s="17">
        <f t="shared" si="65"/>
        <v>1988</v>
      </c>
      <c r="D1989" s="22" t="str">
        <f t="shared" si="66"/>
        <v>成就类型-通关战斗类型关卡</v>
      </c>
      <c r="E1989" s="22">
        <v>1</v>
      </c>
      <c r="F1989" s="22" t="str">
        <f>_xlfn.IFS(MOD(A1989,3)=2,VLOOKUP(A1989,任务数值!A:R,9),MOD(A1989,3)=0,999,MOD(A1989,3)=1,VLOOKUP(A1989,任务数值!A:S,14))</f>
        <v>战斗类型-挂机关卡|35|170</v>
      </c>
      <c r="G1989" s="22">
        <f>_xlfn.IFS(MOD(A1989,3)=2,1,MOD(A1989,3)=0,VLOOKUP(A1989,任务数值!A:S,7),MOD(A1989,3)=1,1)</f>
        <v>1</v>
      </c>
      <c r="H1989" s="6" t="s">
        <v>21</v>
      </c>
      <c r="I1989" s="3">
        <v>3</v>
      </c>
    </row>
    <row r="1990" s="3" customFormat="1" spans="1:9">
      <c r="A1990" s="17">
        <v>1988</v>
      </c>
      <c r="B1990" s="3" t="str">
        <f>_xlfn.IFS(MOD(A1990,3)=2,VLOOKUP(A1990,任务数值!A:I,5),MOD(A1990,3)=0,VLOOKUP(A1990,任务数值!A:I,8),MOD(A1990,3)=1,VLOOKUP(A1990,任务数值!A:S,13))</f>
        <v>通关星球42-2</v>
      </c>
      <c r="C1990" s="17">
        <f t="shared" si="65"/>
        <v>1989</v>
      </c>
      <c r="D1990" s="22" t="str">
        <f t="shared" si="66"/>
        <v>成就类型-通关战斗类型关卡</v>
      </c>
      <c r="E1990" s="22">
        <v>1</v>
      </c>
      <c r="F1990" s="22" t="str">
        <f>_xlfn.IFS(MOD(A1990,3)=2,VLOOKUP(A1990,任务数值!A:R,9),MOD(A1990,3)=0,999,MOD(A1990,3)=1,VLOOKUP(A1990,任务数值!A:S,14))</f>
        <v>战斗类型-精英关卡|42|2</v>
      </c>
      <c r="G1990" s="22">
        <f>_xlfn.IFS(MOD(A1990,3)=2,1,MOD(A1990,3)=0,VLOOKUP(A1990,任务数值!A:S,7),MOD(A1990,3)=1,1)</f>
        <v>1</v>
      </c>
      <c r="H1990" s="6" t="s">
        <v>21</v>
      </c>
      <c r="I1990" s="3">
        <v>3</v>
      </c>
    </row>
    <row r="1991" s="3" customFormat="1" spans="1:9">
      <c r="A1991" s="17">
        <v>1989</v>
      </c>
      <c r="B1991" s="3" t="str">
        <f>_xlfn.IFS(MOD(A1991,3)=2,VLOOKUP(A1991,任务数值!A:I,5),MOD(A1991,3)=0,VLOOKUP(A1991,任务数值!A:I,8),MOD(A1991,3)=1,VLOOKUP(A1991,任务数值!A:S,13))</f>
        <v>职业总等级到达15000</v>
      </c>
      <c r="C1991" s="17">
        <f t="shared" si="65"/>
        <v>1990</v>
      </c>
      <c r="D1991" s="22" t="str">
        <f t="shared" si="66"/>
        <v>成就类型-职业到达等级</v>
      </c>
      <c r="E1991" s="22">
        <v>1</v>
      </c>
      <c r="F1991" s="22">
        <f>_xlfn.IFS(MOD(A1991,3)=2,VLOOKUP(A1991,任务数值!A:R,9),MOD(A1991,3)=0,999,MOD(A1991,3)=1,VLOOKUP(A1991,任务数值!A:S,14))</f>
        <v>999</v>
      </c>
      <c r="G1991" s="22">
        <f>_xlfn.IFS(MOD(A1991,3)=2,1,MOD(A1991,3)=0,VLOOKUP(A1991,任务数值!A:S,7),MOD(A1991,3)=1,1)</f>
        <v>15000</v>
      </c>
      <c r="H1991" s="6" t="s">
        <v>21</v>
      </c>
      <c r="I1991" s="3">
        <v>3</v>
      </c>
    </row>
    <row r="1992" s="3" customFormat="1" spans="1:9">
      <c r="A1992" s="17">
        <v>1990</v>
      </c>
      <c r="B1992" s="3" t="str">
        <f>_xlfn.IFS(MOD(A1992,3)=2,VLOOKUP(A1992,任务数值!A:I,5),MOD(A1992,3)=0,VLOOKUP(A1992,任务数值!A:I,8),MOD(A1992,3)=1,VLOOKUP(A1992,任务数值!A:S,13))</f>
        <v>通关守卫战:暗紫星170</v>
      </c>
      <c r="C1992" s="17">
        <f t="shared" si="65"/>
        <v>1991</v>
      </c>
      <c r="D1992" s="22" t="str">
        <f t="shared" si="66"/>
        <v>成就类型-通关战斗类型关卡</v>
      </c>
      <c r="E1992" s="22">
        <v>1</v>
      </c>
      <c r="F1992" s="22" t="str">
        <f>_xlfn.IFS(MOD(A1992,3)=2,VLOOKUP(A1992,任务数值!A:R,9),MOD(A1992,3)=0,999,MOD(A1992,3)=1,VLOOKUP(A1992,任务数值!A:S,14))</f>
        <v>战斗类型-挂机关卡|35|170</v>
      </c>
      <c r="G1992" s="22">
        <f>_xlfn.IFS(MOD(A1992,3)=2,1,MOD(A1992,3)=0,VLOOKUP(A1992,任务数值!A:S,7),MOD(A1992,3)=1,1)</f>
        <v>1</v>
      </c>
      <c r="H1992" s="6" t="s">
        <v>21</v>
      </c>
      <c r="I1992" s="3">
        <v>3</v>
      </c>
    </row>
    <row r="1993" s="3" customFormat="1" spans="1:9">
      <c r="A1993" s="17">
        <v>1991</v>
      </c>
      <c r="B1993" s="3" t="str">
        <f>_xlfn.IFS(MOD(A1993,3)=2,VLOOKUP(A1993,任务数值!A:I,5),MOD(A1993,3)=0,VLOOKUP(A1993,任务数值!A:I,8),MOD(A1993,3)=1,VLOOKUP(A1993,任务数值!A:S,13))</f>
        <v>通关星球42-2</v>
      </c>
      <c r="C1993" s="17">
        <f t="shared" si="65"/>
        <v>1992</v>
      </c>
      <c r="D1993" s="22" t="str">
        <f t="shared" si="66"/>
        <v>成就类型-通关战斗类型关卡</v>
      </c>
      <c r="E1993" s="22">
        <v>1</v>
      </c>
      <c r="F1993" s="22" t="str">
        <f>_xlfn.IFS(MOD(A1993,3)=2,VLOOKUP(A1993,任务数值!A:R,9),MOD(A1993,3)=0,999,MOD(A1993,3)=1,VLOOKUP(A1993,任务数值!A:S,14))</f>
        <v>战斗类型-精英关卡|42|2</v>
      </c>
      <c r="G1993" s="22">
        <f>_xlfn.IFS(MOD(A1993,3)=2,1,MOD(A1993,3)=0,VLOOKUP(A1993,任务数值!A:S,7),MOD(A1993,3)=1,1)</f>
        <v>1</v>
      </c>
      <c r="H1993" s="6" t="s">
        <v>21</v>
      </c>
      <c r="I1993" s="3">
        <v>3</v>
      </c>
    </row>
    <row r="1994" s="3" customFormat="1" spans="1:9">
      <c r="A1994" s="17">
        <v>1992</v>
      </c>
      <c r="B1994" s="3" t="str">
        <f>_xlfn.IFS(MOD(A1994,3)=2,VLOOKUP(A1994,任务数值!A:I,5),MOD(A1994,3)=0,VLOOKUP(A1994,任务数值!A:I,8),MOD(A1994,3)=1,VLOOKUP(A1994,任务数值!A:S,13))</f>
        <v>职业总等级到达15000</v>
      </c>
      <c r="C1994" s="17">
        <f t="shared" si="65"/>
        <v>1993</v>
      </c>
      <c r="D1994" s="22" t="str">
        <f t="shared" si="66"/>
        <v>成就类型-职业到达等级</v>
      </c>
      <c r="E1994" s="22">
        <v>1</v>
      </c>
      <c r="F1994" s="22">
        <f>_xlfn.IFS(MOD(A1994,3)=2,VLOOKUP(A1994,任务数值!A:R,9),MOD(A1994,3)=0,999,MOD(A1994,3)=1,VLOOKUP(A1994,任务数值!A:S,14))</f>
        <v>999</v>
      </c>
      <c r="G1994" s="22">
        <f>_xlfn.IFS(MOD(A1994,3)=2,1,MOD(A1994,3)=0,VLOOKUP(A1994,任务数值!A:S,7),MOD(A1994,3)=1,1)</f>
        <v>15000</v>
      </c>
      <c r="H1994" s="6" t="s">
        <v>21</v>
      </c>
      <c r="I1994" s="3">
        <v>3</v>
      </c>
    </row>
    <row r="1995" s="3" customFormat="1" spans="1:9">
      <c r="A1995" s="17">
        <v>1993</v>
      </c>
      <c r="B1995" s="3" t="str">
        <f>_xlfn.IFS(MOD(A1995,3)=2,VLOOKUP(A1995,任务数值!A:I,5),MOD(A1995,3)=0,VLOOKUP(A1995,任务数值!A:I,8),MOD(A1995,3)=1,VLOOKUP(A1995,任务数值!A:S,13))</f>
        <v>通关守卫战:暗紫星170</v>
      </c>
      <c r="C1995" s="17">
        <f t="shared" si="65"/>
        <v>1994</v>
      </c>
      <c r="D1995" s="22" t="str">
        <f t="shared" si="66"/>
        <v>成就类型-通关战斗类型关卡</v>
      </c>
      <c r="E1995" s="22">
        <v>1</v>
      </c>
      <c r="F1995" s="22" t="str">
        <f>_xlfn.IFS(MOD(A1995,3)=2,VLOOKUP(A1995,任务数值!A:R,9),MOD(A1995,3)=0,999,MOD(A1995,3)=1,VLOOKUP(A1995,任务数值!A:S,14))</f>
        <v>战斗类型-挂机关卡|35|170</v>
      </c>
      <c r="G1995" s="22">
        <f>_xlfn.IFS(MOD(A1995,3)=2,1,MOD(A1995,3)=0,VLOOKUP(A1995,任务数值!A:S,7),MOD(A1995,3)=1,1)</f>
        <v>1</v>
      </c>
      <c r="H1995" s="6" t="s">
        <v>21</v>
      </c>
      <c r="I1995" s="3">
        <v>3</v>
      </c>
    </row>
    <row r="1996" s="3" customFormat="1" spans="1:9">
      <c r="A1996" s="17">
        <v>1994</v>
      </c>
      <c r="B1996" s="3" t="str">
        <f>_xlfn.IFS(MOD(A1996,3)=2,VLOOKUP(A1996,任务数值!A:I,5),MOD(A1996,3)=0,VLOOKUP(A1996,任务数值!A:I,8),MOD(A1996,3)=1,VLOOKUP(A1996,任务数值!A:S,13))</f>
        <v>通关星球42-2</v>
      </c>
      <c r="C1996" s="17">
        <f t="shared" si="65"/>
        <v>1995</v>
      </c>
      <c r="D1996" s="22" t="str">
        <f t="shared" si="66"/>
        <v>成就类型-通关战斗类型关卡</v>
      </c>
      <c r="E1996" s="22">
        <v>1</v>
      </c>
      <c r="F1996" s="22" t="str">
        <f>_xlfn.IFS(MOD(A1996,3)=2,VLOOKUP(A1996,任务数值!A:R,9),MOD(A1996,3)=0,999,MOD(A1996,3)=1,VLOOKUP(A1996,任务数值!A:S,14))</f>
        <v>战斗类型-精英关卡|42|2</v>
      </c>
      <c r="G1996" s="22">
        <f>_xlfn.IFS(MOD(A1996,3)=2,1,MOD(A1996,3)=0,VLOOKUP(A1996,任务数值!A:S,7),MOD(A1996,3)=1,1)</f>
        <v>1</v>
      </c>
      <c r="H1996" s="6" t="s">
        <v>21</v>
      </c>
      <c r="I1996" s="3">
        <v>3</v>
      </c>
    </row>
    <row r="1997" s="3" customFormat="1" spans="1:9">
      <c r="A1997" s="17">
        <v>1995</v>
      </c>
      <c r="B1997" s="3" t="str">
        <f>_xlfn.IFS(MOD(A1997,3)=2,VLOOKUP(A1997,任务数值!A:I,5),MOD(A1997,3)=0,VLOOKUP(A1997,任务数值!A:I,8),MOD(A1997,3)=1,VLOOKUP(A1997,任务数值!A:S,13))</f>
        <v>职业总等级到达15000</v>
      </c>
      <c r="C1997" s="17">
        <f t="shared" si="65"/>
        <v>1996</v>
      </c>
      <c r="D1997" s="22" t="str">
        <f t="shared" si="66"/>
        <v>成就类型-职业到达等级</v>
      </c>
      <c r="E1997" s="22">
        <v>1</v>
      </c>
      <c r="F1997" s="22">
        <f>_xlfn.IFS(MOD(A1997,3)=2,VLOOKUP(A1997,任务数值!A:R,9),MOD(A1997,3)=0,999,MOD(A1997,3)=1,VLOOKUP(A1997,任务数值!A:S,14))</f>
        <v>999</v>
      </c>
      <c r="G1997" s="22">
        <f>_xlfn.IFS(MOD(A1997,3)=2,1,MOD(A1997,3)=0,VLOOKUP(A1997,任务数值!A:S,7),MOD(A1997,3)=1,1)</f>
        <v>15000</v>
      </c>
      <c r="H1997" s="6" t="s">
        <v>21</v>
      </c>
      <c r="I1997" s="3">
        <v>3</v>
      </c>
    </row>
    <row r="1998" s="3" customFormat="1" spans="1:9">
      <c r="A1998" s="17">
        <v>1996</v>
      </c>
      <c r="B1998" s="3" t="str">
        <f>_xlfn.IFS(MOD(A1998,3)=2,VLOOKUP(A1998,任务数值!A:I,5),MOD(A1998,3)=0,VLOOKUP(A1998,任务数值!A:I,8),MOD(A1998,3)=1,VLOOKUP(A1998,任务数值!A:S,13))</f>
        <v>通关守卫战:暗紫星170</v>
      </c>
      <c r="C1998" s="17">
        <f t="shared" si="65"/>
        <v>1997</v>
      </c>
      <c r="D1998" s="22" t="str">
        <f t="shared" si="66"/>
        <v>成就类型-通关战斗类型关卡</v>
      </c>
      <c r="E1998" s="22">
        <v>1</v>
      </c>
      <c r="F1998" s="22" t="str">
        <f>_xlfn.IFS(MOD(A1998,3)=2,VLOOKUP(A1998,任务数值!A:R,9),MOD(A1998,3)=0,999,MOD(A1998,3)=1,VLOOKUP(A1998,任务数值!A:S,14))</f>
        <v>战斗类型-挂机关卡|35|170</v>
      </c>
      <c r="G1998" s="22">
        <f>_xlfn.IFS(MOD(A1998,3)=2,1,MOD(A1998,3)=0,VLOOKUP(A1998,任务数值!A:S,7),MOD(A1998,3)=1,1)</f>
        <v>1</v>
      </c>
      <c r="H1998" s="6" t="s">
        <v>21</v>
      </c>
      <c r="I1998" s="3">
        <v>3</v>
      </c>
    </row>
    <row r="1999" s="3" customFormat="1" spans="1:9">
      <c r="A1999" s="17">
        <v>1997</v>
      </c>
      <c r="B1999" s="3" t="str">
        <f>_xlfn.IFS(MOD(A1999,3)=2,VLOOKUP(A1999,任务数值!A:I,5),MOD(A1999,3)=0,VLOOKUP(A1999,任务数值!A:I,8),MOD(A1999,3)=1,VLOOKUP(A1999,任务数值!A:S,13))</f>
        <v>通关星球42-2</v>
      </c>
      <c r="C1999" s="17">
        <f t="shared" si="65"/>
        <v>1998</v>
      </c>
      <c r="D1999" s="22" t="str">
        <f t="shared" si="66"/>
        <v>成就类型-通关战斗类型关卡</v>
      </c>
      <c r="E1999" s="22">
        <v>1</v>
      </c>
      <c r="F1999" s="22" t="str">
        <f>_xlfn.IFS(MOD(A1999,3)=2,VLOOKUP(A1999,任务数值!A:R,9),MOD(A1999,3)=0,999,MOD(A1999,3)=1,VLOOKUP(A1999,任务数值!A:S,14))</f>
        <v>战斗类型-精英关卡|42|2</v>
      </c>
      <c r="G1999" s="22">
        <f>_xlfn.IFS(MOD(A1999,3)=2,1,MOD(A1999,3)=0,VLOOKUP(A1999,任务数值!A:S,7),MOD(A1999,3)=1,1)</f>
        <v>1</v>
      </c>
      <c r="H1999" s="6" t="s">
        <v>21</v>
      </c>
      <c r="I1999" s="3">
        <v>3</v>
      </c>
    </row>
    <row r="2000" s="3" customFormat="1" spans="1:9">
      <c r="A2000" s="17">
        <v>1998</v>
      </c>
      <c r="B2000" s="3" t="str">
        <f>_xlfn.IFS(MOD(A2000,3)=2,VLOOKUP(A2000,任务数值!A:I,5),MOD(A2000,3)=0,VLOOKUP(A2000,任务数值!A:I,8),MOD(A2000,3)=1,VLOOKUP(A2000,任务数值!A:S,13))</f>
        <v>职业总等级到达15000</v>
      </c>
      <c r="C2000" s="17">
        <f t="shared" si="65"/>
        <v>1999</v>
      </c>
      <c r="D2000" s="22" t="str">
        <f t="shared" si="66"/>
        <v>成就类型-职业到达等级</v>
      </c>
      <c r="E2000" s="22">
        <v>1</v>
      </c>
      <c r="F2000" s="22">
        <f>_xlfn.IFS(MOD(A2000,3)=2,VLOOKUP(A2000,任务数值!A:R,9),MOD(A2000,3)=0,999,MOD(A2000,3)=1,VLOOKUP(A2000,任务数值!A:S,14))</f>
        <v>999</v>
      </c>
      <c r="G2000" s="22">
        <f>_xlfn.IFS(MOD(A2000,3)=2,1,MOD(A2000,3)=0,VLOOKUP(A2000,任务数值!A:S,7),MOD(A2000,3)=1,1)</f>
        <v>15000</v>
      </c>
      <c r="H2000" s="6" t="s">
        <v>21</v>
      </c>
      <c r="I2000" s="3">
        <v>3</v>
      </c>
    </row>
    <row r="2001" s="3" customFormat="1" spans="1:9">
      <c r="A2001" s="17">
        <v>1999</v>
      </c>
      <c r="B2001" s="3" t="str">
        <f>_xlfn.IFS(MOD(A2001,3)=2,VLOOKUP(A2001,任务数值!A:I,5),MOD(A2001,3)=0,VLOOKUP(A2001,任务数值!A:I,8),MOD(A2001,3)=1,VLOOKUP(A2001,任务数值!A:S,13))</f>
        <v>通关守卫战:暗紫星170</v>
      </c>
      <c r="C2001" s="17">
        <f t="shared" si="65"/>
        <v>2000</v>
      </c>
      <c r="D2001" s="22" t="str">
        <f t="shared" si="66"/>
        <v>成就类型-通关战斗类型关卡</v>
      </c>
      <c r="E2001" s="22">
        <v>1</v>
      </c>
      <c r="F2001" s="22" t="str">
        <f>_xlfn.IFS(MOD(A2001,3)=2,VLOOKUP(A2001,任务数值!A:R,9),MOD(A2001,3)=0,999,MOD(A2001,3)=1,VLOOKUP(A2001,任务数值!A:S,14))</f>
        <v>战斗类型-挂机关卡|35|170</v>
      </c>
      <c r="G2001" s="22">
        <f>_xlfn.IFS(MOD(A2001,3)=2,1,MOD(A2001,3)=0,VLOOKUP(A2001,任务数值!A:S,7),MOD(A2001,3)=1,1)</f>
        <v>1</v>
      </c>
      <c r="H2001" s="6" t="s">
        <v>21</v>
      </c>
      <c r="I2001" s="3">
        <v>3</v>
      </c>
    </row>
    <row r="2002" s="3" customFormat="1" spans="1:9">
      <c r="A2002" s="17">
        <v>2000</v>
      </c>
      <c r="B2002" s="3" t="str">
        <f>_xlfn.IFS(MOD(A2002,3)=2,VLOOKUP(A2002,任务数值!A:I,5),MOD(A2002,3)=0,VLOOKUP(A2002,任务数值!A:I,8),MOD(A2002,3)=1,VLOOKUP(A2002,任务数值!A:S,13))</f>
        <v>通关星球42-2</v>
      </c>
      <c r="C2002" s="17">
        <f t="shared" si="65"/>
        <v>2001</v>
      </c>
      <c r="D2002" s="22" t="str">
        <f t="shared" si="66"/>
        <v>成就类型-通关战斗类型关卡</v>
      </c>
      <c r="E2002" s="22">
        <v>1</v>
      </c>
      <c r="F2002" s="22" t="str">
        <f>_xlfn.IFS(MOD(A2002,3)=2,VLOOKUP(A2002,任务数值!A:R,9),MOD(A2002,3)=0,999,MOD(A2002,3)=1,VLOOKUP(A2002,任务数值!A:S,14))</f>
        <v>战斗类型-精英关卡|42|2</v>
      </c>
      <c r="G2002" s="22">
        <f>_xlfn.IFS(MOD(A2002,3)=2,1,MOD(A2002,3)=0,VLOOKUP(A2002,任务数值!A:S,7),MOD(A2002,3)=1,1)</f>
        <v>1</v>
      </c>
      <c r="H2002" s="6" t="s">
        <v>21</v>
      </c>
      <c r="I2002" s="3">
        <v>3</v>
      </c>
    </row>
    <row r="2003" s="3" customFormat="1" spans="1:9">
      <c r="A2003" s="17">
        <v>2001</v>
      </c>
      <c r="B2003" s="3" t="str">
        <f>_xlfn.IFS(MOD(A2003,3)=2,VLOOKUP(A2003,任务数值!A:I,5),MOD(A2003,3)=0,VLOOKUP(A2003,任务数值!A:I,8),MOD(A2003,3)=1,VLOOKUP(A2003,任务数值!A:S,13))</f>
        <v>职业总等级到达15000</v>
      </c>
      <c r="C2003" s="17">
        <f t="shared" si="65"/>
        <v>2002</v>
      </c>
      <c r="D2003" s="22" t="str">
        <f t="shared" si="66"/>
        <v>成就类型-职业到达等级</v>
      </c>
      <c r="E2003" s="22">
        <v>1</v>
      </c>
      <c r="F2003" s="22">
        <f>_xlfn.IFS(MOD(A2003,3)=2,VLOOKUP(A2003,任务数值!A:R,9),MOD(A2003,3)=0,999,MOD(A2003,3)=1,VLOOKUP(A2003,任务数值!A:S,14))</f>
        <v>999</v>
      </c>
      <c r="G2003" s="22">
        <f>_xlfn.IFS(MOD(A2003,3)=2,1,MOD(A2003,3)=0,VLOOKUP(A2003,任务数值!A:S,7),MOD(A2003,3)=1,1)</f>
        <v>15000</v>
      </c>
      <c r="H2003" s="6" t="s">
        <v>21</v>
      </c>
      <c r="I2003" s="3">
        <v>3</v>
      </c>
    </row>
    <row r="2004" s="3" customFormat="1" spans="1:9">
      <c r="A2004" s="17">
        <v>2002</v>
      </c>
      <c r="B2004" s="3" t="str">
        <f>_xlfn.IFS(MOD(A2004,3)=2,VLOOKUP(A2004,任务数值!A:I,5),MOD(A2004,3)=0,VLOOKUP(A2004,任务数值!A:I,8),MOD(A2004,3)=1,VLOOKUP(A2004,任务数值!A:S,13))</f>
        <v>通关守卫战:暗紫星170</v>
      </c>
      <c r="C2004" s="17">
        <f t="shared" si="65"/>
        <v>2003</v>
      </c>
      <c r="D2004" s="22" t="str">
        <f t="shared" si="66"/>
        <v>成就类型-通关战斗类型关卡</v>
      </c>
      <c r="E2004" s="22">
        <v>1</v>
      </c>
      <c r="F2004" s="22" t="str">
        <f>_xlfn.IFS(MOD(A2004,3)=2,VLOOKUP(A2004,任务数值!A:R,9),MOD(A2004,3)=0,999,MOD(A2004,3)=1,VLOOKUP(A2004,任务数值!A:S,14))</f>
        <v>战斗类型-挂机关卡|35|170</v>
      </c>
      <c r="G2004" s="22">
        <f>_xlfn.IFS(MOD(A2004,3)=2,1,MOD(A2004,3)=0,VLOOKUP(A2004,任务数值!A:S,7),MOD(A2004,3)=1,1)</f>
        <v>1</v>
      </c>
      <c r="H2004" s="6" t="s">
        <v>21</v>
      </c>
      <c r="I2004" s="3">
        <v>3</v>
      </c>
    </row>
    <row r="2005" s="3" customFormat="1" spans="1:9">
      <c r="A2005" s="17">
        <v>2003</v>
      </c>
      <c r="B2005" s="3" t="str">
        <f>_xlfn.IFS(MOD(A2005,3)=2,VLOOKUP(A2005,任务数值!A:I,5),MOD(A2005,3)=0,VLOOKUP(A2005,任务数值!A:I,8),MOD(A2005,3)=1,VLOOKUP(A2005,任务数值!A:S,13))</f>
        <v>通关星球42-2</v>
      </c>
      <c r="C2005" s="17">
        <f t="shared" si="65"/>
        <v>2004</v>
      </c>
      <c r="D2005" s="22" t="str">
        <f t="shared" si="66"/>
        <v>成就类型-通关战斗类型关卡</v>
      </c>
      <c r="E2005" s="22">
        <v>1</v>
      </c>
      <c r="F2005" s="22" t="str">
        <f>_xlfn.IFS(MOD(A2005,3)=2,VLOOKUP(A2005,任务数值!A:R,9),MOD(A2005,3)=0,999,MOD(A2005,3)=1,VLOOKUP(A2005,任务数值!A:S,14))</f>
        <v>战斗类型-精英关卡|42|2</v>
      </c>
      <c r="G2005" s="22">
        <f>_xlfn.IFS(MOD(A2005,3)=2,1,MOD(A2005,3)=0,VLOOKUP(A2005,任务数值!A:S,7),MOD(A2005,3)=1,1)</f>
        <v>1</v>
      </c>
      <c r="H2005" s="6" t="s">
        <v>21</v>
      </c>
      <c r="I2005" s="3">
        <v>3</v>
      </c>
    </row>
    <row r="2006" s="3" customFormat="1" spans="1:9">
      <c r="A2006" s="17">
        <v>2004</v>
      </c>
      <c r="B2006" s="3" t="str">
        <f>_xlfn.IFS(MOD(A2006,3)=2,VLOOKUP(A2006,任务数值!A:I,5),MOD(A2006,3)=0,VLOOKUP(A2006,任务数值!A:I,8),MOD(A2006,3)=1,VLOOKUP(A2006,任务数值!A:S,13))</f>
        <v>职业总等级到达15000</v>
      </c>
      <c r="C2006" s="17">
        <f t="shared" si="65"/>
        <v>2005</v>
      </c>
      <c r="D2006" s="22" t="str">
        <f t="shared" si="66"/>
        <v>成就类型-职业到达等级</v>
      </c>
      <c r="E2006" s="22">
        <v>1</v>
      </c>
      <c r="F2006" s="22">
        <f>_xlfn.IFS(MOD(A2006,3)=2,VLOOKUP(A2006,任务数值!A:R,9),MOD(A2006,3)=0,999,MOD(A2006,3)=1,VLOOKUP(A2006,任务数值!A:S,14))</f>
        <v>999</v>
      </c>
      <c r="G2006" s="22">
        <f>_xlfn.IFS(MOD(A2006,3)=2,1,MOD(A2006,3)=0,VLOOKUP(A2006,任务数值!A:S,7),MOD(A2006,3)=1,1)</f>
        <v>15000</v>
      </c>
      <c r="H2006" s="6" t="s">
        <v>21</v>
      </c>
      <c r="I2006" s="3">
        <v>3</v>
      </c>
    </row>
    <row r="2007" s="3" customFormat="1" spans="1:9">
      <c r="A2007" s="17">
        <v>2005</v>
      </c>
      <c r="B2007" s="3" t="str">
        <f>_xlfn.IFS(MOD(A2007,3)=2,VLOOKUP(A2007,任务数值!A:I,5),MOD(A2007,3)=0,VLOOKUP(A2007,任务数值!A:I,8),MOD(A2007,3)=1,VLOOKUP(A2007,任务数值!A:S,13))</f>
        <v>通关守卫战:暗紫星170</v>
      </c>
      <c r="C2007" s="17">
        <f t="shared" si="65"/>
        <v>2006</v>
      </c>
      <c r="D2007" s="22" t="str">
        <f t="shared" si="66"/>
        <v>成就类型-通关战斗类型关卡</v>
      </c>
      <c r="E2007" s="22">
        <v>1</v>
      </c>
      <c r="F2007" s="22" t="str">
        <f>_xlfn.IFS(MOD(A2007,3)=2,VLOOKUP(A2007,任务数值!A:R,9),MOD(A2007,3)=0,999,MOD(A2007,3)=1,VLOOKUP(A2007,任务数值!A:S,14))</f>
        <v>战斗类型-挂机关卡|35|170</v>
      </c>
      <c r="G2007" s="22">
        <f>_xlfn.IFS(MOD(A2007,3)=2,1,MOD(A2007,3)=0,VLOOKUP(A2007,任务数值!A:S,7),MOD(A2007,3)=1,1)</f>
        <v>1</v>
      </c>
      <c r="H2007" s="6" t="s">
        <v>21</v>
      </c>
      <c r="I2007" s="3">
        <v>3</v>
      </c>
    </row>
    <row r="2008" s="3" customFormat="1" spans="1:9">
      <c r="A2008" s="17">
        <v>2006</v>
      </c>
      <c r="B2008" s="3" t="str">
        <f>_xlfn.IFS(MOD(A2008,3)=2,VLOOKUP(A2008,任务数值!A:I,5),MOD(A2008,3)=0,VLOOKUP(A2008,任务数值!A:I,8),MOD(A2008,3)=1,VLOOKUP(A2008,任务数值!A:S,13))</f>
        <v>通关星球42-2</v>
      </c>
      <c r="C2008" s="17">
        <f t="shared" si="65"/>
        <v>2007</v>
      </c>
      <c r="D2008" s="22" t="str">
        <f t="shared" si="66"/>
        <v>成就类型-通关战斗类型关卡</v>
      </c>
      <c r="E2008" s="22">
        <v>1</v>
      </c>
      <c r="F2008" s="22" t="str">
        <f>_xlfn.IFS(MOD(A2008,3)=2,VLOOKUP(A2008,任务数值!A:R,9),MOD(A2008,3)=0,999,MOD(A2008,3)=1,VLOOKUP(A2008,任务数值!A:S,14))</f>
        <v>战斗类型-精英关卡|42|2</v>
      </c>
      <c r="G2008" s="22">
        <f>_xlfn.IFS(MOD(A2008,3)=2,1,MOD(A2008,3)=0,VLOOKUP(A2008,任务数值!A:S,7),MOD(A2008,3)=1,1)</f>
        <v>1</v>
      </c>
      <c r="H2008" s="6" t="s">
        <v>21</v>
      </c>
      <c r="I2008" s="3">
        <v>3</v>
      </c>
    </row>
    <row r="2009" s="3" customFormat="1" spans="1:9">
      <c r="A2009" s="17">
        <v>2007</v>
      </c>
      <c r="B2009" s="3" t="str">
        <f>_xlfn.IFS(MOD(A2009,3)=2,VLOOKUP(A2009,任务数值!A:I,5),MOD(A2009,3)=0,VLOOKUP(A2009,任务数值!A:I,8),MOD(A2009,3)=1,VLOOKUP(A2009,任务数值!A:S,13))</f>
        <v>职业总等级到达15000</v>
      </c>
      <c r="C2009" s="17">
        <f t="shared" si="65"/>
        <v>2008</v>
      </c>
      <c r="D2009" s="22" t="str">
        <f t="shared" si="66"/>
        <v>成就类型-职业到达等级</v>
      </c>
      <c r="E2009" s="22">
        <v>1</v>
      </c>
      <c r="F2009" s="22">
        <f>_xlfn.IFS(MOD(A2009,3)=2,VLOOKUP(A2009,任务数值!A:R,9),MOD(A2009,3)=0,999,MOD(A2009,3)=1,VLOOKUP(A2009,任务数值!A:S,14))</f>
        <v>999</v>
      </c>
      <c r="G2009" s="22">
        <f>_xlfn.IFS(MOD(A2009,3)=2,1,MOD(A2009,3)=0,VLOOKUP(A2009,任务数值!A:S,7),MOD(A2009,3)=1,1)</f>
        <v>15000</v>
      </c>
      <c r="H2009" s="6" t="s">
        <v>21</v>
      </c>
      <c r="I2009" s="3">
        <v>3</v>
      </c>
    </row>
    <row r="2010" s="3" customFormat="1" spans="1:9">
      <c r="A2010" s="17">
        <v>2008</v>
      </c>
      <c r="B2010" s="3" t="str">
        <f>_xlfn.IFS(MOD(A2010,3)=2,VLOOKUP(A2010,任务数值!A:I,5),MOD(A2010,3)=0,VLOOKUP(A2010,任务数值!A:I,8),MOD(A2010,3)=1,VLOOKUP(A2010,任务数值!A:S,13))</f>
        <v>通关守卫战:暗紫星170</v>
      </c>
      <c r="C2010" s="17">
        <f t="shared" si="65"/>
        <v>2009</v>
      </c>
      <c r="D2010" s="22" t="str">
        <f t="shared" si="66"/>
        <v>成就类型-通关战斗类型关卡</v>
      </c>
      <c r="E2010" s="22">
        <v>1</v>
      </c>
      <c r="F2010" s="22" t="str">
        <f>_xlfn.IFS(MOD(A2010,3)=2,VLOOKUP(A2010,任务数值!A:R,9),MOD(A2010,3)=0,999,MOD(A2010,3)=1,VLOOKUP(A2010,任务数值!A:S,14))</f>
        <v>战斗类型-挂机关卡|35|170</v>
      </c>
      <c r="G2010" s="22">
        <f>_xlfn.IFS(MOD(A2010,3)=2,1,MOD(A2010,3)=0,VLOOKUP(A2010,任务数值!A:S,7),MOD(A2010,3)=1,1)</f>
        <v>1</v>
      </c>
      <c r="H2010" s="6" t="s">
        <v>21</v>
      </c>
      <c r="I2010" s="3">
        <v>3</v>
      </c>
    </row>
    <row r="2011" s="3" customFormat="1" spans="1:9">
      <c r="A2011" s="17">
        <v>2009</v>
      </c>
      <c r="B2011" s="3" t="str">
        <f>_xlfn.IFS(MOD(A2011,3)=2,VLOOKUP(A2011,任务数值!A:I,5),MOD(A2011,3)=0,VLOOKUP(A2011,任务数值!A:I,8),MOD(A2011,3)=1,VLOOKUP(A2011,任务数值!A:S,13))</f>
        <v>通关星球42-2</v>
      </c>
      <c r="C2011" s="17">
        <f t="shared" si="65"/>
        <v>2010</v>
      </c>
      <c r="D2011" s="22" t="str">
        <f t="shared" si="66"/>
        <v>成就类型-通关战斗类型关卡</v>
      </c>
      <c r="E2011" s="22">
        <v>1</v>
      </c>
      <c r="F2011" s="22" t="str">
        <f>_xlfn.IFS(MOD(A2011,3)=2,VLOOKUP(A2011,任务数值!A:R,9),MOD(A2011,3)=0,999,MOD(A2011,3)=1,VLOOKUP(A2011,任务数值!A:S,14))</f>
        <v>战斗类型-精英关卡|42|2</v>
      </c>
      <c r="G2011" s="22">
        <f>_xlfn.IFS(MOD(A2011,3)=2,1,MOD(A2011,3)=0,VLOOKUP(A2011,任务数值!A:S,7),MOD(A2011,3)=1,1)</f>
        <v>1</v>
      </c>
      <c r="H2011" s="6" t="s">
        <v>21</v>
      </c>
      <c r="I2011" s="3">
        <v>3</v>
      </c>
    </row>
    <row r="2012" s="3" customFormat="1" spans="1:9">
      <c r="A2012" s="17">
        <v>2010</v>
      </c>
      <c r="B2012" s="3" t="str">
        <f>_xlfn.IFS(MOD(A2012,3)=2,VLOOKUP(A2012,任务数值!A:I,5),MOD(A2012,3)=0,VLOOKUP(A2012,任务数值!A:I,8),MOD(A2012,3)=1,VLOOKUP(A2012,任务数值!A:S,13))</f>
        <v>职业总等级到达15000</v>
      </c>
      <c r="C2012" s="17">
        <f t="shared" si="65"/>
        <v>2011</v>
      </c>
      <c r="D2012" s="22" t="str">
        <f t="shared" si="66"/>
        <v>成就类型-职业到达等级</v>
      </c>
      <c r="E2012" s="22">
        <v>1</v>
      </c>
      <c r="F2012" s="22">
        <f>_xlfn.IFS(MOD(A2012,3)=2,VLOOKUP(A2012,任务数值!A:R,9),MOD(A2012,3)=0,999,MOD(A2012,3)=1,VLOOKUP(A2012,任务数值!A:S,14))</f>
        <v>999</v>
      </c>
      <c r="G2012" s="22">
        <f>_xlfn.IFS(MOD(A2012,3)=2,1,MOD(A2012,3)=0,VLOOKUP(A2012,任务数值!A:S,7),MOD(A2012,3)=1,1)</f>
        <v>15000</v>
      </c>
      <c r="H2012" s="6" t="s">
        <v>21</v>
      </c>
      <c r="I2012" s="3">
        <v>3</v>
      </c>
    </row>
    <row r="2013" s="3" customFormat="1" spans="1:9">
      <c r="A2013" s="17">
        <v>2011</v>
      </c>
      <c r="B2013" s="3" t="str">
        <f>_xlfn.IFS(MOD(A2013,3)=2,VLOOKUP(A2013,任务数值!A:I,5),MOD(A2013,3)=0,VLOOKUP(A2013,任务数值!A:I,8),MOD(A2013,3)=1,VLOOKUP(A2013,任务数值!A:S,13))</f>
        <v>通关守卫战:暗紫星170</v>
      </c>
      <c r="C2013" s="17">
        <f t="shared" si="65"/>
        <v>2012</v>
      </c>
      <c r="D2013" s="22" t="str">
        <f t="shared" si="66"/>
        <v>成就类型-通关战斗类型关卡</v>
      </c>
      <c r="E2013" s="22">
        <v>1</v>
      </c>
      <c r="F2013" s="22" t="str">
        <f>_xlfn.IFS(MOD(A2013,3)=2,VLOOKUP(A2013,任务数值!A:R,9),MOD(A2013,3)=0,999,MOD(A2013,3)=1,VLOOKUP(A2013,任务数值!A:S,14))</f>
        <v>战斗类型-挂机关卡|35|170</v>
      </c>
      <c r="G2013" s="22">
        <f>_xlfn.IFS(MOD(A2013,3)=2,1,MOD(A2013,3)=0,VLOOKUP(A2013,任务数值!A:S,7),MOD(A2013,3)=1,1)</f>
        <v>1</v>
      </c>
      <c r="H2013" s="6" t="s">
        <v>21</v>
      </c>
      <c r="I2013" s="3">
        <v>3</v>
      </c>
    </row>
    <row r="2014" s="3" customFormat="1" spans="1:9">
      <c r="A2014" s="17">
        <v>2012</v>
      </c>
      <c r="B2014" s="3" t="str">
        <f>_xlfn.IFS(MOD(A2014,3)=2,VLOOKUP(A2014,任务数值!A:I,5),MOD(A2014,3)=0,VLOOKUP(A2014,任务数值!A:I,8),MOD(A2014,3)=1,VLOOKUP(A2014,任务数值!A:S,13))</f>
        <v>通关星球42-2</v>
      </c>
      <c r="C2014" s="17">
        <f t="shared" si="65"/>
        <v>2013</v>
      </c>
      <c r="D2014" s="22" t="str">
        <f t="shared" si="66"/>
        <v>成就类型-通关战斗类型关卡</v>
      </c>
      <c r="E2014" s="22">
        <v>1</v>
      </c>
      <c r="F2014" s="22" t="str">
        <f>_xlfn.IFS(MOD(A2014,3)=2,VLOOKUP(A2014,任务数值!A:R,9),MOD(A2014,3)=0,999,MOD(A2014,3)=1,VLOOKUP(A2014,任务数值!A:S,14))</f>
        <v>战斗类型-精英关卡|42|2</v>
      </c>
      <c r="G2014" s="22">
        <f>_xlfn.IFS(MOD(A2014,3)=2,1,MOD(A2014,3)=0,VLOOKUP(A2014,任务数值!A:S,7),MOD(A2014,3)=1,1)</f>
        <v>1</v>
      </c>
      <c r="H2014" s="6" t="s">
        <v>21</v>
      </c>
      <c r="I2014" s="3">
        <v>3</v>
      </c>
    </row>
    <row r="2015" s="3" customFormat="1" spans="1:9">
      <c r="A2015" s="17">
        <v>2013</v>
      </c>
      <c r="B2015" s="3" t="str">
        <f>_xlfn.IFS(MOD(A2015,3)=2,VLOOKUP(A2015,任务数值!A:I,5),MOD(A2015,3)=0,VLOOKUP(A2015,任务数值!A:I,8),MOD(A2015,3)=1,VLOOKUP(A2015,任务数值!A:S,13))</f>
        <v>职业总等级到达15000</v>
      </c>
      <c r="C2015" s="17">
        <f t="shared" si="65"/>
        <v>2014</v>
      </c>
      <c r="D2015" s="22" t="str">
        <f t="shared" si="66"/>
        <v>成就类型-职业到达等级</v>
      </c>
      <c r="E2015" s="22">
        <v>1</v>
      </c>
      <c r="F2015" s="22">
        <f>_xlfn.IFS(MOD(A2015,3)=2,VLOOKUP(A2015,任务数值!A:R,9),MOD(A2015,3)=0,999,MOD(A2015,3)=1,VLOOKUP(A2015,任务数值!A:S,14))</f>
        <v>999</v>
      </c>
      <c r="G2015" s="22">
        <f>_xlfn.IFS(MOD(A2015,3)=2,1,MOD(A2015,3)=0,VLOOKUP(A2015,任务数值!A:S,7),MOD(A2015,3)=1,1)</f>
        <v>15000</v>
      </c>
      <c r="H2015" s="6" t="s">
        <v>21</v>
      </c>
      <c r="I2015" s="3">
        <v>3</v>
      </c>
    </row>
    <row r="2016" s="3" customFormat="1" spans="1:9">
      <c r="A2016" s="17">
        <v>2014</v>
      </c>
      <c r="B2016" s="3" t="str">
        <f>_xlfn.IFS(MOD(A2016,3)=2,VLOOKUP(A2016,任务数值!A:I,5),MOD(A2016,3)=0,VLOOKUP(A2016,任务数值!A:I,8),MOD(A2016,3)=1,VLOOKUP(A2016,任务数值!A:S,13))</f>
        <v>通关守卫战:暗紫星170</v>
      </c>
      <c r="C2016" s="17">
        <f t="shared" si="65"/>
        <v>2015</v>
      </c>
      <c r="D2016" s="22" t="str">
        <f t="shared" si="66"/>
        <v>成就类型-通关战斗类型关卡</v>
      </c>
      <c r="E2016" s="22">
        <v>1</v>
      </c>
      <c r="F2016" s="22" t="str">
        <f>_xlfn.IFS(MOD(A2016,3)=2,VLOOKUP(A2016,任务数值!A:R,9),MOD(A2016,3)=0,999,MOD(A2016,3)=1,VLOOKUP(A2016,任务数值!A:S,14))</f>
        <v>战斗类型-挂机关卡|35|170</v>
      </c>
      <c r="G2016" s="22">
        <f>_xlfn.IFS(MOD(A2016,3)=2,1,MOD(A2016,3)=0,VLOOKUP(A2016,任务数值!A:S,7),MOD(A2016,3)=1,1)</f>
        <v>1</v>
      </c>
      <c r="H2016" s="6" t="s">
        <v>21</v>
      </c>
      <c r="I2016" s="3">
        <v>3</v>
      </c>
    </row>
    <row r="2017" s="3" customFormat="1" spans="1:9">
      <c r="A2017" s="17">
        <v>2015</v>
      </c>
      <c r="B2017" s="3" t="str">
        <f>_xlfn.IFS(MOD(A2017,3)=2,VLOOKUP(A2017,任务数值!A:I,5),MOD(A2017,3)=0,VLOOKUP(A2017,任务数值!A:I,8),MOD(A2017,3)=1,VLOOKUP(A2017,任务数值!A:S,13))</f>
        <v>通关星球42-2</v>
      </c>
      <c r="C2017" s="17">
        <f t="shared" si="65"/>
        <v>2016</v>
      </c>
      <c r="D2017" s="22" t="str">
        <f t="shared" si="66"/>
        <v>成就类型-通关战斗类型关卡</v>
      </c>
      <c r="E2017" s="22">
        <v>1</v>
      </c>
      <c r="F2017" s="22" t="str">
        <f>_xlfn.IFS(MOD(A2017,3)=2,VLOOKUP(A2017,任务数值!A:R,9),MOD(A2017,3)=0,999,MOD(A2017,3)=1,VLOOKUP(A2017,任务数值!A:S,14))</f>
        <v>战斗类型-精英关卡|42|2</v>
      </c>
      <c r="G2017" s="22">
        <f>_xlfn.IFS(MOD(A2017,3)=2,1,MOD(A2017,3)=0,VLOOKUP(A2017,任务数值!A:S,7),MOD(A2017,3)=1,1)</f>
        <v>1</v>
      </c>
      <c r="H2017" s="6" t="s">
        <v>21</v>
      </c>
      <c r="I2017" s="3">
        <v>3</v>
      </c>
    </row>
    <row r="2018" s="3" customFormat="1" spans="1:9">
      <c r="A2018" s="17">
        <v>2016</v>
      </c>
      <c r="B2018" s="3" t="str">
        <f>_xlfn.IFS(MOD(A2018,3)=2,VLOOKUP(A2018,任务数值!A:I,5),MOD(A2018,3)=0,VLOOKUP(A2018,任务数值!A:I,8),MOD(A2018,3)=1,VLOOKUP(A2018,任务数值!A:S,13))</f>
        <v>职业总等级到达15000</v>
      </c>
      <c r="C2018" s="17">
        <f t="shared" si="65"/>
        <v>2017</v>
      </c>
      <c r="D2018" s="22" t="str">
        <f t="shared" si="66"/>
        <v>成就类型-职业到达等级</v>
      </c>
      <c r="E2018" s="22">
        <v>1</v>
      </c>
      <c r="F2018" s="22">
        <f>_xlfn.IFS(MOD(A2018,3)=2,VLOOKUP(A2018,任务数值!A:R,9),MOD(A2018,3)=0,999,MOD(A2018,3)=1,VLOOKUP(A2018,任务数值!A:S,14))</f>
        <v>999</v>
      </c>
      <c r="G2018" s="22">
        <f>_xlfn.IFS(MOD(A2018,3)=2,1,MOD(A2018,3)=0,VLOOKUP(A2018,任务数值!A:S,7),MOD(A2018,3)=1,1)</f>
        <v>15000</v>
      </c>
      <c r="H2018" s="6" t="s">
        <v>21</v>
      </c>
      <c r="I2018" s="3">
        <v>3</v>
      </c>
    </row>
    <row r="2019" s="3" customFormat="1" spans="1:9">
      <c r="A2019" s="17">
        <v>2017</v>
      </c>
      <c r="B2019" s="3" t="str">
        <f>_xlfn.IFS(MOD(A2019,3)=2,VLOOKUP(A2019,任务数值!A:I,5),MOD(A2019,3)=0,VLOOKUP(A2019,任务数值!A:I,8),MOD(A2019,3)=1,VLOOKUP(A2019,任务数值!A:S,13))</f>
        <v>通关守卫战:暗紫星170</v>
      </c>
      <c r="C2019" s="17">
        <f t="shared" si="65"/>
        <v>2018</v>
      </c>
      <c r="D2019" s="22" t="str">
        <f t="shared" si="66"/>
        <v>成就类型-通关战斗类型关卡</v>
      </c>
      <c r="E2019" s="22">
        <v>1</v>
      </c>
      <c r="F2019" s="22" t="str">
        <f>_xlfn.IFS(MOD(A2019,3)=2,VLOOKUP(A2019,任务数值!A:R,9),MOD(A2019,3)=0,999,MOD(A2019,3)=1,VLOOKUP(A2019,任务数值!A:S,14))</f>
        <v>战斗类型-挂机关卡|35|170</v>
      </c>
      <c r="G2019" s="22">
        <f>_xlfn.IFS(MOD(A2019,3)=2,1,MOD(A2019,3)=0,VLOOKUP(A2019,任务数值!A:S,7),MOD(A2019,3)=1,1)</f>
        <v>1</v>
      </c>
      <c r="H2019" s="6" t="s">
        <v>21</v>
      </c>
      <c r="I2019" s="3">
        <v>3</v>
      </c>
    </row>
    <row r="2020" s="3" customFormat="1" spans="1:9">
      <c r="A2020" s="17">
        <v>2018</v>
      </c>
      <c r="B2020" s="3" t="str">
        <f>_xlfn.IFS(MOD(A2020,3)=2,VLOOKUP(A2020,任务数值!A:I,5),MOD(A2020,3)=0,VLOOKUP(A2020,任务数值!A:I,8),MOD(A2020,3)=1,VLOOKUP(A2020,任务数值!A:S,13))</f>
        <v>通关星球42-2</v>
      </c>
      <c r="C2020" s="17">
        <f t="shared" si="65"/>
        <v>2019</v>
      </c>
      <c r="D2020" s="22" t="str">
        <f t="shared" si="66"/>
        <v>成就类型-通关战斗类型关卡</v>
      </c>
      <c r="E2020" s="22">
        <v>1</v>
      </c>
      <c r="F2020" s="22" t="str">
        <f>_xlfn.IFS(MOD(A2020,3)=2,VLOOKUP(A2020,任务数值!A:R,9),MOD(A2020,3)=0,999,MOD(A2020,3)=1,VLOOKUP(A2020,任务数值!A:S,14))</f>
        <v>战斗类型-精英关卡|42|2</v>
      </c>
      <c r="G2020" s="22">
        <f>_xlfn.IFS(MOD(A2020,3)=2,1,MOD(A2020,3)=0,VLOOKUP(A2020,任务数值!A:S,7),MOD(A2020,3)=1,1)</f>
        <v>1</v>
      </c>
      <c r="H2020" s="6" t="s">
        <v>21</v>
      </c>
      <c r="I2020" s="3">
        <v>3</v>
      </c>
    </row>
    <row r="2021" s="3" customFormat="1" spans="1:9">
      <c r="A2021" s="17">
        <v>2019</v>
      </c>
      <c r="B2021" s="3" t="str">
        <f>_xlfn.IFS(MOD(A2021,3)=2,VLOOKUP(A2021,任务数值!A:I,5),MOD(A2021,3)=0,VLOOKUP(A2021,任务数值!A:I,8),MOD(A2021,3)=1,VLOOKUP(A2021,任务数值!A:S,13))</f>
        <v>职业总等级到达15000</v>
      </c>
      <c r="C2021" s="17">
        <f t="shared" si="65"/>
        <v>2020</v>
      </c>
      <c r="D2021" s="22" t="str">
        <f t="shared" si="66"/>
        <v>成就类型-职业到达等级</v>
      </c>
      <c r="E2021" s="22">
        <v>1</v>
      </c>
      <c r="F2021" s="22">
        <f>_xlfn.IFS(MOD(A2021,3)=2,VLOOKUP(A2021,任务数值!A:R,9),MOD(A2021,3)=0,999,MOD(A2021,3)=1,VLOOKUP(A2021,任务数值!A:S,14))</f>
        <v>999</v>
      </c>
      <c r="G2021" s="22">
        <f>_xlfn.IFS(MOD(A2021,3)=2,1,MOD(A2021,3)=0,VLOOKUP(A2021,任务数值!A:S,7),MOD(A2021,3)=1,1)</f>
        <v>15000</v>
      </c>
      <c r="H2021" s="6" t="s">
        <v>21</v>
      </c>
      <c r="I2021" s="3">
        <v>3</v>
      </c>
    </row>
    <row r="2022" s="3" customFormat="1" spans="1:9">
      <c r="A2022" s="17">
        <v>2020</v>
      </c>
      <c r="B2022" s="3" t="str">
        <f>_xlfn.IFS(MOD(A2022,3)=2,VLOOKUP(A2022,任务数值!A:I,5),MOD(A2022,3)=0,VLOOKUP(A2022,任务数值!A:I,8),MOD(A2022,3)=1,VLOOKUP(A2022,任务数值!A:S,13))</f>
        <v>通关守卫战:暗紫星170</v>
      </c>
      <c r="C2022" s="17">
        <f t="shared" si="65"/>
        <v>2021</v>
      </c>
      <c r="D2022" s="22" t="str">
        <f t="shared" si="66"/>
        <v>成就类型-通关战斗类型关卡</v>
      </c>
      <c r="E2022" s="22">
        <v>1</v>
      </c>
      <c r="F2022" s="22" t="str">
        <f>_xlfn.IFS(MOD(A2022,3)=2,VLOOKUP(A2022,任务数值!A:R,9),MOD(A2022,3)=0,999,MOD(A2022,3)=1,VLOOKUP(A2022,任务数值!A:S,14))</f>
        <v>战斗类型-挂机关卡|35|170</v>
      </c>
      <c r="G2022" s="22">
        <f>_xlfn.IFS(MOD(A2022,3)=2,1,MOD(A2022,3)=0,VLOOKUP(A2022,任务数值!A:S,7),MOD(A2022,3)=1,1)</f>
        <v>1</v>
      </c>
      <c r="H2022" s="6" t="s">
        <v>21</v>
      </c>
      <c r="I2022" s="3">
        <v>3</v>
      </c>
    </row>
    <row r="2023" s="3" customFormat="1" spans="1:9">
      <c r="A2023" s="17">
        <v>2021</v>
      </c>
      <c r="B2023" s="3" t="str">
        <f>_xlfn.IFS(MOD(A2023,3)=2,VLOOKUP(A2023,任务数值!A:I,5),MOD(A2023,3)=0,VLOOKUP(A2023,任务数值!A:I,8),MOD(A2023,3)=1,VLOOKUP(A2023,任务数值!A:S,13))</f>
        <v>通关星球42-2</v>
      </c>
      <c r="C2023" s="17">
        <f t="shared" si="65"/>
        <v>2022</v>
      </c>
      <c r="D2023" s="22" t="str">
        <f t="shared" si="66"/>
        <v>成就类型-通关战斗类型关卡</v>
      </c>
      <c r="E2023" s="22">
        <v>1</v>
      </c>
      <c r="F2023" s="22" t="str">
        <f>_xlfn.IFS(MOD(A2023,3)=2,VLOOKUP(A2023,任务数值!A:R,9),MOD(A2023,3)=0,999,MOD(A2023,3)=1,VLOOKUP(A2023,任务数值!A:S,14))</f>
        <v>战斗类型-精英关卡|42|2</v>
      </c>
      <c r="G2023" s="22">
        <f>_xlfn.IFS(MOD(A2023,3)=2,1,MOD(A2023,3)=0,VLOOKUP(A2023,任务数值!A:S,7),MOD(A2023,3)=1,1)</f>
        <v>1</v>
      </c>
      <c r="H2023" s="6" t="s">
        <v>21</v>
      </c>
      <c r="I2023" s="3">
        <v>3</v>
      </c>
    </row>
    <row r="2024" s="3" customFormat="1" spans="1:9">
      <c r="A2024" s="17">
        <v>2022</v>
      </c>
      <c r="B2024" s="3" t="str">
        <f>_xlfn.IFS(MOD(A2024,3)=2,VLOOKUP(A2024,任务数值!A:I,5),MOD(A2024,3)=0,VLOOKUP(A2024,任务数值!A:I,8),MOD(A2024,3)=1,VLOOKUP(A2024,任务数值!A:S,13))</f>
        <v>职业总等级到达15000</v>
      </c>
      <c r="C2024" s="17">
        <f t="shared" si="65"/>
        <v>2023</v>
      </c>
      <c r="D2024" s="22" t="str">
        <f t="shared" si="66"/>
        <v>成就类型-职业到达等级</v>
      </c>
      <c r="E2024" s="22">
        <v>1</v>
      </c>
      <c r="F2024" s="22">
        <f>_xlfn.IFS(MOD(A2024,3)=2,VLOOKUP(A2024,任务数值!A:R,9),MOD(A2024,3)=0,999,MOD(A2024,3)=1,VLOOKUP(A2024,任务数值!A:S,14))</f>
        <v>999</v>
      </c>
      <c r="G2024" s="22">
        <f>_xlfn.IFS(MOD(A2024,3)=2,1,MOD(A2024,3)=0,VLOOKUP(A2024,任务数值!A:S,7),MOD(A2024,3)=1,1)</f>
        <v>15000</v>
      </c>
      <c r="H2024" s="6" t="s">
        <v>21</v>
      </c>
      <c r="I2024" s="3">
        <v>3</v>
      </c>
    </row>
    <row r="2025" s="3" customFormat="1" spans="1:9">
      <c r="A2025" s="17">
        <v>2023</v>
      </c>
      <c r="B2025" s="3" t="str">
        <f>_xlfn.IFS(MOD(A2025,3)=2,VLOOKUP(A2025,任务数值!A:I,5),MOD(A2025,3)=0,VLOOKUP(A2025,任务数值!A:I,8),MOD(A2025,3)=1,VLOOKUP(A2025,任务数值!A:S,13))</f>
        <v>通关守卫战:暗紫星170</v>
      </c>
      <c r="C2025" s="17">
        <f t="shared" si="65"/>
        <v>2024</v>
      </c>
      <c r="D2025" s="22" t="str">
        <f t="shared" si="66"/>
        <v>成就类型-通关战斗类型关卡</v>
      </c>
      <c r="E2025" s="22">
        <v>1</v>
      </c>
      <c r="F2025" s="22" t="str">
        <f>_xlfn.IFS(MOD(A2025,3)=2,VLOOKUP(A2025,任务数值!A:R,9),MOD(A2025,3)=0,999,MOD(A2025,3)=1,VLOOKUP(A2025,任务数值!A:S,14))</f>
        <v>战斗类型-挂机关卡|35|170</v>
      </c>
      <c r="G2025" s="22">
        <f>_xlfn.IFS(MOD(A2025,3)=2,1,MOD(A2025,3)=0,VLOOKUP(A2025,任务数值!A:S,7),MOD(A2025,3)=1,1)</f>
        <v>1</v>
      </c>
      <c r="H2025" s="6" t="s">
        <v>21</v>
      </c>
      <c r="I2025" s="3">
        <v>3</v>
      </c>
    </row>
    <row r="2026" s="3" customFormat="1" spans="1:9">
      <c r="A2026" s="17">
        <v>2024</v>
      </c>
      <c r="B2026" s="3" t="str">
        <f>_xlfn.IFS(MOD(A2026,3)=2,VLOOKUP(A2026,任务数值!A:I,5),MOD(A2026,3)=0,VLOOKUP(A2026,任务数值!A:I,8),MOD(A2026,3)=1,VLOOKUP(A2026,任务数值!A:S,13))</f>
        <v>通关星球42-2</v>
      </c>
      <c r="C2026" s="17">
        <f t="shared" si="65"/>
        <v>2025</v>
      </c>
      <c r="D2026" s="22" t="str">
        <f t="shared" si="66"/>
        <v>成就类型-通关战斗类型关卡</v>
      </c>
      <c r="E2026" s="22">
        <v>1</v>
      </c>
      <c r="F2026" s="22" t="str">
        <f>_xlfn.IFS(MOD(A2026,3)=2,VLOOKUP(A2026,任务数值!A:R,9),MOD(A2026,3)=0,999,MOD(A2026,3)=1,VLOOKUP(A2026,任务数值!A:S,14))</f>
        <v>战斗类型-精英关卡|42|2</v>
      </c>
      <c r="G2026" s="22">
        <f>_xlfn.IFS(MOD(A2026,3)=2,1,MOD(A2026,3)=0,VLOOKUP(A2026,任务数值!A:S,7),MOD(A2026,3)=1,1)</f>
        <v>1</v>
      </c>
      <c r="H2026" s="6" t="s">
        <v>21</v>
      </c>
      <c r="I2026" s="3">
        <v>3</v>
      </c>
    </row>
    <row r="2027" s="3" customFormat="1" spans="1:9">
      <c r="A2027" s="17">
        <v>2025</v>
      </c>
      <c r="B2027" s="3" t="str">
        <f>_xlfn.IFS(MOD(A2027,3)=2,VLOOKUP(A2027,任务数值!A:I,5),MOD(A2027,3)=0,VLOOKUP(A2027,任务数值!A:I,8),MOD(A2027,3)=1,VLOOKUP(A2027,任务数值!A:S,13))</f>
        <v>职业总等级到达15000</v>
      </c>
      <c r="C2027" s="17">
        <f t="shared" si="65"/>
        <v>2026</v>
      </c>
      <c r="D2027" s="22" t="str">
        <f t="shared" si="66"/>
        <v>成就类型-职业到达等级</v>
      </c>
      <c r="E2027" s="22">
        <v>1</v>
      </c>
      <c r="F2027" s="22">
        <f>_xlfn.IFS(MOD(A2027,3)=2,VLOOKUP(A2027,任务数值!A:R,9),MOD(A2027,3)=0,999,MOD(A2027,3)=1,VLOOKUP(A2027,任务数值!A:S,14))</f>
        <v>999</v>
      </c>
      <c r="G2027" s="22">
        <f>_xlfn.IFS(MOD(A2027,3)=2,1,MOD(A2027,3)=0,VLOOKUP(A2027,任务数值!A:S,7),MOD(A2027,3)=1,1)</f>
        <v>15000</v>
      </c>
      <c r="H2027" s="6" t="s">
        <v>21</v>
      </c>
      <c r="I2027" s="3">
        <v>3</v>
      </c>
    </row>
    <row r="2028" s="3" customFormat="1" spans="1:9">
      <c r="A2028" s="17">
        <v>2026</v>
      </c>
      <c r="B2028" s="3" t="str">
        <f>_xlfn.IFS(MOD(A2028,3)=2,VLOOKUP(A2028,任务数值!A:I,5),MOD(A2028,3)=0,VLOOKUP(A2028,任务数值!A:I,8),MOD(A2028,3)=1,VLOOKUP(A2028,任务数值!A:S,13))</f>
        <v>通关守卫战:暗紫星170</v>
      </c>
      <c r="C2028" s="17">
        <f t="shared" si="65"/>
        <v>2027</v>
      </c>
      <c r="D2028" s="22" t="str">
        <f t="shared" si="66"/>
        <v>成就类型-通关战斗类型关卡</v>
      </c>
      <c r="E2028" s="22">
        <v>1</v>
      </c>
      <c r="F2028" s="22" t="str">
        <f>_xlfn.IFS(MOD(A2028,3)=2,VLOOKUP(A2028,任务数值!A:R,9),MOD(A2028,3)=0,999,MOD(A2028,3)=1,VLOOKUP(A2028,任务数值!A:S,14))</f>
        <v>战斗类型-挂机关卡|35|170</v>
      </c>
      <c r="G2028" s="22">
        <f>_xlfn.IFS(MOD(A2028,3)=2,1,MOD(A2028,3)=0,VLOOKUP(A2028,任务数值!A:S,7),MOD(A2028,3)=1,1)</f>
        <v>1</v>
      </c>
      <c r="H2028" s="6" t="s">
        <v>21</v>
      </c>
      <c r="I2028" s="3">
        <v>3</v>
      </c>
    </row>
    <row r="2029" s="3" customFormat="1" spans="1:9">
      <c r="A2029" s="17">
        <v>2027</v>
      </c>
      <c r="B2029" s="3" t="str">
        <f>_xlfn.IFS(MOD(A2029,3)=2,VLOOKUP(A2029,任务数值!A:I,5),MOD(A2029,3)=0,VLOOKUP(A2029,任务数值!A:I,8),MOD(A2029,3)=1,VLOOKUP(A2029,任务数值!A:S,13))</f>
        <v>通关星球42-2</v>
      </c>
      <c r="C2029" s="17">
        <f t="shared" si="65"/>
        <v>2028</v>
      </c>
      <c r="D2029" s="22" t="str">
        <f t="shared" si="66"/>
        <v>成就类型-通关战斗类型关卡</v>
      </c>
      <c r="E2029" s="22">
        <v>1</v>
      </c>
      <c r="F2029" s="22" t="str">
        <f>_xlfn.IFS(MOD(A2029,3)=2,VLOOKUP(A2029,任务数值!A:R,9),MOD(A2029,3)=0,999,MOD(A2029,3)=1,VLOOKUP(A2029,任务数值!A:S,14))</f>
        <v>战斗类型-精英关卡|42|2</v>
      </c>
      <c r="G2029" s="22">
        <f>_xlfn.IFS(MOD(A2029,3)=2,1,MOD(A2029,3)=0,VLOOKUP(A2029,任务数值!A:S,7),MOD(A2029,3)=1,1)</f>
        <v>1</v>
      </c>
      <c r="H2029" s="6" t="s">
        <v>21</v>
      </c>
      <c r="I2029" s="3">
        <v>3</v>
      </c>
    </row>
    <row r="2030" s="3" customFormat="1" spans="1:9">
      <c r="A2030" s="17">
        <v>2028</v>
      </c>
      <c r="B2030" s="3" t="str">
        <f>_xlfn.IFS(MOD(A2030,3)=2,VLOOKUP(A2030,任务数值!A:I,5),MOD(A2030,3)=0,VLOOKUP(A2030,任务数值!A:I,8),MOD(A2030,3)=1,VLOOKUP(A2030,任务数值!A:S,13))</f>
        <v>职业总等级到达15000</v>
      </c>
      <c r="C2030" s="17">
        <f t="shared" si="65"/>
        <v>2029</v>
      </c>
      <c r="D2030" s="22" t="str">
        <f t="shared" si="66"/>
        <v>成就类型-职业到达等级</v>
      </c>
      <c r="E2030" s="22">
        <v>1</v>
      </c>
      <c r="F2030" s="22">
        <f>_xlfn.IFS(MOD(A2030,3)=2,VLOOKUP(A2030,任务数值!A:R,9),MOD(A2030,3)=0,999,MOD(A2030,3)=1,VLOOKUP(A2030,任务数值!A:S,14))</f>
        <v>999</v>
      </c>
      <c r="G2030" s="22">
        <f>_xlfn.IFS(MOD(A2030,3)=2,1,MOD(A2030,3)=0,VLOOKUP(A2030,任务数值!A:S,7),MOD(A2030,3)=1,1)</f>
        <v>15000</v>
      </c>
      <c r="H2030" s="6" t="s">
        <v>21</v>
      </c>
      <c r="I2030" s="3">
        <v>3</v>
      </c>
    </row>
    <row r="2031" s="3" customFormat="1" spans="1:9">
      <c r="A2031" s="17">
        <v>2029</v>
      </c>
      <c r="B2031" s="3" t="str">
        <f>_xlfn.IFS(MOD(A2031,3)=2,VLOOKUP(A2031,任务数值!A:I,5),MOD(A2031,3)=0,VLOOKUP(A2031,任务数值!A:I,8),MOD(A2031,3)=1,VLOOKUP(A2031,任务数值!A:S,13))</f>
        <v>通关守卫战:暗紫星170</v>
      </c>
      <c r="C2031" s="17">
        <f t="shared" si="65"/>
        <v>2030</v>
      </c>
      <c r="D2031" s="22" t="str">
        <f t="shared" si="66"/>
        <v>成就类型-通关战斗类型关卡</v>
      </c>
      <c r="E2031" s="22">
        <v>1</v>
      </c>
      <c r="F2031" s="22" t="str">
        <f>_xlfn.IFS(MOD(A2031,3)=2,VLOOKUP(A2031,任务数值!A:R,9),MOD(A2031,3)=0,999,MOD(A2031,3)=1,VLOOKUP(A2031,任务数值!A:S,14))</f>
        <v>战斗类型-挂机关卡|35|170</v>
      </c>
      <c r="G2031" s="22">
        <f>_xlfn.IFS(MOD(A2031,3)=2,1,MOD(A2031,3)=0,VLOOKUP(A2031,任务数值!A:S,7),MOD(A2031,3)=1,1)</f>
        <v>1</v>
      </c>
      <c r="H2031" s="6" t="s">
        <v>21</v>
      </c>
      <c r="I2031" s="3">
        <v>3</v>
      </c>
    </row>
    <row r="2032" s="3" customFormat="1" spans="1:9">
      <c r="A2032" s="17">
        <v>2030</v>
      </c>
      <c r="B2032" s="3" t="str">
        <f>_xlfn.IFS(MOD(A2032,3)=2,VLOOKUP(A2032,任务数值!A:I,5),MOD(A2032,3)=0,VLOOKUP(A2032,任务数值!A:I,8),MOD(A2032,3)=1,VLOOKUP(A2032,任务数值!A:S,13))</f>
        <v>通关星球42-2</v>
      </c>
      <c r="C2032" s="17">
        <f t="shared" si="65"/>
        <v>2031</v>
      </c>
      <c r="D2032" s="22" t="str">
        <f t="shared" si="66"/>
        <v>成就类型-通关战斗类型关卡</v>
      </c>
      <c r="E2032" s="22">
        <v>1</v>
      </c>
      <c r="F2032" s="22" t="str">
        <f>_xlfn.IFS(MOD(A2032,3)=2,VLOOKUP(A2032,任务数值!A:R,9),MOD(A2032,3)=0,999,MOD(A2032,3)=1,VLOOKUP(A2032,任务数值!A:S,14))</f>
        <v>战斗类型-精英关卡|42|2</v>
      </c>
      <c r="G2032" s="22">
        <f>_xlfn.IFS(MOD(A2032,3)=2,1,MOD(A2032,3)=0,VLOOKUP(A2032,任务数值!A:S,7),MOD(A2032,3)=1,1)</f>
        <v>1</v>
      </c>
      <c r="H2032" s="6" t="s">
        <v>21</v>
      </c>
      <c r="I2032" s="3">
        <v>3</v>
      </c>
    </row>
    <row r="2033" s="3" customFormat="1" spans="1:9">
      <c r="A2033" s="17">
        <v>2031</v>
      </c>
      <c r="B2033" s="3" t="str">
        <f>_xlfn.IFS(MOD(A2033,3)=2,VLOOKUP(A2033,任务数值!A:I,5),MOD(A2033,3)=0,VLOOKUP(A2033,任务数值!A:I,8),MOD(A2033,3)=1,VLOOKUP(A2033,任务数值!A:S,13))</f>
        <v>职业总等级到达15000</v>
      </c>
      <c r="C2033" s="17">
        <f t="shared" si="65"/>
        <v>2032</v>
      </c>
      <c r="D2033" s="22" t="str">
        <f t="shared" si="66"/>
        <v>成就类型-职业到达等级</v>
      </c>
      <c r="E2033" s="22">
        <v>1</v>
      </c>
      <c r="F2033" s="22">
        <f>_xlfn.IFS(MOD(A2033,3)=2,VLOOKUP(A2033,任务数值!A:R,9),MOD(A2033,3)=0,999,MOD(A2033,3)=1,VLOOKUP(A2033,任务数值!A:S,14))</f>
        <v>999</v>
      </c>
      <c r="G2033" s="22">
        <f>_xlfn.IFS(MOD(A2033,3)=2,1,MOD(A2033,3)=0,VLOOKUP(A2033,任务数值!A:S,7),MOD(A2033,3)=1,1)</f>
        <v>15000</v>
      </c>
      <c r="H2033" s="6" t="s">
        <v>21</v>
      </c>
      <c r="I2033" s="3">
        <v>3</v>
      </c>
    </row>
    <row r="2034" s="3" customFormat="1" spans="1:9">
      <c r="A2034" s="17">
        <v>2032</v>
      </c>
      <c r="B2034" s="3" t="str">
        <f>_xlfn.IFS(MOD(A2034,3)=2,VLOOKUP(A2034,任务数值!A:I,5),MOD(A2034,3)=0,VLOOKUP(A2034,任务数值!A:I,8),MOD(A2034,3)=1,VLOOKUP(A2034,任务数值!A:S,13))</f>
        <v>通关守卫战:暗紫星170</v>
      </c>
      <c r="C2034" s="17">
        <f t="shared" si="65"/>
        <v>2033</v>
      </c>
      <c r="D2034" s="22" t="str">
        <f t="shared" si="66"/>
        <v>成就类型-通关战斗类型关卡</v>
      </c>
      <c r="E2034" s="22">
        <v>1</v>
      </c>
      <c r="F2034" s="22" t="str">
        <f>_xlfn.IFS(MOD(A2034,3)=2,VLOOKUP(A2034,任务数值!A:R,9),MOD(A2034,3)=0,999,MOD(A2034,3)=1,VLOOKUP(A2034,任务数值!A:S,14))</f>
        <v>战斗类型-挂机关卡|35|170</v>
      </c>
      <c r="G2034" s="22">
        <f>_xlfn.IFS(MOD(A2034,3)=2,1,MOD(A2034,3)=0,VLOOKUP(A2034,任务数值!A:S,7),MOD(A2034,3)=1,1)</f>
        <v>1</v>
      </c>
      <c r="H2034" s="6" t="s">
        <v>21</v>
      </c>
      <c r="I2034" s="3">
        <v>3</v>
      </c>
    </row>
    <row r="2035" s="3" customFormat="1" spans="1:9">
      <c r="A2035" s="17">
        <v>2033</v>
      </c>
      <c r="B2035" s="3" t="str">
        <f>_xlfn.IFS(MOD(A2035,3)=2,VLOOKUP(A2035,任务数值!A:I,5),MOD(A2035,3)=0,VLOOKUP(A2035,任务数值!A:I,8),MOD(A2035,3)=1,VLOOKUP(A2035,任务数值!A:S,13))</f>
        <v>通关星球42-2</v>
      </c>
      <c r="C2035" s="17">
        <f t="shared" si="65"/>
        <v>2034</v>
      </c>
      <c r="D2035" s="22" t="str">
        <f t="shared" si="66"/>
        <v>成就类型-通关战斗类型关卡</v>
      </c>
      <c r="E2035" s="22">
        <v>1</v>
      </c>
      <c r="F2035" s="22" t="str">
        <f>_xlfn.IFS(MOD(A2035,3)=2,VLOOKUP(A2035,任务数值!A:R,9),MOD(A2035,3)=0,999,MOD(A2035,3)=1,VLOOKUP(A2035,任务数值!A:S,14))</f>
        <v>战斗类型-精英关卡|42|2</v>
      </c>
      <c r="G2035" s="22">
        <f>_xlfn.IFS(MOD(A2035,3)=2,1,MOD(A2035,3)=0,VLOOKUP(A2035,任务数值!A:S,7),MOD(A2035,3)=1,1)</f>
        <v>1</v>
      </c>
      <c r="H2035" s="6" t="s">
        <v>21</v>
      </c>
      <c r="I2035" s="3">
        <v>3</v>
      </c>
    </row>
    <row r="2036" s="3" customFormat="1" spans="1:9">
      <c r="A2036" s="17">
        <v>2034</v>
      </c>
      <c r="B2036" s="3" t="str">
        <f>_xlfn.IFS(MOD(A2036,3)=2,VLOOKUP(A2036,任务数值!A:I,5),MOD(A2036,3)=0,VLOOKUP(A2036,任务数值!A:I,8),MOD(A2036,3)=1,VLOOKUP(A2036,任务数值!A:S,13))</f>
        <v>职业总等级到达15000</v>
      </c>
      <c r="C2036" s="17">
        <f t="shared" si="65"/>
        <v>2035</v>
      </c>
      <c r="D2036" s="22" t="str">
        <f t="shared" si="66"/>
        <v>成就类型-职业到达等级</v>
      </c>
      <c r="E2036" s="22">
        <v>1</v>
      </c>
      <c r="F2036" s="22">
        <f>_xlfn.IFS(MOD(A2036,3)=2,VLOOKUP(A2036,任务数值!A:R,9),MOD(A2036,3)=0,999,MOD(A2036,3)=1,VLOOKUP(A2036,任务数值!A:S,14))</f>
        <v>999</v>
      </c>
      <c r="G2036" s="22">
        <f>_xlfn.IFS(MOD(A2036,3)=2,1,MOD(A2036,3)=0,VLOOKUP(A2036,任务数值!A:S,7),MOD(A2036,3)=1,1)</f>
        <v>15000</v>
      </c>
      <c r="H2036" s="6" t="s">
        <v>21</v>
      </c>
      <c r="I2036" s="3">
        <v>3</v>
      </c>
    </row>
    <row r="2037" s="3" customFormat="1" spans="1:9">
      <c r="A2037" s="17">
        <v>2035</v>
      </c>
      <c r="B2037" s="3" t="str">
        <f>_xlfn.IFS(MOD(A2037,3)=2,VLOOKUP(A2037,任务数值!A:I,5),MOD(A2037,3)=0,VLOOKUP(A2037,任务数值!A:I,8),MOD(A2037,3)=1,VLOOKUP(A2037,任务数值!A:S,13))</f>
        <v>通关守卫战:暗紫星170</v>
      </c>
      <c r="C2037" s="17">
        <f t="shared" si="65"/>
        <v>2036</v>
      </c>
      <c r="D2037" s="22" t="str">
        <f t="shared" si="66"/>
        <v>成就类型-通关战斗类型关卡</v>
      </c>
      <c r="E2037" s="22">
        <v>1</v>
      </c>
      <c r="F2037" s="22" t="str">
        <f>_xlfn.IFS(MOD(A2037,3)=2,VLOOKUP(A2037,任务数值!A:R,9),MOD(A2037,3)=0,999,MOD(A2037,3)=1,VLOOKUP(A2037,任务数值!A:S,14))</f>
        <v>战斗类型-挂机关卡|35|170</v>
      </c>
      <c r="G2037" s="22">
        <f>_xlfn.IFS(MOD(A2037,3)=2,1,MOD(A2037,3)=0,VLOOKUP(A2037,任务数值!A:S,7),MOD(A2037,3)=1,1)</f>
        <v>1</v>
      </c>
      <c r="H2037" s="6" t="s">
        <v>21</v>
      </c>
      <c r="I2037" s="3">
        <v>3</v>
      </c>
    </row>
    <row r="2038" s="3" customFormat="1" spans="1:9">
      <c r="A2038" s="17">
        <v>2036</v>
      </c>
      <c r="B2038" s="3" t="str">
        <f>_xlfn.IFS(MOD(A2038,3)=2,VLOOKUP(A2038,任务数值!A:I,5),MOD(A2038,3)=0,VLOOKUP(A2038,任务数值!A:I,8),MOD(A2038,3)=1,VLOOKUP(A2038,任务数值!A:S,13))</f>
        <v>通关星球42-2</v>
      </c>
      <c r="C2038" s="17">
        <f t="shared" si="65"/>
        <v>2037</v>
      </c>
      <c r="D2038" s="22" t="str">
        <f t="shared" si="66"/>
        <v>成就类型-通关战斗类型关卡</v>
      </c>
      <c r="E2038" s="22">
        <v>1</v>
      </c>
      <c r="F2038" s="22" t="str">
        <f>_xlfn.IFS(MOD(A2038,3)=2,VLOOKUP(A2038,任务数值!A:R,9),MOD(A2038,3)=0,999,MOD(A2038,3)=1,VLOOKUP(A2038,任务数值!A:S,14))</f>
        <v>战斗类型-精英关卡|42|2</v>
      </c>
      <c r="G2038" s="22">
        <f>_xlfn.IFS(MOD(A2038,3)=2,1,MOD(A2038,3)=0,VLOOKUP(A2038,任务数值!A:S,7),MOD(A2038,3)=1,1)</f>
        <v>1</v>
      </c>
      <c r="H2038" s="6" t="s">
        <v>21</v>
      </c>
      <c r="I2038" s="3">
        <v>3</v>
      </c>
    </row>
    <row r="2039" s="3" customFormat="1" spans="1:9">
      <c r="A2039" s="17">
        <v>2037</v>
      </c>
      <c r="B2039" s="3" t="str">
        <f>_xlfn.IFS(MOD(A2039,3)=2,VLOOKUP(A2039,任务数值!A:I,5),MOD(A2039,3)=0,VLOOKUP(A2039,任务数值!A:I,8),MOD(A2039,3)=1,VLOOKUP(A2039,任务数值!A:S,13))</f>
        <v>职业总等级到达15000</v>
      </c>
      <c r="C2039" s="17">
        <f t="shared" si="65"/>
        <v>2038</v>
      </c>
      <c r="D2039" s="22" t="str">
        <f t="shared" si="66"/>
        <v>成就类型-职业到达等级</v>
      </c>
      <c r="E2039" s="22">
        <v>1</v>
      </c>
      <c r="F2039" s="22">
        <f>_xlfn.IFS(MOD(A2039,3)=2,VLOOKUP(A2039,任务数值!A:R,9),MOD(A2039,3)=0,999,MOD(A2039,3)=1,VLOOKUP(A2039,任务数值!A:S,14))</f>
        <v>999</v>
      </c>
      <c r="G2039" s="22">
        <f>_xlfn.IFS(MOD(A2039,3)=2,1,MOD(A2039,3)=0,VLOOKUP(A2039,任务数值!A:S,7),MOD(A2039,3)=1,1)</f>
        <v>15000</v>
      </c>
      <c r="H2039" s="6" t="s">
        <v>21</v>
      </c>
      <c r="I2039" s="3">
        <v>3</v>
      </c>
    </row>
    <row r="2040" s="3" customFormat="1" spans="1:9">
      <c r="A2040" s="17">
        <v>2038</v>
      </c>
      <c r="B2040" s="3" t="str">
        <f>_xlfn.IFS(MOD(A2040,3)=2,VLOOKUP(A2040,任务数值!A:I,5),MOD(A2040,3)=0,VLOOKUP(A2040,任务数值!A:I,8),MOD(A2040,3)=1,VLOOKUP(A2040,任务数值!A:S,13))</f>
        <v>通关守卫战:暗紫星170</v>
      </c>
      <c r="C2040" s="17">
        <f t="shared" si="65"/>
        <v>2039</v>
      </c>
      <c r="D2040" s="22" t="str">
        <f t="shared" si="66"/>
        <v>成就类型-通关战斗类型关卡</v>
      </c>
      <c r="E2040" s="22">
        <v>1</v>
      </c>
      <c r="F2040" s="22" t="str">
        <f>_xlfn.IFS(MOD(A2040,3)=2,VLOOKUP(A2040,任务数值!A:R,9),MOD(A2040,3)=0,999,MOD(A2040,3)=1,VLOOKUP(A2040,任务数值!A:S,14))</f>
        <v>战斗类型-挂机关卡|35|170</v>
      </c>
      <c r="G2040" s="22">
        <f>_xlfn.IFS(MOD(A2040,3)=2,1,MOD(A2040,3)=0,VLOOKUP(A2040,任务数值!A:S,7),MOD(A2040,3)=1,1)</f>
        <v>1</v>
      </c>
      <c r="H2040" s="6" t="s">
        <v>21</v>
      </c>
      <c r="I2040" s="3">
        <v>3</v>
      </c>
    </row>
    <row r="2041" s="3" customFormat="1" spans="1:9">
      <c r="A2041" s="17">
        <v>2039</v>
      </c>
      <c r="B2041" s="3" t="str">
        <f>_xlfn.IFS(MOD(A2041,3)=2,VLOOKUP(A2041,任务数值!A:I,5),MOD(A2041,3)=0,VLOOKUP(A2041,任务数值!A:I,8),MOD(A2041,3)=1,VLOOKUP(A2041,任务数值!A:S,13))</f>
        <v>通关星球42-2</v>
      </c>
      <c r="C2041" s="17">
        <f t="shared" si="65"/>
        <v>2040</v>
      </c>
      <c r="D2041" s="22" t="str">
        <f t="shared" si="66"/>
        <v>成就类型-通关战斗类型关卡</v>
      </c>
      <c r="E2041" s="22">
        <v>1</v>
      </c>
      <c r="F2041" s="22" t="str">
        <f>_xlfn.IFS(MOD(A2041,3)=2,VLOOKUP(A2041,任务数值!A:R,9),MOD(A2041,3)=0,999,MOD(A2041,3)=1,VLOOKUP(A2041,任务数值!A:S,14))</f>
        <v>战斗类型-精英关卡|42|2</v>
      </c>
      <c r="G2041" s="22">
        <f>_xlfn.IFS(MOD(A2041,3)=2,1,MOD(A2041,3)=0,VLOOKUP(A2041,任务数值!A:S,7),MOD(A2041,3)=1,1)</f>
        <v>1</v>
      </c>
      <c r="H2041" s="6" t="s">
        <v>21</v>
      </c>
      <c r="I2041" s="3">
        <v>3</v>
      </c>
    </row>
    <row r="2042" s="3" customFormat="1" spans="1:9">
      <c r="A2042" s="17">
        <v>2040</v>
      </c>
      <c r="B2042" s="3" t="str">
        <f>_xlfn.IFS(MOD(A2042,3)=2,VLOOKUP(A2042,任务数值!A:I,5),MOD(A2042,3)=0,VLOOKUP(A2042,任务数值!A:I,8),MOD(A2042,3)=1,VLOOKUP(A2042,任务数值!A:S,13))</f>
        <v>职业总等级到达15000</v>
      </c>
      <c r="C2042" s="17">
        <f t="shared" si="65"/>
        <v>2041</v>
      </c>
      <c r="D2042" s="22" t="str">
        <f t="shared" si="66"/>
        <v>成就类型-职业到达等级</v>
      </c>
      <c r="E2042" s="22">
        <v>1</v>
      </c>
      <c r="F2042" s="22">
        <f>_xlfn.IFS(MOD(A2042,3)=2,VLOOKUP(A2042,任务数值!A:R,9),MOD(A2042,3)=0,999,MOD(A2042,3)=1,VLOOKUP(A2042,任务数值!A:S,14))</f>
        <v>999</v>
      </c>
      <c r="G2042" s="22">
        <f>_xlfn.IFS(MOD(A2042,3)=2,1,MOD(A2042,3)=0,VLOOKUP(A2042,任务数值!A:S,7),MOD(A2042,3)=1,1)</f>
        <v>15000</v>
      </c>
      <c r="H2042" s="6" t="s">
        <v>21</v>
      </c>
      <c r="I2042" s="3">
        <v>3</v>
      </c>
    </row>
    <row r="2043" s="3" customFormat="1" spans="1:9">
      <c r="A2043" s="17">
        <v>2041</v>
      </c>
      <c r="B2043" s="3" t="str">
        <f>_xlfn.IFS(MOD(A2043,3)=2,VLOOKUP(A2043,任务数值!A:I,5),MOD(A2043,3)=0,VLOOKUP(A2043,任务数值!A:I,8),MOD(A2043,3)=1,VLOOKUP(A2043,任务数值!A:S,13))</f>
        <v>通关守卫战:暗紫星170</v>
      </c>
      <c r="C2043" s="17">
        <f t="shared" si="65"/>
        <v>2042</v>
      </c>
      <c r="D2043" s="22" t="str">
        <f t="shared" si="66"/>
        <v>成就类型-通关战斗类型关卡</v>
      </c>
      <c r="E2043" s="22">
        <v>1</v>
      </c>
      <c r="F2043" s="22" t="str">
        <f>_xlfn.IFS(MOD(A2043,3)=2,VLOOKUP(A2043,任务数值!A:R,9),MOD(A2043,3)=0,999,MOD(A2043,3)=1,VLOOKUP(A2043,任务数值!A:S,14))</f>
        <v>战斗类型-挂机关卡|35|170</v>
      </c>
      <c r="G2043" s="22">
        <f>_xlfn.IFS(MOD(A2043,3)=2,1,MOD(A2043,3)=0,VLOOKUP(A2043,任务数值!A:S,7),MOD(A2043,3)=1,1)</f>
        <v>1</v>
      </c>
      <c r="H2043" s="6" t="s">
        <v>21</v>
      </c>
      <c r="I2043" s="3">
        <v>3</v>
      </c>
    </row>
    <row r="2044" s="3" customFormat="1" spans="1:9">
      <c r="A2044" s="17">
        <v>2042</v>
      </c>
      <c r="B2044" s="3" t="str">
        <f>_xlfn.IFS(MOD(A2044,3)=2,VLOOKUP(A2044,任务数值!A:I,5),MOD(A2044,3)=0,VLOOKUP(A2044,任务数值!A:I,8),MOD(A2044,3)=1,VLOOKUP(A2044,任务数值!A:S,13))</f>
        <v>通关星球42-2</v>
      </c>
      <c r="C2044" s="17">
        <f t="shared" si="65"/>
        <v>2043</v>
      </c>
      <c r="D2044" s="22" t="str">
        <f t="shared" si="66"/>
        <v>成就类型-通关战斗类型关卡</v>
      </c>
      <c r="E2044" s="22">
        <v>1</v>
      </c>
      <c r="F2044" s="22" t="str">
        <f>_xlfn.IFS(MOD(A2044,3)=2,VLOOKUP(A2044,任务数值!A:R,9),MOD(A2044,3)=0,999,MOD(A2044,3)=1,VLOOKUP(A2044,任务数值!A:S,14))</f>
        <v>战斗类型-精英关卡|42|2</v>
      </c>
      <c r="G2044" s="22">
        <f>_xlfn.IFS(MOD(A2044,3)=2,1,MOD(A2044,3)=0,VLOOKUP(A2044,任务数值!A:S,7),MOD(A2044,3)=1,1)</f>
        <v>1</v>
      </c>
      <c r="H2044" s="6" t="s">
        <v>21</v>
      </c>
      <c r="I2044" s="3">
        <v>3</v>
      </c>
    </row>
    <row r="2045" s="3" customFormat="1" spans="1:9">
      <c r="A2045" s="17">
        <v>2043</v>
      </c>
      <c r="B2045" s="3" t="str">
        <f>_xlfn.IFS(MOD(A2045,3)=2,VLOOKUP(A2045,任务数值!A:I,5),MOD(A2045,3)=0,VLOOKUP(A2045,任务数值!A:I,8),MOD(A2045,3)=1,VLOOKUP(A2045,任务数值!A:S,13))</f>
        <v>职业总等级到达15000</v>
      </c>
      <c r="C2045" s="17">
        <f t="shared" si="65"/>
        <v>2044</v>
      </c>
      <c r="D2045" s="22" t="str">
        <f t="shared" si="66"/>
        <v>成就类型-职业到达等级</v>
      </c>
      <c r="E2045" s="22">
        <v>1</v>
      </c>
      <c r="F2045" s="22">
        <f>_xlfn.IFS(MOD(A2045,3)=2,VLOOKUP(A2045,任务数值!A:R,9),MOD(A2045,3)=0,999,MOD(A2045,3)=1,VLOOKUP(A2045,任务数值!A:S,14))</f>
        <v>999</v>
      </c>
      <c r="G2045" s="22">
        <f>_xlfn.IFS(MOD(A2045,3)=2,1,MOD(A2045,3)=0,VLOOKUP(A2045,任务数值!A:S,7),MOD(A2045,3)=1,1)</f>
        <v>15000</v>
      </c>
      <c r="H2045" s="6" t="s">
        <v>21</v>
      </c>
      <c r="I2045" s="3">
        <v>3</v>
      </c>
    </row>
    <row r="2046" s="3" customFormat="1" spans="1:9">
      <c r="A2046" s="17">
        <v>2044</v>
      </c>
      <c r="B2046" s="3" t="str">
        <f>_xlfn.IFS(MOD(A2046,3)=2,VLOOKUP(A2046,任务数值!A:I,5),MOD(A2046,3)=0,VLOOKUP(A2046,任务数值!A:I,8),MOD(A2046,3)=1,VLOOKUP(A2046,任务数值!A:S,13))</f>
        <v>通关守卫战:暗紫星170</v>
      </c>
      <c r="C2046" s="17">
        <f t="shared" si="65"/>
        <v>2045</v>
      </c>
      <c r="D2046" s="22" t="str">
        <f t="shared" si="66"/>
        <v>成就类型-通关战斗类型关卡</v>
      </c>
      <c r="E2046" s="22">
        <v>1</v>
      </c>
      <c r="F2046" s="22" t="str">
        <f>_xlfn.IFS(MOD(A2046,3)=2,VLOOKUP(A2046,任务数值!A:R,9),MOD(A2046,3)=0,999,MOD(A2046,3)=1,VLOOKUP(A2046,任务数值!A:S,14))</f>
        <v>战斗类型-挂机关卡|35|170</v>
      </c>
      <c r="G2046" s="22">
        <f>_xlfn.IFS(MOD(A2046,3)=2,1,MOD(A2046,3)=0,VLOOKUP(A2046,任务数值!A:S,7),MOD(A2046,3)=1,1)</f>
        <v>1</v>
      </c>
      <c r="H2046" s="6" t="s">
        <v>21</v>
      </c>
      <c r="I2046" s="3">
        <v>3</v>
      </c>
    </row>
    <row r="2047" s="3" customFormat="1" spans="1:9">
      <c r="A2047" s="17">
        <v>2045</v>
      </c>
      <c r="B2047" s="3" t="str">
        <f>_xlfn.IFS(MOD(A2047,3)=2,VLOOKUP(A2047,任务数值!A:I,5),MOD(A2047,3)=0,VLOOKUP(A2047,任务数值!A:I,8),MOD(A2047,3)=1,VLOOKUP(A2047,任务数值!A:S,13))</f>
        <v>通关星球42-2</v>
      </c>
      <c r="C2047" s="17">
        <f t="shared" si="65"/>
        <v>2046</v>
      </c>
      <c r="D2047" s="22" t="str">
        <f t="shared" si="66"/>
        <v>成就类型-通关战斗类型关卡</v>
      </c>
      <c r="E2047" s="22">
        <v>1</v>
      </c>
      <c r="F2047" s="22" t="str">
        <f>_xlfn.IFS(MOD(A2047,3)=2,VLOOKUP(A2047,任务数值!A:R,9),MOD(A2047,3)=0,999,MOD(A2047,3)=1,VLOOKUP(A2047,任务数值!A:S,14))</f>
        <v>战斗类型-精英关卡|42|2</v>
      </c>
      <c r="G2047" s="22">
        <f>_xlfn.IFS(MOD(A2047,3)=2,1,MOD(A2047,3)=0,VLOOKUP(A2047,任务数值!A:S,7),MOD(A2047,3)=1,1)</f>
        <v>1</v>
      </c>
      <c r="H2047" s="6" t="s">
        <v>21</v>
      </c>
      <c r="I2047" s="3">
        <v>3</v>
      </c>
    </row>
    <row r="2048" s="3" customFormat="1" spans="1:9">
      <c r="A2048" s="17">
        <v>2046</v>
      </c>
      <c r="B2048" s="3" t="str">
        <f>_xlfn.IFS(MOD(A2048,3)=2,VLOOKUP(A2048,任务数值!A:I,5),MOD(A2048,3)=0,VLOOKUP(A2048,任务数值!A:I,8),MOD(A2048,3)=1,VLOOKUP(A2048,任务数值!A:S,13))</f>
        <v>职业总等级到达15000</v>
      </c>
      <c r="C2048" s="17">
        <f t="shared" si="65"/>
        <v>2047</v>
      </c>
      <c r="D2048" s="22" t="str">
        <f t="shared" si="66"/>
        <v>成就类型-职业到达等级</v>
      </c>
      <c r="E2048" s="22">
        <v>1</v>
      </c>
      <c r="F2048" s="22">
        <f>_xlfn.IFS(MOD(A2048,3)=2,VLOOKUP(A2048,任务数值!A:R,9),MOD(A2048,3)=0,999,MOD(A2048,3)=1,VLOOKUP(A2048,任务数值!A:S,14))</f>
        <v>999</v>
      </c>
      <c r="G2048" s="22">
        <f>_xlfn.IFS(MOD(A2048,3)=2,1,MOD(A2048,3)=0,VLOOKUP(A2048,任务数值!A:S,7),MOD(A2048,3)=1,1)</f>
        <v>15000</v>
      </c>
      <c r="H2048" s="6" t="s">
        <v>21</v>
      </c>
      <c r="I2048" s="3">
        <v>3</v>
      </c>
    </row>
    <row r="2049" s="3" customFormat="1" spans="1:9">
      <c r="A2049" s="17">
        <v>2047</v>
      </c>
      <c r="B2049" s="3" t="str">
        <f>_xlfn.IFS(MOD(A2049,3)=2,VLOOKUP(A2049,任务数值!A:I,5),MOD(A2049,3)=0,VLOOKUP(A2049,任务数值!A:I,8),MOD(A2049,3)=1,VLOOKUP(A2049,任务数值!A:S,13))</f>
        <v>通关守卫战:暗紫星170</v>
      </c>
      <c r="C2049" s="17">
        <f t="shared" si="65"/>
        <v>2048</v>
      </c>
      <c r="D2049" s="22" t="str">
        <f t="shared" si="66"/>
        <v>成就类型-通关战斗类型关卡</v>
      </c>
      <c r="E2049" s="22">
        <v>1</v>
      </c>
      <c r="F2049" s="22" t="str">
        <f>_xlfn.IFS(MOD(A2049,3)=2,VLOOKUP(A2049,任务数值!A:R,9),MOD(A2049,3)=0,999,MOD(A2049,3)=1,VLOOKUP(A2049,任务数值!A:S,14))</f>
        <v>战斗类型-挂机关卡|35|170</v>
      </c>
      <c r="G2049" s="22">
        <f>_xlfn.IFS(MOD(A2049,3)=2,1,MOD(A2049,3)=0,VLOOKUP(A2049,任务数值!A:S,7),MOD(A2049,3)=1,1)</f>
        <v>1</v>
      </c>
      <c r="H2049" s="6" t="s">
        <v>21</v>
      </c>
      <c r="I2049" s="3">
        <v>3</v>
      </c>
    </row>
    <row r="2050" s="3" customFormat="1" spans="1:9">
      <c r="A2050" s="17">
        <v>2048</v>
      </c>
      <c r="B2050" s="3" t="str">
        <f>_xlfn.IFS(MOD(A2050,3)=2,VLOOKUP(A2050,任务数值!A:I,5),MOD(A2050,3)=0,VLOOKUP(A2050,任务数值!A:I,8),MOD(A2050,3)=1,VLOOKUP(A2050,任务数值!A:S,13))</f>
        <v>通关星球42-2</v>
      </c>
      <c r="C2050" s="17">
        <f t="shared" ref="C2050:C2113" si="67">A2050+1</f>
        <v>2049</v>
      </c>
      <c r="D2050" s="22" t="str">
        <f t="shared" ref="D2050:D2113" si="68">_xlfn.IFS(MOD(A2050,3)=2,"成就类型-通关战斗类型关卡",MOD(A2050,3)=0,"成就类型-职业到达等级",MOD(A2050,3)=1,"成就类型-通关战斗类型关卡")</f>
        <v>成就类型-通关战斗类型关卡</v>
      </c>
      <c r="E2050" s="22">
        <v>1</v>
      </c>
      <c r="F2050" s="22" t="str">
        <f>_xlfn.IFS(MOD(A2050,3)=2,VLOOKUP(A2050,任务数值!A:R,9),MOD(A2050,3)=0,999,MOD(A2050,3)=1,VLOOKUP(A2050,任务数值!A:S,14))</f>
        <v>战斗类型-精英关卡|42|2</v>
      </c>
      <c r="G2050" s="22">
        <f>_xlfn.IFS(MOD(A2050,3)=2,1,MOD(A2050,3)=0,VLOOKUP(A2050,任务数值!A:S,7),MOD(A2050,3)=1,1)</f>
        <v>1</v>
      </c>
      <c r="H2050" s="6" t="s">
        <v>21</v>
      </c>
      <c r="I2050" s="3">
        <v>3</v>
      </c>
    </row>
    <row r="2051" s="3" customFormat="1" spans="1:9">
      <c r="A2051" s="17">
        <v>2049</v>
      </c>
      <c r="B2051" s="3" t="str">
        <f>_xlfn.IFS(MOD(A2051,3)=2,VLOOKUP(A2051,任务数值!A:I,5),MOD(A2051,3)=0,VLOOKUP(A2051,任务数值!A:I,8),MOD(A2051,3)=1,VLOOKUP(A2051,任务数值!A:S,13))</f>
        <v>职业总等级到达15000</v>
      </c>
      <c r="C2051" s="17">
        <f t="shared" si="67"/>
        <v>2050</v>
      </c>
      <c r="D2051" s="22" t="str">
        <f t="shared" si="68"/>
        <v>成就类型-职业到达等级</v>
      </c>
      <c r="E2051" s="22">
        <v>1</v>
      </c>
      <c r="F2051" s="22">
        <f>_xlfn.IFS(MOD(A2051,3)=2,VLOOKUP(A2051,任务数值!A:R,9),MOD(A2051,3)=0,999,MOD(A2051,3)=1,VLOOKUP(A2051,任务数值!A:S,14))</f>
        <v>999</v>
      </c>
      <c r="G2051" s="22">
        <f>_xlfn.IFS(MOD(A2051,3)=2,1,MOD(A2051,3)=0,VLOOKUP(A2051,任务数值!A:S,7),MOD(A2051,3)=1,1)</f>
        <v>15000</v>
      </c>
      <c r="H2051" s="6" t="s">
        <v>21</v>
      </c>
      <c r="I2051" s="3">
        <v>3</v>
      </c>
    </row>
    <row r="2052" s="3" customFormat="1" spans="1:9">
      <c r="A2052" s="17">
        <v>2050</v>
      </c>
      <c r="B2052" s="3" t="str">
        <f>_xlfn.IFS(MOD(A2052,3)=2,VLOOKUP(A2052,任务数值!A:I,5),MOD(A2052,3)=0,VLOOKUP(A2052,任务数值!A:I,8),MOD(A2052,3)=1,VLOOKUP(A2052,任务数值!A:S,13))</f>
        <v>通关守卫战:暗紫星170</v>
      </c>
      <c r="C2052" s="17">
        <f t="shared" si="67"/>
        <v>2051</v>
      </c>
      <c r="D2052" s="22" t="str">
        <f t="shared" si="68"/>
        <v>成就类型-通关战斗类型关卡</v>
      </c>
      <c r="E2052" s="22">
        <v>1</v>
      </c>
      <c r="F2052" s="22" t="str">
        <f>_xlfn.IFS(MOD(A2052,3)=2,VLOOKUP(A2052,任务数值!A:R,9),MOD(A2052,3)=0,999,MOD(A2052,3)=1,VLOOKUP(A2052,任务数值!A:S,14))</f>
        <v>战斗类型-挂机关卡|35|170</v>
      </c>
      <c r="G2052" s="22">
        <f>_xlfn.IFS(MOD(A2052,3)=2,1,MOD(A2052,3)=0,VLOOKUP(A2052,任务数值!A:S,7),MOD(A2052,3)=1,1)</f>
        <v>1</v>
      </c>
      <c r="H2052" s="6" t="s">
        <v>21</v>
      </c>
      <c r="I2052" s="3">
        <v>3</v>
      </c>
    </row>
    <row r="2053" s="3" customFormat="1" spans="1:9">
      <c r="A2053" s="17">
        <v>2051</v>
      </c>
      <c r="B2053" s="3" t="str">
        <f>_xlfn.IFS(MOD(A2053,3)=2,VLOOKUP(A2053,任务数值!A:I,5),MOD(A2053,3)=0,VLOOKUP(A2053,任务数值!A:I,8),MOD(A2053,3)=1,VLOOKUP(A2053,任务数值!A:S,13))</f>
        <v>通关星球42-2</v>
      </c>
      <c r="C2053" s="17">
        <f t="shared" si="67"/>
        <v>2052</v>
      </c>
      <c r="D2053" s="22" t="str">
        <f t="shared" si="68"/>
        <v>成就类型-通关战斗类型关卡</v>
      </c>
      <c r="E2053" s="22">
        <v>1</v>
      </c>
      <c r="F2053" s="22" t="str">
        <f>_xlfn.IFS(MOD(A2053,3)=2,VLOOKUP(A2053,任务数值!A:R,9),MOD(A2053,3)=0,999,MOD(A2053,3)=1,VLOOKUP(A2053,任务数值!A:S,14))</f>
        <v>战斗类型-精英关卡|42|2</v>
      </c>
      <c r="G2053" s="22">
        <f>_xlfn.IFS(MOD(A2053,3)=2,1,MOD(A2053,3)=0,VLOOKUP(A2053,任务数值!A:S,7),MOD(A2053,3)=1,1)</f>
        <v>1</v>
      </c>
      <c r="H2053" s="6" t="s">
        <v>21</v>
      </c>
      <c r="I2053" s="3">
        <v>3</v>
      </c>
    </row>
    <row r="2054" s="3" customFormat="1" spans="1:9">
      <c r="A2054" s="17">
        <v>2052</v>
      </c>
      <c r="B2054" s="3" t="str">
        <f>_xlfn.IFS(MOD(A2054,3)=2,VLOOKUP(A2054,任务数值!A:I,5),MOD(A2054,3)=0,VLOOKUP(A2054,任务数值!A:I,8),MOD(A2054,3)=1,VLOOKUP(A2054,任务数值!A:S,13))</f>
        <v>职业总等级到达15000</v>
      </c>
      <c r="C2054" s="17">
        <f t="shared" si="67"/>
        <v>2053</v>
      </c>
      <c r="D2054" s="22" t="str">
        <f t="shared" si="68"/>
        <v>成就类型-职业到达等级</v>
      </c>
      <c r="E2054" s="22">
        <v>1</v>
      </c>
      <c r="F2054" s="22">
        <f>_xlfn.IFS(MOD(A2054,3)=2,VLOOKUP(A2054,任务数值!A:R,9),MOD(A2054,3)=0,999,MOD(A2054,3)=1,VLOOKUP(A2054,任务数值!A:S,14))</f>
        <v>999</v>
      </c>
      <c r="G2054" s="22">
        <f>_xlfn.IFS(MOD(A2054,3)=2,1,MOD(A2054,3)=0,VLOOKUP(A2054,任务数值!A:S,7),MOD(A2054,3)=1,1)</f>
        <v>15000</v>
      </c>
      <c r="H2054" s="6" t="s">
        <v>21</v>
      </c>
      <c r="I2054" s="3">
        <v>3</v>
      </c>
    </row>
    <row r="2055" s="3" customFormat="1" spans="1:9">
      <c r="A2055" s="17">
        <v>2053</v>
      </c>
      <c r="B2055" s="3" t="str">
        <f>_xlfn.IFS(MOD(A2055,3)=2,VLOOKUP(A2055,任务数值!A:I,5),MOD(A2055,3)=0,VLOOKUP(A2055,任务数值!A:I,8),MOD(A2055,3)=1,VLOOKUP(A2055,任务数值!A:S,13))</f>
        <v>通关守卫战:暗紫星170</v>
      </c>
      <c r="C2055" s="17">
        <f t="shared" si="67"/>
        <v>2054</v>
      </c>
      <c r="D2055" s="22" t="str">
        <f t="shared" si="68"/>
        <v>成就类型-通关战斗类型关卡</v>
      </c>
      <c r="E2055" s="22">
        <v>1</v>
      </c>
      <c r="F2055" s="22" t="str">
        <f>_xlfn.IFS(MOD(A2055,3)=2,VLOOKUP(A2055,任务数值!A:R,9),MOD(A2055,3)=0,999,MOD(A2055,3)=1,VLOOKUP(A2055,任务数值!A:S,14))</f>
        <v>战斗类型-挂机关卡|35|170</v>
      </c>
      <c r="G2055" s="22">
        <f>_xlfn.IFS(MOD(A2055,3)=2,1,MOD(A2055,3)=0,VLOOKUP(A2055,任务数值!A:S,7),MOD(A2055,3)=1,1)</f>
        <v>1</v>
      </c>
      <c r="H2055" s="6" t="s">
        <v>21</v>
      </c>
      <c r="I2055" s="3">
        <v>3</v>
      </c>
    </row>
    <row r="2056" s="3" customFormat="1" spans="1:9">
      <c r="A2056" s="17">
        <v>2054</v>
      </c>
      <c r="B2056" s="3" t="str">
        <f>_xlfn.IFS(MOD(A2056,3)=2,VLOOKUP(A2056,任务数值!A:I,5),MOD(A2056,3)=0,VLOOKUP(A2056,任务数值!A:I,8),MOD(A2056,3)=1,VLOOKUP(A2056,任务数值!A:S,13))</f>
        <v>通关星球42-2</v>
      </c>
      <c r="C2056" s="17">
        <f t="shared" si="67"/>
        <v>2055</v>
      </c>
      <c r="D2056" s="22" t="str">
        <f t="shared" si="68"/>
        <v>成就类型-通关战斗类型关卡</v>
      </c>
      <c r="E2056" s="22">
        <v>1</v>
      </c>
      <c r="F2056" s="22" t="str">
        <f>_xlfn.IFS(MOD(A2056,3)=2,VLOOKUP(A2056,任务数值!A:R,9),MOD(A2056,3)=0,999,MOD(A2056,3)=1,VLOOKUP(A2056,任务数值!A:S,14))</f>
        <v>战斗类型-精英关卡|42|2</v>
      </c>
      <c r="G2056" s="22">
        <f>_xlfn.IFS(MOD(A2056,3)=2,1,MOD(A2056,3)=0,VLOOKUP(A2056,任务数值!A:S,7),MOD(A2056,3)=1,1)</f>
        <v>1</v>
      </c>
      <c r="H2056" s="6" t="s">
        <v>21</v>
      </c>
      <c r="I2056" s="3">
        <v>3</v>
      </c>
    </row>
    <row r="2057" s="3" customFormat="1" spans="1:9">
      <c r="A2057" s="17">
        <v>2055</v>
      </c>
      <c r="B2057" s="3" t="str">
        <f>_xlfn.IFS(MOD(A2057,3)=2,VLOOKUP(A2057,任务数值!A:I,5),MOD(A2057,3)=0,VLOOKUP(A2057,任务数值!A:I,8),MOD(A2057,3)=1,VLOOKUP(A2057,任务数值!A:S,13))</f>
        <v>职业总等级到达15000</v>
      </c>
      <c r="C2057" s="17">
        <f t="shared" si="67"/>
        <v>2056</v>
      </c>
      <c r="D2057" s="22" t="str">
        <f t="shared" si="68"/>
        <v>成就类型-职业到达等级</v>
      </c>
      <c r="E2057" s="22">
        <v>1</v>
      </c>
      <c r="F2057" s="22">
        <f>_xlfn.IFS(MOD(A2057,3)=2,VLOOKUP(A2057,任务数值!A:R,9),MOD(A2057,3)=0,999,MOD(A2057,3)=1,VLOOKUP(A2057,任务数值!A:S,14))</f>
        <v>999</v>
      </c>
      <c r="G2057" s="22">
        <f>_xlfn.IFS(MOD(A2057,3)=2,1,MOD(A2057,3)=0,VLOOKUP(A2057,任务数值!A:S,7),MOD(A2057,3)=1,1)</f>
        <v>15000</v>
      </c>
      <c r="H2057" s="6" t="s">
        <v>21</v>
      </c>
      <c r="I2057" s="3">
        <v>3</v>
      </c>
    </row>
    <row r="2058" s="3" customFormat="1" spans="1:9">
      <c r="A2058" s="17">
        <v>2056</v>
      </c>
      <c r="B2058" s="3" t="str">
        <f>_xlfn.IFS(MOD(A2058,3)=2,VLOOKUP(A2058,任务数值!A:I,5),MOD(A2058,3)=0,VLOOKUP(A2058,任务数值!A:I,8),MOD(A2058,3)=1,VLOOKUP(A2058,任务数值!A:S,13))</f>
        <v>通关守卫战:暗紫星170</v>
      </c>
      <c r="C2058" s="17">
        <f t="shared" si="67"/>
        <v>2057</v>
      </c>
      <c r="D2058" s="22" t="str">
        <f t="shared" si="68"/>
        <v>成就类型-通关战斗类型关卡</v>
      </c>
      <c r="E2058" s="22">
        <v>1</v>
      </c>
      <c r="F2058" s="22" t="str">
        <f>_xlfn.IFS(MOD(A2058,3)=2,VLOOKUP(A2058,任务数值!A:R,9),MOD(A2058,3)=0,999,MOD(A2058,3)=1,VLOOKUP(A2058,任务数值!A:S,14))</f>
        <v>战斗类型-挂机关卡|35|170</v>
      </c>
      <c r="G2058" s="22">
        <f>_xlfn.IFS(MOD(A2058,3)=2,1,MOD(A2058,3)=0,VLOOKUP(A2058,任务数值!A:S,7),MOD(A2058,3)=1,1)</f>
        <v>1</v>
      </c>
      <c r="H2058" s="6" t="s">
        <v>21</v>
      </c>
      <c r="I2058" s="3">
        <v>3</v>
      </c>
    </row>
    <row r="2059" s="3" customFormat="1" spans="1:9">
      <c r="A2059" s="17">
        <v>2057</v>
      </c>
      <c r="B2059" s="3" t="str">
        <f>_xlfn.IFS(MOD(A2059,3)=2,VLOOKUP(A2059,任务数值!A:I,5),MOD(A2059,3)=0,VLOOKUP(A2059,任务数值!A:I,8),MOD(A2059,3)=1,VLOOKUP(A2059,任务数值!A:S,13))</f>
        <v>通关星球42-2</v>
      </c>
      <c r="C2059" s="17">
        <f t="shared" si="67"/>
        <v>2058</v>
      </c>
      <c r="D2059" s="22" t="str">
        <f t="shared" si="68"/>
        <v>成就类型-通关战斗类型关卡</v>
      </c>
      <c r="E2059" s="22">
        <v>1</v>
      </c>
      <c r="F2059" s="22" t="str">
        <f>_xlfn.IFS(MOD(A2059,3)=2,VLOOKUP(A2059,任务数值!A:R,9),MOD(A2059,3)=0,999,MOD(A2059,3)=1,VLOOKUP(A2059,任务数值!A:S,14))</f>
        <v>战斗类型-精英关卡|42|2</v>
      </c>
      <c r="G2059" s="22">
        <f>_xlfn.IFS(MOD(A2059,3)=2,1,MOD(A2059,3)=0,VLOOKUP(A2059,任务数值!A:S,7),MOD(A2059,3)=1,1)</f>
        <v>1</v>
      </c>
      <c r="H2059" s="6" t="s">
        <v>21</v>
      </c>
      <c r="I2059" s="3">
        <v>3</v>
      </c>
    </row>
    <row r="2060" s="3" customFormat="1" spans="1:9">
      <c r="A2060" s="17">
        <v>2058</v>
      </c>
      <c r="B2060" s="3" t="str">
        <f>_xlfn.IFS(MOD(A2060,3)=2,VLOOKUP(A2060,任务数值!A:I,5),MOD(A2060,3)=0,VLOOKUP(A2060,任务数值!A:I,8),MOD(A2060,3)=1,VLOOKUP(A2060,任务数值!A:S,13))</f>
        <v>职业总等级到达15000</v>
      </c>
      <c r="C2060" s="17">
        <f t="shared" si="67"/>
        <v>2059</v>
      </c>
      <c r="D2060" s="22" t="str">
        <f t="shared" si="68"/>
        <v>成就类型-职业到达等级</v>
      </c>
      <c r="E2060" s="22">
        <v>1</v>
      </c>
      <c r="F2060" s="22">
        <f>_xlfn.IFS(MOD(A2060,3)=2,VLOOKUP(A2060,任务数值!A:R,9),MOD(A2060,3)=0,999,MOD(A2060,3)=1,VLOOKUP(A2060,任务数值!A:S,14))</f>
        <v>999</v>
      </c>
      <c r="G2060" s="22">
        <f>_xlfn.IFS(MOD(A2060,3)=2,1,MOD(A2060,3)=0,VLOOKUP(A2060,任务数值!A:S,7),MOD(A2060,3)=1,1)</f>
        <v>15000</v>
      </c>
      <c r="H2060" s="6" t="s">
        <v>21</v>
      </c>
      <c r="I2060" s="3">
        <v>3</v>
      </c>
    </row>
    <row r="2061" s="3" customFormat="1" spans="1:9">
      <c r="A2061" s="17">
        <v>2059</v>
      </c>
      <c r="B2061" s="3" t="str">
        <f>_xlfn.IFS(MOD(A2061,3)=2,VLOOKUP(A2061,任务数值!A:I,5),MOD(A2061,3)=0,VLOOKUP(A2061,任务数值!A:I,8),MOD(A2061,3)=1,VLOOKUP(A2061,任务数值!A:S,13))</f>
        <v>通关守卫战:暗紫星170</v>
      </c>
      <c r="C2061" s="17">
        <f t="shared" si="67"/>
        <v>2060</v>
      </c>
      <c r="D2061" s="22" t="str">
        <f t="shared" si="68"/>
        <v>成就类型-通关战斗类型关卡</v>
      </c>
      <c r="E2061" s="22">
        <v>1</v>
      </c>
      <c r="F2061" s="22" t="str">
        <f>_xlfn.IFS(MOD(A2061,3)=2,VLOOKUP(A2061,任务数值!A:R,9),MOD(A2061,3)=0,999,MOD(A2061,3)=1,VLOOKUP(A2061,任务数值!A:S,14))</f>
        <v>战斗类型-挂机关卡|35|170</v>
      </c>
      <c r="G2061" s="22">
        <f>_xlfn.IFS(MOD(A2061,3)=2,1,MOD(A2061,3)=0,VLOOKUP(A2061,任务数值!A:S,7),MOD(A2061,3)=1,1)</f>
        <v>1</v>
      </c>
      <c r="H2061" s="6" t="s">
        <v>21</v>
      </c>
      <c r="I2061" s="3">
        <v>3</v>
      </c>
    </row>
    <row r="2062" s="3" customFormat="1" spans="1:9">
      <c r="A2062" s="17">
        <v>2060</v>
      </c>
      <c r="B2062" s="3" t="str">
        <f>_xlfn.IFS(MOD(A2062,3)=2,VLOOKUP(A2062,任务数值!A:I,5),MOD(A2062,3)=0,VLOOKUP(A2062,任务数值!A:I,8),MOD(A2062,3)=1,VLOOKUP(A2062,任务数值!A:S,13))</f>
        <v>通关星球42-2</v>
      </c>
      <c r="C2062" s="17">
        <f t="shared" si="67"/>
        <v>2061</v>
      </c>
      <c r="D2062" s="22" t="str">
        <f t="shared" si="68"/>
        <v>成就类型-通关战斗类型关卡</v>
      </c>
      <c r="E2062" s="22">
        <v>1</v>
      </c>
      <c r="F2062" s="22" t="str">
        <f>_xlfn.IFS(MOD(A2062,3)=2,VLOOKUP(A2062,任务数值!A:R,9),MOD(A2062,3)=0,999,MOD(A2062,3)=1,VLOOKUP(A2062,任务数值!A:S,14))</f>
        <v>战斗类型-精英关卡|42|2</v>
      </c>
      <c r="G2062" s="22">
        <f>_xlfn.IFS(MOD(A2062,3)=2,1,MOD(A2062,3)=0,VLOOKUP(A2062,任务数值!A:S,7),MOD(A2062,3)=1,1)</f>
        <v>1</v>
      </c>
      <c r="H2062" s="6" t="s">
        <v>21</v>
      </c>
      <c r="I2062" s="3">
        <v>3</v>
      </c>
    </row>
    <row r="2063" s="3" customFormat="1" spans="1:9">
      <c r="A2063" s="17">
        <v>2061</v>
      </c>
      <c r="B2063" s="3" t="str">
        <f>_xlfn.IFS(MOD(A2063,3)=2,VLOOKUP(A2063,任务数值!A:I,5),MOD(A2063,3)=0,VLOOKUP(A2063,任务数值!A:I,8),MOD(A2063,3)=1,VLOOKUP(A2063,任务数值!A:S,13))</f>
        <v>职业总等级到达15000</v>
      </c>
      <c r="C2063" s="17">
        <f t="shared" si="67"/>
        <v>2062</v>
      </c>
      <c r="D2063" s="22" t="str">
        <f t="shared" si="68"/>
        <v>成就类型-职业到达等级</v>
      </c>
      <c r="E2063" s="22">
        <v>1</v>
      </c>
      <c r="F2063" s="22">
        <f>_xlfn.IFS(MOD(A2063,3)=2,VLOOKUP(A2063,任务数值!A:R,9),MOD(A2063,3)=0,999,MOD(A2063,3)=1,VLOOKUP(A2063,任务数值!A:S,14))</f>
        <v>999</v>
      </c>
      <c r="G2063" s="22">
        <f>_xlfn.IFS(MOD(A2063,3)=2,1,MOD(A2063,3)=0,VLOOKUP(A2063,任务数值!A:S,7),MOD(A2063,3)=1,1)</f>
        <v>15000</v>
      </c>
      <c r="H2063" s="6" t="s">
        <v>21</v>
      </c>
      <c r="I2063" s="3">
        <v>3</v>
      </c>
    </row>
    <row r="2064" s="3" customFormat="1" spans="1:9">
      <c r="A2064" s="17">
        <v>2062</v>
      </c>
      <c r="B2064" s="3" t="str">
        <f>_xlfn.IFS(MOD(A2064,3)=2,VLOOKUP(A2064,任务数值!A:I,5),MOD(A2064,3)=0,VLOOKUP(A2064,任务数值!A:I,8),MOD(A2064,3)=1,VLOOKUP(A2064,任务数值!A:S,13))</f>
        <v>通关守卫战:暗紫星170</v>
      </c>
      <c r="C2064" s="17">
        <f t="shared" si="67"/>
        <v>2063</v>
      </c>
      <c r="D2064" s="22" t="str">
        <f t="shared" si="68"/>
        <v>成就类型-通关战斗类型关卡</v>
      </c>
      <c r="E2064" s="22">
        <v>1</v>
      </c>
      <c r="F2064" s="22" t="str">
        <f>_xlfn.IFS(MOD(A2064,3)=2,VLOOKUP(A2064,任务数值!A:R,9),MOD(A2064,3)=0,999,MOD(A2064,3)=1,VLOOKUP(A2064,任务数值!A:S,14))</f>
        <v>战斗类型-挂机关卡|35|170</v>
      </c>
      <c r="G2064" s="22">
        <f>_xlfn.IFS(MOD(A2064,3)=2,1,MOD(A2064,3)=0,VLOOKUP(A2064,任务数值!A:S,7),MOD(A2064,3)=1,1)</f>
        <v>1</v>
      </c>
      <c r="H2064" s="6" t="s">
        <v>21</v>
      </c>
      <c r="I2064" s="3">
        <v>3</v>
      </c>
    </row>
    <row r="2065" s="3" customFormat="1" spans="1:9">
      <c r="A2065" s="17">
        <v>2063</v>
      </c>
      <c r="B2065" s="3" t="str">
        <f>_xlfn.IFS(MOD(A2065,3)=2,VLOOKUP(A2065,任务数值!A:I,5),MOD(A2065,3)=0,VLOOKUP(A2065,任务数值!A:I,8),MOD(A2065,3)=1,VLOOKUP(A2065,任务数值!A:S,13))</f>
        <v>通关星球42-2</v>
      </c>
      <c r="C2065" s="17">
        <f t="shared" si="67"/>
        <v>2064</v>
      </c>
      <c r="D2065" s="22" t="str">
        <f t="shared" si="68"/>
        <v>成就类型-通关战斗类型关卡</v>
      </c>
      <c r="E2065" s="22">
        <v>1</v>
      </c>
      <c r="F2065" s="22" t="str">
        <f>_xlfn.IFS(MOD(A2065,3)=2,VLOOKUP(A2065,任务数值!A:R,9),MOD(A2065,3)=0,999,MOD(A2065,3)=1,VLOOKUP(A2065,任务数值!A:S,14))</f>
        <v>战斗类型-精英关卡|42|2</v>
      </c>
      <c r="G2065" s="22">
        <f>_xlfn.IFS(MOD(A2065,3)=2,1,MOD(A2065,3)=0,VLOOKUP(A2065,任务数值!A:S,7),MOD(A2065,3)=1,1)</f>
        <v>1</v>
      </c>
      <c r="H2065" s="6" t="s">
        <v>21</v>
      </c>
      <c r="I2065" s="3">
        <v>3</v>
      </c>
    </row>
    <row r="2066" s="3" customFormat="1" spans="1:9">
      <c r="A2066" s="17">
        <v>2064</v>
      </c>
      <c r="B2066" s="3" t="str">
        <f>_xlfn.IFS(MOD(A2066,3)=2,VLOOKUP(A2066,任务数值!A:I,5),MOD(A2066,3)=0,VLOOKUP(A2066,任务数值!A:I,8),MOD(A2066,3)=1,VLOOKUP(A2066,任务数值!A:S,13))</f>
        <v>职业总等级到达15000</v>
      </c>
      <c r="C2066" s="17">
        <f t="shared" si="67"/>
        <v>2065</v>
      </c>
      <c r="D2066" s="22" t="str">
        <f t="shared" si="68"/>
        <v>成就类型-职业到达等级</v>
      </c>
      <c r="E2066" s="22">
        <v>1</v>
      </c>
      <c r="F2066" s="22">
        <f>_xlfn.IFS(MOD(A2066,3)=2,VLOOKUP(A2066,任务数值!A:R,9),MOD(A2066,3)=0,999,MOD(A2066,3)=1,VLOOKUP(A2066,任务数值!A:S,14))</f>
        <v>999</v>
      </c>
      <c r="G2066" s="22">
        <f>_xlfn.IFS(MOD(A2066,3)=2,1,MOD(A2066,3)=0,VLOOKUP(A2066,任务数值!A:S,7),MOD(A2066,3)=1,1)</f>
        <v>15000</v>
      </c>
      <c r="H2066" s="6" t="s">
        <v>21</v>
      </c>
      <c r="I2066" s="3">
        <v>3</v>
      </c>
    </row>
    <row r="2067" s="3" customFormat="1" spans="1:9">
      <c r="A2067" s="17">
        <v>2065</v>
      </c>
      <c r="B2067" s="3" t="str">
        <f>_xlfn.IFS(MOD(A2067,3)=2,VLOOKUP(A2067,任务数值!A:I,5),MOD(A2067,3)=0,VLOOKUP(A2067,任务数值!A:I,8),MOD(A2067,3)=1,VLOOKUP(A2067,任务数值!A:S,13))</f>
        <v>通关守卫战:暗紫星170</v>
      </c>
      <c r="C2067" s="17">
        <f t="shared" si="67"/>
        <v>2066</v>
      </c>
      <c r="D2067" s="22" t="str">
        <f t="shared" si="68"/>
        <v>成就类型-通关战斗类型关卡</v>
      </c>
      <c r="E2067" s="22">
        <v>1</v>
      </c>
      <c r="F2067" s="22" t="str">
        <f>_xlfn.IFS(MOD(A2067,3)=2,VLOOKUP(A2067,任务数值!A:R,9),MOD(A2067,3)=0,999,MOD(A2067,3)=1,VLOOKUP(A2067,任务数值!A:S,14))</f>
        <v>战斗类型-挂机关卡|35|170</v>
      </c>
      <c r="G2067" s="22">
        <f>_xlfn.IFS(MOD(A2067,3)=2,1,MOD(A2067,3)=0,VLOOKUP(A2067,任务数值!A:S,7),MOD(A2067,3)=1,1)</f>
        <v>1</v>
      </c>
      <c r="H2067" s="6" t="s">
        <v>21</v>
      </c>
      <c r="I2067" s="3">
        <v>3</v>
      </c>
    </row>
    <row r="2068" s="3" customFormat="1" spans="1:9">
      <c r="A2068" s="17">
        <v>2066</v>
      </c>
      <c r="B2068" s="3" t="str">
        <f>_xlfn.IFS(MOD(A2068,3)=2,VLOOKUP(A2068,任务数值!A:I,5),MOD(A2068,3)=0,VLOOKUP(A2068,任务数值!A:I,8),MOD(A2068,3)=1,VLOOKUP(A2068,任务数值!A:S,13))</f>
        <v>通关星球42-2</v>
      </c>
      <c r="C2068" s="17">
        <f t="shared" si="67"/>
        <v>2067</v>
      </c>
      <c r="D2068" s="22" t="str">
        <f t="shared" si="68"/>
        <v>成就类型-通关战斗类型关卡</v>
      </c>
      <c r="E2068" s="22">
        <v>1</v>
      </c>
      <c r="F2068" s="22" t="str">
        <f>_xlfn.IFS(MOD(A2068,3)=2,VLOOKUP(A2068,任务数值!A:R,9),MOD(A2068,3)=0,999,MOD(A2068,3)=1,VLOOKUP(A2068,任务数值!A:S,14))</f>
        <v>战斗类型-精英关卡|42|2</v>
      </c>
      <c r="G2068" s="22">
        <f>_xlfn.IFS(MOD(A2068,3)=2,1,MOD(A2068,3)=0,VLOOKUP(A2068,任务数值!A:S,7),MOD(A2068,3)=1,1)</f>
        <v>1</v>
      </c>
      <c r="H2068" s="6" t="s">
        <v>21</v>
      </c>
      <c r="I2068" s="3">
        <v>3</v>
      </c>
    </row>
    <row r="2069" s="3" customFormat="1" spans="1:9">
      <c r="A2069" s="17">
        <v>2067</v>
      </c>
      <c r="B2069" s="3" t="str">
        <f>_xlfn.IFS(MOD(A2069,3)=2,VLOOKUP(A2069,任务数值!A:I,5),MOD(A2069,3)=0,VLOOKUP(A2069,任务数值!A:I,8),MOD(A2069,3)=1,VLOOKUP(A2069,任务数值!A:S,13))</f>
        <v>职业总等级到达15000</v>
      </c>
      <c r="C2069" s="17">
        <f t="shared" si="67"/>
        <v>2068</v>
      </c>
      <c r="D2069" s="22" t="str">
        <f t="shared" si="68"/>
        <v>成就类型-职业到达等级</v>
      </c>
      <c r="E2069" s="22">
        <v>1</v>
      </c>
      <c r="F2069" s="22">
        <f>_xlfn.IFS(MOD(A2069,3)=2,VLOOKUP(A2069,任务数值!A:R,9),MOD(A2069,3)=0,999,MOD(A2069,3)=1,VLOOKUP(A2069,任务数值!A:S,14))</f>
        <v>999</v>
      </c>
      <c r="G2069" s="22">
        <f>_xlfn.IFS(MOD(A2069,3)=2,1,MOD(A2069,3)=0,VLOOKUP(A2069,任务数值!A:S,7),MOD(A2069,3)=1,1)</f>
        <v>15000</v>
      </c>
      <c r="H2069" s="6" t="s">
        <v>21</v>
      </c>
      <c r="I2069" s="3">
        <v>3</v>
      </c>
    </row>
    <row r="2070" s="3" customFormat="1" spans="1:9">
      <c r="A2070" s="17">
        <v>2068</v>
      </c>
      <c r="B2070" s="3" t="str">
        <f>_xlfn.IFS(MOD(A2070,3)=2,VLOOKUP(A2070,任务数值!A:I,5),MOD(A2070,3)=0,VLOOKUP(A2070,任务数值!A:I,8),MOD(A2070,3)=1,VLOOKUP(A2070,任务数值!A:S,13))</f>
        <v>通关守卫战:暗紫星170</v>
      </c>
      <c r="C2070" s="17">
        <f t="shared" si="67"/>
        <v>2069</v>
      </c>
      <c r="D2070" s="22" t="str">
        <f t="shared" si="68"/>
        <v>成就类型-通关战斗类型关卡</v>
      </c>
      <c r="E2070" s="22">
        <v>1</v>
      </c>
      <c r="F2070" s="22" t="str">
        <f>_xlfn.IFS(MOD(A2070,3)=2,VLOOKUP(A2070,任务数值!A:R,9),MOD(A2070,3)=0,999,MOD(A2070,3)=1,VLOOKUP(A2070,任务数值!A:S,14))</f>
        <v>战斗类型-挂机关卡|35|170</v>
      </c>
      <c r="G2070" s="22">
        <f>_xlfn.IFS(MOD(A2070,3)=2,1,MOD(A2070,3)=0,VLOOKUP(A2070,任务数值!A:S,7),MOD(A2070,3)=1,1)</f>
        <v>1</v>
      </c>
      <c r="H2070" s="6" t="s">
        <v>21</v>
      </c>
      <c r="I2070" s="3">
        <v>3</v>
      </c>
    </row>
    <row r="2071" s="3" customFormat="1" spans="1:9">
      <c r="A2071" s="17">
        <v>2069</v>
      </c>
      <c r="B2071" s="3" t="str">
        <f>_xlfn.IFS(MOD(A2071,3)=2,VLOOKUP(A2071,任务数值!A:I,5),MOD(A2071,3)=0,VLOOKUP(A2071,任务数值!A:I,8),MOD(A2071,3)=1,VLOOKUP(A2071,任务数值!A:S,13))</f>
        <v>通关星球42-2</v>
      </c>
      <c r="C2071" s="17">
        <f t="shared" si="67"/>
        <v>2070</v>
      </c>
      <c r="D2071" s="22" t="str">
        <f t="shared" si="68"/>
        <v>成就类型-通关战斗类型关卡</v>
      </c>
      <c r="E2071" s="22">
        <v>1</v>
      </c>
      <c r="F2071" s="22" t="str">
        <f>_xlfn.IFS(MOD(A2071,3)=2,VLOOKUP(A2071,任务数值!A:R,9),MOD(A2071,3)=0,999,MOD(A2071,3)=1,VLOOKUP(A2071,任务数值!A:S,14))</f>
        <v>战斗类型-精英关卡|42|2</v>
      </c>
      <c r="G2071" s="22">
        <f>_xlfn.IFS(MOD(A2071,3)=2,1,MOD(A2071,3)=0,VLOOKUP(A2071,任务数值!A:S,7),MOD(A2071,3)=1,1)</f>
        <v>1</v>
      </c>
      <c r="H2071" s="6" t="s">
        <v>21</v>
      </c>
      <c r="I2071" s="3">
        <v>3</v>
      </c>
    </row>
    <row r="2072" s="3" customFormat="1" spans="1:9">
      <c r="A2072" s="17">
        <v>2070</v>
      </c>
      <c r="B2072" s="3" t="str">
        <f>_xlfn.IFS(MOD(A2072,3)=2,VLOOKUP(A2072,任务数值!A:I,5),MOD(A2072,3)=0,VLOOKUP(A2072,任务数值!A:I,8),MOD(A2072,3)=1,VLOOKUP(A2072,任务数值!A:S,13))</f>
        <v>职业总等级到达15000</v>
      </c>
      <c r="C2072" s="17">
        <f t="shared" si="67"/>
        <v>2071</v>
      </c>
      <c r="D2072" s="22" t="str">
        <f t="shared" si="68"/>
        <v>成就类型-职业到达等级</v>
      </c>
      <c r="E2072" s="22">
        <v>1</v>
      </c>
      <c r="F2072" s="22">
        <f>_xlfn.IFS(MOD(A2072,3)=2,VLOOKUP(A2072,任务数值!A:R,9),MOD(A2072,3)=0,999,MOD(A2072,3)=1,VLOOKUP(A2072,任务数值!A:S,14))</f>
        <v>999</v>
      </c>
      <c r="G2072" s="22">
        <f>_xlfn.IFS(MOD(A2072,3)=2,1,MOD(A2072,3)=0,VLOOKUP(A2072,任务数值!A:S,7),MOD(A2072,3)=1,1)</f>
        <v>15000</v>
      </c>
      <c r="H2072" s="6" t="s">
        <v>21</v>
      </c>
      <c r="I2072" s="3">
        <v>3</v>
      </c>
    </row>
    <row r="2073" s="3" customFormat="1" spans="1:9">
      <c r="A2073" s="17">
        <v>2071</v>
      </c>
      <c r="B2073" s="3" t="str">
        <f>_xlfn.IFS(MOD(A2073,3)=2,VLOOKUP(A2073,任务数值!A:I,5),MOD(A2073,3)=0,VLOOKUP(A2073,任务数值!A:I,8),MOD(A2073,3)=1,VLOOKUP(A2073,任务数值!A:S,13))</f>
        <v>通关守卫战:暗紫星170</v>
      </c>
      <c r="C2073" s="17">
        <f t="shared" si="67"/>
        <v>2072</v>
      </c>
      <c r="D2073" s="22" t="str">
        <f t="shared" si="68"/>
        <v>成就类型-通关战斗类型关卡</v>
      </c>
      <c r="E2073" s="22">
        <v>1</v>
      </c>
      <c r="F2073" s="22" t="str">
        <f>_xlfn.IFS(MOD(A2073,3)=2,VLOOKUP(A2073,任务数值!A:R,9),MOD(A2073,3)=0,999,MOD(A2073,3)=1,VLOOKUP(A2073,任务数值!A:S,14))</f>
        <v>战斗类型-挂机关卡|35|170</v>
      </c>
      <c r="G2073" s="22">
        <f>_xlfn.IFS(MOD(A2073,3)=2,1,MOD(A2073,3)=0,VLOOKUP(A2073,任务数值!A:S,7),MOD(A2073,3)=1,1)</f>
        <v>1</v>
      </c>
      <c r="H2073" s="6" t="s">
        <v>21</v>
      </c>
      <c r="I2073" s="3">
        <v>3</v>
      </c>
    </row>
    <row r="2074" s="3" customFormat="1" spans="1:9">
      <c r="A2074" s="17">
        <v>2072</v>
      </c>
      <c r="B2074" s="3" t="str">
        <f>_xlfn.IFS(MOD(A2074,3)=2,VLOOKUP(A2074,任务数值!A:I,5),MOD(A2074,3)=0,VLOOKUP(A2074,任务数值!A:I,8),MOD(A2074,3)=1,VLOOKUP(A2074,任务数值!A:S,13))</f>
        <v>通关星球42-2</v>
      </c>
      <c r="C2074" s="17">
        <f t="shared" si="67"/>
        <v>2073</v>
      </c>
      <c r="D2074" s="22" t="str">
        <f t="shared" si="68"/>
        <v>成就类型-通关战斗类型关卡</v>
      </c>
      <c r="E2074" s="22">
        <v>1</v>
      </c>
      <c r="F2074" s="22" t="str">
        <f>_xlfn.IFS(MOD(A2074,3)=2,VLOOKUP(A2074,任务数值!A:R,9),MOD(A2074,3)=0,999,MOD(A2074,3)=1,VLOOKUP(A2074,任务数值!A:S,14))</f>
        <v>战斗类型-精英关卡|42|2</v>
      </c>
      <c r="G2074" s="22">
        <f>_xlfn.IFS(MOD(A2074,3)=2,1,MOD(A2074,3)=0,VLOOKUP(A2074,任务数值!A:S,7),MOD(A2074,3)=1,1)</f>
        <v>1</v>
      </c>
      <c r="H2074" s="6" t="s">
        <v>21</v>
      </c>
      <c r="I2074" s="3">
        <v>3</v>
      </c>
    </row>
    <row r="2075" s="3" customFormat="1" spans="1:9">
      <c r="A2075" s="17">
        <v>2073</v>
      </c>
      <c r="B2075" s="3" t="str">
        <f>_xlfn.IFS(MOD(A2075,3)=2,VLOOKUP(A2075,任务数值!A:I,5),MOD(A2075,3)=0,VLOOKUP(A2075,任务数值!A:I,8),MOD(A2075,3)=1,VLOOKUP(A2075,任务数值!A:S,13))</f>
        <v>职业总等级到达15000</v>
      </c>
      <c r="C2075" s="17">
        <f t="shared" si="67"/>
        <v>2074</v>
      </c>
      <c r="D2075" s="22" t="str">
        <f t="shared" si="68"/>
        <v>成就类型-职业到达等级</v>
      </c>
      <c r="E2075" s="22">
        <v>1</v>
      </c>
      <c r="F2075" s="22">
        <f>_xlfn.IFS(MOD(A2075,3)=2,VLOOKUP(A2075,任务数值!A:R,9),MOD(A2075,3)=0,999,MOD(A2075,3)=1,VLOOKUP(A2075,任务数值!A:S,14))</f>
        <v>999</v>
      </c>
      <c r="G2075" s="22">
        <f>_xlfn.IFS(MOD(A2075,3)=2,1,MOD(A2075,3)=0,VLOOKUP(A2075,任务数值!A:S,7),MOD(A2075,3)=1,1)</f>
        <v>15000</v>
      </c>
      <c r="H2075" s="6" t="s">
        <v>21</v>
      </c>
      <c r="I2075" s="3">
        <v>3</v>
      </c>
    </row>
    <row r="2076" s="3" customFormat="1" spans="1:9">
      <c r="A2076" s="17">
        <v>2074</v>
      </c>
      <c r="B2076" s="3" t="str">
        <f>_xlfn.IFS(MOD(A2076,3)=2,VLOOKUP(A2076,任务数值!A:I,5),MOD(A2076,3)=0,VLOOKUP(A2076,任务数值!A:I,8),MOD(A2076,3)=1,VLOOKUP(A2076,任务数值!A:S,13))</f>
        <v>通关守卫战:暗紫星170</v>
      </c>
      <c r="C2076" s="17">
        <f t="shared" si="67"/>
        <v>2075</v>
      </c>
      <c r="D2076" s="22" t="str">
        <f t="shared" si="68"/>
        <v>成就类型-通关战斗类型关卡</v>
      </c>
      <c r="E2076" s="22">
        <v>1</v>
      </c>
      <c r="F2076" s="22" t="str">
        <f>_xlfn.IFS(MOD(A2076,3)=2,VLOOKUP(A2076,任务数值!A:R,9),MOD(A2076,3)=0,999,MOD(A2076,3)=1,VLOOKUP(A2076,任务数值!A:S,14))</f>
        <v>战斗类型-挂机关卡|35|170</v>
      </c>
      <c r="G2076" s="22">
        <f>_xlfn.IFS(MOD(A2076,3)=2,1,MOD(A2076,3)=0,VLOOKUP(A2076,任务数值!A:S,7),MOD(A2076,3)=1,1)</f>
        <v>1</v>
      </c>
      <c r="H2076" s="6" t="s">
        <v>21</v>
      </c>
      <c r="I2076" s="3">
        <v>3</v>
      </c>
    </row>
    <row r="2077" s="3" customFormat="1" spans="1:9">
      <c r="A2077" s="17">
        <v>2075</v>
      </c>
      <c r="B2077" s="3" t="str">
        <f>_xlfn.IFS(MOD(A2077,3)=2,VLOOKUP(A2077,任务数值!A:I,5),MOD(A2077,3)=0,VLOOKUP(A2077,任务数值!A:I,8),MOD(A2077,3)=1,VLOOKUP(A2077,任务数值!A:S,13))</f>
        <v>通关星球42-2</v>
      </c>
      <c r="C2077" s="17">
        <f t="shared" si="67"/>
        <v>2076</v>
      </c>
      <c r="D2077" s="22" t="str">
        <f t="shared" si="68"/>
        <v>成就类型-通关战斗类型关卡</v>
      </c>
      <c r="E2077" s="22">
        <v>1</v>
      </c>
      <c r="F2077" s="22" t="str">
        <f>_xlfn.IFS(MOD(A2077,3)=2,VLOOKUP(A2077,任务数值!A:R,9),MOD(A2077,3)=0,999,MOD(A2077,3)=1,VLOOKUP(A2077,任务数值!A:S,14))</f>
        <v>战斗类型-精英关卡|42|2</v>
      </c>
      <c r="G2077" s="22">
        <f>_xlfn.IFS(MOD(A2077,3)=2,1,MOD(A2077,3)=0,VLOOKUP(A2077,任务数值!A:S,7),MOD(A2077,3)=1,1)</f>
        <v>1</v>
      </c>
      <c r="H2077" s="6" t="s">
        <v>21</v>
      </c>
      <c r="I2077" s="3">
        <v>3</v>
      </c>
    </row>
    <row r="2078" s="3" customFormat="1" spans="1:9">
      <c r="A2078" s="17">
        <v>2076</v>
      </c>
      <c r="B2078" s="3" t="str">
        <f>_xlfn.IFS(MOD(A2078,3)=2,VLOOKUP(A2078,任务数值!A:I,5),MOD(A2078,3)=0,VLOOKUP(A2078,任务数值!A:I,8),MOD(A2078,3)=1,VLOOKUP(A2078,任务数值!A:S,13))</f>
        <v>职业总等级到达15000</v>
      </c>
      <c r="C2078" s="17">
        <f t="shared" si="67"/>
        <v>2077</v>
      </c>
      <c r="D2078" s="22" t="str">
        <f t="shared" si="68"/>
        <v>成就类型-职业到达等级</v>
      </c>
      <c r="E2078" s="22">
        <v>1</v>
      </c>
      <c r="F2078" s="22">
        <f>_xlfn.IFS(MOD(A2078,3)=2,VLOOKUP(A2078,任务数值!A:R,9),MOD(A2078,3)=0,999,MOD(A2078,3)=1,VLOOKUP(A2078,任务数值!A:S,14))</f>
        <v>999</v>
      </c>
      <c r="G2078" s="22">
        <f>_xlfn.IFS(MOD(A2078,3)=2,1,MOD(A2078,3)=0,VLOOKUP(A2078,任务数值!A:S,7),MOD(A2078,3)=1,1)</f>
        <v>15000</v>
      </c>
      <c r="H2078" s="6" t="s">
        <v>21</v>
      </c>
      <c r="I2078" s="3">
        <v>3</v>
      </c>
    </row>
    <row r="2079" s="3" customFormat="1" spans="1:9">
      <c r="A2079" s="17">
        <v>2077</v>
      </c>
      <c r="B2079" s="3" t="str">
        <f>_xlfn.IFS(MOD(A2079,3)=2,VLOOKUP(A2079,任务数值!A:I,5),MOD(A2079,3)=0,VLOOKUP(A2079,任务数值!A:I,8),MOD(A2079,3)=1,VLOOKUP(A2079,任务数值!A:S,13))</f>
        <v>通关守卫战:暗紫星170</v>
      </c>
      <c r="C2079" s="17">
        <f t="shared" si="67"/>
        <v>2078</v>
      </c>
      <c r="D2079" s="22" t="str">
        <f t="shared" si="68"/>
        <v>成就类型-通关战斗类型关卡</v>
      </c>
      <c r="E2079" s="22">
        <v>1</v>
      </c>
      <c r="F2079" s="22" t="str">
        <f>_xlfn.IFS(MOD(A2079,3)=2,VLOOKUP(A2079,任务数值!A:R,9),MOD(A2079,3)=0,999,MOD(A2079,3)=1,VLOOKUP(A2079,任务数值!A:S,14))</f>
        <v>战斗类型-挂机关卡|35|170</v>
      </c>
      <c r="G2079" s="22">
        <f>_xlfn.IFS(MOD(A2079,3)=2,1,MOD(A2079,3)=0,VLOOKUP(A2079,任务数值!A:S,7),MOD(A2079,3)=1,1)</f>
        <v>1</v>
      </c>
      <c r="H2079" s="6" t="s">
        <v>21</v>
      </c>
      <c r="I2079" s="3">
        <v>3</v>
      </c>
    </row>
    <row r="2080" s="3" customFormat="1" spans="1:9">
      <c r="A2080" s="17">
        <v>2078</v>
      </c>
      <c r="B2080" s="3" t="str">
        <f>_xlfn.IFS(MOD(A2080,3)=2,VLOOKUP(A2080,任务数值!A:I,5),MOD(A2080,3)=0,VLOOKUP(A2080,任务数值!A:I,8),MOD(A2080,3)=1,VLOOKUP(A2080,任务数值!A:S,13))</f>
        <v>通关星球42-2</v>
      </c>
      <c r="C2080" s="17">
        <f t="shared" si="67"/>
        <v>2079</v>
      </c>
      <c r="D2080" s="22" t="str">
        <f t="shared" si="68"/>
        <v>成就类型-通关战斗类型关卡</v>
      </c>
      <c r="E2080" s="22">
        <v>1</v>
      </c>
      <c r="F2080" s="22" t="str">
        <f>_xlfn.IFS(MOD(A2080,3)=2,VLOOKUP(A2080,任务数值!A:R,9),MOD(A2080,3)=0,999,MOD(A2080,3)=1,VLOOKUP(A2080,任务数值!A:S,14))</f>
        <v>战斗类型-精英关卡|42|2</v>
      </c>
      <c r="G2080" s="22">
        <f>_xlfn.IFS(MOD(A2080,3)=2,1,MOD(A2080,3)=0,VLOOKUP(A2080,任务数值!A:S,7),MOD(A2080,3)=1,1)</f>
        <v>1</v>
      </c>
      <c r="H2080" s="6" t="s">
        <v>21</v>
      </c>
      <c r="I2080" s="3">
        <v>3</v>
      </c>
    </row>
    <row r="2081" s="3" customFormat="1" spans="1:9">
      <c r="A2081" s="17">
        <v>2079</v>
      </c>
      <c r="B2081" s="3" t="str">
        <f>_xlfn.IFS(MOD(A2081,3)=2,VLOOKUP(A2081,任务数值!A:I,5),MOD(A2081,3)=0,VLOOKUP(A2081,任务数值!A:I,8),MOD(A2081,3)=1,VLOOKUP(A2081,任务数值!A:S,13))</f>
        <v>职业总等级到达15000</v>
      </c>
      <c r="C2081" s="17">
        <f t="shared" si="67"/>
        <v>2080</v>
      </c>
      <c r="D2081" s="22" t="str">
        <f t="shared" si="68"/>
        <v>成就类型-职业到达等级</v>
      </c>
      <c r="E2081" s="22">
        <v>1</v>
      </c>
      <c r="F2081" s="22">
        <f>_xlfn.IFS(MOD(A2081,3)=2,VLOOKUP(A2081,任务数值!A:R,9),MOD(A2081,3)=0,999,MOD(A2081,3)=1,VLOOKUP(A2081,任务数值!A:S,14))</f>
        <v>999</v>
      </c>
      <c r="G2081" s="22">
        <f>_xlfn.IFS(MOD(A2081,3)=2,1,MOD(A2081,3)=0,VLOOKUP(A2081,任务数值!A:S,7),MOD(A2081,3)=1,1)</f>
        <v>15000</v>
      </c>
      <c r="H2081" s="6" t="s">
        <v>21</v>
      </c>
      <c r="I2081" s="3">
        <v>3</v>
      </c>
    </row>
    <row r="2082" s="3" customFormat="1" spans="1:9">
      <c r="A2082" s="17">
        <v>2080</v>
      </c>
      <c r="B2082" s="3" t="str">
        <f>_xlfn.IFS(MOD(A2082,3)=2,VLOOKUP(A2082,任务数值!A:I,5),MOD(A2082,3)=0,VLOOKUP(A2082,任务数值!A:I,8),MOD(A2082,3)=1,VLOOKUP(A2082,任务数值!A:S,13))</f>
        <v>通关守卫战:暗紫星170</v>
      </c>
      <c r="C2082" s="17">
        <f t="shared" si="67"/>
        <v>2081</v>
      </c>
      <c r="D2082" s="22" t="str">
        <f t="shared" si="68"/>
        <v>成就类型-通关战斗类型关卡</v>
      </c>
      <c r="E2082" s="22">
        <v>1</v>
      </c>
      <c r="F2082" s="22" t="str">
        <f>_xlfn.IFS(MOD(A2082,3)=2,VLOOKUP(A2082,任务数值!A:R,9),MOD(A2082,3)=0,999,MOD(A2082,3)=1,VLOOKUP(A2082,任务数值!A:S,14))</f>
        <v>战斗类型-挂机关卡|35|170</v>
      </c>
      <c r="G2082" s="22">
        <f>_xlfn.IFS(MOD(A2082,3)=2,1,MOD(A2082,3)=0,VLOOKUP(A2082,任务数值!A:S,7),MOD(A2082,3)=1,1)</f>
        <v>1</v>
      </c>
      <c r="H2082" s="6" t="s">
        <v>21</v>
      </c>
      <c r="I2082" s="3">
        <v>3</v>
      </c>
    </row>
    <row r="2083" s="3" customFormat="1" spans="1:9">
      <c r="A2083" s="17">
        <v>2081</v>
      </c>
      <c r="B2083" s="3" t="str">
        <f>_xlfn.IFS(MOD(A2083,3)=2,VLOOKUP(A2083,任务数值!A:I,5),MOD(A2083,3)=0,VLOOKUP(A2083,任务数值!A:I,8),MOD(A2083,3)=1,VLOOKUP(A2083,任务数值!A:S,13))</f>
        <v>通关星球42-2</v>
      </c>
      <c r="C2083" s="17">
        <f t="shared" si="67"/>
        <v>2082</v>
      </c>
      <c r="D2083" s="22" t="str">
        <f t="shared" si="68"/>
        <v>成就类型-通关战斗类型关卡</v>
      </c>
      <c r="E2083" s="22">
        <v>1</v>
      </c>
      <c r="F2083" s="22" t="str">
        <f>_xlfn.IFS(MOD(A2083,3)=2,VLOOKUP(A2083,任务数值!A:R,9),MOD(A2083,3)=0,999,MOD(A2083,3)=1,VLOOKUP(A2083,任务数值!A:S,14))</f>
        <v>战斗类型-精英关卡|42|2</v>
      </c>
      <c r="G2083" s="22">
        <f>_xlfn.IFS(MOD(A2083,3)=2,1,MOD(A2083,3)=0,VLOOKUP(A2083,任务数值!A:S,7),MOD(A2083,3)=1,1)</f>
        <v>1</v>
      </c>
      <c r="H2083" s="6" t="s">
        <v>21</v>
      </c>
      <c r="I2083" s="3">
        <v>3</v>
      </c>
    </row>
    <row r="2084" s="3" customFormat="1" spans="1:9">
      <c r="A2084" s="17">
        <v>2082</v>
      </c>
      <c r="B2084" s="3" t="str">
        <f>_xlfn.IFS(MOD(A2084,3)=2,VLOOKUP(A2084,任务数值!A:I,5),MOD(A2084,3)=0,VLOOKUP(A2084,任务数值!A:I,8),MOD(A2084,3)=1,VLOOKUP(A2084,任务数值!A:S,13))</f>
        <v>职业总等级到达15000</v>
      </c>
      <c r="C2084" s="17">
        <f t="shared" si="67"/>
        <v>2083</v>
      </c>
      <c r="D2084" s="22" t="str">
        <f t="shared" si="68"/>
        <v>成就类型-职业到达等级</v>
      </c>
      <c r="E2084" s="22">
        <v>1</v>
      </c>
      <c r="F2084" s="22">
        <f>_xlfn.IFS(MOD(A2084,3)=2,VLOOKUP(A2084,任务数值!A:R,9),MOD(A2084,3)=0,999,MOD(A2084,3)=1,VLOOKUP(A2084,任务数值!A:S,14))</f>
        <v>999</v>
      </c>
      <c r="G2084" s="22">
        <f>_xlfn.IFS(MOD(A2084,3)=2,1,MOD(A2084,3)=0,VLOOKUP(A2084,任务数值!A:S,7),MOD(A2084,3)=1,1)</f>
        <v>15000</v>
      </c>
      <c r="H2084" s="6" t="s">
        <v>21</v>
      </c>
      <c r="I2084" s="3">
        <v>3</v>
      </c>
    </row>
    <row r="2085" s="3" customFormat="1" spans="1:9">
      <c r="A2085" s="17">
        <v>2083</v>
      </c>
      <c r="B2085" s="3" t="str">
        <f>_xlfn.IFS(MOD(A2085,3)=2,VLOOKUP(A2085,任务数值!A:I,5),MOD(A2085,3)=0,VLOOKUP(A2085,任务数值!A:I,8),MOD(A2085,3)=1,VLOOKUP(A2085,任务数值!A:S,13))</f>
        <v>通关守卫战:暗紫星170</v>
      </c>
      <c r="C2085" s="17">
        <f t="shared" si="67"/>
        <v>2084</v>
      </c>
      <c r="D2085" s="22" t="str">
        <f t="shared" si="68"/>
        <v>成就类型-通关战斗类型关卡</v>
      </c>
      <c r="E2085" s="22">
        <v>1</v>
      </c>
      <c r="F2085" s="22" t="str">
        <f>_xlfn.IFS(MOD(A2085,3)=2,VLOOKUP(A2085,任务数值!A:R,9),MOD(A2085,3)=0,999,MOD(A2085,3)=1,VLOOKUP(A2085,任务数值!A:S,14))</f>
        <v>战斗类型-挂机关卡|35|170</v>
      </c>
      <c r="G2085" s="22">
        <f>_xlfn.IFS(MOD(A2085,3)=2,1,MOD(A2085,3)=0,VLOOKUP(A2085,任务数值!A:S,7),MOD(A2085,3)=1,1)</f>
        <v>1</v>
      </c>
      <c r="H2085" s="6" t="s">
        <v>21</v>
      </c>
      <c r="I2085" s="3">
        <v>3</v>
      </c>
    </row>
    <row r="2086" s="3" customFormat="1" spans="1:9">
      <c r="A2086" s="17">
        <v>2084</v>
      </c>
      <c r="B2086" s="3" t="str">
        <f>_xlfn.IFS(MOD(A2086,3)=2,VLOOKUP(A2086,任务数值!A:I,5),MOD(A2086,3)=0,VLOOKUP(A2086,任务数值!A:I,8),MOD(A2086,3)=1,VLOOKUP(A2086,任务数值!A:S,13))</f>
        <v>通关星球42-2</v>
      </c>
      <c r="C2086" s="17">
        <f t="shared" si="67"/>
        <v>2085</v>
      </c>
      <c r="D2086" s="22" t="str">
        <f t="shared" si="68"/>
        <v>成就类型-通关战斗类型关卡</v>
      </c>
      <c r="E2086" s="22">
        <v>1</v>
      </c>
      <c r="F2086" s="22" t="str">
        <f>_xlfn.IFS(MOD(A2086,3)=2,VLOOKUP(A2086,任务数值!A:R,9),MOD(A2086,3)=0,999,MOD(A2086,3)=1,VLOOKUP(A2086,任务数值!A:S,14))</f>
        <v>战斗类型-精英关卡|42|2</v>
      </c>
      <c r="G2086" s="22">
        <f>_xlfn.IFS(MOD(A2086,3)=2,1,MOD(A2086,3)=0,VLOOKUP(A2086,任务数值!A:S,7),MOD(A2086,3)=1,1)</f>
        <v>1</v>
      </c>
      <c r="H2086" s="6" t="s">
        <v>21</v>
      </c>
      <c r="I2086" s="3">
        <v>3</v>
      </c>
    </row>
    <row r="2087" s="3" customFormat="1" spans="1:9">
      <c r="A2087" s="17">
        <v>2085</v>
      </c>
      <c r="B2087" s="3" t="str">
        <f>_xlfn.IFS(MOD(A2087,3)=2,VLOOKUP(A2087,任务数值!A:I,5),MOD(A2087,3)=0,VLOOKUP(A2087,任务数值!A:I,8),MOD(A2087,3)=1,VLOOKUP(A2087,任务数值!A:S,13))</f>
        <v>职业总等级到达15000</v>
      </c>
      <c r="C2087" s="17">
        <f t="shared" si="67"/>
        <v>2086</v>
      </c>
      <c r="D2087" s="22" t="str">
        <f t="shared" si="68"/>
        <v>成就类型-职业到达等级</v>
      </c>
      <c r="E2087" s="22">
        <v>1</v>
      </c>
      <c r="F2087" s="22">
        <f>_xlfn.IFS(MOD(A2087,3)=2,VLOOKUP(A2087,任务数值!A:R,9),MOD(A2087,3)=0,999,MOD(A2087,3)=1,VLOOKUP(A2087,任务数值!A:S,14))</f>
        <v>999</v>
      </c>
      <c r="G2087" s="22">
        <f>_xlfn.IFS(MOD(A2087,3)=2,1,MOD(A2087,3)=0,VLOOKUP(A2087,任务数值!A:S,7),MOD(A2087,3)=1,1)</f>
        <v>15000</v>
      </c>
      <c r="H2087" s="6" t="s">
        <v>21</v>
      </c>
      <c r="I2087" s="3">
        <v>3</v>
      </c>
    </row>
    <row r="2088" s="3" customFormat="1" spans="1:9">
      <c r="A2088" s="17">
        <v>2086</v>
      </c>
      <c r="B2088" s="3" t="str">
        <f>_xlfn.IFS(MOD(A2088,3)=2,VLOOKUP(A2088,任务数值!A:I,5),MOD(A2088,3)=0,VLOOKUP(A2088,任务数值!A:I,8),MOD(A2088,3)=1,VLOOKUP(A2088,任务数值!A:S,13))</f>
        <v>通关守卫战:暗紫星170</v>
      </c>
      <c r="C2088" s="17">
        <f t="shared" si="67"/>
        <v>2087</v>
      </c>
      <c r="D2088" s="22" t="str">
        <f t="shared" si="68"/>
        <v>成就类型-通关战斗类型关卡</v>
      </c>
      <c r="E2088" s="22">
        <v>1</v>
      </c>
      <c r="F2088" s="22" t="str">
        <f>_xlfn.IFS(MOD(A2088,3)=2,VLOOKUP(A2088,任务数值!A:R,9),MOD(A2088,3)=0,999,MOD(A2088,3)=1,VLOOKUP(A2088,任务数值!A:S,14))</f>
        <v>战斗类型-挂机关卡|35|170</v>
      </c>
      <c r="G2088" s="22">
        <f>_xlfn.IFS(MOD(A2088,3)=2,1,MOD(A2088,3)=0,VLOOKUP(A2088,任务数值!A:S,7),MOD(A2088,3)=1,1)</f>
        <v>1</v>
      </c>
      <c r="H2088" s="6" t="s">
        <v>21</v>
      </c>
      <c r="I2088" s="3">
        <v>3</v>
      </c>
    </row>
    <row r="2089" s="3" customFormat="1" spans="1:9">
      <c r="A2089" s="17">
        <v>2087</v>
      </c>
      <c r="B2089" s="3" t="str">
        <f>_xlfn.IFS(MOD(A2089,3)=2,VLOOKUP(A2089,任务数值!A:I,5),MOD(A2089,3)=0,VLOOKUP(A2089,任务数值!A:I,8),MOD(A2089,3)=1,VLOOKUP(A2089,任务数值!A:S,13))</f>
        <v>通关星球42-2</v>
      </c>
      <c r="C2089" s="17">
        <f t="shared" si="67"/>
        <v>2088</v>
      </c>
      <c r="D2089" s="22" t="str">
        <f t="shared" si="68"/>
        <v>成就类型-通关战斗类型关卡</v>
      </c>
      <c r="E2089" s="22">
        <v>1</v>
      </c>
      <c r="F2089" s="22" t="str">
        <f>_xlfn.IFS(MOD(A2089,3)=2,VLOOKUP(A2089,任务数值!A:R,9),MOD(A2089,3)=0,999,MOD(A2089,3)=1,VLOOKUP(A2089,任务数值!A:S,14))</f>
        <v>战斗类型-精英关卡|42|2</v>
      </c>
      <c r="G2089" s="22">
        <f>_xlfn.IFS(MOD(A2089,3)=2,1,MOD(A2089,3)=0,VLOOKUP(A2089,任务数值!A:S,7),MOD(A2089,3)=1,1)</f>
        <v>1</v>
      </c>
      <c r="H2089" s="6" t="s">
        <v>21</v>
      </c>
      <c r="I2089" s="3">
        <v>3</v>
      </c>
    </row>
    <row r="2090" s="3" customFormat="1" spans="1:9">
      <c r="A2090" s="17">
        <v>2088</v>
      </c>
      <c r="B2090" s="3" t="str">
        <f>_xlfn.IFS(MOD(A2090,3)=2,VLOOKUP(A2090,任务数值!A:I,5),MOD(A2090,3)=0,VLOOKUP(A2090,任务数值!A:I,8),MOD(A2090,3)=1,VLOOKUP(A2090,任务数值!A:S,13))</f>
        <v>职业总等级到达15000</v>
      </c>
      <c r="C2090" s="17">
        <f t="shared" si="67"/>
        <v>2089</v>
      </c>
      <c r="D2090" s="22" t="str">
        <f t="shared" si="68"/>
        <v>成就类型-职业到达等级</v>
      </c>
      <c r="E2090" s="22">
        <v>1</v>
      </c>
      <c r="F2090" s="22">
        <f>_xlfn.IFS(MOD(A2090,3)=2,VLOOKUP(A2090,任务数值!A:R,9),MOD(A2090,3)=0,999,MOD(A2090,3)=1,VLOOKUP(A2090,任务数值!A:S,14))</f>
        <v>999</v>
      </c>
      <c r="G2090" s="22">
        <f>_xlfn.IFS(MOD(A2090,3)=2,1,MOD(A2090,3)=0,VLOOKUP(A2090,任务数值!A:S,7),MOD(A2090,3)=1,1)</f>
        <v>15000</v>
      </c>
      <c r="H2090" s="6" t="s">
        <v>21</v>
      </c>
      <c r="I2090" s="3">
        <v>3</v>
      </c>
    </row>
    <row r="2091" s="3" customFormat="1" spans="1:9">
      <c r="A2091" s="17">
        <v>2089</v>
      </c>
      <c r="B2091" s="3" t="str">
        <f>_xlfn.IFS(MOD(A2091,3)=2,VLOOKUP(A2091,任务数值!A:I,5),MOD(A2091,3)=0,VLOOKUP(A2091,任务数值!A:I,8),MOD(A2091,3)=1,VLOOKUP(A2091,任务数值!A:S,13))</f>
        <v>通关守卫战:暗紫星170</v>
      </c>
      <c r="C2091" s="17">
        <f t="shared" si="67"/>
        <v>2090</v>
      </c>
      <c r="D2091" s="22" t="str">
        <f t="shared" si="68"/>
        <v>成就类型-通关战斗类型关卡</v>
      </c>
      <c r="E2091" s="22">
        <v>1</v>
      </c>
      <c r="F2091" s="22" t="str">
        <f>_xlfn.IFS(MOD(A2091,3)=2,VLOOKUP(A2091,任务数值!A:R,9),MOD(A2091,3)=0,999,MOD(A2091,3)=1,VLOOKUP(A2091,任务数值!A:S,14))</f>
        <v>战斗类型-挂机关卡|35|170</v>
      </c>
      <c r="G2091" s="22">
        <f>_xlfn.IFS(MOD(A2091,3)=2,1,MOD(A2091,3)=0,VLOOKUP(A2091,任务数值!A:S,7),MOD(A2091,3)=1,1)</f>
        <v>1</v>
      </c>
      <c r="H2091" s="6" t="s">
        <v>21</v>
      </c>
      <c r="I2091" s="3">
        <v>3</v>
      </c>
    </row>
    <row r="2092" s="3" customFormat="1" spans="1:9">
      <c r="A2092" s="17">
        <v>2090</v>
      </c>
      <c r="B2092" s="3" t="str">
        <f>_xlfn.IFS(MOD(A2092,3)=2,VLOOKUP(A2092,任务数值!A:I,5),MOD(A2092,3)=0,VLOOKUP(A2092,任务数值!A:I,8),MOD(A2092,3)=1,VLOOKUP(A2092,任务数值!A:S,13))</f>
        <v>通关星球42-2</v>
      </c>
      <c r="C2092" s="17">
        <f t="shared" si="67"/>
        <v>2091</v>
      </c>
      <c r="D2092" s="22" t="str">
        <f t="shared" si="68"/>
        <v>成就类型-通关战斗类型关卡</v>
      </c>
      <c r="E2092" s="22">
        <v>1</v>
      </c>
      <c r="F2092" s="22" t="str">
        <f>_xlfn.IFS(MOD(A2092,3)=2,VLOOKUP(A2092,任务数值!A:R,9),MOD(A2092,3)=0,999,MOD(A2092,3)=1,VLOOKUP(A2092,任务数值!A:S,14))</f>
        <v>战斗类型-精英关卡|42|2</v>
      </c>
      <c r="G2092" s="22">
        <f>_xlfn.IFS(MOD(A2092,3)=2,1,MOD(A2092,3)=0,VLOOKUP(A2092,任务数值!A:S,7),MOD(A2092,3)=1,1)</f>
        <v>1</v>
      </c>
      <c r="H2092" s="6" t="s">
        <v>21</v>
      </c>
      <c r="I2092" s="3">
        <v>3</v>
      </c>
    </row>
    <row r="2093" s="3" customFormat="1" spans="1:9">
      <c r="A2093" s="17">
        <v>2091</v>
      </c>
      <c r="B2093" s="3" t="str">
        <f>_xlfn.IFS(MOD(A2093,3)=2,VLOOKUP(A2093,任务数值!A:I,5),MOD(A2093,3)=0,VLOOKUP(A2093,任务数值!A:I,8),MOD(A2093,3)=1,VLOOKUP(A2093,任务数值!A:S,13))</f>
        <v>职业总等级到达15000</v>
      </c>
      <c r="C2093" s="17">
        <f t="shared" si="67"/>
        <v>2092</v>
      </c>
      <c r="D2093" s="22" t="str">
        <f t="shared" si="68"/>
        <v>成就类型-职业到达等级</v>
      </c>
      <c r="E2093" s="22">
        <v>1</v>
      </c>
      <c r="F2093" s="22">
        <f>_xlfn.IFS(MOD(A2093,3)=2,VLOOKUP(A2093,任务数值!A:R,9),MOD(A2093,3)=0,999,MOD(A2093,3)=1,VLOOKUP(A2093,任务数值!A:S,14))</f>
        <v>999</v>
      </c>
      <c r="G2093" s="22">
        <f>_xlfn.IFS(MOD(A2093,3)=2,1,MOD(A2093,3)=0,VLOOKUP(A2093,任务数值!A:S,7),MOD(A2093,3)=1,1)</f>
        <v>15000</v>
      </c>
      <c r="H2093" s="6" t="s">
        <v>21</v>
      </c>
      <c r="I2093" s="3">
        <v>3</v>
      </c>
    </row>
    <row r="2094" s="3" customFormat="1" spans="1:9">
      <c r="A2094" s="17">
        <v>2092</v>
      </c>
      <c r="B2094" s="3" t="str">
        <f>_xlfn.IFS(MOD(A2094,3)=2,VLOOKUP(A2094,任务数值!A:I,5),MOD(A2094,3)=0,VLOOKUP(A2094,任务数值!A:I,8),MOD(A2094,3)=1,VLOOKUP(A2094,任务数值!A:S,13))</f>
        <v>通关守卫战:暗紫星170</v>
      </c>
      <c r="C2094" s="17">
        <f t="shared" si="67"/>
        <v>2093</v>
      </c>
      <c r="D2094" s="22" t="str">
        <f t="shared" si="68"/>
        <v>成就类型-通关战斗类型关卡</v>
      </c>
      <c r="E2094" s="22">
        <v>1</v>
      </c>
      <c r="F2094" s="22" t="str">
        <f>_xlfn.IFS(MOD(A2094,3)=2,VLOOKUP(A2094,任务数值!A:R,9),MOD(A2094,3)=0,999,MOD(A2094,3)=1,VLOOKUP(A2094,任务数值!A:S,14))</f>
        <v>战斗类型-挂机关卡|35|170</v>
      </c>
      <c r="G2094" s="22">
        <f>_xlfn.IFS(MOD(A2094,3)=2,1,MOD(A2094,3)=0,VLOOKUP(A2094,任务数值!A:S,7),MOD(A2094,3)=1,1)</f>
        <v>1</v>
      </c>
      <c r="H2094" s="6" t="s">
        <v>21</v>
      </c>
      <c r="I2094" s="3">
        <v>3</v>
      </c>
    </row>
    <row r="2095" s="3" customFormat="1" spans="1:9">
      <c r="A2095" s="17">
        <v>2093</v>
      </c>
      <c r="B2095" s="3" t="str">
        <f>_xlfn.IFS(MOD(A2095,3)=2,VLOOKUP(A2095,任务数值!A:I,5),MOD(A2095,3)=0,VLOOKUP(A2095,任务数值!A:I,8),MOD(A2095,3)=1,VLOOKUP(A2095,任务数值!A:S,13))</f>
        <v>通关星球42-2</v>
      </c>
      <c r="C2095" s="17">
        <f t="shared" si="67"/>
        <v>2094</v>
      </c>
      <c r="D2095" s="22" t="str">
        <f t="shared" si="68"/>
        <v>成就类型-通关战斗类型关卡</v>
      </c>
      <c r="E2095" s="22">
        <v>1</v>
      </c>
      <c r="F2095" s="22" t="str">
        <f>_xlfn.IFS(MOD(A2095,3)=2,VLOOKUP(A2095,任务数值!A:R,9),MOD(A2095,3)=0,999,MOD(A2095,3)=1,VLOOKUP(A2095,任务数值!A:S,14))</f>
        <v>战斗类型-精英关卡|42|2</v>
      </c>
      <c r="G2095" s="22">
        <f>_xlfn.IFS(MOD(A2095,3)=2,1,MOD(A2095,3)=0,VLOOKUP(A2095,任务数值!A:S,7),MOD(A2095,3)=1,1)</f>
        <v>1</v>
      </c>
      <c r="H2095" s="6" t="s">
        <v>21</v>
      </c>
      <c r="I2095" s="3">
        <v>3</v>
      </c>
    </row>
    <row r="2096" s="3" customFormat="1" spans="1:9">
      <c r="A2096" s="17">
        <v>2094</v>
      </c>
      <c r="B2096" s="3" t="str">
        <f>_xlfn.IFS(MOD(A2096,3)=2,VLOOKUP(A2096,任务数值!A:I,5),MOD(A2096,3)=0,VLOOKUP(A2096,任务数值!A:I,8),MOD(A2096,3)=1,VLOOKUP(A2096,任务数值!A:S,13))</f>
        <v>职业总等级到达15000</v>
      </c>
      <c r="C2096" s="17">
        <f t="shared" si="67"/>
        <v>2095</v>
      </c>
      <c r="D2096" s="22" t="str">
        <f t="shared" si="68"/>
        <v>成就类型-职业到达等级</v>
      </c>
      <c r="E2096" s="22">
        <v>1</v>
      </c>
      <c r="F2096" s="22">
        <f>_xlfn.IFS(MOD(A2096,3)=2,VLOOKUP(A2096,任务数值!A:R,9),MOD(A2096,3)=0,999,MOD(A2096,3)=1,VLOOKUP(A2096,任务数值!A:S,14))</f>
        <v>999</v>
      </c>
      <c r="G2096" s="22">
        <f>_xlfn.IFS(MOD(A2096,3)=2,1,MOD(A2096,3)=0,VLOOKUP(A2096,任务数值!A:S,7),MOD(A2096,3)=1,1)</f>
        <v>15000</v>
      </c>
      <c r="H2096" s="6" t="s">
        <v>21</v>
      </c>
      <c r="I2096" s="3">
        <v>3</v>
      </c>
    </row>
    <row r="2097" s="3" customFormat="1" spans="1:9">
      <c r="A2097" s="17">
        <v>2095</v>
      </c>
      <c r="B2097" s="3" t="str">
        <f>_xlfn.IFS(MOD(A2097,3)=2,VLOOKUP(A2097,任务数值!A:I,5),MOD(A2097,3)=0,VLOOKUP(A2097,任务数值!A:I,8),MOD(A2097,3)=1,VLOOKUP(A2097,任务数值!A:S,13))</f>
        <v>通关守卫战:暗紫星170</v>
      </c>
      <c r="C2097" s="17">
        <f t="shared" si="67"/>
        <v>2096</v>
      </c>
      <c r="D2097" s="22" t="str">
        <f t="shared" si="68"/>
        <v>成就类型-通关战斗类型关卡</v>
      </c>
      <c r="E2097" s="22">
        <v>1</v>
      </c>
      <c r="F2097" s="22" t="str">
        <f>_xlfn.IFS(MOD(A2097,3)=2,VLOOKUP(A2097,任务数值!A:R,9),MOD(A2097,3)=0,999,MOD(A2097,3)=1,VLOOKUP(A2097,任务数值!A:S,14))</f>
        <v>战斗类型-挂机关卡|35|170</v>
      </c>
      <c r="G2097" s="22">
        <f>_xlfn.IFS(MOD(A2097,3)=2,1,MOD(A2097,3)=0,VLOOKUP(A2097,任务数值!A:S,7),MOD(A2097,3)=1,1)</f>
        <v>1</v>
      </c>
      <c r="H2097" s="6" t="s">
        <v>21</v>
      </c>
      <c r="I2097" s="3">
        <v>3</v>
      </c>
    </row>
    <row r="2098" s="3" customFormat="1" spans="1:9">
      <c r="A2098" s="17">
        <v>2096</v>
      </c>
      <c r="B2098" s="3" t="str">
        <f>_xlfn.IFS(MOD(A2098,3)=2,VLOOKUP(A2098,任务数值!A:I,5),MOD(A2098,3)=0,VLOOKUP(A2098,任务数值!A:I,8),MOD(A2098,3)=1,VLOOKUP(A2098,任务数值!A:S,13))</f>
        <v>通关星球42-2</v>
      </c>
      <c r="C2098" s="17">
        <f t="shared" si="67"/>
        <v>2097</v>
      </c>
      <c r="D2098" s="22" t="str">
        <f t="shared" si="68"/>
        <v>成就类型-通关战斗类型关卡</v>
      </c>
      <c r="E2098" s="22">
        <v>1</v>
      </c>
      <c r="F2098" s="22" t="str">
        <f>_xlfn.IFS(MOD(A2098,3)=2,VLOOKUP(A2098,任务数值!A:R,9),MOD(A2098,3)=0,999,MOD(A2098,3)=1,VLOOKUP(A2098,任务数值!A:S,14))</f>
        <v>战斗类型-精英关卡|42|2</v>
      </c>
      <c r="G2098" s="22">
        <f>_xlfn.IFS(MOD(A2098,3)=2,1,MOD(A2098,3)=0,VLOOKUP(A2098,任务数值!A:S,7),MOD(A2098,3)=1,1)</f>
        <v>1</v>
      </c>
      <c r="H2098" s="6" t="s">
        <v>21</v>
      </c>
      <c r="I2098" s="3">
        <v>3</v>
      </c>
    </row>
    <row r="2099" s="3" customFormat="1" spans="1:9">
      <c r="A2099" s="17">
        <v>2097</v>
      </c>
      <c r="B2099" s="3" t="str">
        <f>_xlfn.IFS(MOD(A2099,3)=2,VLOOKUP(A2099,任务数值!A:I,5),MOD(A2099,3)=0,VLOOKUP(A2099,任务数值!A:I,8),MOD(A2099,3)=1,VLOOKUP(A2099,任务数值!A:S,13))</f>
        <v>职业总等级到达15000</v>
      </c>
      <c r="C2099" s="17">
        <f t="shared" si="67"/>
        <v>2098</v>
      </c>
      <c r="D2099" s="22" t="str">
        <f t="shared" si="68"/>
        <v>成就类型-职业到达等级</v>
      </c>
      <c r="E2099" s="22">
        <v>1</v>
      </c>
      <c r="F2099" s="22">
        <f>_xlfn.IFS(MOD(A2099,3)=2,VLOOKUP(A2099,任务数值!A:R,9),MOD(A2099,3)=0,999,MOD(A2099,3)=1,VLOOKUP(A2099,任务数值!A:S,14))</f>
        <v>999</v>
      </c>
      <c r="G2099" s="22">
        <f>_xlfn.IFS(MOD(A2099,3)=2,1,MOD(A2099,3)=0,VLOOKUP(A2099,任务数值!A:S,7),MOD(A2099,3)=1,1)</f>
        <v>15000</v>
      </c>
      <c r="H2099" s="6" t="s">
        <v>21</v>
      </c>
      <c r="I2099" s="3">
        <v>3</v>
      </c>
    </row>
    <row r="2100" s="3" customFormat="1" spans="1:9">
      <c r="A2100" s="17">
        <v>2098</v>
      </c>
      <c r="B2100" s="3" t="str">
        <f>_xlfn.IFS(MOD(A2100,3)=2,VLOOKUP(A2100,任务数值!A:I,5),MOD(A2100,3)=0,VLOOKUP(A2100,任务数值!A:I,8),MOD(A2100,3)=1,VLOOKUP(A2100,任务数值!A:S,13))</f>
        <v>通关守卫战:暗紫星170</v>
      </c>
      <c r="C2100" s="17">
        <f t="shared" si="67"/>
        <v>2099</v>
      </c>
      <c r="D2100" s="22" t="str">
        <f t="shared" si="68"/>
        <v>成就类型-通关战斗类型关卡</v>
      </c>
      <c r="E2100" s="22">
        <v>1</v>
      </c>
      <c r="F2100" s="22" t="str">
        <f>_xlfn.IFS(MOD(A2100,3)=2,VLOOKUP(A2100,任务数值!A:R,9),MOD(A2100,3)=0,999,MOD(A2100,3)=1,VLOOKUP(A2100,任务数值!A:S,14))</f>
        <v>战斗类型-挂机关卡|35|170</v>
      </c>
      <c r="G2100" s="22">
        <f>_xlfn.IFS(MOD(A2100,3)=2,1,MOD(A2100,3)=0,VLOOKUP(A2100,任务数值!A:S,7),MOD(A2100,3)=1,1)</f>
        <v>1</v>
      </c>
      <c r="H2100" s="6" t="s">
        <v>21</v>
      </c>
      <c r="I2100" s="3">
        <v>3</v>
      </c>
    </row>
    <row r="2101" s="3" customFormat="1" spans="1:9">
      <c r="A2101" s="17">
        <v>2099</v>
      </c>
      <c r="B2101" s="3" t="str">
        <f>_xlfn.IFS(MOD(A2101,3)=2,VLOOKUP(A2101,任务数值!A:I,5),MOD(A2101,3)=0,VLOOKUP(A2101,任务数值!A:I,8),MOD(A2101,3)=1,VLOOKUP(A2101,任务数值!A:S,13))</f>
        <v>通关星球42-2</v>
      </c>
      <c r="C2101" s="17">
        <f t="shared" si="67"/>
        <v>2100</v>
      </c>
      <c r="D2101" s="22" t="str">
        <f t="shared" si="68"/>
        <v>成就类型-通关战斗类型关卡</v>
      </c>
      <c r="E2101" s="22">
        <v>1</v>
      </c>
      <c r="F2101" s="22" t="str">
        <f>_xlfn.IFS(MOD(A2101,3)=2,VLOOKUP(A2101,任务数值!A:R,9),MOD(A2101,3)=0,999,MOD(A2101,3)=1,VLOOKUP(A2101,任务数值!A:S,14))</f>
        <v>战斗类型-精英关卡|42|2</v>
      </c>
      <c r="G2101" s="22">
        <f>_xlfn.IFS(MOD(A2101,3)=2,1,MOD(A2101,3)=0,VLOOKUP(A2101,任务数值!A:S,7),MOD(A2101,3)=1,1)</f>
        <v>1</v>
      </c>
      <c r="H2101" s="6" t="s">
        <v>21</v>
      </c>
      <c r="I2101" s="3">
        <v>3</v>
      </c>
    </row>
    <row r="2102" s="3" customFormat="1" spans="1:9">
      <c r="A2102" s="17">
        <v>2100</v>
      </c>
      <c r="B2102" s="3" t="str">
        <f>_xlfn.IFS(MOD(A2102,3)=2,VLOOKUP(A2102,任务数值!A:I,5),MOD(A2102,3)=0,VLOOKUP(A2102,任务数值!A:I,8),MOD(A2102,3)=1,VLOOKUP(A2102,任务数值!A:S,13))</f>
        <v>职业总等级到达15000</v>
      </c>
      <c r="C2102" s="17">
        <f t="shared" si="67"/>
        <v>2101</v>
      </c>
      <c r="D2102" s="22" t="str">
        <f t="shared" si="68"/>
        <v>成就类型-职业到达等级</v>
      </c>
      <c r="E2102" s="22">
        <v>1</v>
      </c>
      <c r="F2102" s="22">
        <f>_xlfn.IFS(MOD(A2102,3)=2,VLOOKUP(A2102,任务数值!A:R,9),MOD(A2102,3)=0,999,MOD(A2102,3)=1,VLOOKUP(A2102,任务数值!A:S,14))</f>
        <v>999</v>
      </c>
      <c r="G2102" s="22">
        <f>_xlfn.IFS(MOD(A2102,3)=2,1,MOD(A2102,3)=0,VLOOKUP(A2102,任务数值!A:S,7),MOD(A2102,3)=1,1)</f>
        <v>15000</v>
      </c>
      <c r="H2102" s="6" t="s">
        <v>21</v>
      </c>
      <c r="I2102" s="3">
        <v>3</v>
      </c>
    </row>
    <row r="2103" s="3" customFormat="1" spans="1:9">
      <c r="A2103" s="17">
        <v>2101</v>
      </c>
      <c r="B2103" s="3" t="str">
        <f>_xlfn.IFS(MOD(A2103,3)=2,VLOOKUP(A2103,任务数值!A:I,5),MOD(A2103,3)=0,VLOOKUP(A2103,任务数值!A:I,8),MOD(A2103,3)=1,VLOOKUP(A2103,任务数值!A:S,13))</f>
        <v>通关守卫战:暗紫星170</v>
      </c>
      <c r="C2103" s="17">
        <f t="shared" si="67"/>
        <v>2102</v>
      </c>
      <c r="D2103" s="22" t="str">
        <f t="shared" si="68"/>
        <v>成就类型-通关战斗类型关卡</v>
      </c>
      <c r="E2103" s="22">
        <v>1</v>
      </c>
      <c r="F2103" s="22" t="str">
        <f>_xlfn.IFS(MOD(A2103,3)=2,VLOOKUP(A2103,任务数值!A:R,9),MOD(A2103,3)=0,999,MOD(A2103,3)=1,VLOOKUP(A2103,任务数值!A:S,14))</f>
        <v>战斗类型-挂机关卡|35|170</v>
      </c>
      <c r="G2103" s="22">
        <f>_xlfn.IFS(MOD(A2103,3)=2,1,MOD(A2103,3)=0,VLOOKUP(A2103,任务数值!A:S,7),MOD(A2103,3)=1,1)</f>
        <v>1</v>
      </c>
      <c r="H2103" s="6" t="s">
        <v>21</v>
      </c>
      <c r="I2103" s="3">
        <v>3</v>
      </c>
    </row>
    <row r="2104" s="3" customFormat="1" spans="1:9">
      <c r="A2104" s="17">
        <v>2102</v>
      </c>
      <c r="B2104" s="3" t="str">
        <f>_xlfn.IFS(MOD(A2104,3)=2,VLOOKUP(A2104,任务数值!A:I,5),MOD(A2104,3)=0,VLOOKUP(A2104,任务数值!A:I,8),MOD(A2104,3)=1,VLOOKUP(A2104,任务数值!A:S,13))</f>
        <v>通关星球42-2</v>
      </c>
      <c r="C2104" s="17">
        <f t="shared" si="67"/>
        <v>2103</v>
      </c>
      <c r="D2104" s="22" t="str">
        <f t="shared" si="68"/>
        <v>成就类型-通关战斗类型关卡</v>
      </c>
      <c r="E2104" s="22">
        <v>1</v>
      </c>
      <c r="F2104" s="22" t="str">
        <f>_xlfn.IFS(MOD(A2104,3)=2,VLOOKUP(A2104,任务数值!A:R,9),MOD(A2104,3)=0,999,MOD(A2104,3)=1,VLOOKUP(A2104,任务数值!A:S,14))</f>
        <v>战斗类型-精英关卡|42|2</v>
      </c>
      <c r="G2104" s="22">
        <f>_xlfn.IFS(MOD(A2104,3)=2,1,MOD(A2104,3)=0,VLOOKUP(A2104,任务数值!A:S,7),MOD(A2104,3)=1,1)</f>
        <v>1</v>
      </c>
      <c r="H2104" s="6" t="s">
        <v>21</v>
      </c>
      <c r="I2104" s="3">
        <v>3</v>
      </c>
    </row>
    <row r="2105" s="3" customFormat="1" spans="1:9">
      <c r="A2105" s="17">
        <v>2103</v>
      </c>
      <c r="B2105" s="3" t="str">
        <f>_xlfn.IFS(MOD(A2105,3)=2,VLOOKUP(A2105,任务数值!A:I,5),MOD(A2105,3)=0,VLOOKUP(A2105,任务数值!A:I,8),MOD(A2105,3)=1,VLOOKUP(A2105,任务数值!A:S,13))</f>
        <v>职业总等级到达15000</v>
      </c>
      <c r="C2105" s="17">
        <f t="shared" si="67"/>
        <v>2104</v>
      </c>
      <c r="D2105" s="22" t="str">
        <f t="shared" si="68"/>
        <v>成就类型-职业到达等级</v>
      </c>
      <c r="E2105" s="22">
        <v>1</v>
      </c>
      <c r="F2105" s="22">
        <f>_xlfn.IFS(MOD(A2105,3)=2,VLOOKUP(A2105,任务数值!A:R,9),MOD(A2105,3)=0,999,MOD(A2105,3)=1,VLOOKUP(A2105,任务数值!A:S,14))</f>
        <v>999</v>
      </c>
      <c r="G2105" s="22">
        <f>_xlfn.IFS(MOD(A2105,3)=2,1,MOD(A2105,3)=0,VLOOKUP(A2105,任务数值!A:S,7),MOD(A2105,3)=1,1)</f>
        <v>15000</v>
      </c>
      <c r="H2105" s="6" t="s">
        <v>21</v>
      </c>
      <c r="I2105" s="3">
        <v>3</v>
      </c>
    </row>
    <row r="2106" s="3" customFormat="1" spans="1:9">
      <c r="A2106" s="17">
        <v>2104</v>
      </c>
      <c r="B2106" s="3" t="str">
        <f>_xlfn.IFS(MOD(A2106,3)=2,VLOOKUP(A2106,任务数值!A:I,5),MOD(A2106,3)=0,VLOOKUP(A2106,任务数值!A:I,8),MOD(A2106,3)=1,VLOOKUP(A2106,任务数值!A:S,13))</f>
        <v>通关守卫战:暗紫星170</v>
      </c>
      <c r="C2106" s="17">
        <f t="shared" si="67"/>
        <v>2105</v>
      </c>
      <c r="D2106" s="22" t="str">
        <f t="shared" si="68"/>
        <v>成就类型-通关战斗类型关卡</v>
      </c>
      <c r="E2106" s="22">
        <v>1</v>
      </c>
      <c r="F2106" s="22" t="str">
        <f>_xlfn.IFS(MOD(A2106,3)=2,VLOOKUP(A2106,任务数值!A:R,9),MOD(A2106,3)=0,999,MOD(A2106,3)=1,VLOOKUP(A2106,任务数值!A:S,14))</f>
        <v>战斗类型-挂机关卡|35|170</v>
      </c>
      <c r="G2106" s="22">
        <f>_xlfn.IFS(MOD(A2106,3)=2,1,MOD(A2106,3)=0,VLOOKUP(A2106,任务数值!A:S,7),MOD(A2106,3)=1,1)</f>
        <v>1</v>
      </c>
      <c r="H2106" s="6" t="s">
        <v>21</v>
      </c>
      <c r="I2106" s="3">
        <v>3</v>
      </c>
    </row>
    <row r="2107" s="3" customFormat="1" spans="1:9">
      <c r="A2107" s="17">
        <v>2105</v>
      </c>
      <c r="B2107" s="3" t="str">
        <f>_xlfn.IFS(MOD(A2107,3)=2,VLOOKUP(A2107,任务数值!A:I,5),MOD(A2107,3)=0,VLOOKUP(A2107,任务数值!A:I,8),MOD(A2107,3)=1,VLOOKUP(A2107,任务数值!A:S,13))</f>
        <v>通关星球42-2</v>
      </c>
      <c r="C2107" s="17">
        <f t="shared" si="67"/>
        <v>2106</v>
      </c>
      <c r="D2107" s="22" t="str">
        <f t="shared" si="68"/>
        <v>成就类型-通关战斗类型关卡</v>
      </c>
      <c r="E2107" s="22">
        <v>1</v>
      </c>
      <c r="F2107" s="22" t="str">
        <f>_xlfn.IFS(MOD(A2107,3)=2,VLOOKUP(A2107,任务数值!A:R,9),MOD(A2107,3)=0,999,MOD(A2107,3)=1,VLOOKUP(A2107,任务数值!A:S,14))</f>
        <v>战斗类型-精英关卡|42|2</v>
      </c>
      <c r="G2107" s="22">
        <f>_xlfn.IFS(MOD(A2107,3)=2,1,MOD(A2107,3)=0,VLOOKUP(A2107,任务数值!A:S,7),MOD(A2107,3)=1,1)</f>
        <v>1</v>
      </c>
      <c r="H2107" s="6" t="s">
        <v>21</v>
      </c>
      <c r="I2107" s="3">
        <v>3</v>
      </c>
    </row>
    <row r="2108" s="3" customFormat="1" spans="1:9">
      <c r="A2108" s="17">
        <v>2106</v>
      </c>
      <c r="B2108" s="3" t="str">
        <f>_xlfn.IFS(MOD(A2108,3)=2,VLOOKUP(A2108,任务数值!A:I,5),MOD(A2108,3)=0,VLOOKUP(A2108,任务数值!A:I,8),MOD(A2108,3)=1,VLOOKUP(A2108,任务数值!A:S,13))</f>
        <v>职业总等级到达15000</v>
      </c>
      <c r="C2108" s="17">
        <f t="shared" si="67"/>
        <v>2107</v>
      </c>
      <c r="D2108" s="22" t="str">
        <f t="shared" si="68"/>
        <v>成就类型-职业到达等级</v>
      </c>
      <c r="E2108" s="22">
        <v>1</v>
      </c>
      <c r="F2108" s="22">
        <f>_xlfn.IFS(MOD(A2108,3)=2,VLOOKUP(A2108,任务数值!A:R,9),MOD(A2108,3)=0,999,MOD(A2108,3)=1,VLOOKUP(A2108,任务数值!A:S,14))</f>
        <v>999</v>
      </c>
      <c r="G2108" s="22">
        <f>_xlfn.IFS(MOD(A2108,3)=2,1,MOD(A2108,3)=0,VLOOKUP(A2108,任务数值!A:S,7),MOD(A2108,3)=1,1)</f>
        <v>15000</v>
      </c>
      <c r="H2108" s="6" t="s">
        <v>21</v>
      </c>
      <c r="I2108" s="3">
        <v>3</v>
      </c>
    </row>
    <row r="2109" s="3" customFormat="1" spans="1:9">
      <c r="A2109" s="17">
        <v>2107</v>
      </c>
      <c r="B2109" s="3" t="str">
        <f>_xlfn.IFS(MOD(A2109,3)=2,VLOOKUP(A2109,任务数值!A:I,5),MOD(A2109,3)=0,VLOOKUP(A2109,任务数值!A:I,8),MOD(A2109,3)=1,VLOOKUP(A2109,任务数值!A:S,13))</f>
        <v>通关守卫战:暗紫星170</v>
      </c>
      <c r="C2109" s="17">
        <f t="shared" si="67"/>
        <v>2108</v>
      </c>
      <c r="D2109" s="22" t="str">
        <f t="shared" si="68"/>
        <v>成就类型-通关战斗类型关卡</v>
      </c>
      <c r="E2109" s="22">
        <v>1</v>
      </c>
      <c r="F2109" s="22" t="str">
        <f>_xlfn.IFS(MOD(A2109,3)=2,VLOOKUP(A2109,任务数值!A:R,9),MOD(A2109,3)=0,999,MOD(A2109,3)=1,VLOOKUP(A2109,任务数值!A:S,14))</f>
        <v>战斗类型-挂机关卡|35|170</v>
      </c>
      <c r="G2109" s="22">
        <f>_xlfn.IFS(MOD(A2109,3)=2,1,MOD(A2109,3)=0,VLOOKUP(A2109,任务数值!A:S,7),MOD(A2109,3)=1,1)</f>
        <v>1</v>
      </c>
      <c r="H2109" s="6" t="s">
        <v>21</v>
      </c>
      <c r="I2109" s="3">
        <v>3</v>
      </c>
    </row>
    <row r="2110" s="3" customFormat="1" spans="1:9">
      <c r="A2110" s="17">
        <v>2108</v>
      </c>
      <c r="B2110" s="3" t="str">
        <f>_xlfn.IFS(MOD(A2110,3)=2,VLOOKUP(A2110,任务数值!A:I,5),MOD(A2110,3)=0,VLOOKUP(A2110,任务数值!A:I,8),MOD(A2110,3)=1,VLOOKUP(A2110,任务数值!A:S,13))</f>
        <v>通关星球42-2</v>
      </c>
      <c r="C2110" s="17">
        <f t="shared" si="67"/>
        <v>2109</v>
      </c>
      <c r="D2110" s="22" t="str">
        <f t="shared" si="68"/>
        <v>成就类型-通关战斗类型关卡</v>
      </c>
      <c r="E2110" s="22">
        <v>1</v>
      </c>
      <c r="F2110" s="22" t="str">
        <f>_xlfn.IFS(MOD(A2110,3)=2,VLOOKUP(A2110,任务数值!A:R,9),MOD(A2110,3)=0,999,MOD(A2110,3)=1,VLOOKUP(A2110,任务数值!A:S,14))</f>
        <v>战斗类型-精英关卡|42|2</v>
      </c>
      <c r="G2110" s="22">
        <f>_xlfn.IFS(MOD(A2110,3)=2,1,MOD(A2110,3)=0,VLOOKUP(A2110,任务数值!A:S,7),MOD(A2110,3)=1,1)</f>
        <v>1</v>
      </c>
      <c r="H2110" s="6" t="s">
        <v>21</v>
      </c>
      <c r="I2110" s="3">
        <v>3</v>
      </c>
    </row>
    <row r="2111" s="3" customFormat="1" spans="1:9">
      <c r="A2111" s="17">
        <v>2109</v>
      </c>
      <c r="B2111" s="3" t="str">
        <f>_xlfn.IFS(MOD(A2111,3)=2,VLOOKUP(A2111,任务数值!A:I,5),MOD(A2111,3)=0,VLOOKUP(A2111,任务数值!A:I,8),MOD(A2111,3)=1,VLOOKUP(A2111,任务数值!A:S,13))</f>
        <v>职业总等级到达15000</v>
      </c>
      <c r="C2111" s="17">
        <f t="shared" si="67"/>
        <v>2110</v>
      </c>
      <c r="D2111" s="22" t="str">
        <f t="shared" si="68"/>
        <v>成就类型-职业到达等级</v>
      </c>
      <c r="E2111" s="22">
        <v>1</v>
      </c>
      <c r="F2111" s="22">
        <f>_xlfn.IFS(MOD(A2111,3)=2,VLOOKUP(A2111,任务数值!A:R,9),MOD(A2111,3)=0,999,MOD(A2111,3)=1,VLOOKUP(A2111,任务数值!A:S,14))</f>
        <v>999</v>
      </c>
      <c r="G2111" s="22">
        <f>_xlfn.IFS(MOD(A2111,3)=2,1,MOD(A2111,3)=0,VLOOKUP(A2111,任务数值!A:S,7),MOD(A2111,3)=1,1)</f>
        <v>15000</v>
      </c>
      <c r="H2111" s="6" t="s">
        <v>21</v>
      </c>
      <c r="I2111" s="3">
        <v>3</v>
      </c>
    </row>
    <row r="2112" s="3" customFormat="1" spans="1:9">
      <c r="A2112" s="17">
        <v>2110</v>
      </c>
      <c r="B2112" s="3" t="str">
        <f>_xlfn.IFS(MOD(A2112,3)=2,VLOOKUP(A2112,任务数值!A:I,5),MOD(A2112,3)=0,VLOOKUP(A2112,任务数值!A:I,8),MOD(A2112,3)=1,VLOOKUP(A2112,任务数值!A:S,13))</f>
        <v>通关守卫战:暗紫星170</v>
      </c>
      <c r="C2112" s="17">
        <f t="shared" si="67"/>
        <v>2111</v>
      </c>
      <c r="D2112" s="22" t="str">
        <f t="shared" si="68"/>
        <v>成就类型-通关战斗类型关卡</v>
      </c>
      <c r="E2112" s="22">
        <v>1</v>
      </c>
      <c r="F2112" s="22" t="str">
        <f>_xlfn.IFS(MOD(A2112,3)=2,VLOOKUP(A2112,任务数值!A:R,9),MOD(A2112,3)=0,999,MOD(A2112,3)=1,VLOOKUP(A2112,任务数值!A:S,14))</f>
        <v>战斗类型-挂机关卡|35|170</v>
      </c>
      <c r="G2112" s="22">
        <f>_xlfn.IFS(MOD(A2112,3)=2,1,MOD(A2112,3)=0,VLOOKUP(A2112,任务数值!A:S,7),MOD(A2112,3)=1,1)</f>
        <v>1</v>
      </c>
      <c r="H2112" s="6" t="s">
        <v>21</v>
      </c>
      <c r="I2112" s="3">
        <v>3</v>
      </c>
    </row>
    <row r="2113" s="3" customFormat="1" spans="1:9">
      <c r="A2113" s="17">
        <v>2111</v>
      </c>
      <c r="B2113" s="3" t="str">
        <f>_xlfn.IFS(MOD(A2113,3)=2,VLOOKUP(A2113,任务数值!A:I,5),MOD(A2113,3)=0,VLOOKUP(A2113,任务数值!A:I,8),MOD(A2113,3)=1,VLOOKUP(A2113,任务数值!A:S,13))</f>
        <v>通关星球42-2</v>
      </c>
      <c r="C2113" s="17">
        <f t="shared" si="67"/>
        <v>2112</v>
      </c>
      <c r="D2113" s="22" t="str">
        <f t="shared" si="68"/>
        <v>成就类型-通关战斗类型关卡</v>
      </c>
      <c r="E2113" s="22">
        <v>1</v>
      </c>
      <c r="F2113" s="22" t="str">
        <f>_xlfn.IFS(MOD(A2113,3)=2,VLOOKUP(A2113,任务数值!A:R,9),MOD(A2113,3)=0,999,MOD(A2113,3)=1,VLOOKUP(A2113,任务数值!A:S,14))</f>
        <v>战斗类型-精英关卡|42|2</v>
      </c>
      <c r="G2113" s="22">
        <f>_xlfn.IFS(MOD(A2113,3)=2,1,MOD(A2113,3)=0,VLOOKUP(A2113,任务数值!A:S,7),MOD(A2113,3)=1,1)</f>
        <v>1</v>
      </c>
      <c r="H2113" s="6" t="s">
        <v>21</v>
      </c>
      <c r="I2113" s="3">
        <v>3</v>
      </c>
    </row>
    <row r="2114" s="3" customFormat="1" spans="1:9">
      <c r="A2114" s="17">
        <v>2112</v>
      </c>
      <c r="B2114" s="3" t="str">
        <f>_xlfn.IFS(MOD(A2114,3)=2,VLOOKUP(A2114,任务数值!A:I,5),MOD(A2114,3)=0,VLOOKUP(A2114,任务数值!A:I,8),MOD(A2114,3)=1,VLOOKUP(A2114,任务数值!A:S,13))</f>
        <v>职业总等级到达15000</v>
      </c>
      <c r="C2114" s="17">
        <f t="shared" ref="C2114:C2177" si="69">A2114+1</f>
        <v>2113</v>
      </c>
      <c r="D2114" s="22" t="str">
        <f t="shared" ref="D2114:D2177" si="70">_xlfn.IFS(MOD(A2114,3)=2,"成就类型-通关战斗类型关卡",MOD(A2114,3)=0,"成就类型-职业到达等级",MOD(A2114,3)=1,"成就类型-通关战斗类型关卡")</f>
        <v>成就类型-职业到达等级</v>
      </c>
      <c r="E2114" s="22">
        <v>1</v>
      </c>
      <c r="F2114" s="22">
        <f>_xlfn.IFS(MOD(A2114,3)=2,VLOOKUP(A2114,任务数值!A:R,9),MOD(A2114,3)=0,999,MOD(A2114,3)=1,VLOOKUP(A2114,任务数值!A:S,14))</f>
        <v>999</v>
      </c>
      <c r="G2114" s="22">
        <f>_xlfn.IFS(MOD(A2114,3)=2,1,MOD(A2114,3)=0,VLOOKUP(A2114,任务数值!A:S,7),MOD(A2114,3)=1,1)</f>
        <v>15000</v>
      </c>
      <c r="H2114" s="6" t="s">
        <v>21</v>
      </c>
      <c r="I2114" s="3">
        <v>3</v>
      </c>
    </row>
    <row r="2115" s="3" customFormat="1" spans="1:9">
      <c r="A2115" s="17">
        <v>2113</v>
      </c>
      <c r="B2115" s="3" t="str">
        <f>_xlfn.IFS(MOD(A2115,3)=2,VLOOKUP(A2115,任务数值!A:I,5),MOD(A2115,3)=0,VLOOKUP(A2115,任务数值!A:I,8),MOD(A2115,3)=1,VLOOKUP(A2115,任务数值!A:S,13))</f>
        <v>通关守卫战:暗紫星170</v>
      </c>
      <c r="C2115" s="17">
        <f t="shared" si="69"/>
        <v>2114</v>
      </c>
      <c r="D2115" s="22" t="str">
        <f t="shared" si="70"/>
        <v>成就类型-通关战斗类型关卡</v>
      </c>
      <c r="E2115" s="22">
        <v>1</v>
      </c>
      <c r="F2115" s="22" t="str">
        <f>_xlfn.IFS(MOD(A2115,3)=2,VLOOKUP(A2115,任务数值!A:R,9),MOD(A2115,3)=0,999,MOD(A2115,3)=1,VLOOKUP(A2115,任务数值!A:S,14))</f>
        <v>战斗类型-挂机关卡|35|170</v>
      </c>
      <c r="G2115" s="22">
        <f>_xlfn.IFS(MOD(A2115,3)=2,1,MOD(A2115,3)=0,VLOOKUP(A2115,任务数值!A:S,7),MOD(A2115,3)=1,1)</f>
        <v>1</v>
      </c>
      <c r="H2115" s="6" t="s">
        <v>21</v>
      </c>
      <c r="I2115" s="3">
        <v>3</v>
      </c>
    </row>
    <row r="2116" s="3" customFormat="1" spans="1:9">
      <c r="A2116" s="17">
        <v>2114</v>
      </c>
      <c r="B2116" s="3" t="str">
        <f>_xlfn.IFS(MOD(A2116,3)=2,VLOOKUP(A2116,任务数值!A:I,5),MOD(A2116,3)=0,VLOOKUP(A2116,任务数值!A:I,8),MOD(A2116,3)=1,VLOOKUP(A2116,任务数值!A:S,13))</f>
        <v>通关星球42-2</v>
      </c>
      <c r="C2116" s="17">
        <f t="shared" si="69"/>
        <v>2115</v>
      </c>
      <c r="D2116" s="22" t="str">
        <f t="shared" si="70"/>
        <v>成就类型-通关战斗类型关卡</v>
      </c>
      <c r="E2116" s="22">
        <v>1</v>
      </c>
      <c r="F2116" s="22" t="str">
        <f>_xlfn.IFS(MOD(A2116,3)=2,VLOOKUP(A2116,任务数值!A:R,9),MOD(A2116,3)=0,999,MOD(A2116,3)=1,VLOOKUP(A2116,任务数值!A:S,14))</f>
        <v>战斗类型-精英关卡|42|2</v>
      </c>
      <c r="G2116" s="22">
        <f>_xlfn.IFS(MOD(A2116,3)=2,1,MOD(A2116,3)=0,VLOOKUP(A2116,任务数值!A:S,7),MOD(A2116,3)=1,1)</f>
        <v>1</v>
      </c>
      <c r="H2116" s="6" t="s">
        <v>21</v>
      </c>
      <c r="I2116" s="3">
        <v>3</v>
      </c>
    </row>
    <row r="2117" s="3" customFormat="1" spans="1:9">
      <c r="A2117" s="17">
        <v>2115</v>
      </c>
      <c r="B2117" s="3" t="str">
        <f>_xlfn.IFS(MOD(A2117,3)=2,VLOOKUP(A2117,任务数值!A:I,5),MOD(A2117,3)=0,VLOOKUP(A2117,任务数值!A:I,8),MOD(A2117,3)=1,VLOOKUP(A2117,任务数值!A:S,13))</f>
        <v>职业总等级到达15000</v>
      </c>
      <c r="C2117" s="17">
        <f t="shared" si="69"/>
        <v>2116</v>
      </c>
      <c r="D2117" s="22" t="str">
        <f t="shared" si="70"/>
        <v>成就类型-职业到达等级</v>
      </c>
      <c r="E2117" s="22">
        <v>1</v>
      </c>
      <c r="F2117" s="22">
        <f>_xlfn.IFS(MOD(A2117,3)=2,VLOOKUP(A2117,任务数值!A:R,9),MOD(A2117,3)=0,999,MOD(A2117,3)=1,VLOOKUP(A2117,任务数值!A:S,14))</f>
        <v>999</v>
      </c>
      <c r="G2117" s="22">
        <f>_xlfn.IFS(MOD(A2117,3)=2,1,MOD(A2117,3)=0,VLOOKUP(A2117,任务数值!A:S,7),MOD(A2117,3)=1,1)</f>
        <v>15000</v>
      </c>
      <c r="H2117" s="6" t="s">
        <v>21</v>
      </c>
      <c r="I2117" s="3">
        <v>3</v>
      </c>
    </row>
    <row r="2118" s="3" customFormat="1" spans="1:9">
      <c r="A2118" s="17">
        <v>2116</v>
      </c>
      <c r="B2118" s="3" t="str">
        <f>_xlfn.IFS(MOD(A2118,3)=2,VLOOKUP(A2118,任务数值!A:I,5),MOD(A2118,3)=0,VLOOKUP(A2118,任务数值!A:I,8),MOD(A2118,3)=1,VLOOKUP(A2118,任务数值!A:S,13))</f>
        <v>通关守卫战:暗紫星170</v>
      </c>
      <c r="C2118" s="17">
        <f t="shared" si="69"/>
        <v>2117</v>
      </c>
      <c r="D2118" s="22" t="str">
        <f t="shared" si="70"/>
        <v>成就类型-通关战斗类型关卡</v>
      </c>
      <c r="E2118" s="22">
        <v>1</v>
      </c>
      <c r="F2118" s="22" t="str">
        <f>_xlfn.IFS(MOD(A2118,3)=2,VLOOKUP(A2118,任务数值!A:R,9),MOD(A2118,3)=0,999,MOD(A2118,3)=1,VLOOKUP(A2118,任务数值!A:S,14))</f>
        <v>战斗类型-挂机关卡|35|170</v>
      </c>
      <c r="G2118" s="22">
        <f>_xlfn.IFS(MOD(A2118,3)=2,1,MOD(A2118,3)=0,VLOOKUP(A2118,任务数值!A:S,7),MOD(A2118,3)=1,1)</f>
        <v>1</v>
      </c>
      <c r="H2118" s="6" t="s">
        <v>21</v>
      </c>
      <c r="I2118" s="3">
        <v>3</v>
      </c>
    </row>
    <row r="2119" s="3" customFormat="1" spans="1:9">
      <c r="A2119" s="17">
        <v>2117</v>
      </c>
      <c r="B2119" s="3" t="str">
        <f>_xlfn.IFS(MOD(A2119,3)=2,VLOOKUP(A2119,任务数值!A:I,5),MOD(A2119,3)=0,VLOOKUP(A2119,任务数值!A:I,8),MOD(A2119,3)=1,VLOOKUP(A2119,任务数值!A:S,13))</f>
        <v>通关星球42-2</v>
      </c>
      <c r="C2119" s="17">
        <f t="shared" si="69"/>
        <v>2118</v>
      </c>
      <c r="D2119" s="22" t="str">
        <f t="shared" si="70"/>
        <v>成就类型-通关战斗类型关卡</v>
      </c>
      <c r="E2119" s="22">
        <v>1</v>
      </c>
      <c r="F2119" s="22" t="str">
        <f>_xlfn.IFS(MOD(A2119,3)=2,VLOOKUP(A2119,任务数值!A:R,9),MOD(A2119,3)=0,999,MOD(A2119,3)=1,VLOOKUP(A2119,任务数值!A:S,14))</f>
        <v>战斗类型-精英关卡|42|2</v>
      </c>
      <c r="G2119" s="22">
        <f>_xlfn.IFS(MOD(A2119,3)=2,1,MOD(A2119,3)=0,VLOOKUP(A2119,任务数值!A:S,7),MOD(A2119,3)=1,1)</f>
        <v>1</v>
      </c>
      <c r="H2119" s="6" t="s">
        <v>21</v>
      </c>
      <c r="I2119" s="3">
        <v>3</v>
      </c>
    </row>
    <row r="2120" s="3" customFormat="1" spans="1:9">
      <c r="A2120" s="17">
        <v>2118</v>
      </c>
      <c r="B2120" s="3" t="str">
        <f>_xlfn.IFS(MOD(A2120,3)=2,VLOOKUP(A2120,任务数值!A:I,5),MOD(A2120,3)=0,VLOOKUP(A2120,任务数值!A:I,8),MOD(A2120,3)=1,VLOOKUP(A2120,任务数值!A:S,13))</f>
        <v>职业总等级到达15000</v>
      </c>
      <c r="C2120" s="17">
        <f t="shared" si="69"/>
        <v>2119</v>
      </c>
      <c r="D2120" s="22" t="str">
        <f t="shared" si="70"/>
        <v>成就类型-职业到达等级</v>
      </c>
      <c r="E2120" s="22">
        <v>1</v>
      </c>
      <c r="F2120" s="22">
        <f>_xlfn.IFS(MOD(A2120,3)=2,VLOOKUP(A2120,任务数值!A:R,9),MOD(A2120,3)=0,999,MOD(A2120,3)=1,VLOOKUP(A2120,任务数值!A:S,14))</f>
        <v>999</v>
      </c>
      <c r="G2120" s="22">
        <f>_xlfn.IFS(MOD(A2120,3)=2,1,MOD(A2120,3)=0,VLOOKUP(A2120,任务数值!A:S,7),MOD(A2120,3)=1,1)</f>
        <v>15000</v>
      </c>
      <c r="H2120" s="6" t="s">
        <v>21</v>
      </c>
      <c r="I2120" s="3">
        <v>3</v>
      </c>
    </row>
    <row r="2121" s="3" customFormat="1" spans="1:9">
      <c r="A2121" s="17">
        <v>2119</v>
      </c>
      <c r="B2121" s="3" t="str">
        <f>_xlfn.IFS(MOD(A2121,3)=2,VLOOKUP(A2121,任务数值!A:I,5),MOD(A2121,3)=0,VLOOKUP(A2121,任务数值!A:I,8),MOD(A2121,3)=1,VLOOKUP(A2121,任务数值!A:S,13))</f>
        <v>通关守卫战:暗紫星170</v>
      </c>
      <c r="C2121" s="17">
        <f t="shared" si="69"/>
        <v>2120</v>
      </c>
      <c r="D2121" s="22" t="str">
        <f t="shared" si="70"/>
        <v>成就类型-通关战斗类型关卡</v>
      </c>
      <c r="E2121" s="22">
        <v>1</v>
      </c>
      <c r="F2121" s="22" t="str">
        <f>_xlfn.IFS(MOD(A2121,3)=2,VLOOKUP(A2121,任务数值!A:R,9),MOD(A2121,3)=0,999,MOD(A2121,3)=1,VLOOKUP(A2121,任务数值!A:S,14))</f>
        <v>战斗类型-挂机关卡|35|170</v>
      </c>
      <c r="G2121" s="22">
        <f>_xlfn.IFS(MOD(A2121,3)=2,1,MOD(A2121,3)=0,VLOOKUP(A2121,任务数值!A:S,7),MOD(A2121,3)=1,1)</f>
        <v>1</v>
      </c>
      <c r="H2121" s="6" t="s">
        <v>21</v>
      </c>
      <c r="I2121" s="3">
        <v>3</v>
      </c>
    </row>
    <row r="2122" s="3" customFormat="1" spans="1:9">
      <c r="A2122" s="17">
        <v>2120</v>
      </c>
      <c r="B2122" s="3" t="str">
        <f>_xlfn.IFS(MOD(A2122,3)=2,VLOOKUP(A2122,任务数值!A:I,5),MOD(A2122,3)=0,VLOOKUP(A2122,任务数值!A:I,8),MOD(A2122,3)=1,VLOOKUP(A2122,任务数值!A:S,13))</f>
        <v>通关星球42-2</v>
      </c>
      <c r="C2122" s="17">
        <f t="shared" si="69"/>
        <v>2121</v>
      </c>
      <c r="D2122" s="22" t="str">
        <f t="shared" si="70"/>
        <v>成就类型-通关战斗类型关卡</v>
      </c>
      <c r="E2122" s="22">
        <v>1</v>
      </c>
      <c r="F2122" s="22" t="str">
        <f>_xlfn.IFS(MOD(A2122,3)=2,VLOOKUP(A2122,任务数值!A:R,9),MOD(A2122,3)=0,999,MOD(A2122,3)=1,VLOOKUP(A2122,任务数值!A:S,14))</f>
        <v>战斗类型-精英关卡|42|2</v>
      </c>
      <c r="G2122" s="22">
        <f>_xlfn.IFS(MOD(A2122,3)=2,1,MOD(A2122,3)=0,VLOOKUP(A2122,任务数值!A:S,7),MOD(A2122,3)=1,1)</f>
        <v>1</v>
      </c>
      <c r="H2122" s="6" t="s">
        <v>21</v>
      </c>
      <c r="I2122" s="3">
        <v>3</v>
      </c>
    </row>
    <row r="2123" s="3" customFormat="1" spans="1:9">
      <c r="A2123" s="17">
        <v>2121</v>
      </c>
      <c r="B2123" s="3" t="str">
        <f>_xlfn.IFS(MOD(A2123,3)=2,VLOOKUP(A2123,任务数值!A:I,5),MOD(A2123,3)=0,VLOOKUP(A2123,任务数值!A:I,8),MOD(A2123,3)=1,VLOOKUP(A2123,任务数值!A:S,13))</f>
        <v>职业总等级到达15000</v>
      </c>
      <c r="C2123" s="17">
        <f t="shared" si="69"/>
        <v>2122</v>
      </c>
      <c r="D2123" s="22" t="str">
        <f t="shared" si="70"/>
        <v>成就类型-职业到达等级</v>
      </c>
      <c r="E2123" s="22">
        <v>1</v>
      </c>
      <c r="F2123" s="22">
        <f>_xlfn.IFS(MOD(A2123,3)=2,VLOOKUP(A2123,任务数值!A:R,9),MOD(A2123,3)=0,999,MOD(A2123,3)=1,VLOOKUP(A2123,任务数值!A:S,14))</f>
        <v>999</v>
      </c>
      <c r="G2123" s="22">
        <f>_xlfn.IFS(MOD(A2123,3)=2,1,MOD(A2123,3)=0,VLOOKUP(A2123,任务数值!A:S,7),MOD(A2123,3)=1,1)</f>
        <v>15000</v>
      </c>
      <c r="H2123" s="6" t="s">
        <v>21</v>
      </c>
      <c r="I2123" s="3">
        <v>3</v>
      </c>
    </row>
    <row r="2124" s="3" customFormat="1" spans="1:9">
      <c r="A2124" s="17">
        <v>2122</v>
      </c>
      <c r="B2124" s="3" t="str">
        <f>_xlfn.IFS(MOD(A2124,3)=2,VLOOKUP(A2124,任务数值!A:I,5),MOD(A2124,3)=0,VLOOKUP(A2124,任务数值!A:I,8),MOD(A2124,3)=1,VLOOKUP(A2124,任务数值!A:S,13))</f>
        <v>通关守卫战:暗紫星170</v>
      </c>
      <c r="C2124" s="17">
        <f t="shared" si="69"/>
        <v>2123</v>
      </c>
      <c r="D2124" s="22" t="str">
        <f t="shared" si="70"/>
        <v>成就类型-通关战斗类型关卡</v>
      </c>
      <c r="E2124" s="22">
        <v>1</v>
      </c>
      <c r="F2124" s="22" t="str">
        <f>_xlfn.IFS(MOD(A2124,3)=2,VLOOKUP(A2124,任务数值!A:R,9),MOD(A2124,3)=0,999,MOD(A2124,3)=1,VLOOKUP(A2124,任务数值!A:S,14))</f>
        <v>战斗类型-挂机关卡|35|170</v>
      </c>
      <c r="G2124" s="22">
        <f>_xlfn.IFS(MOD(A2124,3)=2,1,MOD(A2124,3)=0,VLOOKUP(A2124,任务数值!A:S,7),MOD(A2124,3)=1,1)</f>
        <v>1</v>
      </c>
      <c r="H2124" s="6" t="s">
        <v>21</v>
      </c>
      <c r="I2124" s="3">
        <v>3</v>
      </c>
    </row>
    <row r="2125" s="3" customFormat="1" spans="1:9">
      <c r="A2125" s="17">
        <v>2123</v>
      </c>
      <c r="B2125" s="3" t="str">
        <f>_xlfn.IFS(MOD(A2125,3)=2,VLOOKUP(A2125,任务数值!A:I,5),MOD(A2125,3)=0,VLOOKUP(A2125,任务数值!A:I,8),MOD(A2125,3)=1,VLOOKUP(A2125,任务数值!A:S,13))</f>
        <v>通关星球42-2</v>
      </c>
      <c r="C2125" s="17">
        <f t="shared" si="69"/>
        <v>2124</v>
      </c>
      <c r="D2125" s="22" t="str">
        <f t="shared" si="70"/>
        <v>成就类型-通关战斗类型关卡</v>
      </c>
      <c r="E2125" s="22">
        <v>1</v>
      </c>
      <c r="F2125" s="22" t="str">
        <f>_xlfn.IFS(MOD(A2125,3)=2,VLOOKUP(A2125,任务数值!A:R,9),MOD(A2125,3)=0,999,MOD(A2125,3)=1,VLOOKUP(A2125,任务数值!A:S,14))</f>
        <v>战斗类型-精英关卡|42|2</v>
      </c>
      <c r="G2125" s="22">
        <f>_xlfn.IFS(MOD(A2125,3)=2,1,MOD(A2125,3)=0,VLOOKUP(A2125,任务数值!A:S,7),MOD(A2125,3)=1,1)</f>
        <v>1</v>
      </c>
      <c r="H2125" s="6" t="s">
        <v>21</v>
      </c>
      <c r="I2125" s="3">
        <v>3</v>
      </c>
    </row>
    <row r="2126" s="3" customFormat="1" spans="1:9">
      <c r="A2126" s="17">
        <v>2124</v>
      </c>
      <c r="B2126" s="3" t="str">
        <f>_xlfn.IFS(MOD(A2126,3)=2,VLOOKUP(A2126,任务数值!A:I,5),MOD(A2126,3)=0,VLOOKUP(A2126,任务数值!A:I,8),MOD(A2126,3)=1,VLOOKUP(A2126,任务数值!A:S,13))</f>
        <v>职业总等级到达15000</v>
      </c>
      <c r="C2126" s="17">
        <f t="shared" si="69"/>
        <v>2125</v>
      </c>
      <c r="D2126" s="22" t="str">
        <f t="shared" si="70"/>
        <v>成就类型-职业到达等级</v>
      </c>
      <c r="E2126" s="22">
        <v>1</v>
      </c>
      <c r="F2126" s="22">
        <f>_xlfn.IFS(MOD(A2126,3)=2,VLOOKUP(A2126,任务数值!A:R,9),MOD(A2126,3)=0,999,MOD(A2126,3)=1,VLOOKUP(A2126,任务数值!A:S,14))</f>
        <v>999</v>
      </c>
      <c r="G2126" s="22">
        <f>_xlfn.IFS(MOD(A2126,3)=2,1,MOD(A2126,3)=0,VLOOKUP(A2126,任务数值!A:S,7),MOD(A2126,3)=1,1)</f>
        <v>15000</v>
      </c>
      <c r="H2126" s="6" t="s">
        <v>21</v>
      </c>
      <c r="I2126" s="3">
        <v>3</v>
      </c>
    </row>
    <row r="2127" s="3" customFormat="1" spans="1:9">
      <c r="A2127" s="17">
        <v>2125</v>
      </c>
      <c r="B2127" s="3" t="str">
        <f>_xlfn.IFS(MOD(A2127,3)=2,VLOOKUP(A2127,任务数值!A:I,5),MOD(A2127,3)=0,VLOOKUP(A2127,任务数值!A:I,8),MOD(A2127,3)=1,VLOOKUP(A2127,任务数值!A:S,13))</f>
        <v>通关守卫战:暗紫星170</v>
      </c>
      <c r="C2127" s="17">
        <f t="shared" si="69"/>
        <v>2126</v>
      </c>
      <c r="D2127" s="22" t="str">
        <f t="shared" si="70"/>
        <v>成就类型-通关战斗类型关卡</v>
      </c>
      <c r="E2127" s="22">
        <v>1</v>
      </c>
      <c r="F2127" s="22" t="str">
        <f>_xlfn.IFS(MOD(A2127,3)=2,VLOOKUP(A2127,任务数值!A:R,9),MOD(A2127,3)=0,999,MOD(A2127,3)=1,VLOOKUP(A2127,任务数值!A:S,14))</f>
        <v>战斗类型-挂机关卡|35|170</v>
      </c>
      <c r="G2127" s="22">
        <f>_xlfn.IFS(MOD(A2127,3)=2,1,MOD(A2127,3)=0,VLOOKUP(A2127,任务数值!A:S,7),MOD(A2127,3)=1,1)</f>
        <v>1</v>
      </c>
      <c r="H2127" s="6" t="s">
        <v>21</v>
      </c>
      <c r="I2127" s="3">
        <v>3</v>
      </c>
    </row>
    <row r="2128" s="3" customFormat="1" spans="1:9">
      <c r="A2128" s="17">
        <v>2126</v>
      </c>
      <c r="B2128" s="3" t="str">
        <f>_xlfn.IFS(MOD(A2128,3)=2,VLOOKUP(A2128,任务数值!A:I,5),MOD(A2128,3)=0,VLOOKUP(A2128,任务数值!A:I,8),MOD(A2128,3)=1,VLOOKUP(A2128,任务数值!A:S,13))</f>
        <v>通关星球42-2</v>
      </c>
      <c r="C2128" s="17">
        <f t="shared" si="69"/>
        <v>2127</v>
      </c>
      <c r="D2128" s="22" t="str">
        <f t="shared" si="70"/>
        <v>成就类型-通关战斗类型关卡</v>
      </c>
      <c r="E2128" s="22">
        <v>1</v>
      </c>
      <c r="F2128" s="22" t="str">
        <f>_xlfn.IFS(MOD(A2128,3)=2,VLOOKUP(A2128,任务数值!A:R,9),MOD(A2128,3)=0,999,MOD(A2128,3)=1,VLOOKUP(A2128,任务数值!A:S,14))</f>
        <v>战斗类型-精英关卡|42|2</v>
      </c>
      <c r="G2128" s="22">
        <f>_xlfn.IFS(MOD(A2128,3)=2,1,MOD(A2128,3)=0,VLOOKUP(A2128,任务数值!A:S,7),MOD(A2128,3)=1,1)</f>
        <v>1</v>
      </c>
      <c r="H2128" s="6" t="s">
        <v>21</v>
      </c>
      <c r="I2128" s="3">
        <v>3</v>
      </c>
    </row>
    <row r="2129" s="3" customFormat="1" spans="1:9">
      <c r="A2129" s="17">
        <v>2127</v>
      </c>
      <c r="B2129" s="3" t="str">
        <f>_xlfn.IFS(MOD(A2129,3)=2,VLOOKUP(A2129,任务数值!A:I,5),MOD(A2129,3)=0,VLOOKUP(A2129,任务数值!A:I,8),MOD(A2129,3)=1,VLOOKUP(A2129,任务数值!A:S,13))</f>
        <v>职业总等级到达15000</v>
      </c>
      <c r="C2129" s="17">
        <f t="shared" si="69"/>
        <v>2128</v>
      </c>
      <c r="D2129" s="22" t="str">
        <f t="shared" si="70"/>
        <v>成就类型-职业到达等级</v>
      </c>
      <c r="E2129" s="22">
        <v>1</v>
      </c>
      <c r="F2129" s="22">
        <f>_xlfn.IFS(MOD(A2129,3)=2,VLOOKUP(A2129,任务数值!A:R,9),MOD(A2129,3)=0,999,MOD(A2129,3)=1,VLOOKUP(A2129,任务数值!A:S,14))</f>
        <v>999</v>
      </c>
      <c r="G2129" s="22">
        <f>_xlfn.IFS(MOD(A2129,3)=2,1,MOD(A2129,3)=0,VLOOKUP(A2129,任务数值!A:S,7),MOD(A2129,3)=1,1)</f>
        <v>15000</v>
      </c>
      <c r="H2129" s="6" t="s">
        <v>21</v>
      </c>
      <c r="I2129" s="3">
        <v>3</v>
      </c>
    </row>
    <row r="2130" s="3" customFormat="1" spans="1:9">
      <c r="A2130" s="17">
        <v>2128</v>
      </c>
      <c r="B2130" s="3" t="str">
        <f>_xlfn.IFS(MOD(A2130,3)=2,VLOOKUP(A2130,任务数值!A:I,5),MOD(A2130,3)=0,VLOOKUP(A2130,任务数值!A:I,8),MOD(A2130,3)=1,VLOOKUP(A2130,任务数值!A:S,13))</f>
        <v>通关守卫战:暗紫星170</v>
      </c>
      <c r="C2130" s="17">
        <f t="shared" si="69"/>
        <v>2129</v>
      </c>
      <c r="D2130" s="22" t="str">
        <f t="shared" si="70"/>
        <v>成就类型-通关战斗类型关卡</v>
      </c>
      <c r="E2130" s="22">
        <v>1</v>
      </c>
      <c r="F2130" s="22" t="str">
        <f>_xlfn.IFS(MOD(A2130,3)=2,VLOOKUP(A2130,任务数值!A:R,9),MOD(A2130,3)=0,999,MOD(A2130,3)=1,VLOOKUP(A2130,任务数值!A:S,14))</f>
        <v>战斗类型-挂机关卡|35|170</v>
      </c>
      <c r="G2130" s="22">
        <f>_xlfn.IFS(MOD(A2130,3)=2,1,MOD(A2130,3)=0,VLOOKUP(A2130,任务数值!A:S,7),MOD(A2130,3)=1,1)</f>
        <v>1</v>
      </c>
      <c r="H2130" s="6" t="s">
        <v>21</v>
      </c>
      <c r="I2130" s="3">
        <v>3</v>
      </c>
    </row>
    <row r="2131" s="3" customFormat="1" spans="1:9">
      <c r="A2131" s="17">
        <v>2129</v>
      </c>
      <c r="B2131" s="3" t="str">
        <f>_xlfn.IFS(MOD(A2131,3)=2,VLOOKUP(A2131,任务数值!A:I,5),MOD(A2131,3)=0,VLOOKUP(A2131,任务数值!A:I,8),MOD(A2131,3)=1,VLOOKUP(A2131,任务数值!A:S,13))</f>
        <v>通关星球42-2</v>
      </c>
      <c r="C2131" s="17">
        <f t="shared" si="69"/>
        <v>2130</v>
      </c>
      <c r="D2131" s="22" t="str">
        <f t="shared" si="70"/>
        <v>成就类型-通关战斗类型关卡</v>
      </c>
      <c r="E2131" s="22">
        <v>1</v>
      </c>
      <c r="F2131" s="22" t="str">
        <f>_xlfn.IFS(MOD(A2131,3)=2,VLOOKUP(A2131,任务数值!A:R,9),MOD(A2131,3)=0,999,MOD(A2131,3)=1,VLOOKUP(A2131,任务数值!A:S,14))</f>
        <v>战斗类型-精英关卡|42|2</v>
      </c>
      <c r="G2131" s="22">
        <f>_xlfn.IFS(MOD(A2131,3)=2,1,MOD(A2131,3)=0,VLOOKUP(A2131,任务数值!A:S,7),MOD(A2131,3)=1,1)</f>
        <v>1</v>
      </c>
      <c r="H2131" s="6" t="s">
        <v>21</v>
      </c>
      <c r="I2131" s="3">
        <v>3</v>
      </c>
    </row>
    <row r="2132" s="3" customFormat="1" spans="1:9">
      <c r="A2132" s="17">
        <v>2130</v>
      </c>
      <c r="B2132" s="3" t="str">
        <f>_xlfn.IFS(MOD(A2132,3)=2,VLOOKUP(A2132,任务数值!A:I,5),MOD(A2132,3)=0,VLOOKUP(A2132,任务数值!A:I,8),MOD(A2132,3)=1,VLOOKUP(A2132,任务数值!A:S,13))</f>
        <v>职业总等级到达15000</v>
      </c>
      <c r="C2132" s="17">
        <f t="shared" si="69"/>
        <v>2131</v>
      </c>
      <c r="D2132" s="22" t="str">
        <f t="shared" si="70"/>
        <v>成就类型-职业到达等级</v>
      </c>
      <c r="E2132" s="22">
        <v>1</v>
      </c>
      <c r="F2132" s="22">
        <f>_xlfn.IFS(MOD(A2132,3)=2,VLOOKUP(A2132,任务数值!A:R,9),MOD(A2132,3)=0,999,MOD(A2132,3)=1,VLOOKUP(A2132,任务数值!A:S,14))</f>
        <v>999</v>
      </c>
      <c r="G2132" s="22">
        <f>_xlfn.IFS(MOD(A2132,3)=2,1,MOD(A2132,3)=0,VLOOKUP(A2132,任务数值!A:S,7),MOD(A2132,3)=1,1)</f>
        <v>15000</v>
      </c>
      <c r="H2132" s="6" t="s">
        <v>21</v>
      </c>
      <c r="I2132" s="3">
        <v>3</v>
      </c>
    </row>
    <row r="2133" s="3" customFormat="1" spans="1:9">
      <c r="A2133" s="17">
        <v>2131</v>
      </c>
      <c r="B2133" s="3" t="str">
        <f>_xlfn.IFS(MOD(A2133,3)=2,VLOOKUP(A2133,任务数值!A:I,5),MOD(A2133,3)=0,VLOOKUP(A2133,任务数值!A:I,8),MOD(A2133,3)=1,VLOOKUP(A2133,任务数值!A:S,13))</f>
        <v>通关守卫战:暗紫星170</v>
      </c>
      <c r="C2133" s="17">
        <f t="shared" si="69"/>
        <v>2132</v>
      </c>
      <c r="D2133" s="22" t="str">
        <f t="shared" si="70"/>
        <v>成就类型-通关战斗类型关卡</v>
      </c>
      <c r="E2133" s="22">
        <v>1</v>
      </c>
      <c r="F2133" s="22" t="str">
        <f>_xlfn.IFS(MOD(A2133,3)=2,VLOOKUP(A2133,任务数值!A:R,9),MOD(A2133,3)=0,999,MOD(A2133,3)=1,VLOOKUP(A2133,任务数值!A:S,14))</f>
        <v>战斗类型-挂机关卡|35|170</v>
      </c>
      <c r="G2133" s="22">
        <f>_xlfn.IFS(MOD(A2133,3)=2,1,MOD(A2133,3)=0,VLOOKUP(A2133,任务数值!A:S,7),MOD(A2133,3)=1,1)</f>
        <v>1</v>
      </c>
      <c r="H2133" s="6" t="s">
        <v>21</v>
      </c>
      <c r="I2133" s="3">
        <v>3</v>
      </c>
    </row>
    <row r="2134" s="3" customFormat="1" spans="1:9">
      <c r="A2134" s="17">
        <v>2132</v>
      </c>
      <c r="B2134" s="3" t="str">
        <f>_xlfn.IFS(MOD(A2134,3)=2,VLOOKUP(A2134,任务数值!A:I,5),MOD(A2134,3)=0,VLOOKUP(A2134,任务数值!A:I,8),MOD(A2134,3)=1,VLOOKUP(A2134,任务数值!A:S,13))</f>
        <v>通关星球42-2</v>
      </c>
      <c r="C2134" s="17">
        <f t="shared" si="69"/>
        <v>2133</v>
      </c>
      <c r="D2134" s="22" t="str">
        <f t="shared" si="70"/>
        <v>成就类型-通关战斗类型关卡</v>
      </c>
      <c r="E2134" s="22">
        <v>1</v>
      </c>
      <c r="F2134" s="22" t="str">
        <f>_xlfn.IFS(MOD(A2134,3)=2,VLOOKUP(A2134,任务数值!A:R,9),MOD(A2134,3)=0,999,MOD(A2134,3)=1,VLOOKUP(A2134,任务数值!A:S,14))</f>
        <v>战斗类型-精英关卡|42|2</v>
      </c>
      <c r="G2134" s="22">
        <f>_xlfn.IFS(MOD(A2134,3)=2,1,MOD(A2134,3)=0,VLOOKUP(A2134,任务数值!A:S,7),MOD(A2134,3)=1,1)</f>
        <v>1</v>
      </c>
      <c r="H2134" s="6" t="s">
        <v>21</v>
      </c>
      <c r="I2134" s="3">
        <v>3</v>
      </c>
    </row>
    <row r="2135" s="3" customFormat="1" spans="1:9">
      <c r="A2135" s="17">
        <v>2133</v>
      </c>
      <c r="B2135" s="3" t="str">
        <f>_xlfn.IFS(MOD(A2135,3)=2,VLOOKUP(A2135,任务数值!A:I,5),MOD(A2135,3)=0,VLOOKUP(A2135,任务数值!A:I,8),MOD(A2135,3)=1,VLOOKUP(A2135,任务数值!A:S,13))</f>
        <v>职业总等级到达15000</v>
      </c>
      <c r="C2135" s="17">
        <f t="shared" si="69"/>
        <v>2134</v>
      </c>
      <c r="D2135" s="22" t="str">
        <f t="shared" si="70"/>
        <v>成就类型-职业到达等级</v>
      </c>
      <c r="E2135" s="22">
        <v>1</v>
      </c>
      <c r="F2135" s="22">
        <f>_xlfn.IFS(MOD(A2135,3)=2,VLOOKUP(A2135,任务数值!A:R,9),MOD(A2135,3)=0,999,MOD(A2135,3)=1,VLOOKUP(A2135,任务数值!A:S,14))</f>
        <v>999</v>
      </c>
      <c r="G2135" s="22">
        <f>_xlfn.IFS(MOD(A2135,3)=2,1,MOD(A2135,3)=0,VLOOKUP(A2135,任务数值!A:S,7),MOD(A2135,3)=1,1)</f>
        <v>15000</v>
      </c>
      <c r="H2135" s="6" t="s">
        <v>21</v>
      </c>
      <c r="I2135" s="3">
        <v>3</v>
      </c>
    </row>
    <row r="2136" s="3" customFormat="1" spans="1:9">
      <c r="A2136" s="17">
        <v>2134</v>
      </c>
      <c r="B2136" s="3" t="str">
        <f>_xlfn.IFS(MOD(A2136,3)=2,VLOOKUP(A2136,任务数值!A:I,5),MOD(A2136,3)=0,VLOOKUP(A2136,任务数值!A:I,8),MOD(A2136,3)=1,VLOOKUP(A2136,任务数值!A:S,13))</f>
        <v>通关守卫战:暗紫星170</v>
      </c>
      <c r="C2136" s="17">
        <f t="shared" si="69"/>
        <v>2135</v>
      </c>
      <c r="D2136" s="22" t="str">
        <f t="shared" si="70"/>
        <v>成就类型-通关战斗类型关卡</v>
      </c>
      <c r="E2136" s="22">
        <v>1</v>
      </c>
      <c r="F2136" s="22" t="str">
        <f>_xlfn.IFS(MOD(A2136,3)=2,VLOOKUP(A2136,任务数值!A:R,9),MOD(A2136,3)=0,999,MOD(A2136,3)=1,VLOOKUP(A2136,任务数值!A:S,14))</f>
        <v>战斗类型-挂机关卡|35|170</v>
      </c>
      <c r="G2136" s="22">
        <f>_xlfn.IFS(MOD(A2136,3)=2,1,MOD(A2136,3)=0,VLOOKUP(A2136,任务数值!A:S,7),MOD(A2136,3)=1,1)</f>
        <v>1</v>
      </c>
      <c r="H2136" s="6" t="s">
        <v>21</v>
      </c>
      <c r="I2136" s="3">
        <v>3</v>
      </c>
    </row>
    <row r="2137" s="3" customFormat="1" spans="1:9">
      <c r="A2137" s="17">
        <v>2135</v>
      </c>
      <c r="B2137" s="3" t="str">
        <f>_xlfn.IFS(MOD(A2137,3)=2,VLOOKUP(A2137,任务数值!A:I,5),MOD(A2137,3)=0,VLOOKUP(A2137,任务数值!A:I,8),MOD(A2137,3)=1,VLOOKUP(A2137,任务数值!A:S,13))</f>
        <v>通关星球42-2</v>
      </c>
      <c r="C2137" s="17">
        <f t="shared" si="69"/>
        <v>2136</v>
      </c>
      <c r="D2137" s="22" t="str">
        <f t="shared" si="70"/>
        <v>成就类型-通关战斗类型关卡</v>
      </c>
      <c r="E2137" s="22">
        <v>1</v>
      </c>
      <c r="F2137" s="22" t="str">
        <f>_xlfn.IFS(MOD(A2137,3)=2,VLOOKUP(A2137,任务数值!A:R,9),MOD(A2137,3)=0,999,MOD(A2137,3)=1,VLOOKUP(A2137,任务数值!A:S,14))</f>
        <v>战斗类型-精英关卡|42|2</v>
      </c>
      <c r="G2137" s="22">
        <f>_xlfn.IFS(MOD(A2137,3)=2,1,MOD(A2137,3)=0,VLOOKUP(A2137,任务数值!A:S,7),MOD(A2137,3)=1,1)</f>
        <v>1</v>
      </c>
      <c r="H2137" s="6" t="s">
        <v>21</v>
      </c>
      <c r="I2137" s="3">
        <v>3</v>
      </c>
    </row>
    <row r="2138" s="3" customFormat="1" spans="1:9">
      <c r="A2138" s="17">
        <v>2136</v>
      </c>
      <c r="B2138" s="3" t="str">
        <f>_xlfn.IFS(MOD(A2138,3)=2,VLOOKUP(A2138,任务数值!A:I,5),MOD(A2138,3)=0,VLOOKUP(A2138,任务数值!A:I,8),MOD(A2138,3)=1,VLOOKUP(A2138,任务数值!A:S,13))</f>
        <v>职业总等级到达15000</v>
      </c>
      <c r="C2138" s="17">
        <f t="shared" si="69"/>
        <v>2137</v>
      </c>
      <c r="D2138" s="22" t="str">
        <f t="shared" si="70"/>
        <v>成就类型-职业到达等级</v>
      </c>
      <c r="E2138" s="22">
        <v>1</v>
      </c>
      <c r="F2138" s="22">
        <f>_xlfn.IFS(MOD(A2138,3)=2,VLOOKUP(A2138,任务数值!A:R,9),MOD(A2138,3)=0,999,MOD(A2138,3)=1,VLOOKUP(A2138,任务数值!A:S,14))</f>
        <v>999</v>
      </c>
      <c r="G2138" s="22">
        <f>_xlfn.IFS(MOD(A2138,3)=2,1,MOD(A2138,3)=0,VLOOKUP(A2138,任务数值!A:S,7),MOD(A2138,3)=1,1)</f>
        <v>15000</v>
      </c>
      <c r="H2138" s="6" t="s">
        <v>21</v>
      </c>
      <c r="I2138" s="3">
        <v>3</v>
      </c>
    </row>
    <row r="2139" s="3" customFormat="1" spans="1:9">
      <c r="A2139" s="17">
        <v>2137</v>
      </c>
      <c r="B2139" s="3" t="str">
        <f>_xlfn.IFS(MOD(A2139,3)=2,VLOOKUP(A2139,任务数值!A:I,5),MOD(A2139,3)=0,VLOOKUP(A2139,任务数值!A:I,8),MOD(A2139,3)=1,VLOOKUP(A2139,任务数值!A:S,13))</f>
        <v>通关守卫战:暗紫星170</v>
      </c>
      <c r="C2139" s="17">
        <f t="shared" si="69"/>
        <v>2138</v>
      </c>
      <c r="D2139" s="22" t="str">
        <f t="shared" si="70"/>
        <v>成就类型-通关战斗类型关卡</v>
      </c>
      <c r="E2139" s="22">
        <v>1</v>
      </c>
      <c r="F2139" s="22" t="str">
        <f>_xlfn.IFS(MOD(A2139,3)=2,VLOOKUP(A2139,任务数值!A:R,9),MOD(A2139,3)=0,999,MOD(A2139,3)=1,VLOOKUP(A2139,任务数值!A:S,14))</f>
        <v>战斗类型-挂机关卡|35|170</v>
      </c>
      <c r="G2139" s="22">
        <f>_xlfn.IFS(MOD(A2139,3)=2,1,MOD(A2139,3)=0,VLOOKUP(A2139,任务数值!A:S,7),MOD(A2139,3)=1,1)</f>
        <v>1</v>
      </c>
      <c r="H2139" s="6" t="s">
        <v>21</v>
      </c>
      <c r="I2139" s="3">
        <v>3</v>
      </c>
    </row>
    <row r="2140" s="3" customFormat="1" spans="1:9">
      <c r="A2140" s="17">
        <v>2138</v>
      </c>
      <c r="B2140" s="3" t="str">
        <f>_xlfn.IFS(MOD(A2140,3)=2,VLOOKUP(A2140,任务数值!A:I,5),MOD(A2140,3)=0,VLOOKUP(A2140,任务数值!A:I,8),MOD(A2140,3)=1,VLOOKUP(A2140,任务数值!A:S,13))</f>
        <v>通关星球42-2</v>
      </c>
      <c r="C2140" s="17">
        <f t="shared" si="69"/>
        <v>2139</v>
      </c>
      <c r="D2140" s="22" t="str">
        <f t="shared" si="70"/>
        <v>成就类型-通关战斗类型关卡</v>
      </c>
      <c r="E2140" s="22">
        <v>1</v>
      </c>
      <c r="F2140" s="22" t="str">
        <f>_xlfn.IFS(MOD(A2140,3)=2,VLOOKUP(A2140,任务数值!A:R,9),MOD(A2140,3)=0,999,MOD(A2140,3)=1,VLOOKUP(A2140,任务数值!A:S,14))</f>
        <v>战斗类型-精英关卡|42|2</v>
      </c>
      <c r="G2140" s="22">
        <f>_xlfn.IFS(MOD(A2140,3)=2,1,MOD(A2140,3)=0,VLOOKUP(A2140,任务数值!A:S,7),MOD(A2140,3)=1,1)</f>
        <v>1</v>
      </c>
      <c r="H2140" s="6" t="s">
        <v>21</v>
      </c>
      <c r="I2140" s="3">
        <v>3</v>
      </c>
    </row>
    <row r="2141" s="3" customFormat="1" spans="1:9">
      <c r="A2141" s="17">
        <v>2139</v>
      </c>
      <c r="B2141" s="3" t="str">
        <f>_xlfn.IFS(MOD(A2141,3)=2,VLOOKUP(A2141,任务数值!A:I,5),MOD(A2141,3)=0,VLOOKUP(A2141,任务数值!A:I,8),MOD(A2141,3)=1,VLOOKUP(A2141,任务数值!A:S,13))</f>
        <v>职业总等级到达15000</v>
      </c>
      <c r="C2141" s="17">
        <f t="shared" si="69"/>
        <v>2140</v>
      </c>
      <c r="D2141" s="22" t="str">
        <f t="shared" si="70"/>
        <v>成就类型-职业到达等级</v>
      </c>
      <c r="E2141" s="22">
        <v>1</v>
      </c>
      <c r="F2141" s="22">
        <f>_xlfn.IFS(MOD(A2141,3)=2,VLOOKUP(A2141,任务数值!A:R,9),MOD(A2141,3)=0,999,MOD(A2141,3)=1,VLOOKUP(A2141,任务数值!A:S,14))</f>
        <v>999</v>
      </c>
      <c r="G2141" s="22">
        <f>_xlfn.IFS(MOD(A2141,3)=2,1,MOD(A2141,3)=0,VLOOKUP(A2141,任务数值!A:S,7),MOD(A2141,3)=1,1)</f>
        <v>15000</v>
      </c>
      <c r="H2141" s="6" t="s">
        <v>21</v>
      </c>
      <c r="I2141" s="3">
        <v>3</v>
      </c>
    </row>
    <row r="2142" s="3" customFormat="1" spans="1:9">
      <c r="A2142" s="17">
        <v>2140</v>
      </c>
      <c r="B2142" s="3" t="str">
        <f>_xlfn.IFS(MOD(A2142,3)=2,VLOOKUP(A2142,任务数值!A:I,5),MOD(A2142,3)=0,VLOOKUP(A2142,任务数值!A:I,8),MOD(A2142,3)=1,VLOOKUP(A2142,任务数值!A:S,13))</f>
        <v>通关守卫战:暗紫星170</v>
      </c>
      <c r="C2142" s="17">
        <f t="shared" si="69"/>
        <v>2141</v>
      </c>
      <c r="D2142" s="22" t="str">
        <f t="shared" si="70"/>
        <v>成就类型-通关战斗类型关卡</v>
      </c>
      <c r="E2142" s="22">
        <v>1</v>
      </c>
      <c r="F2142" s="22" t="str">
        <f>_xlfn.IFS(MOD(A2142,3)=2,VLOOKUP(A2142,任务数值!A:R,9),MOD(A2142,3)=0,999,MOD(A2142,3)=1,VLOOKUP(A2142,任务数值!A:S,14))</f>
        <v>战斗类型-挂机关卡|35|170</v>
      </c>
      <c r="G2142" s="22">
        <f>_xlfn.IFS(MOD(A2142,3)=2,1,MOD(A2142,3)=0,VLOOKUP(A2142,任务数值!A:S,7),MOD(A2142,3)=1,1)</f>
        <v>1</v>
      </c>
      <c r="H2142" s="6" t="s">
        <v>21</v>
      </c>
      <c r="I2142" s="3">
        <v>3</v>
      </c>
    </row>
    <row r="2143" s="3" customFormat="1" spans="1:9">
      <c r="A2143" s="17">
        <v>2141</v>
      </c>
      <c r="B2143" s="3" t="str">
        <f>_xlfn.IFS(MOD(A2143,3)=2,VLOOKUP(A2143,任务数值!A:I,5),MOD(A2143,3)=0,VLOOKUP(A2143,任务数值!A:I,8),MOD(A2143,3)=1,VLOOKUP(A2143,任务数值!A:S,13))</f>
        <v>通关星球42-2</v>
      </c>
      <c r="C2143" s="17">
        <f t="shared" si="69"/>
        <v>2142</v>
      </c>
      <c r="D2143" s="22" t="str">
        <f t="shared" si="70"/>
        <v>成就类型-通关战斗类型关卡</v>
      </c>
      <c r="E2143" s="22">
        <v>1</v>
      </c>
      <c r="F2143" s="22" t="str">
        <f>_xlfn.IFS(MOD(A2143,3)=2,VLOOKUP(A2143,任务数值!A:R,9),MOD(A2143,3)=0,999,MOD(A2143,3)=1,VLOOKUP(A2143,任务数值!A:S,14))</f>
        <v>战斗类型-精英关卡|42|2</v>
      </c>
      <c r="G2143" s="22">
        <f>_xlfn.IFS(MOD(A2143,3)=2,1,MOD(A2143,3)=0,VLOOKUP(A2143,任务数值!A:S,7),MOD(A2143,3)=1,1)</f>
        <v>1</v>
      </c>
      <c r="H2143" s="6" t="s">
        <v>21</v>
      </c>
      <c r="I2143" s="3">
        <v>3</v>
      </c>
    </row>
    <row r="2144" s="3" customFormat="1" spans="1:9">
      <c r="A2144" s="17">
        <v>2142</v>
      </c>
      <c r="B2144" s="3" t="str">
        <f>_xlfn.IFS(MOD(A2144,3)=2,VLOOKUP(A2144,任务数值!A:I,5),MOD(A2144,3)=0,VLOOKUP(A2144,任务数值!A:I,8),MOD(A2144,3)=1,VLOOKUP(A2144,任务数值!A:S,13))</f>
        <v>职业总等级到达15000</v>
      </c>
      <c r="C2144" s="17">
        <f t="shared" si="69"/>
        <v>2143</v>
      </c>
      <c r="D2144" s="22" t="str">
        <f t="shared" si="70"/>
        <v>成就类型-职业到达等级</v>
      </c>
      <c r="E2144" s="22">
        <v>1</v>
      </c>
      <c r="F2144" s="22">
        <f>_xlfn.IFS(MOD(A2144,3)=2,VLOOKUP(A2144,任务数值!A:R,9),MOD(A2144,3)=0,999,MOD(A2144,3)=1,VLOOKUP(A2144,任务数值!A:S,14))</f>
        <v>999</v>
      </c>
      <c r="G2144" s="22">
        <f>_xlfn.IFS(MOD(A2144,3)=2,1,MOD(A2144,3)=0,VLOOKUP(A2144,任务数值!A:S,7),MOD(A2144,3)=1,1)</f>
        <v>15000</v>
      </c>
      <c r="H2144" s="6" t="s">
        <v>21</v>
      </c>
      <c r="I2144" s="3">
        <v>3</v>
      </c>
    </row>
    <row r="2145" s="3" customFormat="1" spans="1:9">
      <c r="A2145" s="17">
        <v>2143</v>
      </c>
      <c r="B2145" s="3" t="str">
        <f>_xlfn.IFS(MOD(A2145,3)=2,VLOOKUP(A2145,任务数值!A:I,5),MOD(A2145,3)=0,VLOOKUP(A2145,任务数值!A:I,8),MOD(A2145,3)=1,VLOOKUP(A2145,任务数值!A:S,13))</f>
        <v>通关守卫战:暗紫星170</v>
      </c>
      <c r="C2145" s="17">
        <f t="shared" si="69"/>
        <v>2144</v>
      </c>
      <c r="D2145" s="22" t="str">
        <f t="shared" si="70"/>
        <v>成就类型-通关战斗类型关卡</v>
      </c>
      <c r="E2145" s="22">
        <v>1</v>
      </c>
      <c r="F2145" s="22" t="str">
        <f>_xlfn.IFS(MOD(A2145,3)=2,VLOOKUP(A2145,任务数值!A:R,9),MOD(A2145,3)=0,999,MOD(A2145,3)=1,VLOOKUP(A2145,任务数值!A:S,14))</f>
        <v>战斗类型-挂机关卡|35|170</v>
      </c>
      <c r="G2145" s="22">
        <f>_xlfn.IFS(MOD(A2145,3)=2,1,MOD(A2145,3)=0,VLOOKUP(A2145,任务数值!A:S,7),MOD(A2145,3)=1,1)</f>
        <v>1</v>
      </c>
      <c r="H2145" s="6" t="s">
        <v>21</v>
      </c>
      <c r="I2145" s="3">
        <v>3</v>
      </c>
    </row>
    <row r="2146" s="3" customFormat="1" spans="1:9">
      <c r="A2146" s="17">
        <v>2144</v>
      </c>
      <c r="B2146" s="3" t="str">
        <f>_xlfn.IFS(MOD(A2146,3)=2,VLOOKUP(A2146,任务数值!A:I,5),MOD(A2146,3)=0,VLOOKUP(A2146,任务数值!A:I,8),MOD(A2146,3)=1,VLOOKUP(A2146,任务数值!A:S,13))</f>
        <v>通关星球42-2</v>
      </c>
      <c r="C2146" s="17">
        <f t="shared" si="69"/>
        <v>2145</v>
      </c>
      <c r="D2146" s="22" t="str">
        <f t="shared" si="70"/>
        <v>成就类型-通关战斗类型关卡</v>
      </c>
      <c r="E2146" s="22">
        <v>1</v>
      </c>
      <c r="F2146" s="22" t="str">
        <f>_xlfn.IFS(MOD(A2146,3)=2,VLOOKUP(A2146,任务数值!A:R,9),MOD(A2146,3)=0,999,MOD(A2146,3)=1,VLOOKUP(A2146,任务数值!A:S,14))</f>
        <v>战斗类型-精英关卡|42|2</v>
      </c>
      <c r="G2146" s="22">
        <f>_xlfn.IFS(MOD(A2146,3)=2,1,MOD(A2146,3)=0,VLOOKUP(A2146,任务数值!A:S,7),MOD(A2146,3)=1,1)</f>
        <v>1</v>
      </c>
      <c r="H2146" s="6" t="s">
        <v>21</v>
      </c>
      <c r="I2146" s="3">
        <v>3</v>
      </c>
    </row>
    <row r="2147" s="3" customFormat="1" spans="1:9">
      <c r="A2147" s="17">
        <v>2145</v>
      </c>
      <c r="B2147" s="3" t="str">
        <f>_xlfn.IFS(MOD(A2147,3)=2,VLOOKUP(A2147,任务数值!A:I,5),MOD(A2147,3)=0,VLOOKUP(A2147,任务数值!A:I,8),MOD(A2147,3)=1,VLOOKUP(A2147,任务数值!A:S,13))</f>
        <v>职业总等级到达15000</v>
      </c>
      <c r="C2147" s="17">
        <f t="shared" si="69"/>
        <v>2146</v>
      </c>
      <c r="D2147" s="22" t="str">
        <f t="shared" si="70"/>
        <v>成就类型-职业到达等级</v>
      </c>
      <c r="E2147" s="22">
        <v>1</v>
      </c>
      <c r="F2147" s="22">
        <f>_xlfn.IFS(MOD(A2147,3)=2,VLOOKUP(A2147,任务数值!A:R,9),MOD(A2147,3)=0,999,MOD(A2147,3)=1,VLOOKUP(A2147,任务数值!A:S,14))</f>
        <v>999</v>
      </c>
      <c r="G2147" s="22">
        <f>_xlfn.IFS(MOD(A2147,3)=2,1,MOD(A2147,3)=0,VLOOKUP(A2147,任务数值!A:S,7),MOD(A2147,3)=1,1)</f>
        <v>15000</v>
      </c>
      <c r="H2147" s="6" t="s">
        <v>21</v>
      </c>
      <c r="I2147" s="3">
        <v>3</v>
      </c>
    </row>
    <row r="2148" s="3" customFormat="1" spans="1:9">
      <c r="A2148" s="17">
        <v>2146</v>
      </c>
      <c r="B2148" s="3" t="str">
        <f>_xlfn.IFS(MOD(A2148,3)=2,VLOOKUP(A2148,任务数值!A:I,5),MOD(A2148,3)=0,VLOOKUP(A2148,任务数值!A:I,8),MOD(A2148,3)=1,VLOOKUP(A2148,任务数值!A:S,13))</f>
        <v>通关守卫战:暗紫星170</v>
      </c>
      <c r="C2148" s="17">
        <f t="shared" si="69"/>
        <v>2147</v>
      </c>
      <c r="D2148" s="22" t="str">
        <f t="shared" si="70"/>
        <v>成就类型-通关战斗类型关卡</v>
      </c>
      <c r="E2148" s="22">
        <v>1</v>
      </c>
      <c r="F2148" s="22" t="str">
        <f>_xlfn.IFS(MOD(A2148,3)=2,VLOOKUP(A2148,任务数值!A:R,9),MOD(A2148,3)=0,999,MOD(A2148,3)=1,VLOOKUP(A2148,任务数值!A:S,14))</f>
        <v>战斗类型-挂机关卡|35|170</v>
      </c>
      <c r="G2148" s="22">
        <f>_xlfn.IFS(MOD(A2148,3)=2,1,MOD(A2148,3)=0,VLOOKUP(A2148,任务数值!A:S,7),MOD(A2148,3)=1,1)</f>
        <v>1</v>
      </c>
      <c r="H2148" s="6" t="s">
        <v>21</v>
      </c>
      <c r="I2148" s="3">
        <v>3</v>
      </c>
    </row>
    <row r="2149" s="3" customFormat="1" spans="1:9">
      <c r="A2149" s="17">
        <v>2147</v>
      </c>
      <c r="B2149" s="3" t="str">
        <f>_xlfn.IFS(MOD(A2149,3)=2,VLOOKUP(A2149,任务数值!A:I,5),MOD(A2149,3)=0,VLOOKUP(A2149,任务数值!A:I,8),MOD(A2149,3)=1,VLOOKUP(A2149,任务数值!A:S,13))</f>
        <v>通关星球42-2</v>
      </c>
      <c r="C2149" s="17">
        <f t="shared" si="69"/>
        <v>2148</v>
      </c>
      <c r="D2149" s="22" t="str">
        <f t="shared" si="70"/>
        <v>成就类型-通关战斗类型关卡</v>
      </c>
      <c r="E2149" s="22">
        <v>1</v>
      </c>
      <c r="F2149" s="22" t="str">
        <f>_xlfn.IFS(MOD(A2149,3)=2,VLOOKUP(A2149,任务数值!A:R,9),MOD(A2149,3)=0,999,MOD(A2149,3)=1,VLOOKUP(A2149,任务数值!A:S,14))</f>
        <v>战斗类型-精英关卡|42|2</v>
      </c>
      <c r="G2149" s="22">
        <f>_xlfn.IFS(MOD(A2149,3)=2,1,MOD(A2149,3)=0,VLOOKUP(A2149,任务数值!A:S,7),MOD(A2149,3)=1,1)</f>
        <v>1</v>
      </c>
      <c r="H2149" s="6" t="s">
        <v>21</v>
      </c>
      <c r="I2149" s="3">
        <v>3</v>
      </c>
    </row>
    <row r="2150" s="3" customFormat="1" spans="1:9">
      <c r="A2150" s="17">
        <v>2148</v>
      </c>
      <c r="B2150" s="3" t="str">
        <f>_xlfn.IFS(MOD(A2150,3)=2,VLOOKUP(A2150,任务数值!A:I,5),MOD(A2150,3)=0,VLOOKUP(A2150,任务数值!A:I,8),MOD(A2150,3)=1,VLOOKUP(A2150,任务数值!A:S,13))</f>
        <v>职业总等级到达15000</v>
      </c>
      <c r="C2150" s="17">
        <f t="shared" si="69"/>
        <v>2149</v>
      </c>
      <c r="D2150" s="22" t="str">
        <f t="shared" si="70"/>
        <v>成就类型-职业到达等级</v>
      </c>
      <c r="E2150" s="22">
        <v>1</v>
      </c>
      <c r="F2150" s="22">
        <f>_xlfn.IFS(MOD(A2150,3)=2,VLOOKUP(A2150,任务数值!A:R,9),MOD(A2150,3)=0,999,MOD(A2150,3)=1,VLOOKUP(A2150,任务数值!A:S,14))</f>
        <v>999</v>
      </c>
      <c r="G2150" s="22">
        <f>_xlfn.IFS(MOD(A2150,3)=2,1,MOD(A2150,3)=0,VLOOKUP(A2150,任务数值!A:S,7),MOD(A2150,3)=1,1)</f>
        <v>15000</v>
      </c>
      <c r="H2150" s="6" t="s">
        <v>21</v>
      </c>
      <c r="I2150" s="3">
        <v>3</v>
      </c>
    </row>
    <row r="2151" s="3" customFormat="1" spans="1:9">
      <c r="A2151" s="17">
        <v>2149</v>
      </c>
      <c r="B2151" s="3" t="str">
        <f>_xlfn.IFS(MOD(A2151,3)=2,VLOOKUP(A2151,任务数值!A:I,5),MOD(A2151,3)=0,VLOOKUP(A2151,任务数值!A:I,8),MOD(A2151,3)=1,VLOOKUP(A2151,任务数值!A:S,13))</f>
        <v>通关守卫战:暗紫星170</v>
      </c>
      <c r="C2151" s="17">
        <f t="shared" si="69"/>
        <v>2150</v>
      </c>
      <c r="D2151" s="22" t="str">
        <f t="shared" si="70"/>
        <v>成就类型-通关战斗类型关卡</v>
      </c>
      <c r="E2151" s="22">
        <v>1</v>
      </c>
      <c r="F2151" s="22" t="str">
        <f>_xlfn.IFS(MOD(A2151,3)=2,VLOOKUP(A2151,任务数值!A:R,9),MOD(A2151,3)=0,999,MOD(A2151,3)=1,VLOOKUP(A2151,任务数值!A:S,14))</f>
        <v>战斗类型-挂机关卡|35|170</v>
      </c>
      <c r="G2151" s="22">
        <f>_xlfn.IFS(MOD(A2151,3)=2,1,MOD(A2151,3)=0,VLOOKUP(A2151,任务数值!A:S,7),MOD(A2151,3)=1,1)</f>
        <v>1</v>
      </c>
      <c r="H2151" s="6" t="s">
        <v>21</v>
      </c>
      <c r="I2151" s="3">
        <v>3</v>
      </c>
    </row>
    <row r="2152" s="3" customFormat="1" spans="1:9">
      <c r="A2152" s="17">
        <v>2150</v>
      </c>
      <c r="B2152" s="3" t="str">
        <f>_xlfn.IFS(MOD(A2152,3)=2,VLOOKUP(A2152,任务数值!A:I,5),MOD(A2152,3)=0,VLOOKUP(A2152,任务数值!A:I,8),MOD(A2152,3)=1,VLOOKUP(A2152,任务数值!A:S,13))</f>
        <v>通关星球42-2</v>
      </c>
      <c r="C2152" s="17">
        <f t="shared" si="69"/>
        <v>2151</v>
      </c>
      <c r="D2152" s="22" t="str">
        <f t="shared" si="70"/>
        <v>成就类型-通关战斗类型关卡</v>
      </c>
      <c r="E2152" s="22">
        <v>1</v>
      </c>
      <c r="F2152" s="22" t="str">
        <f>_xlfn.IFS(MOD(A2152,3)=2,VLOOKUP(A2152,任务数值!A:R,9),MOD(A2152,3)=0,999,MOD(A2152,3)=1,VLOOKUP(A2152,任务数值!A:S,14))</f>
        <v>战斗类型-精英关卡|42|2</v>
      </c>
      <c r="G2152" s="22">
        <f>_xlfn.IFS(MOD(A2152,3)=2,1,MOD(A2152,3)=0,VLOOKUP(A2152,任务数值!A:S,7),MOD(A2152,3)=1,1)</f>
        <v>1</v>
      </c>
      <c r="H2152" s="6" t="s">
        <v>21</v>
      </c>
      <c r="I2152" s="3">
        <v>3</v>
      </c>
    </row>
    <row r="2153" s="3" customFormat="1" spans="1:9">
      <c r="A2153" s="17">
        <v>2151</v>
      </c>
      <c r="B2153" s="3" t="str">
        <f>_xlfn.IFS(MOD(A2153,3)=2,VLOOKUP(A2153,任务数值!A:I,5),MOD(A2153,3)=0,VLOOKUP(A2153,任务数值!A:I,8),MOD(A2153,3)=1,VLOOKUP(A2153,任务数值!A:S,13))</f>
        <v>职业总等级到达15000</v>
      </c>
      <c r="C2153" s="17">
        <f t="shared" si="69"/>
        <v>2152</v>
      </c>
      <c r="D2153" s="22" t="str">
        <f t="shared" si="70"/>
        <v>成就类型-职业到达等级</v>
      </c>
      <c r="E2153" s="22">
        <v>1</v>
      </c>
      <c r="F2153" s="22">
        <f>_xlfn.IFS(MOD(A2153,3)=2,VLOOKUP(A2153,任务数值!A:R,9),MOD(A2153,3)=0,999,MOD(A2153,3)=1,VLOOKUP(A2153,任务数值!A:S,14))</f>
        <v>999</v>
      </c>
      <c r="G2153" s="22">
        <f>_xlfn.IFS(MOD(A2153,3)=2,1,MOD(A2153,3)=0,VLOOKUP(A2153,任务数值!A:S,7),MOD(A2153,3)=1,1)</f>
        <v>15000</v>
      </c>
      <c r="H2153" s="6" t="s">
        <v>21</v>
      </c>
      <c r="I2153" s="3">
        <v>3</v>
      </c>
    </row>
    <row r="2154" s="3" customFormat="1" spans="1:9">
      <c r="A2154" s="17">
        <v>2152</v>
      </c>
      <c r="B2154" s="3" t="str">
        <f>_xlfn.IFS(MOD(A2154,3)=2,VLOOKUP(A2154,任务数值!A:I,5),MOD(A2154,3)=0,VLOOKUP(A2154,任务数值!A:I,8),MOD(A2154,3)=1,VLOOKUP(A2154,任务数值!A:S,13))</f>
        <v>通关守卫战:暗紫星170</v>
      </c>
      <c r="C2154" s="17">
        <f t="shared" si="69"/>
        <v>2153</v>
      </c>
      <c r="D2154" s="22" t="str">
        <f t="shared" si="70"/>
        <v>成就类型-通关战斗类型关卡</v>
      </c>
      <c r="E2154" s="22">
        <v>1</v>
      </c>
      <c r="F2154" s="22" t="str">
        <f>_xlfn.IFS(MOD(A2154,3)=2,VLOOKUP(A2154,任务数值!A:R,9),MOD(A2154,3)=0,999,MOD(A2154,3)=1,VLOOKUP(A2154,任务数值!A:S,14))</f>
        <v>战斗类型-挂机关卡|35|170</v>
      </c>
      <c r="G2154" s="22">
        <f>_xlfn.IFS(MOD(A2154,3)=2,1,MOD(A2154,3)=0,VLOOKUP(A2154,任务数值!A:S,7),MOD(A2154,3)=1,1)</f>
        <v>1</v>
      </c>
      <c r="H2154" s="6" t="s">
        <v>21</v>
      </c>
      <c r="I2154" s="3">
        <v>3</v>
      </c>
    </row>
    <row r="2155" s="3" customFormat="1" spans="1:9">
      <c r="A2155" s="17">
        <v>2153</v>
      </c>
      <c r="B2155" s="3" t="str">
        <f>_xlfn.IFS(MOD(A2155,3)=2,VLOOKUP(A2155,任务数值!A:I,5),MOD(A2155,3)=0,VLOOKUP(A2155,任务数值!A:I,8),MOD(A2155,3)=1,VLOOKUP(A2155,任务数值!A:S,13))</f>
        <v>通关星球42-2</v>
      </c>
      <c r="C2155" s="17">
        <f t="shared" si="69"/>
        <v>2154</v>
      </c>
      <c r="D2155" s="22" t="str">
        <f t="shared" si="70"/>
        <v>成就类型-通关战斗类型关卡</v>
      </c>
      <c r="E2155" s="22">
        <v>1</v>
      </c>
      <c r="F2155" s="22" t="str">
        <f>_xlfn.IFS(MOD(A2155,3)=2,VLOOKUP(A2155,任务数值!A:R,9),MOD(A2155,3)=0,999,MOD(A2155,3)=1,VLOOKUP(A2155,任务数值!A:S,14))</f>
        <v>战斗类型-精英关卡|42|2</v>
      </c>
      <c r="G2155" s="22">
        <f>_xlfn.IFS(MOD(A2155,3)=2,1,MOD(A2155,3)=0,VLOOKUP(A2155,任务数值!A:S,7),MOD(A2155,3)=1,1)</f>
        <v>1</v>
      </c>
      <c r="H2155" s="6" t="s">
        <v>21</v>
      </c>
      <c r="I2155" s="3">
        <v>3</v>
      </c>
    </row>
    <row r="2156" s="3" customFormat="1" spans="1:9">
      <c r="A2156" s="17">
        <v>2154</v>
      </c>
      <c r="B2156" s="3" t="str">
        <f>_xlfn.IFS(MOD(A2156,3)=2,VLOOKUP(A2156,任务数值!A:I,5),MOD(A2156,3)=0,VLOOKUP(A2156,任务数值!A:I,8),MOD(A2156,3)=1,VLOOKUP(A2156,任务数值!A:S,13))</f>
        <v>职业总等级到达15000</v>
      </c>
      <c r="C2156" s="17">
        <f t="shared" si="69"/>
        <v>2155</v>
      </c>
      <c r="D2156" s="22" t="str">
        <f t="shared" si="70"/>
        <v>成就类型-职业到达等级</v>
      </c>
      <c r="E2156" s="22">
        <v>1</v>
      </c>
      <c r="F2156" s="22">
        <f>_xlfn.IFS(MOD(A2156,3)=2,VLOOKUP(A2156,任务数值!A:R,9),MOD(A2156,3)=0,999,MOD(A2156,3)=1,VLOOKUP(A2156,任务数值!A:S,14))</f>
        <v>999</v>
      </c>
      <c r="G2156" s="22">
        <f>_xlfn.IFS(MOD(A2156,3)=2,1,MOD(A2156,3)=0,VLOOKUP(A2156,任务数值!A:S,7),MOD(A2156,3)=1,1)</f>
        <v>15000</v>
      </c>
      <c r="H2156" s="6" t="s">
        <v>21</v>
      </c>
      <c r="I2156" s="3">
        <v>3</v>
      </c>
    </row>
    <row r="2157" s="3" customFormat="1" spans="1:9">
      <c r="A2157" s="17">
        <v>2155</v>
      </c>
      <c r="B2157" s="3" t="str">
        <f>_xlfn.IFS(MOD(A2157,3)=2,VLOOKUP(A2157,任务数值!A:I,5),MOD(A2157,3)=0,VLOOKUP(A2157,任务数值!A:I,8),MOD(A2157,3)=1,VLOOKUP(A2157,任务数值!A:S,13))</f>
        <v>通关守卫战:暗紫星170</v>
      </c>
      <c r="C2157" s="17">
        <f t="shared" si="69"/>
        <v>2156</v>
      </c>
      <c r="D2157" s="22" t="str">
        <f t="shared" si="70"/>
        <v>成就类型-通关战斗类型关卡</v>
      </c>
      <c r="E2157" s="22">
        <v>1</v>
      </c>
      <c r="F2157" s="22" t="str">
        <f>_xlfn.IFS(MOD(A2157,3)=2,VLOOKUP(A2157,任务数值!A:R,9),MOD(A2157,3)=0,999,MOD(A2157,3)=1,VLOOKUP(A2157,任务数值!A:S,14))</f>
        <v>战斗类型-挂机关卡|35|170</v>
      </c>
      <c r="G2157" s="22">
        <f>_xlfn.IFS(MOD(A2157,3)=2,1,MOD(A2157,3)=0,VLOOKUP(A2157,任务数值!A:S,7),MOD(A2157,3)=1,1)</f>
        <v>1</v>
      </c>
      <c r="H2157" s="6" t="s">
        <v>21</v>
      </c>
      <c r="I2157" s="3">
        <v>3</v>
      </c>
    </row>
    <row r="2158" s="3" customFormat="1" spans="1:9">
      <c r="A2158" s="17">
        <v>2156</v>
      </c>
      <c r="B2158" s="3" t="str">
        <f>_xlfn.IFS(MOD(A2158,3)=2,VLOOKUP(A2158,任务数值!A:I,5),MOD(A2158,3)=0,VLOOKUP(A2158,任务数值!A:I,8),MOD(A2158,3)=1,VLOOKUP(A2158,任务数值!A:S,13))</f>
        <v>通关星球42-2</v>
      </c>
      <c r="C2158" s="17">
        <f t="shared" si="69"/>
        <v>2157</v>
      </c>
      <c r="D2158" s="22" t="str">
        <f t="shared" si="70"/>
        <v>成就类型-通关战斗类型关卡</v>
      </c>
      <c r="E2158" s="22">
        <v>1</v>
      </c>
      <c r="F2158" s="22" t="str">
        <f>_xlfn.IFS(MOD(A2158,3)=2,VLOOKUP(A2158,任务数值!A:R,9),MOD(A2158,3)=0,999,MOD(A2158,3)=1,VLOOKUP(A2158,任务数值!A:S,14))</f>
        <v>战斗类型-精英关卡|42|2</v>
      </c>
      <c r="G2158" s="22">
        <f>_xlfn.IFS(MOD(A2158,3)=2,1,MOD(A2158,3)=0,VLOOKUP(A2158,任务数值!A:S,7),MOD(A2158,3)=1,1)</f>
        <v>1</v>
      </c>
      <c r="H2158" s="6" t="s">
        <v>21</v>
      </c>
      <c r="I2158" s="3">
        <v>3</v>
      </c>
    </row>
    <row r="2159" s="3" customFormat="1" spans="1:9">
      <c r="A2159" s="17">
        <v>2157</v>
      </c>
      <c r="B2159" s="3" t="str">
        <f>_xlfn.IFS(MOD(A2159,3)=2,VLOOKUP(A2159,任务数值!A:I,5),MOD(A2159,3)=0,VLOOKUP(A2159,任务数值!A:I,8),MOD(A2159,3)=1,VLOOKUP(A2159,任务数值!A:S,13))</f>
        <v>职业总等级到达15000</v>
      </c>
      <c r="C2159" s="17">
        <f t="shared" si="69"/>
        <v>2158</v>
      </c>
      <c r="D2159" s="22" t="str">
        <f t="shared" si="70"/>
        <v>成就类型-职业到达等级</v>
      </c>
      <c r="E2159" s="22">
        <v>1</v>
      </c>
      <c r="F2159" s="22">
        <f>_xlfn.IFS(MOD(A2159,3)=2,VLOOKUP(A2159,任务数值!A:R,9),MOD(A2159,3)=0,999,MOD(A2159,3)=1,VLOOKUP(A2159,任务数值!A:S,14))</f>
        <v>999</v>
      </c>
      <c r="G2159" s="22">
        <f>_xlfn.IFS(MOD(A2159,3)=2,1,MOD(A2159,3)=0,VLOOKUP(A2159,任务数值!A:S,7),MOD(A2159,3)=1,1)</f>
        <v>15000</v>
      </c>
      <c r="H2159" s="6" t="s">
        <v>21</v>
      </c>
      <c r="I2159" s="3">
        <v>3</v>
      </c>
    </row>
    <row r="2160" s="3" customFormat="1" spans="1:9">
      <c r="A2160" s="17">
        <v>2158</v>
      </c>
      <c r="B2160" s="3" t="str">
        <f>_xlfn.IFS(MOD(A2160,3)=2,VLOOKUP(A2160,任务数值!A:I,5),MOD(A2160,3)=0,VLOOKUP(A2160,任务数值!A:I,8),MOD(A2160,3)=1,VLOOKUP(A2160,任务数值!A:S,13))</f>
        <v>通关守卫战:暗紫星170</v>
      </c>
      <c r="C2160" s="17">
        <f t="shared" si="69"/>
        <v>2159</v>
      </c>
      <c r="D2160" s="22" t="str">
        <f t="shared" si="70"/>
        <v>成就类型-通关战斗类型关卡</v>
      </c>
      <c r="E2160" s="22">
        <v>1</v>
      </c>
      <c r="F2160" s="22" t="str">
        <f>_xlfn.IFS(MOD(A2160,3)=2,VLOOKUP(A2160,任务数值!A:R,9),MOD(A2160,3)=0,999,MOD(A2160,3)=1,VLOOKUP(A2160,任务数值!A:S,14))</f>
        <v>战斗类型-挂机关卡|35|170</v>
      </c>
      <c r="G2160" s="22">
        <f>_xlfn.IFS(MOD(A2160,3)=2,1,MOD(A2160,3)=0,VLOOKUP(A2160,任务数值!A:S,7),MOD(A2160,3)=1,1)</f>
        <v>1</v>
      </c>
      <c r="H2160" s="6" t="s">
        <v>21</v>
      </c>
      <c r="I2160" s="3">
        <v>3</v>
      </c>
    </row>
    <row r="2161" s="3" customFormat="1" spans="1:9">
      <c r="A2161" s="17">
        <v>2159</v>
      </c>
      <c r="B2161" s="3" t="str">
        <f>_xlfn.IFS(MOD(A2161,3)=2,VLOOKUP(A2161,任务数值!A:I,5),MOD(A2161,3)=0,VLOOKUP(A2161,任务数值!A:I,8),MOD(A2161,3)=1,VLOOKUP(A2161,任务数值!A:S,13))</f>
        <v>通关星球42-2</v>
      </c>
      <c r="C2161" s="17">
        <f t="shared" si="69"/>
        <v>2160</v>
      </c>
      <c r="D2161" s="22" t="str">
        <f t="shared" si="70"/>
        <v>成就类型-通关战斗类型关卡</v>
      </c>
      <c r="E2161" s="22">
        <v>1</v>
      </c>
      <c r="F2161" s="22" t="str">
        <f>_xlfn.IFS(MOD(A2161,3)=2,VLOOKUP(A2161,任务数值!A:R,9),MOD(A2161,3)=0,999,MOD(A2161,3)=1,VLOOKUP(A2161,任务数值!A:S,14))</f>
        <v>战斗类型-精英关卡|42|2</v>
      </c>
      <c r="G2161" s="22">
        <f>_xlfn.IFS(MOD(A2161,3)=2,1,MOD(A2161,3)=0,VLOOKUP(A2161,任务数值!A:S,7),MOD(A2161,3)=1,1)</f>
        <v>1</v>
      </c>
      <c r="H2161" s="6" t="s">
        <v>21</v>
      </c>
      <c r="I2161" s="3">
        <v>3</v>
      </c>
    </row>
    <row r="2162" s="3" customFormat="1" spans="1:9">
      <c r="A2162" s="17">
        <v>2160</v>
      </c>
      <c r="B2162" s="3" t="str">
        <f>_xlfn.IFS(MOD(A2162,3)=2,VLOOKUP(A2162,任务数值!A:I,5),MOD(A2162,3)=0,VLOOKUP(A2162,任务数值!A:I,8),MOD(A2162,3)=1,VLOOKUP(A2162,任务数值!A:S,13))</f>
        <v>职业总等级到达15000</v>
      </c>
      <c r="C2162" s="17">
        <f t="shared" si="69"/>
        <v>2161</v>
      </c>
      <c r="D2162" s="22" t="str">
        <f t="shared" si="70"/>
        <v>成就类型-职业到达等级</v>
      </c>
      <c r="E2162" s="22">
        <v>1</v>
      </c>
      <c r="F2162" s="22">
        <f>_xlfn.IFS(MOD(A2162,3)=2,VLOOKUP(A2162,任务数值!A:R,9),MOD(A2162,3)=0,999,MOD(A2162,3)=1,VLOOKUP(A2162,任务数值!A:S,14))</f>
        <v>999</v>
      </c>
      <c r="G2162" s="22">
        <f>_xlfn.IFS(MOD(A2162,3)=2,1,MOD(A2162,3)=0,VLOOKUP(A2162,任务数值!A:S,7),MOD(A2162,3)=1,1)</f>
        <v>15000</v>
      </c>
      <c r="H2162" s="6" t="s">
        <v>21</v>
      </c>
      <c r="I2162" s="3">
        <v>3</v>
      </c>
    </row>
    <row r="2163" s="3" customFormat="1" spans="1:9">
      <c r="A2163" s="17">
        <v>2161</v>
      </c>
      <c r="B2163" s="3" t="str">
        <f>_xlfn.IFS(MOD(A2163,3)=2,VLOOKUP(A2163,任务数值!A:I,5),MOD(A2163,3)=0,VLOOKUP(A2163,任务数值!A:I,8),MOD(A2163,3)=1,VLOOKUP(A2163,任务数值!A:S,13))</f>
        <v>通关守卫战:暗紫星170</v>
      </c>
      <c r="C2163" s="17">
        <f t="shared" si="69"/>
        <v>2162</v>
      </c>
      <c r="D2163" s="22" t="str">
        <f t="shared" si="70"/>
        <v>成就类型-通关战斗类型关卡</v>
      </c>
      <c r="E2163" s="22">
        <v>1</v>
      </c>
      <c r="F2163" s="22" t="str">
        <f>_xlfn.IFS(MOD(A2163,3)=2,VLOOKUP(A2163,任务数值!A:R,9),MOD(A2163,3)=0,999,MOD(A2163,3)=1,VLOOKUP(A2163,任务数值!A:S,14))</f>
        <v>战斗类型-挂机关卡|35|170</v>
      </c>
      <c r="G2163" s="22">
        <f>_xlfn.IFS(MOD(A2163,3)=2,1,MOD(A2163,3)=0,VLOOKUP(A2163,任务数值!A:S,7),MOD(A2163,3)=1,1)</f>
        <v>1</v>
      </c>
      <c r="H2163" s="6" t="s">
        <v>21</v>
      </c>
      <c r="I2163" s="3">
        <v>3</v>
      </c>
    </row>
    <row r="2164" s="3" customFormat="1" spans="1:9">
      <c r="A2164" s="17">
        <v>2162</v>
      </c>
      <c r="B2164" s="3" t="str">
        <f>_xlfn.IFS(MOD(A2164,3)=2,VLOOKUP(A2164,任务数值!A:I,5),MOD(A2164,3)=0,VLOOKUP(A2164,任务数值!A:I,8),MOD(A2164,3)=1,VLOOKUP(A2164,任务数值!A:S,13))</f>
        <v>通关星球42-2</v>
      </c>
      <c r="C2164" s="17">
        <f t="shared" si="69"/>
        <v>2163</v>
      </c>
      <c r="D2164" s="22" t="str">
        <f t="shared" si="70"/>
        <v>成就类型-通关战斗类型关卡</v>
      </c>
      <c r="E2164" s="22">
        <v>1</v>
      </c>
      <c r="F2164" s="22" t="str">
        <f>_xlfn.IFS(MOD(A2164,3)=2,VLOOKUP(A2164,任务数值!A:R,9),MOD(A2164,3)=0,999,MOD(A2164,3)=1,VLOOKUP(A2164,任务数值!A:S,14))</f>
        <v>战斗类型-精英关卡|42|2</v>
      </c>
      <c r="G2164" s="22">
        <f>_xlfn.IFS(MOD(A2164,3)=2,1,MOD(A2164,3)=0,VLOOKUP(A2164,任务数值!A:S,7),MOD(A2164,3)=1,1)</f>
        <v>1</v>
      </c>
      <c r="H2164" s="6" t="s">
        <v>21</v>
      </c>
      <c r="I2164" s="3">
        <v>3</v>
      </c>
    </row>
    <row r="2165" s="3" customFormat="1" spans="1:9">
      <c r="A2165" s="17">
        <v>2163</v>
      </c>
      <c r="B2165" s="3" t="str">
        <f>_xlfn.IFS(MOD(A2165,3)=2,VLOOKUP(A2165,任务数值!A:I,5),MOD(A2165,3)=0,VLOOKUP(A2165,任务数值!A:I,8),MOD(A2165,3)=1,VLOOKUP(A2165,任务数值!A:S,13))</f>
        <v>职业总等级到达15000</v>
      </c>
      <c r="C2165" s="17">
        <f t="shared" si="69"/>
        <v>2164</v>
      </c>
      <c r="D2165" s="22" t="str">
        <f t="shared" si="70"/>
        <v>成就类型-职业到达等级</v>
      </c>
      <c r="E2165" s="22">
        <v>1</v>
      </c>
      <c r="F2165" s="22">
        <f>_xlfn.IFS(MOD(A2165,3)=2,VLOOKUP(A2165,任务数值!A:R,9),MOD(A2165,3)=0,999,MOD(A2165,3)=1,VLOOKUP(A2165,任务数值!A:S,14))</f>
        <v>999</v>
      </c>
      <c r="G2165" s="22">
        <f>_xlfn.IFS(MOD(A2165,3)=2,1,MOD(A2165,3)=0,VLOOKUP(A2165,任务数值!A:S,7),MOD(A2165,3)=1,1)</f>
        <v>15000</v>
      </c>
      <c r="H2165" s="6" t="s">
        <v>21</v>
      </c>
      <c r="I2165" s="3">
        <v>3</v>
      </c>
    </row>
    <row r="2166" s="3" customFormat="1" spans="1:9">
      <c r="A2166" s="17">
        <v>2164</v>
      </c>
      <c r="B2166" s="3" t="str">
        <f>_xlfn.IFS(MOD(A2166,3)=2,VLOOKUP(A2166,任务数值!A:I,5),MOD(A2166,3)=0,VLOOKUP(A2166,任务数值!A:I,8),MOD(A2166,3)=1,VLOOKUP(A2166,任务数值!A:S,13))</f>
        <v>通关守卫战:暗紫星170</v>
      </c>
      <c r="C2166" s="17">
        <f t="shared" si="69"/>
        <v>2165</v>
      </c>
      <c r="D2166" s="22" t="str">
        <f t="shared" si="70"/>
        <v>成就类型-通关战斗类型关卡</v>
      </c>
      <c r="E2166" s="22">
        <v>1</v>
      </c>
      <c r="F2166" s="22" t="str">
        <f>_xlfn.IFS(MOD(A2166,3)=2,VLOOKUP(A2166,任务数值!A:R,9),MOD(A2166,3)=0,999,MOD(A2166,3)=1,VLOOKUP(A2166,任务数值!A:S,14))</f>
        <v>战斗类型-挂机关卡|35|170</v>
      </c>
      <c r="G2166" s="22">
        <f>_xlfn.IFS(MOD(A2166,3)=2,1,MOD(A2166,3)=0,VLOOKUP(A2166,任务数值!A:S,7),MOD(A2166,3)=1,1)</f>
        <v>1</v>
      </c>
      <c r="H2166" s="6" t="s">
        <v>21</v>
      </c>
      <c r="I2166" s="3">
        <v>3</v>
      </c>
    </row>
    <row r="2167" s="3" customFormat="1" spans="1:9">
      <c r="A2167" s="17">
        <v>2165</v>
      </c>
      <c r="B2167" s="3" t="str">
        <f>_xlfn.IFS(MOD(A2167,3)=2,VLOOKUP(A2167,任务数值!A:I,5),MOD(A2167,3)=0,VLOOKUP(A2167,任务数值!A:I,8),MOD(A2167,3)=1,VLOOKUP(A2167,任务数值!A:S,13))</f>
        <v>通关星球42-2</v>
      </c>
      <c r="C2167" s="17">
        <f t="shared" si="69"/>
        <v>2166</v>
      </c>
      <c r="D2167" s="22" t="str">
        <f t="shared" si="70"/>
        <v>成就类型-通关战斗类型关卡</v>
      </c>
      <c r="E2167" s="22">
        <v>1</v>
      </c>
      <c r="F2167" s="22" t="str">
        <f>_xlfn.IFS(MOD(A2167,3)=2,VLOOKUP(A2167,任务数值!A:R,9),MOD(A2167,3)=0,999,MOD(A2167,3)=1,VLOOKUP(A2167,任务数值!A:S,14))</f>
        <v>战斗类型-精英关卡|42|2</v>
      </c>
      <c r="G2167" s="22">
        <f>_xlfn.IFS(MOD(A2167,3)=2,1,MOD(A2167,3)=0,VLOOKUP(A2167,任务数值!A:S,7),MOD(A2167,3)=1,1)</f>
        <v>1</v>
      </c>
      <c r="H2167" s="6" t="s">
        <v>21</v>
      </c>
      <c r="I2167" s="3">
        <v>3</v>
      </c>
    </row>
    <row r="2168" s="3" customFormat="1" spans="1:9">
      <c r="A2168" s="17">
        <v>2166</v>
      </c>
      <c r="B2168" s="3" t="str">
        <f>_xlfn.IFS(MOD(A2168,3)=2,VLOOKUP(A2168,任务数值!A:I,5),MOD(A2168,3)=0,VLOOKUP(A2168,任务数值!A:I,8),MOD(A2168,3)=1,VLOOKUP(A2168,任务数值!A:S,13))</f>
        <v>职业总等级到达15000</v>
      </c>
      <c r="C2168" s="17">
        <f t="shared" si="69"/>
        <v>2167</v>
      </c>
      <c r="D2168" s="22" t="str">
        <f t="shared" si="70"/>
        <v>成就类型-职业到达等级</v>
      </c>
      <c r="E2168" s="22">
        <v>1</v>
      </c>
      <c r="F2168" s="22">
        <f>_xlfn.IFS(MOD(A2168,3)=2,VLOOKUP(A2168,任务数值!A:R,9),MOD(A2168,3)=0,999,MOD(A2168,3)=1,VLOOKUP(A2168,任务数值!A:S,14))</f>
        <v>999</v>
      </c>
      <c r="G2168" s="22">
        <f>_xlfn.IFS(MOD(A2168,3)=2,1,MOD(A2168,3)=0,VLOOKUP(A2168,任务数值!A:S,7),MOD(A2168,3)=1,1)</f>
        <v>15000</v>
      </c>
      <c r="H2168" s="6" t="s">
        <v>21</v>
      </c>
      <c r="I2168" s="3">
        <v>3</v>
      </c>
    </row>
    <row r="2169" s="3" customFormat="1" spans="1:9">
      <c r="A2169" s="17">
        <v>2167</v>
      </c>
      <c r="B2169" s="3" t="str">
        <f>_xlfn.IFS(MOD(A2169,3)=2,VLOOKUP(A2169,任务数值!A:I,5),MOD(A2169,3)=0,VLOOKUP(A2169,任务数值!A:I,8),MOD(A2169,3)=1,VLOOKUP(A2169,任务数值!A:S,13))</f>
        <v>通关守卫战:暗紫星170</v>
      </c>
      <c r="C2169" s="17">
        <f t="shared" si="69"/>
        <v>2168</v>
      </c>
      <c r="D2169" s="22" t="str">
        <f t="shared" si="70"/>
        <v>成就类型-通关战斗类型关卡</v>
      </c>
      <c r="E2169" s="22">
        <v>1</v>
      </c>
      <c r="F2169" s="22" t="str">
        <f>_xlfn.IFS(MOD(A2169,3)=2,VLOOKUP(A2169,任务数值!A:R,9),MOD(A2169,3)=0,999,MOD(A2169,3)=1,VLOOKUP(A2169,任务数值!A:S,14))</f>
        <v>战斗类型-挂机关卡|35|170</v>
      </c>
      <c r="G2169" s="22">
        <f>_xlfn.IFS(MOD(A2169,3)=2,1,MOD(A2169,3)=0,VLOOKUP(A2169,任务数值!A:S,7),MOD(A2169,3)=1,1)</f>
        <v>1</v>
      </c>
      <c r="H2169" s="6" t="s">
        <v>21</v>
      </c>
      <c r="I2169" s="3">
        <v>3</v>
      </c>
    </row>
    <row r="2170" s="3" customFormat="1" spans="1:9">
      <c r="A2170" s="17">
        <v>2168</v>
      </c>
      <c r="B2170" s="3" t="str">
        <f>_xlfn.IFS(MOD(A2170,3)=2,VLOOKUP(A2170,任务数值!A:I,5),MOD(A2170,3)=0,VLOOKUP(A2170,任务数值!A:I,8),MOD(A2170,3)=1,VLOOKUP(A2170,任务数值!A:S,13))</f>
        <v>通关星球42-2</v>
      </c>
      <c r="C2170" s="17">
        <f t="shared" si="69"/>
        <v>2169</v>
      </c>
      <c r="D2170" s="22" t="str">
        <f t="shared" si="70"/>
        <v>成就类型-通关战斗类型关卡</v>
      </c>
      <c r="E2170" s="22">
        <v>1</v>
      </c>
      <c r="F2170" s="22" t="str">
        <f>_xlfn.IFS(MOD(A2170,3)=2,VLOOKUP(A2170,任务数值!A:R,9),MOD(A2170,3)=0,999,MOD(A2170,3)=1,VLOOKUP(A2170,任务数值!A:S,14))</f>
        <v>战斗类型-精英关卡|42|2</v>
      </c>
      <c r="G2170" s="22">
        <f>_xlfn.IFS(MOD(A2170,3)=2,1,MOD(A2170,3)=0,VLOOKUP(A2170,任务数值!A:S,7),MOD(A2170,3)=1,1)</f>
        <v>1</v>
      </c>
      <c r="H2170" s="6" t="s">
        <v>21</v>
      </c>
      <c r="I2170" s="3">
        <v>3</v>
      </c>
    </row>
    <row r="2171" s="3" customFormat="1" spans="1:9">
      <c r="A2171" s="17">
        <v>2169</v>
      </c>
      <c r="B2171" s="3" t="str">
        <f>_xlfn.IFS(MOD(A2171,3)=2,VLOOKUP(A2171,任务数值!A:I,5),MOD(A2171,3)=0,VLOOKUP(A2171,任务数值!A:I,8),MOD(A2171,3)=1,VLOOKUP(A2171,任务数值!A:S,13))</f>
        <v>职业总等级到达15000</v>
      </c>
      <c r="C2171" s="17">
        <f t="shared" si="69"/>
        <v>2170</v>
      </c>
      <c r="D2171" s="22" t="str">
        <f t="shared" si="70"/>
        <v>成就类型-职业到达等级</v>
      </c>
      <c r="E2171" s="22">
        <v>1</v>
      </c>
      <c r="F2171" s="22">
        <f>_xlfn.IFS(MOD(A2171,3)=2,VLOOKUP(A2171,任务数值!A:R,9),MOD(A2171,3)=0,999,MOD(A2171,3)=1,VLOOKUP(A2171,任务数值!A:S,14))</f>
        <v>999</v>
      </c>
      <c r="G2171" s="22">
        <f>_xlfn.IFS(MOD(A2171,3)=2,1,MOD(A2171,3)=0,VLOOKUP(A2171,任务数值!A:S,7),MOD(A2171,3)=1,1)</f>
        <v>15000</v>
      </c>
      <c r="H2171" s="6" t="s">
        <v>21</v>
      </c>
      <c r="I2171" s="3">
        <v>3</v>
      </c>
    </row>
    <row r="2172" s="3" customFormat="1" spans="1:9">
      <c r="A2172" s="17">
        <v>2170</v>
      </c>
      <c r="B2172" s="3" t="str">
        <f>_xlfn.IFS(MOD(A2172,3)=2,VLOOKUP(A2172,任务数值!A:I,5),MOD(A2172,3)=0,VLOOKUP(A2172,任务数值!A:I,8),MOD(A2172,3)=1,VLOOKUP(A2172,任务数值!A:S,13))</f>
        <v>通关守卫战:暗紫星170</v>
      </c>
      <c r="C2172" s="17">
        <f t="shared" si="69"/>
        <v>2171</v>
      </c>
      <c r="D2172" s="22" t="str">
        <f t="shared" si="70"/>
        <v>成就类型-通关战斗类型关卡</v>
      </c>
      <c r="E2172" s="22">
        <v>1</v>
      </c>
      <c r="F2172" s="22" t="str">
        <f>_xlfn.IFS(MOD(A2172,3)=2,VLOOKUP(A2172,任务数值!A:R,9),MOD(A2172,3)=0,999,MOD(A2172,3)=1,VLOOKUP(A2172,任务数值!A:S,14))</f>
        <v>战斗类型-挂机关卡|35|170</v>
      </c>
      <c r="G2172" s="22">
        <f>_xlfn.IFS(MOD(A2172,3)=2,1,MOD(A2172,3)=0,VLOOKUP(A2172,任务数值!A:S,7),MOD(A2172,3)=1,1)</f>
        <v>1</v>
      </c>
      <c r="H2172" s="6" t="s">
        <v>21</v>
      </c>
      <c r="I2172" s="3">
        <v>3</v>
      </c>
    </row>
    <row r="2173" s="3" customFormat="1" spans="1:9">
      <c r="A2173" s="17">
        <v>2171</v>
      </c>
      <c r="B2173" s="3" t="str">
        <f>_xlfn.IFS(MOD(A2173,3)=2,VLOOKUP(A2173,任务数值!A:I,5),MOD(A2173,3)=0,VLOOKUP(A2173,任务数值!A:I,8),MOD(A2173,3)=1,VLOOKUP(A2173,任务数值!A:S,13))</f>
        <v>通关星球42-2</v>
      </c>
      <c r="C2173" s="17">
        <f t="shared" si="69"/>
        <v>2172</v>
      </c>
      <c r="D2173" s="22" t="str">
        <f t="shared" si="70"/>
        <v>成就类型-通关战斗类型关卡</v>
      </c>
      <c r="E2173" s="22">
        <v>1</v>
      </c>
      <c r="F2173" s="22" t="str">
        <f>_xlfn.IFS(MOD(A2173,3)=2,VLOOKUP(A2173,任务数值!A:R,9),MOD(A2173,3)=0,999,MOD(A2173,3)=1,VLOOKUP(A2173,任务数值!A:S,14))</f>
        <v>战斗类型-精英关卡|42|2</v>
      </c>
      <c r="G2173" s="22">
        <f>_xlfn.IFS(MOD(A2173,3)=2,1,MOD(A2173,3)=0,VLOOKUP(A2173,任务数值!A:S,7),MOD(A2173,3)=1,1)</f>
        <v>1</v>
      </c>
      <c r="H2173" s="6" t="s">
        <v>21</v>
      </c>
      <c r="I2173" s="3">
        <v>3</v>
      </c>
    </row>
    <row r="2174" s="3" customFormat="1" spans="1:9">
      <c r="A2174" s="17">
        <v>2172</v>
      </c>
      <c r="B2174" s="3" t="str">
        <f>_xlfn.IFS(MOD(A2174,3)=2,VLOOKUP(A2174,任务数值!A:I,5),MOD(A2174,3)=0,VLOOKUP(A2174,任务数值!A:I,8),MOD(A2174,3)=1,VLOOKUP(A2174,任务数值!A:S,13))</f>
        <v>职业总等级到达15000</v>
      </c>
      <c r="C2174" s="17">
        <f t="shared" si="69"/>
        <v>2173</v>
      </c>
      <c r="D2174" s="22" t="str">
        <f t="shared" si="70"/>
        <v>成就类型-职业到达等级</v>
      </c>
      <c r="E2174" s="22">
        <v>1</v>
      </c>
      <c r="F2174" s="22">
        <f>_xlfn.IFS(MOD(A2174,3)=2,VLOOKUP(A2174,任务数值!A:R,9),MOD(A2174,3)=0,999,MOD(A2174,3)=1,VLOOKUP(A2174,任务数值!A:S,14))</f>
        <v>999</v>
      </c>
      <c r="G2174" s="22">
        <f>_xlfn.IFS(MOD(A2174,3)=2,1,MOD(A2174,3)=0,VLOOKUP(A2174,任务数值!A:S,7),MOD(A2174,3)=1,1)</f>
        <v>15000</v>
      </c>
      <c r="H2174" s="6" t="s">
        <v>21</v>
      </c>
      <c r="I2174" s="3">
        <v>3</v>
      </c>
    </row>
    <row r="2175" s="3" customFormat="1" spans="1:9">
      <c r="A2175" s="17">
        <v>2173</v>
      </c>
      <c r="B2175" s="3" t="str">
        <f>_xlfn.IFS(MOD(A2175,3)=2,VLOOKUP(A2175,任务数值!A:I,5),MOD(A2175,3)=0,VLOOKUP(A2175,任务数值!A:I,8),MOD(A2175,3)=1,VLOOKUP(A2175,任务数值!A:S,13))</f>
        <v>通关守卫战:暗紫星170</v>
      </c>
      <c r="C2175" s="17">
        <f t="shared" si="69"/>
        <v>2174</v>
      </c>
      <c r="D2175" s="22" t="str">
        <f t="shared" si="70"/>
        <v>成就类型-通关战斗类型关卡</v>
      </c>
      <c r="E2175" s="22">
        <v>1</v>
      </c>
      <c r="F2175" s="22" t="str">
        <f>_xlfn.IFS(MOD(A2175,3)=2,VLOOKUP(A2175,任务数值!A:R,9),MOD(A2175,3)=0,999,MOD(A2175,3)=1,VLOOKUP(A2175,任务数值!A:S,14))</f>
        <v>战斗类型-挂机关卡|35|170</v>
      </c>
      <c r="G2175" s="22">
        <f>_xlfn.IFS(MOD(A2175,3)=2,1,MOD(A2175,3)=0,VLOOKUP(A2175,任务数值!A:S,7),MOD(A2175,3)=1,1)</f>
        <v>1</v>
      </c>
      <c r="H2175" s="6" t="s">
        <v>21</v>
      </c>
      <c r="I2175" s="3">
        <v>3</v>
      </c>
    </row>
    <row r="2176" s="3" customFormat="1" spans="1:9">
      <c r="A2176" s="17">
        <v>2174</v>
      </c>
      <c r="B2176" s="3" t="str">
        <f>_xlfn.IFS(MOD(A2176,3)=2,VLOOKUP(A2176,任务数值!A:I,5),MOD(A2176,3)=0,VLOOKUP(A2176,任务数值!A:I,8),MOD(A2176,3)=1,VLOOKUP(A2176,任务数值!A:S,13))</f>
        <v>通关星球42-2</v>
      </c>
      <c r="C2176" s="17">
        <f t="shared" si="69"/>
        <v>2175</v>
      </c>
      <c r="D2176" s="22" t="str">
        <f t="shared" si="70"/>
        <v>成就类型-通关战斗类型关卡</v>
      </c>
      <c r="E2176" s="22">
        <v>1</v>
      </c>
      <c r="F2176" s="22" t="str">
        <f>_xlfn.IFS(MOD(A2176,3)=2,VLOOKUP(A2176,任务数值!A:R,9),MOD(A2176,3)=0,999,MOD(A2176,3)=1,VLOOKUP(A2176,任务数值!A:S,14))</f>
        <v>战斗类型-精英关卡|42|2</v>
      </c>
      <c r="G2176" s="22">
        <f>_xlfn.IFS(MOD(A2176,3)=2,1,MOD(A2176,3)=0,VLOOKUP(A2176,任务数值!A:S,7),MOD(A2176,3)=1,1)</f>
        <v>1</v>
      </c>
      <c r="H2176" s="6" t="s">
        <v>21</v>
      </c>
      <c r="I2176" s="3">
        <v>3</v>
      </c>
    </row>
    <row r="2177" s="3" customFormat="1" spans="1:9">
      <c r="A2177" s="17">
        <v>2175</v>
      </c>
      <c r="B2177" s="3" t="str">
        <f>_xlfn.IFS(MOD(A2177,3)=2,VLOOKUP(A2177,任务数值!A:I,5),MOD(A2177,3)=0,VLOOKUP(A2177,任务数值!A:I,8),MOD(A2177,3)=1,VLOOKUP(A2177,任务数值!A:S,13))</f>
        <v>职业总等级到达15000</v>
      </c>
      <c r="C2177" s="17">
        <f t="shared" si="69"/>
        <v>2176</v>
      </c>
      <c r="D2177" s="22" t="str">
        <f t="shared" si="70"/>
        <v>成就类型-职业到达等级</v>
      </c>
      <c r="E2177" s="22">
        <v>1</v>
      </c>
      <c r="F2177" s="22">
        <f>_xlfn.IFS(MOD(A2177,3)=2,VLOOKUP(A2177,任务数值!A:R,9),MOD(A2177,3)=0,999,MOD(A2177,3)=1,VLOOKUP(A2177,任务数值!A:S,14))</f>
        <v>999</v>
      </c>
      <c r="G2177" s="22">
        <f>_xlfn.IFS(MOD(A2177,3)=2,1,MOD(A2177,3)=0,VLOOKUP(A2177,任务数值!A:S,7),MOD(A2177,3)=1,1)</f>
        <v>15000</v>
      </c>
      <c r="H2177" s="6" t="s">
        <v>21</v>
      </c>
      <c r="I2177" s="3">
        <v>3</v>
      </c>
    </row>
    <row r="2178" s="3" customFormat="1" spans="1:9">
      <c r="A2178" s="17">
        <v>2176</v>
      </c>
      <c r="B2178" s="3" t="str">
        <f>_xlfn.IFS(MOD(A2178,3)=2,VLOOKUP(A2178,任务数值!A:I,5),MOD(A2178,3)=0,VLOOKUP(A2178,任务数值!A:I,8),MOD(A2178,3)=1,VLOOKUP(A2178,任务数值!A:S,13))</f>
        <v>通关守卫战:暗紫星170</v>
      </c>
      <c r="C2178" s="17">
        <f t="shared" ref="C2178:C2241" si="71">A2178+1</f>
        <v>2177</v>
      </c>
      <c r="D2178" s="22" t="str">
        <f t="shared" ref="D2178:D2241" si="72">_xlfn.IFS(MOD(A2178,3)=2,"成就类型-通关战斗类型关卡",MOD(A2178,3)=0,"成就类型-职业到达等级",MOD(A2178,3)=1,"成就类型-通关战斗类型关卡")</f>
        <v>成就类型-通关战斗类型关卡</v>
      </c>
      <c r="E2178" s="22">
        <v>1</v>
      </c>
      <c r="F2178" s="22" t="str">
        <f>_xlfn.IFS(MOD(A2178,3)=2,VLOOKUP(A2178,任务数值!A:R,9),MOD(A2178,3)=0,999,MOD(A2178,3)=1,VLOOKUP(A2178,任务数值!A:S,14))</f>
        <v>战斗类型-挂机关卡|35|170</v>
      </c>
      <c r="G2178" s="22">
        <f>_xlfn.IFS(MOD(A2178,3)=2,1,MOD(A2178,3)=0,VLOOKUP(A2178,任务数值!A:S,7),MOD(A2178,3)=1,1)</f>
        <v>1</v>
      </c>
      <c r="H2178" s="6" t="s">
        <v>21</v>
      </c>
      <c r="I2178" s="3">
        <v>3</v>
      </c>
    </row>
    <row r="2179" s="3" customFormat="1" spans="1:9">
      <c r="A2179" s="17">
        <v>2177</v>
      </c>
      <c r="B2179" s="3" t="str">
        <f>_xlfn.IFS(MOD(A2179,3)=2,VLOOKUP(A2179,任务数值!A:I,5),MOD(A2179,3)=0,VLOOKUP(A2179,任务数值!A:I,8),MOD(A2179,3)=1,VLOOKUP(A2179,任务数值!A:S,13))</f>
        <v>通关星球42-2</v>
      </c>
      <c r="C2179" s="17">
        <f t="shared" si="71"/>
        <v>2178</v>
      </c>
      <c r="D2179" s="22" t="str">
        <f t="shared" si="72"/>
        <v>成就类型-通关战斗类型关卡</v>
      </c>
      <c r="E2179" s="22">
        <v>1</v>
      </c>
      <c r="F2179" s="22" t="str">
        <f>_xlfn.IFS(MOD(A2179,3)=2,VLOOKUP(A2179,任务数值!A:R,9),MOD(A2179,3)=0,999,MOD(A2179,3)=1,VLOOKUP(A2179,任务数值!A:S,14))</f>
        <v>战斗类型-精英关卡|42|2</v>
      </c>
      <c r="G2179" s="22">
        <f>_xlfn.IFS(MOD(A2179,3)=2,1,MOD(A2179,3)=0,VLOOKUP(A2179,任务数值!A:S,7),MOD(A2179,3)=1,1)</f>
        <v>1</v>
      </c>
      <c r="H2179" s="6" t="s">
        <v>21</v>
      </c>
      <c r="I2179" s="3">
        <v>3</v>
      </c>
    </row>
    <row r="2180" s="3" customFormat="1" spans="1:9">
      <c r="A2180" s="17">
        <v>2178</v>
      </c>
      <c r="B2180" s="3" t="str">
        <f>_xlfn.IFS(MOD(A2180,3)=2,VLOOKUP(A2180,任务数值!A:I,5),MOD(A2180,3)=0,VLOOKUP(A2180,任务数值!A:I,8),MOD(A2180,3)=1,VLOOKUP(A2180,任务数值!A:S,13))</f>
        <v>职业总等级到达15000</v>
      </c>
      <c r="C2180" s="17">
        <f t="shared" si="71"/>
        <v>2179</v>
      </c>
      <c r="D2180" s="22" t="str">
        <f t="shared" si="72"/>
        <v>成就类型-职业到达等级</v>
      </c>
      <c r="E2180" s="22">
        <v>1</v>
      </c>
      <c r="F2180" s="22">
        <f>_xlfn.IFS(MOD(A2180,3)=2,VLOOKUP(A2180,任务数值!A:R,9),MOD(A2180,3)=0,999,MOD(A2180,3)=1,VLOOKUP(A2180,任务数值!A:S,14))</f>
        <v>999</v>
      </c>
      <c r="G2180" s="22">
        <f>_xlfn.IFS(MOD(A2180,3)=2,1,MOD(A2180,3)=0,VLOOKUP(A2180,任务数值!A:S,7),MOD(A2180,3)=1,1)</f>
        <v>15000</v>
      </c>
      <c r="H2180" s="6" t="s">
        <v>21</v>
      </c>
      <c r="I2180" s="3">
        <v>3</v>
      </c>
    </row>
    <row r="2181" s="3" customFormat="1" spans="1:9">
      <c r="A2181" s="17">
        <v>2179</v>
      </c>
      <c r="B2181" s="3" t="str">
        <f>_xlfn.IFS(MOD(A2181,3)=2,VLOOKUP(A2181,任务数值!A:I,5),MOD(A2181,3)=0,VLOOKUP(A2181,任务数值!A:I,8),MOD(A2181,3)=1,VLOOKUP(A2181,任务数值!A:S,13))</f>
        <v>通关守卫战:暗紫星170</v>
      </c>
      <c r="C2181" s="17">
        <f t="shared" si="71"/>
        <v>2180</v>
      </c>
      <c r="D2181" s="22" t="str">
        <f t="shared" si="72"/>
        <v>成就类型-通关战斗类型关卡</v>
      </c>
      <c r="E2181" s="22">
        <v>1</v>
      </c>
      <c r="F2181" s="22" t="str">
        <f>_xlfn.IFS(MOD(A2181,3)=2,VLOOKUP(A2181,任务数值!A:R,9),MOD(A2181,3)=0,999,MOD(A2181,3)=1,VLOOKUP(A2181,任务数值!A:S,14))</f>
        <v>战斗类型-挂机关卡|35|170</v>
      </c>
      <c r="G2181" s="22">
        <f>_xlfn.IFS(MOD(A2181,3)=2,1,MOD(A2181,3)=0,VLOOKUP(A2181,任务数值!A:S,7),MOD(A2181,3)=1,1)</f>
        <v>1</v>
      </c>
      <c r="H2181" s="6" t="s">
        <v>21</v>
      </c>
      <c r="I2181" s="3">
        <v>3</v>
      </c>
    </row>
    <row r="2182" s="3" customFormat="1" spans="1:9">
      <c r="A2182" s="17">
        <v>2180</v>
      </c>
      <c r="B2182" s="3" t="str">
        <f>_xlfn.IFS(MOD(A2182,3)=2,VLOOKUP(A2182,任务数值!A:I,5),MOD(A2182,3)=0,VLOOKUP(A2182,任务数值!A:I,8),MOD(A2182,3)=1,VLOOKUP(A2182,任务数值!A:S,13))</f>
        <v>通关星球42-2</v>
      </c>
      <c r="C2182" s="17">
        <f t="shared" si="71"/>
        <v>2181</v>
      </c>
      <c r="D2182" s="22" t="str">
        <f t="shared" si="72"/>
        <v>成就类型-通关战斗类型关卡</v>
      </c>
      <c r="E2182" s="22">
        <v>1</v>
      </c>
      <c r="F2182" s="22" t="str">
        <f>_xlfn.IFS(MOD(A2182,3)=2,VLOOKUP(A2182,任务数值!A:R,9),MOD(A2182,3)=0,999,MOD(A2182,3)=1,VLOOKUP(A2182,任务数值!A:S,14))</f>
        <v>战斗类型-精英关卡|42|2</v>
      </c>
      <c r="G2182" s="22">
        <f>_xlfn.IFS(MOD(A2182,3)=2,1,MOD(A2182,3)=0,VLOOKUP(A2182,任务数值!A:S,7),MOD(A2182,3)=1,1)</f>
        <v>1</v>
      </c>
      <c r="H2182" s="6" t="s">
        <v>21</v>
      </c>
      <c r="I2182" s="3">
        <v>3</v>
      </c>
    </row>
    <row r="2183" s="3" customFormat="1" spans="1:9">
      <c r="A2183" s="17">
        <v>2181</v>
      </c>
      <c r="B2183" s="3" t="str">
        <f>_xlfn.IFS(MOD(A2183,3)=2,VLOOKUP(A2183,任务数值!A:I,5),MOD(A2183,3)=0,VLOOKUP(A2183,任务数值!A:I,8),MOD(A2183,3)=1,VLOOKUP(A2183,任务数值!A:S,13))</f>
        <v>职业总等级到达15000</v>
      </c>
      <c r="C2183" s="17">
        <f t="shared" si="71"/>
        <v>2182</v>
      </c>
      <c r="D2183" s="22" t="str">
        <f t="shared" si="72"/>
        <v>成就类型-职业到达等级</v>
      </c>
      <c r="E2183" s="22">
        <v>1</v>
      </c>
      <c r="F2183" s="22">
        <f>_xlfn.IFS(MOD(A2183,3)=2,VLOOKUP(A2183,任务数值!A:R,9),MOD(A2183,3)=0,999,MOD(A2183,3)=1,VLOOKUP(A2183,任务数值!A:S,14))</f>
        <v>999</v>
      </c>
      <c r="G2183" s="22">
        <f>_xlfn.IFS(MOD(A2183,3)=2,1,MOD(A2183,3)=0,VLOOKUP(A2183,任务数值!A:S,7),MOD(A2183,3)=1,1)</f>
        <v>15000</v>
      </c>
      <c r="H2183" s="6" t="s">
        <v>21</v>
      </c>
      <c r="I2183" s="3">
        <v>3</v>
      </c>
    </row>
    <row r="2184" s="3" customFormat="1" spans="1:9">
      <c r="A2184" s="17">
        <v>2182</v>
      </c>
      <c r="B2184" s="3" t="str">
        <f>_xlfn.IFS(MOD(A2184,3)=2,VLOOKUP(A2184,任务数值!A:I,5),MOD(A2184,3)=0,VLOOKUP(A2184,任务数值!A:I,8),MOD(A2184,3)=1,VLOOKUP(A2184,任务数值!A:S,13))</f>
        <v>通关守卫战:暗紫星170</v>
      </c>
      <c r="C2184" s="17">
        <f t="shared" si="71"/>
        <v>2183</v>
      </c>
      <c r="D2184" s="22" t="str">
        <f t="shared" si="72"/>
        <v>成就类型-通关战斗类型关卡</v>
      </c>
      <c r="E2184" s="22">
        <v>1</v>
      </c>
      <c r="F2184" s="22" t="str">
        <f>_xlfn.IFS(MOD(A2184,3)=2,VLOOKUP(A2184,任务数值!A:R,9),MOD(A2184,3)=0,999,MOD(A2184,3)=1,VLOOKUP(A2184,任务数值!A:S,14))</f>
        <v>战斗类型-挂机关卡|35|170</v>
      </c>
      <c r="G2184" s="22">
        <f>_xlfn.IFS(MOD(A2184,3)=2,1,MOD(A2184,3)=0,VLOOKUP(A2184,任务数值!A:S,7),MOD(A2184,3)=1,1)</f>
        <v>1</v>
      </c>
      <c r="H2184" s="6" t="s">
        <v>21</v>
      </c>
      <c r="I2184" s="3">
        <v>3</v>
      </c>
    </row>
    <row r="2185" s="3" customFormat="1" spans="1:9">
      <c r="A2185" s="17">
        <v>2183</v>
      </c>
      <c r="B2185" s="3" t="str">
        <f>_xlfn.IFS(MOD(A2185,3)=2,VLOOKUP(A2185,任务数值!A:I,5),MOD(A2185,3)=0,VLOOKUP(A2185,任务数值!A:I,8),MOD(A2185,3)=1,VLOOKUP(A2185,任务数值!A:S,13))</f>
        <v>通关星球42-2</v>
      </c>
      <c r="C2185" s="17">
        <f t="shared" si="71"/>
        <v>2184</v>
      </c>
      <c r="D2185" s="22" t="str">
        <f t="shared" si="72"/>
        <v>成就类型-通关战斗类型关卡</v>
      </c>
      <c r="E2185" s="22">
        <v>1</v>
      </c>
      <c r="F2185" s="22" t="str">
        <f>_xlfn.IFS(MOD(A2185,3)=2,VLOOKUP(A2185,任务数值!A:R,9),MOD(A2185,3)=0,999,MOD(A2185,3)=1,VLOOKUP(A2185,任务数值!A:S,14))</f>
        <v>战斗类型-精英关卡|42|2</v>
      </c>
      <c r="G2185" s="22">
        <f>_xlfn.IFS(MOD(A2185,3)=2,1,MOD(A2185,3)=0,VLOOKUP(A2185,任务数值!A:S,7),MOD(A2185,3)=1,1)</f>
        <v>1</v>
      </c>
      <c r="H2185" s="6" t="s">
        <v>21</v>
      </c>
      <c r="I2185" s="3">
        <v>3</v>
      </c>
    </row>
    <row r="2186" s="3" customFormat="1" spans="1:9">
      <c r="A2186" s="17">
        <v>2184</v>
      </c>
      <c r="B2186" s="3" t="str">
        <f>_xlfn.IFS(MOD(A2186,3)=2,VLOOKUP(A2186,任务数值!A:I,5),MOD(A2186,3)=0,VLOOKUP(A2186,任务数值!A:I,8),MOD(A2186,3)=1,VLOOKUP(A2186,任务数值!A:S,13))</f>
        <v>职业总等级到达15000</v>
      </c>
      <c r="C2186" s="17">
        <f t="shared" si="71"/>
        <v>2185</v>
      </c>
      <c r="D2186" s="22" t="str">
        <f t="shared" si="72"/>
        <v>成就类型-职业到达等级</v>
      </c>
      <c r="E2186" s="22">
        <v>1</v>
      </c>
      <c r="F2186" s="22">
        <f>_xlfn.IFS(MOD(A2186,3)=2,VLOOKUP(A2186,任务数值!A:R,9),MOD(A2186,3)=0,999,MOD(A2186,3)=1,VLOOKUP(A2186,任务数值!A:S,14))</f>
        <v>999</v>
      </c>
      <c r="G2186" s="22">
        <f>_xlfn.IFS(MOD(A2186,3)=2,1,MOD(A2186,3)=0,VLOOKUP(A2186,任务数值!A:S,7),MOD(A2186,3)=1,1)</f>
        <v>15000</v>
      </c>
      <c r="H2186" s="6" t="s">
        <v>21</v>
      </c>
      <c r="I2186" s="3">
        <v>3</v>
      </c>
    </row>
    <row r="2187" s="3" customFormat="1" spans="1:9">
      <c r="A2187" s="17">
        <v>2185</v>
      </c>
      <c r="B2187" s="3" t="str">
        <f>_xlfn.IFS(MOD(A2187,3)=2,VLOOKUP(A2187,任务数值!A:I,5),MOD(A2187,3)=0,VLOOKUP(A2187,任务数值!A:I,8),MOD(A2187,3)=1,VLOOKUP(A2187,任务数值!A:S,13))</f>
        <v>通关守卫战:暗紫星170</v>
      </c>
      <c r="C2187" s="17">
        <f t="shared" si="71"/>
        <v>2186</v>
      </c>
      <c r="D2187" s="22" t="str">
        <f t="shared" si="72"/>
        <v>成就类型-通关战斗类型关卡</v>
      </c>
      <c r="E2187" s="22">
        <v>1</v>
      </c>
      <c r="F2187" s="22" t="str">
        <f>_xlfn.IFS(MOD(A2187,3)=2,VLOOKUP(A2187,任务数值!A:R,9),MOD(A2187,3)=0,999,MOD(A2187,3)=1,VLOOKUP(A2187,任务数值!A:S,14))</f>
        <v>战斗类型-挂机关卡|35|170</v>
      </c>
      <c r="G2187" s="22">
        <f>_xlfn.IFS(MOD(A2187,3)=2,1,MOD(A2187,3)=0,VLOOKUP(A2187,任务数值!A:S,7),MOD(A2187,3)=1,1)</f>
        <v>1</v>
      </c>
      <c r="H2187" s="6" t="s">
        <v>21</v>
      </c>
      <c r="I2187" s="3">
        <v>3</v>
      </c>
    </row>
    <row r="2188" s="3" customFormat="1" spans="1:9">
      <c r="A2188" s="17">
        <v>2186</v>
      </c>
      <c r="B2188" s="3" t="str">
        <f>_xlfn.IFS(MOD(A2188,3)=2,VLOOKUP(A2188,任务数值!A:I,5),MOD(A2188,3)=0,VLOOKUP(A2188,任务数值!A:I,8),MOD(A2188,3)=1,VLOOKUP(A2188,任务数值!A:S,13))</f>
        <v>通关星球42-2</v>
      </c>
      <c r="C2188" s="17">
        <f t="shared" si="71"/>
        <v>2187</v>
      </c>
      <c r="D2188" s="22" t="str">
        <f t="shared" si="72"/>
        <v>成就类型-通关战斗类型关卡</v>
      </c>
      <c r="E2188" s="22">
        <v>1</v>
      </c>
      <c r="F2188" s="22" t="str">
        <f>_xlfn.IFS(MOD(A2188,3)=2,VLOOKUP(A2188,任务数值!A:R,9),MOD(A2188,3)=0,999,MOD(A2188,3)=1,VLOOKUP(A2188,任务数值!A:S,14))</f>
        <v>战斗类型-精英关卡|42|2</v>
      </c>
      <c r="G2188" s="22">
        <f>_xlfn.IFS(MOD(A2188,3)=2,1,MOD(A2188,3)=0,VLOOKUP(A2188,任务数值!A:S,7),MOD(A2188,3)=1,1)</f>
        <v>1</v>
      </c>
      <c r="H2188" s="6" t="s">
        <v>21</v>
      </c>
      <c r="I2188" s="3">
        <v>3</v>
      </c>
    </row>
    <row r="2189" s="3" customFormat="1" spans="1:9">
      <c r="A2189" s="17">
        <v>2187</v>
      </c>
      <c r="B2189" s="3" t="str">
        <f>_xlfn.IFS(MOD(A2189,3)=2,VLOOKUP(A2189,任务数值!A:I,5),MOD(A2189,3)=0,VLOOKUP(A2189,任务数值!A:I,8),MOD(A2189,3)=1,VLOOKUP(A2189,任务数值!A:S,13))</f>
        <v>职业总等级到达15000</v>
      </c>
      <c r="C2189" s="17">
        <f t="shared" si="71"/>
        <v>2188</v>
      </c>
      <c r="D2189" s="22" t="str">
        <f t="shared" si="72"/>
        <v>成就类型-职业到达等级</v>
      </c>
      <c r="E2189" s="22">
        <v>1</v>
      </c>
      <c r="F2189" s="22">
        <f>_xlfn.IFS(MOD(A2189,3)=2,VLOOKUP(A2189,任务数值!A:R,9),MOD(A2189,3)=0,999,MOD(A2189,3)=1,VLOOKUP(A2189,任务数值!A:S,14))</f>
        <v>999</v>
      </c>
      <c r="G2189" s="22">
        <f>_xlfn.IFS(MOD(A2189,3)=2,1,MOD(A2189,3)=0,VLOOKUP(A2189,任务数值!A:S,7),MOD(A2189,3)=1,1)</f>
        <v>15000</v>
      </c>
      <c r="H2189" s="6" t="s">
        <v>21</v>
      </c>
      <c r="I2189" s="3">
        <v>3</v>
      </c>
    </row>
    <row r="2190" s="3" customFormat="1" spans="1:9">
      <c r="A2190" s="17">
        <v>2188</v>
      </c>
      <c r="B2190" s="3" t="str">
        <f>_xlfn.IFS(MOD(A2190,3)=2,VLOOKUP(A2190,任务数值!A:I,5),MOD(A2190,3)=0,VLOOKUP(A2190,任务数值!A:I,8),MOD(A2190,3)=1,VLOOKUP(A2190,任务数值!A:S,13))</f>
        <v>通关守卫战:暗紫星170</v>
      </c>
      <c r="C2190" s="17">
        <f t="shared" si="71"/>
        <v>2189</v>
      </c>
      <c r="D2190" s="22" t="str">
        <f t="shared" si="72"/>
        <v>成就类型-通关战斗类型关卡</v>
      </c>
      <c r="E2190" s="22">
        <v>1</v>
      </c>
      <c r="F2190" s="22" t="str">
        <f>_xlfn.IFS(MOD(A2190,3)=2,VLOOKUP(A2190,任务数值!A:R,9),MOD(A2190,3)=0,999,MOD(A2190,3)=1,VLOOKUP(A2190,任务数值!A:S,14))</f>
        <v>战斗类型-挂机关卡|35|170</v>
      </c>
      <c r="G2190" s="22">
        <f>_xlfn.IFS(MOD(A2190,3)=2,1,MOD(A2190,3)=0,VLOOKUP(A2190,任务数值!A:S,7),MOD(A2190,3)=1,1)</f>
        <v>1</v>
      </c>
      <c r="H2190" s="6" t="s">
        <v>21</v>
      </c>
      <c r="I2190" s="3">
        <v>3</v>
      </c>
    </row>
    <row r="2191" s="3" customFormat="1" spans="1:9">
      <c r="A2191" s="17">
        <v>2189</v>
      </c>
      <c r="B2191" s="3" t="str">
        <f>_xlfn.IFS(MOD(A2191,3)=2,VLOOKUP(A2191,任务数值!A:I,5),MOD(A2191,3)=0,VLOOKUP(A2191,任务数值!A:I,8),MOD(A2191,3)=1,VLOOKUP(A2191,任务数值!A:S,13))</f>
        <v>通关星球42-2</v>
      </c>
      <c r="C2191" s="17">
        <f t="shared" si="71"/>
        <v>2190</v>
      </c>
      <c r="D2191" s="22" t="str">
        <f t="shared" si="72"/>
        <v>成就类型-通关战斗类型关卡</v>
      </c>
      <c r="E2191" s="22">
        <v>1</v>
      </c>
      <c r="F2191" s="22" t="str">
        <f>_xlfn.IFS(MOD(A2191,3)=2,VLOOKUP(A2191,任务数值!A:R,9),MOD(A2191,3)=0,999,MOD(A2191,3)=1,VLOOKUP(A2191,任务数值!A:S,14))</f>
        <v>战斗类型-精英关卡|42|2</v>
      </c>
      <c r="G2191" s="22">
        <f>_xlfn.IFS(MOD(A2191,3)=2,1,MOD(A2191,3)=0,VLOOKUP(A2191,任务数值!A:S,7),MOD(A2191,3)=1,1)</f>
        <v>1</v>
      </c>
      <c r="H2191" s="6" t="s">
        <v>21</v>
      </c>
      <c r="I2191" s="3">
        <v>3</v>
      </c>
    </row>
    <row r="2192" s="3" customFormat="1" spans="1:9">
      <c r="A2192" s="17">
        <v>2190</v>
      </c>
      <c r="B2192" s="3" t="str">
        <f>_xlfn.IFS(MOD(A2192,3)=2,VLOOKUP(A2192,任务数值!A:I,5),MOD(A2192,3)=0,VLOOKUP(A2192,任务数值!A:I,8),MOD(A2192,3)=1,VLOOKUP(A2192,任务数值!A:S,13))</f>
        <v>职业总等级到达15000</v>
      </c>
      <c r="C2192" s="17">
        <f t="shared" si="71"/>
        <v>2191</v>
      </c>
      <c r="D2192" s="22" t="str">
        <f t="shared" si="72"/>
        <v>成就类型-职业到达等级</v>
      </c>
      <c r="E2192" s="22">
        <v>1</v>
      </c>
      <c r="F2192" s="22">
        <f>_xlfn.IFS(MOD(A2192,3)=2,VLOOKUP(A2192,任务数值!A:R,9),MOD(A2192,3)=0,999,MOD(A2192,3)=1,VLOOKUP(A2192,任务数值!A:S,14))</f>
        <v>999</v>
      </c>
      <c r="G2192" s="22">
        <f>_xlfn.IFS(MOD(A2192,3)=2,1,MOD(A2192,3)=0,VLOOKUP(A2192,任务数值!A:S,7),MOD(A2192,3)=1,1)</f>
        <v>15000</v>
      </c>
      <c r="H2192" s="6" t="s">
        <v>21</v>
      </c>
      <c r="I2192" s="3">
        <v>3</v>
      </c>
    </row>
    <row r="2193" s="3" customFormat="1" spans="1:9">
      <c r="A2193" s="17">
        <v>2191</v>
      </c>
      <c r="B2193" s="3" t="str">
        <f>_xlfn.IFS(MOD(A2193,3)=2,VLOOKUP(A2193,任务数值!A:I,5),MOD(A2193,3)=0,VLOOKUP(A2193,任务数值!A:I,8),MOD(A2193,3)=1,VLOOKUP(A2193,任务数值!A:S,13))</f>
        <v>通关守卫战:暗紫星170</v>
      </c>
      <c r="C2193" s="17">
        <f t="shared" si="71"/>
        <v>2192</v>
      </c>
      <c r="D2193" s="22" t="str">
        <f t="shared" si="72"/>
        <v>成就类型-通关战斗类型关卡</v>
      </c>
      <c r="E2193" s="22">
        <v>1</v>
      </c>
      <c r="F2193" s="22" t="str">
        <f>_xlfn.IFS(MOD(A2193,3)=2,VLOOKUP(A2193,任务数值!A:R,9),MOD(A2193,3)=0,999,MOD(A2193,3)=1,VLOOKUP(A2193,任务数值!A:S,14))</f>
        <v>战斗类型-挂机关卡|35|170</v>
      </c>
      <c r="G2193" s="22">
        <f>_xlfn.IFS(MOD(A2193,3)=2,1,MOD(A2193,3)=0,VLOOKUP(A2193,任务数值!A:S,7),MOD(A2193,3)=1,1)</f>
        <v>1</v>
      </c>
      <c r="H2193" s="6" t="s">
        <v>21</v>
      </c>
      <c r="I2193" s="3">
        <v>3</v>
      </c>
    </row>
    <row r="2194" s="3" customFormat="1" spans="1:9">
      <c r="A2194" s="17">
        <v>2192</v>
      </c>
      <c r="B2194" s="3" t="str">
        <f>_xlfn.IFS(MOD(A2194,3)=2,VLOOKUP(A2194,任务数值!A:I,5),MOD(A2194,3)=0,VLOOKUP(A2194,任务数值!A:I,8),MOD(A2194,3)=1,VLOOKUP(A2194,任务数值!A:S,13))</f>
        <v>通关星球42-2</v>
      </c>
      <c r="C2194" s="17">
        <f t="shared" si="71"/>
        <v>2193</v>
      </c>
      <c r="D2194" s="22" t="str">
        <f t="shared" si="72"/>
        <v>成就类型-通关战斗类型关卡</v>
      </c>
      <c r="E2194" s="22">
        <v>1</v>
      </c>
      <c r="F2194" s="22" t="str">
        <f>_xlfn.IFS(MOD(A2194,3)=2,VLOOKUP(A2194,任务数值!A:R,9),MOD(A2194,3)=0,999,MOD(A2194,3)=1,VLOOKUP(A2194,任务数值!A:S,14))</f>
        <v>战斗类型-精英关卡|42|2</v>
      </c>
      <c r="G2194" s="22">
        <f>_xlfn.IFS(MOD(A2194,3)=2,1,MOD(A2194,3)=0,VLOOKUP(A2194,任务数值!A:S,7),MOD(A2194,3)=1,1)</f>
        <v>1</v>
      </c>
      <c r="H2194" s="6" t="s">
        <v>21</v>
      </c>
      <c r="I2194" s="3">
        <v>3</v>
      </c>
    </row>
    <row r="2195" s="3" customFormat="1" spans="1:9">
      <c r="A2195" s="17">
        <v>2193</v>
      </c>
      <c r="B2195" s="3" t="str">
        <f>_xlfn.IFS(MOD(A2195,3)=2,VLOOKUP(A2195,任务数值!A:I,5),MOD(A2195,3)=0,VLOOKUP(A2195,任务数值!A:I,8),MOD(A2195,3)=1,VLOOKUP(A2195,任务数值!A:S,13))</f>
        <v>职业总等级到达15000</v>
      </c>
      <c r="C2195" s="17">
        <f t="shared" si="71"/>
        <v>2194</v>
      </c>
      <c r="D2195" s="22" t="str">
        <f t="shared" si="72"/>
        <v>成就类型-职业到达等级</v>
      </c>
      <c r="E2195" s="22">
        <v>1</v>
      </c>
      <c r="F2195" s="22">
        <f>_xlfn.IFS(MOD(A2195,3)=2,VLOOKUP(A2195,任务数值!A:R,9),MOD(A2195,3)=0,999,MOD(A2195,3)=1,VLOOKUP(A2195,任务数值!A:S,14))</f>
        <v>999</v>
      </c>
      <c r="G2195" s="22">
        <f>_xlfn.IFS(MOD(A2195,3)=2,1,MOD(A2195,3)=0,VLOOKUP(A2195,任务数值!A:S,7),MOD(A2195,3)=1,1)</f>
        <v>15000</v>
      </c>
      <c r="H2195" s="6" t="s">
        <v>21</v>
      </c>
      <c r="I2195" s="3">
        <v>3</v>
      </c>
    </row>
    <row r="2196" s="3" customFormat="1" spans="1:9">
      <c r="A2196" s="17">
        <v>2194</v>
      </c>
      <c r="B2196" s="3" t="str">
        <f>_xlfn.IFS(MOD(A2196,3)=2,VLOOKUP(A2196,任务数值!A:I,5),MOD(A2196,3)=0,VLOOKUP(A2196,任务数值!A:I,8),MOD(A2196,3)=1,VLOOKUP(A2196,任务数值!A:S,13))</f>
        <v>通关守卫战:暗紫星170</v>
      </c>
      <c r="C2196" s="17">
        <f t="shared" si="71"/>
        <v>2195</v>
      </c>
      <c r="D2196" s="22" t="str">
        <f t="shared" si="72"/>
        <v>成就类型-通关战斗类型关卡</v>
      </c>
      <c r="E2196" s="22">
        <v>1</v>
      </c>
      <c r="F2196" s="22" t="str">
        <f>_xlfn.IFS(MOD(A2196,3)=2,VLOOKUP(A2196,任务数值!A:R,9),MOD(A2196,3)=0,999,MOD(A2196,3)=1,VLOOKUP(A2196,任务数值!A:S,14))</f>
        <v>战斗类型-挂机关卡|35|170</v>
      </c>
      <c r="G2196" s="22">
        <f>_xlfn.IFS(MOD(A2196,3)=2,1,MOD(A2196,3)=0,VLOOKUP(A2196,任务数值!A:S,7),MOD(A2196,3)=1,1)</f>
        <v>1</v>
      </c>
      <c r="H2196" s="6" t="s">
        <v>21</v>
      </c>
      <c r="I2196" s="3">
        <v>3</v>
      </c>
    </row>
    <row r="2197" s="3" customFormat="1" spans="1:9">
      <c r="A2197" s="17">
        <v>2195</v>
      </c>
      <c r="B2197" s="3" t="str">
        <f>_xlfn.IFS(MOD(A2197,3)=2,VLOOKUP(A2197,任务数值!A:I,5),MOD(A2197,3)=0,VLOOKUP(A2197,任务数值!A:I,8),MOD(A2197,3)=1,VLOOKUP(A2197,任务数值!A:S,13))</f>
        <v>通关星球42-2</v>
      </c>
      <c r="C2197" s="17">
        <f t="shared" si="71"/>
        <v>2196</v>
      </c>
      <c r="D2197" s="22" t="str">
        <f t="shared" si="72"/>
        <v>成就类型-通关战斗类型关卡</v>
      </c>
      <c r="E2197" s="22">
        <v>1</v>
      </c>
      <c r="F2197" s="22" t="str">
        <f>_xlfn.IFS(MOD(A2197,3)=2,VLOOKUP(A2197,任务数值!A:R,9),MOD(A2197,3)=0,999,MOD(A2197,3)=1,VLOOKUP(A2197,任务数值!A:S,14))</f>
        <v>战斗类型-精英关卡|42|2</v>
      </c>
      <c r="G2197" s="22">
        <f>_xlfn.IFS(MOD(A2197,3)=2,1,MOD(A2197,3)=0,VLOOKUP(A2197,任务数值!A:S,7),MOD(A2197,3)=1,1)</f>
        <v>1</v>
      </c>
      <c r="H2197" s="6" t="s">
        <v>21</v>
      </c>
      <c r="I2197" s="3">
        <v>3</v>
      </c>
    </row>
    <row r="2198" s="3" customFormat="1" spans="1:9">
      <c r="A2198" s="17">
        <v>2196</v>
      </c>
      <c r="B2198" s="3" t="str">
        <f>_xlfn.IFS(MOD(A2198,3)=2,VLOOKUP(A2198,任务数值!A:I,5),MOD(A2198,3)=0,VLOOKUP(A2198,任务数值!A:I,8),MOD(A2198,3)=1,VLOOKUP(A2198,任务数值!A:S,13))</f>
        <v>职业总等级到达15000</v>
      </c>
      <c r="C2198" s="17">
        <f t="shared" si="71"/>
        <v>2197</v>
      </c>
      <c r="D2198" s="22" t="str">
        <f t="shared" si="72"/>
        <v>成就类型-职业到达等级</v>
      </c>
      <c r="E2198" s="22">
        <v>1</v>
      </c>
      <c r="F2198" s="22">
        <f>_xlfn.IFS(MOD(A2198,3)=2,VLOOKUP(A2198,任务数值!A:R,9),MOD(A2198,3)=0,999,MOD(A2198,3)=1,VLOOKUP(A2198,任务数值!A:S,14))</f>
        <v>999</v>
      </c>
      <c r="G2198" s="22">
        <f>_xlfn.IFS(MOD(A2198,3)=2,1,MOD(A2198,3)=0,VLOOKUP(A2198,任务数值!A:S,7),MOD(A2198,3)=1,1)</f>
        <v>15000</v>
      </c>
      <c r="H2198" s="6" t="s">
        <v>21</v>
      </c>
      <c r="I2198" s="3">
        <v>3</v>
      </c>
    </row>
    <row r="2199" s="3" customFormat="1" spans="1:9">
      <c r="A2199" s="17">
        <v>2197</v>
      </c>
      <c r="B2199" s="3" t="str">
        <f>_xlfn.IFS(MOD(A2199,3)=2,VLOOKUP(A2199,任务数值!A:I,5),MOD(A2199,3)=0,VLOOKUP(A2199,任务数值!A:I,8),MOD(A2199,3)=1,VLOOKUP(A2199,任务数值!A:S,13))</f>
        <v>通关守卫战:暗紫星170</v>
      </c>
      <c r="C2199" s="17">
        <f t="shared" si="71"/>
        <v>2198</v>
      </c>
      <c r="D2199" s="22" t="str">
        <f t="shared" si="72"/>
        <v>成就类型-通关战斗类型关卡</v>
      </c>
      <c r="E2199" s="22">
        <v>1</v>
      </c>
      <c r="F2199" s="22" t="str">
        <f>_xlfn.IFS(MOD(A2199,3)=2,VLOOKUP(A2199,任务数值!A:R,9),MOD(A2199,3)=0,999,MOD(A2199,3)=1,VLOOKUP(A2199,任务数值!A:S,14))</f>
        <v>战斗类型-挂机关卡|35|170</v>
      </c>
      <c r="G2199" s="22">
        <f>_xlfn.IFS(MOD(A2199,3)=2,1,MOD(A2199,3)=0,VLOOKUP(A2199,任务数值!A:S,7),MOD(A2199,3)=1,1)</f>
        <v>1</v>
      </c>
      <c r="H2199" s="6" t="s">
        <v>21</v>
      </c>
      <c r="I2199" s="3">
        <v>3</v>
      </c>
    </row>
    <row r="2200" s="3" customFormat="1" spans="1:9">
      <c r="A2200" s="17">
        <v>2198</v>
      </c>
      <c r="B2200" s="3" t="str">
        <f>_xlfn.IFS(MOD(A2200,3)=2,VLOOKUP(A2200,任务数值!A:I,5),MOD(A2200,3)=0,VLOOKUP(A2200,任务数值!A:I,8),MOD(A2200,3)=1,VLOOKUP(A2200,任务数值!A:S,13))</f>
        <v>通关星球42-2</v>
      </c>
      <c r="C2200" s="17">
        <f t="shared" si="71"/>
        <v>2199</v>
      </c>
      <c r="D2200" s="22" t="str">
        <f t="shared" si="72"/>
        <v>成就类型-通关战斗类型关卡</v>
      </c>
      <c r="E2200" s="22">
        <v>1</v>
      </c>
      <c r="F2200" s="22" t="str">
        <f>_xlfn.IFS(MOD(A2200,3)=2,VLOOKUP(A2200,任务数值!A:R,9),MOD(A2200,3)=0,999,MOD(A2200,3)=1,VLOOKUP(A2200,任务数值!A:S,14))</f>
        <v>战斗类型-精英关卡|42|2</v>
      </c>
      <c r="G2200" s="22">
        <f>_xlfn.IFS(MOD(A2200,3)=2,1,MOD(A2200,3)=0,VLOOKUP(A2200,任务数值!A:S,7),MOD(A2200,3)=1,1)</f>
        <v>1</v>
      </c>
      <c r="H2200" s="6" t="s">
        <v>21</v>
      </c>
      <c r="I2200" s="3">
        <v>3</v>
      </c>
    </row>
    <row r="2201" s="3" customFormat="1" spans="1:9">
      <c r="A2201" s="17">
        <v>2199</v>
      </c>
      <c r="B2201" s="3" t="str">
        <f>_xlfn.IFS(MOD(A2201,3)=2,VLOOKUP(A2201,任务数值!A:I,5),MOD(A2201,3)=0,VLOOKUP(A2201,任务数值!A:I,8),MOD(A2201,3)=1,VLOOKUP(A2201,任务数值!A:S,13))</f>
        <v>职业总等级到达15000</v>
      </c>
      <c r="C2201" s="17">
        <f t="shared" si="71"/>
        <v>2200</v>
      </c>
      <c r="D2201" s="22" t="str">
        <f t="shared" si="72"/>
        <v>成就类型-职业到达等级</v>
      </c>
      <c r="E2201" s="22">
        <v>1</v>
      </c>
      <c r="F2201" s="22">
        <f>_xlfn.IFS(MOD(A2201,3)=2,VLOOKUP(A2201,任务数值!A:R,9),MOD(A2201,3)=0,999,MOD(A2201,3)=1,VLOOKUP(A2201,任务数值!A:S,14))</f>
        <v>999</v>
      </c>
      <c r="G2201" s="22">
        <f>_xlfn.IFS(MOD(A2201,3)=2,1,MOD(A2201,3)=0,VLOOKUP(A2201,任务数值!A:S,7),MOD(A2201,3)=1,1)</f>
        <v>15000</v>
      </c>
      <c r="H2201" s="6" t="s">
        <v>21</v>
      </c>
      <c r="I2201" s="3">
        <v>3</v>
      </c>
    </row>
    <row r="2202" s="3" customFormat="1" spans="1:9">
      <c r="A2202" s="17">
        <v>2200</v>
      </c>
      <c r="B2202" s="3" t="str">
        <f>_xlfn.IFS(MOD(A2202,3)=2,VLOOKUP(A2202,任务数值!A:I,5),MOD(A2202,3)=0,VLOOKUP(A2202,任务数值!A:I,8),MOD(A2202,3)=1,VLOOKUP(A2202,任务数值!A:S,13))</f>
        <v>通关守卫战:暗紫星170</v>
      </c>
      <c r="C2202" s="17">
        <f t="shared" si="71"/>
        <v>2201</v>
      </c>
      <c r="D2202" s="22" t="str">
        <f t="shared" si="72"/>
        <v>成就类型-通关战斗类型关卡</v>
      </c>
      <c r="E2202" s="22">
        <v>1</v>
      </c>
      <c r="F2202" s="22" t="str">
        <f>_xlfn.IFS(MOD(A2202,3)=2,VLOOKUP(A2202,任务数值!A:R,9),MOD(A2202,3)=0,999,MOD(A2202,3)=1,VLOOKUP(A2202,任务数值!A:S,14))</f>
        <v>战斗类型-挂机关卡|35|170</v>
      </c>
      <c r="G2202" s="22">
        <f>_xlfn.IFS(MOD(A2202,3)=2,1,MOD(A2202,3)=0,VLOOKUP(A2202,任务数值!A:S,7),MOD(A2202,3)=1,1)</f>
        <v>1</v>
      </c>
      <c r="H2202" s="6" t="s">
        <v>21</v>
      </c>
      <c r="I2202" s="3">
        <v>3</v>
      </c>
    </row>
    <row r="2203" s="3" customFormat="1" spans="1:9">
      <c r="A2203" s="17">
        <v>2201</v>
      </c>
      <c r="B2203" s="3" t="str">
        <f>_xlfn.IFS(MOD(A2203,3)=2,VLOOKUP(A2203,任务数值!A:I,5),MOD(A2203,3)=0,VLOOKUP(A2203,任务数值!A:I,8),MOD(A2203,3)=1,VLOOKUP(A2203,任务数值!A:S,13))</f>
        <v>通关星球42-2</v>
      </c>
      <c r="C2203" s="17">
        <f t="shared" si="71"/>
        <v>2202</v>
      </c>
      <c r="D2203" s="22" t="str">
        <f t="shared" si="72"/>
        <v>成就类型-通关战斗类型关卡</v>
      </c>
      <c r="E2203" s="22">
        <v>1</v>
      </c>
      <c r="F2203" s="22" t="str">
        <f>_xlfn.IFS(MOD(A2203,3)=2,VLOOKUP(A2203,任务数值!A:R,9),MOD(A2203,3)=0,999,MOD(A2203,3)=1,VLOOKUP(A2203,任务数值!A:S,14))</f>
        <v>战斗类型-精英关卡|42|2</v>
      </c>
      <c r="G2203" s="22">
        <f>_xlfn.IFS(MOD(A2203,3)=2,1,MOD(A2203,3)=0,VLOOKUP(A2203,任务数值!A:S,7),MOD(A2203,3)=1,1)</f>
        <v>1</v>
      </c>
      <c r="H2203" s="6" t="s">
        <v>21</v>
      </c>
      <c r="I2203" s="3">
        <v>3</v>
      </c>
    </row>
    <row r="2204" s="3" customFormat="1" spans="1:9">
      <c r="A2204" s="17">
        <v>2202</v>
      </c>
      <c r="B2204" s="3" t="str">
        <f>_xlfn.IFS(MOD(A2204,3)=2,VLOOKUP(A2204,任务数值!A:I,5),MOD(A2204,3)=0,VLOOKUP(A2204,任务数值!A:I,8),MOD(A2204,3)=1,VLOOKUP(A2204,任务数值!A:S,13))</f>
        <v>职业总等级到达15000</v>
      </c>
      <c r="C2204" s="17">
        <f t="shared" si="71"/>
        <v>2203</v>
      </c>
      <c r="D2204" s="22" t="str">
        <f t="shared" si="72"/>
        <v>成就类型-职业到达等级</v>
      </c>
      <c r="E2204" s="22">
        <v>1</v>
      </c>
      <c r="F2204" s="22">
        <f>_xlfn.IFS(MOD(A2204,3)=2,VLOOKUP(A2204,任务数值!A:R,9),MOD(A2204,3)=0,999,MOD(A2204,3)=1,VLOOKUP(A2204,任务数值!A:S,14))</f>
        <v>999</v>
      </c>
      <c r="G2204" s="22">
        <f>_xlfn.IFS(MOD(A2204,3)=2,1,MOD(A2204,3)=0,VLOOKUP(A2204,任务数值!A:S,7),MOD(A2204,3)=1,1)</f>
        <v>15000</v>
      </c>
      <c r="H2204" s="6" t="s">
        <v>21</v>
      </c>
      <c r="I2204" s="3">
        <v>3</v>
      </c>
    </row>
    <row r="2205" s="3" customFormat="1" spans="1:9">
      <c r="A2205" s="17">
        <v>2203</v>
      </c>
      <c r="B2205" s="3" t="str">
        <f>_xlfn.IFS(MOD(A2205,3)=2,VLOOKUP(A2205,任务数值!A:I,5),MOD(A2205,3)=0,VLOOKUP(A2205,任务数值!A:I,8),MOD(A2205,3)=1,VLOOKUP(A2205,任务数值!A:S,13))</f>
        <v>通关守卫战:暗紫星170</v>
      </c>
      <c r="C2205" s="17">
        <f t="shared" si="71"/>
        <v>2204</v>
      </c>
      <c r="D2205" s="22" t="str">
        <f t="shared" si="72"/>
        <v>成就类型-通关战斗类型关卡</v>
      </c>
      <c r="E2205" s="22">
        <v>1</v>
      </c>
      <c r="F2205" s="22" t="str">
        <f>_xlfn.IFS(MOD(A2205,3)=2,VLOOKUP(A2205,任务数值!A:R,9),MOD(A2205,3)=0,999,MOD(A2205,3)=1,VLOOKUP(A2205,任务数值!A:S,14))</f>
        <v>战斗类型-挂机关卡|35|170</v>
      </c>
      <c r="G2205" s="22">
        <f>_xlfn.IFS(MOD(A2205,3)=2,1,MOD(A2205,3)=0,VLOOKUP(A2205,任务数值!A:S,7),MOD(A2205,3)=1,1)</f>
        <v>1</v>
      </c>
      <c r="H2205" s="6" t="s">
        <v>21</v>
      </c>
      <c r="I2205" s="3">
        <v>3</v>
      </c>
    </row>
    <row r="2206" s="3" customFormat="1" spans="1:9">
      <c r="A2206" s="17">
        <v>2204</v>
      </c>
      <c r="B2206" s="3" t="str">
        <f>_xlfn.IFS(MOD(A2206,3)=2,VLOOKUP(A2206,任务数值!A:I,5),MOD(A2206,3)=0,VLOOKUP(A2206,任务数值!A:I,8),MOD(A2206,3)=1,VLOOKUP(A2206,任务数值!A:S,13))</f>
        <v>通关星球42-2</v>
      </c>
      <c r="C2206" s="17">
        <f t="shared" si="71"/>
        <v>2205</v>
      </c>
      <c r="D2206" s="22" t="str">
        <f t="shared" si="72"/>
        <v>成就类型-通关战斗类型关卡</v>
      </c>
      <c r="E2206" s="22">
        <v>1</v>
      </c>
      <c r="F2206" s="22" t="str">
        <f>_xlfn.IFS(MOD(A2206,3)=2,VLOOKUP(A2206,任务数值!A:R,9),MOD(A2206,3)=0,999,MOD(A2206,3)=1,VLOOKUP(A2206,任务数值!A:S,14))</f>
        <v>战斗类型-精英关卡|42|2</v>
      </c>
      <c r="G2206" s="22">
        <f>_xlfn.IFS(MOD(A2206,3)=2,1,MOD(A2206,3)=0,VLOOKUP(A2206,任务数值!A:S,7),MOD(A2206,3)=1,1)</f>
        <v>1</v>
      </c>
      <c r="H2206" s="6" t="s">
        <v>21</v>
      </c>
      <c r="I2206" s="3">
        <v>3</v>
      </c>
    </row>
    <row r="2207" s="3" customFormat="1" spans="1:9">
      <c r="A2207" s="17">
        <v>2205</v>
      </c>
      <c r="B2207" s="3" t="str">
        <f>_xlfn.IFS(MOD(A2207,3)=2,VLOOKUP(A2207,任务数值!A:I,5),MOD(A2207,3)=0,VLOOKUP(A2207,任务数值!A:I,8),MOD(A2207,3)=1,VLOOKUP(A2207,任务数值!A:S,13))</f>
        <v>职业总等级到达15000</v>
      </c>
      <c r="C2207" s="17">
        <f t="shared" si="71"/>
        <v>2206</v>
      </c>
      <c r="D2207" s="22" t="str">
        <f t="shared" si="72"/>
        <v>成就类型-职业到达等级</v>
      </c>
      <c r="E2207" s="22">
        <v>1</v>
      </c>
      <c r="F2207" s="22">
        <f>_xlfn.IFS(MOD(A2207,3)=2,VLOOKUP(A2207,任务数值!A:R,9),MOD(A2207,3)=0,999,MOD(A2207,3)=1,VLOOKUP(A2207,任务数值!A:S,14))</f>
        <v>999</v>
      </c>
      <c r="G2207" s="22">
        <f>_xlfn.IFS(MOD(A2207,3)=2,1,MOD(A2207,3)=0,VLOOKUP(A2207,任务数值!A:S,7),MOD(A2207,3)=1,1)</f>
        <v>15000</v>
      </c>
      <c r="H2207" s="6" t="s">
        <v>21</v>
      </c>
      <c r="I2207" s="3">
        <v>3</v>
      </c>
    </row>
    <row r="2208" s="3" customFormat="1" spans="1:9">
      <c r="A2208" s="17">
        <v>2206</v>
      </c>
      <c r="B2208" s="3" t="str">
        <f>_xlfn.IFS(MOD(A2208,3)=2,VLOOKUP(A2208,任务数值!A:I,5),MOD(A2208,3)=0,VLOOKUP(A2208,任务数值!A:I,8),MOD(A2208,3)=1,VLOOKUP(A2208,任务数值!A:S,13))</f>
        <v>通关守卫战:暗紫星170</v>
      </c>
      <c r="C2208" s="17">
        <f t="shared" si="71"/>
        <v>2207</v>
      </c>
      <c r="D2208" s="22" t="str">
        <f t="shared" si="72"/>
        <v>成就类型-通关战斗类型关卡</v>
      </c>
      <c r="E2208" s="22">
        <v>1</v>
      </c>
      <c r="F2208" s="22" t="str">
        <f>_xlfn.IFS(MOD(A2208,3)=2,VLOOKUP(A2208,任务数值!A:R,9),MOD(A2208,3)=0,999,MOD(A2208,3)=1,VLOOKUP(A2208,任务数值!A:S,14))</f>
        <v>战斗类型-挂机关卡|35|170</v>
      </c>
      <c r="G2208" s="22">
        <f>_xlfn.IFS(MOD(A2208,3)=2,1,MOD(A2208,3)=0,VLOOKUP(A2208,任务数值!A:S,7),MOD(A2208,3)=1,1)</f>
        <v>1</v>
      </c>
      <c r="H2208" s="6" t="s">
        <v>21</v>
      </c>
      <c r="I2208" s="3">
        <v>3</v>
      </c>
    </row>
    <row r="2209" s="3" customFormat="1" spans="1:9">
      <c r="A2209" s="17">
        <v>2207</v>
      </c>
      <c r="B2209" s="3" t="str">
        <f>_xlfn.IFS(MOD(A2209,3)=2,VLOOKUP(A2209,任务数值!A:I,5),MOD(A2209,3)=0,VLOOKUP(A2209,任务数值!A:I,8),MOD(A2209,3)=1,VLOOKUP(A2209,任务数值!A:S,13))</f>
        <v>通关星球42-2</v>
      </c>
      <c r="C2209" s="17">
        <f t="shared" si="71"/>
        <v>2208</v>
      </c>
      <c r="D2209" s="22" t="str">
        <f t="shared" si="72"/>
        <v>成就类型-通关战斗类型关卡</v>
      </c>
      <c r="E2209" s="22">
        <v>1</v>
      </c>
      <c r="F2209" s="22" t="str">
        <f>_xlfn.IFS(MOD(A2209,3)=2,VLOOKUP(A2209,任务数值!A:R,9),MOD(A2209,3)=0,999,MOD(A2209,3)=1,VLOOKUP(A2209,任务数值!A:S,14))</f>
        <v>战斗类型-精英关卡|42|2</v>
      </c>
      <c r="G2209" s="22">
        <f>_xlfn.IFS(MOD(A2209,3)=2,1,MOD(A2209,3)=0,VLOOKUP(A2209,任务数值!A:S,7),MOD(A2209,3)=1,1)</f>
        <v>1</v>
      </c>
      <c r="H2209" s="6" t="s">
        <v>21</v>
      </c>
      <c r="I2209" s="3">
        <v>3</v>
      </c>
    </row>
    <row r="2210" s="3" customFormat="1" spans="1:9">
      <c r="A2210" s="17">
        <v>2208</v>
      </c>
      <c r="B2210" s="3" t="str">
        <f>_xlfn.IFS(MOD(A2210,3)=2,VLOOKUP(A2210,任务数值!A:I,5),MOD(A2210,3)=0,VLOOKUP(A2210,任务数值!A:I,8),MOD(A2210,3)=1,VLOOKUP(A2210,任务数值!A:S,13))</f>
        <v>职业总等级到达15000</v>
      </c>
      <c r="C2210" s="17">
        <f t="shared" si="71"/>
        <v>2209</v>
      </c>
      <c r="D2210" s="22" t="str">
        <f t="shared" si="72"/>
        <v>成就类型-职业到达等级</v>
      </c>
      <c r="E2210" s="22">
        <v>1</v>
      </c>
      <c r="F2210" s="22">
        <f>_xlfn.IFS(MOD(A2210,3)=2,VLOOKUP(A2210,任务数值!A:R,9),MOD(A2210,3)=0,999,MOD(A2210,3)=1,VLOOKUP(A2210,任务数值!A:S,14))</f>
        <v>999</v>
      </c>
      <c r="G2210" s="22">
        <f>_xlfn.IFS(MOD(A2210,3)=2,1,MOD(A2210,3)=0,VLOOKUP(A2210,任务数值!A:S,7),MOD(A2210,3)=1,1)</f>
        <v>15000</v>
      </c>
      <c r="H2210" s="6" t="s">
        <v>21</v>
      </c>
      <c r="I2210" s="3">
        <v>3</v>
      </c>
    </row>
    <row r="2211" s="3" customFormat="1" spans="1:9">
      <c r="A2211" s="17">
        <v>2209</v>
      </c>
      <c r="B2211" s="3" t="str">
        <f>_xlfn.IFS(MOD(A2211,3)=2,VLOOKUP(A2211,任务数值!A:I,5),MOD(A2211,3)=0,VLOOKUP(A2211,任务数值!A:I,8),MOD(A2211,3)=1,VLOOKUP(A2211,任务数值!A:S,13))</f>
        <v>通关守卫战:暗紫星170</v>
      </c>
      <c r="C2211" s="17">
        <f t="shared" si="71"/>
        <v>2210</v>
      </c>
      <c r="D2211" s="22" t="str">
        <f t="shared" si="72"/>
        <v>成就类型-通关战斗类型关卡</v>
      </c>
      <c r="E2211" s="22">
        <v>1</v>
      </c>
      <c r="F2211" s="22" t="str">
        <f>_xlfn.IFS(MOD(A2211,3)=2,VLOOKUP(A2211,任务数值!A:R,9),MOD(A2211,3)=0,999,MOD(A2211,3)=1,VLOOKUP(A2211,任务数值!A:S,14))</f>
        <v>战斗类型-挂机关卡|35|170</v>
      </c>
      <c r="G2211" s="22">
        <f>_xlfn.IFS(MOD(A2211,3)=2,1,MOD(A2211,3)=0,VLOOKUP(A2211,任务数值!A:S,7),MOD(A2211,3)=1,1)</f>
        <v>1</v>
      </c>
      <c r="H2211" s="6" t="s">
        <v>21</v>
      </c>
      <c r="I2211" s="3">
        <v>3</v>
      </c>
    </row>
    <row r="2212" s="3" customFormat="1" spans="1:9">
      <c r="A2212" s="17">
        <v>2210</v>
      </c>
      <c r="B2212" s="3" t="str">
        <f>_xlfn.IFS(MOD(A2212,3)=2,VLOOKUP(A2212,任务数值!A:I,5),MOD(A2212,3)=0,VLOOKUP(A2212,任务数值!A:I,8),MOD(A2212,3)=1,VLOOKUP(A2212,任务数值!A:S,13))</f>
        <v>通关星球42-2</v>
      </c>
      <c r="C2212" s="17">
        <f t="shared" si="71"/>
        <v>2211</v>
      </c>
      <c r="D2212" s="22" t="str">
        <f t="shared" si="72"/>
        <v>成就类型-通关战斗类型关卡</v>
      </c>
      <c r="E2212" s="22">
        <v>1</v>
      </c>
      <c r="F2212" s="22" t="str">
        <f>_xlfn.IFS(MOD(A2212,3)=2,VLOOKUP(A2212,任务数值!A:R,9),MOD(A2212,3)=0,999,MOD(A2212,3)=1,VLOOKUP(A2212,任务数值!A:S,14))</f>
        <v>战斗类型-精英关卡|42|2</v>
      </c>
      <c r="G2212" s="22">
        <f>_xlfn.IFS(MOD(A2212,3)=2,1,MOD(A2212,3)=0,VLOOKUP(A2212,任务数值!A:S,7),MOD(A2212,3)=1,1)</f>
        <v>1</v>
      </c>
      <c r="H2212" s="6" t="s">
        <v>21</v>
      </c>
      <c r="I2212" s="3">
        <v>3</v>
      </c>
    </row>
    <row r="2213" s="3" customFormat="1" spans="1:9">
      <c r="A2213" s="17">
        <v>2211</v>
      </c>
      <c r="B2213" s="3" t="str">
        <f>_xlfn.IFS(MOD(A2213,3)=2,VLOOKUP(A2213,任务数值!A:I,5),MOD(A2213,3)=0,VLOOKUP(A2213,任务数值!A:I,8),MOD(A2213,3)=1,VLOOKUP(A2213,任务数值!A:S,13))</f>
        <v>职业总等级到达15000</v>
      </c>
      <c r="C2213" s="17">
        <f t="shared" si="71"/>
        <v>2212</v>
      </c>
      <c r="D2213" s="22" t="str">
        <f t="shared" si="72"/>
        <v>成就类型-职业到达等级</v>
      </c>
      <c r="E2213" s="22">
        <v>1</v>
      </c>
      <c r="F2213" s="22">
        <f>_xlfn.IFS(MOD(A2213,3)=2,VLOOKUP(A2213,任务数值!A:R,9),MOD(A2213,3)=0,999,MOD(A2213,3)=1,VLOOKUP(A2213,任务数值!A:S,14))</f>
        <v>999</v>
      </c>
      <c r="G2213" s="22">
        <f>_xlfn.IFS(MOD(A2213,3)=2,1,MOD(A2213,3)=0,VLOOKUP(A2213,任务数值!A:S,7),MOD(A2213,3)=1,1)</f>
        <v>15000</v>
      </c>
      <c r="H2213" s="6" t="s">
        <v>21</v>
      </c>
      <c r="I2213" s="3">
        <v>3</v>
      </c>
    </row>
    <row r="2214" s="3" customFormat="1" spans="1:9">
      <c r="A2214" s="17">
        <v>2212</v>
      </c>
      <c r="B2214" s="3" t="str">
        <f>_xlfn.IFS(MOD(A2214,3)=2,VLOOKUP(A2214,任务数值!A:I,5),MOD(A2214,3)=0,VLOOKUP(A2214,任务数值!A:I,8),MOD(A2214,3)=1,VLOOKUP(A2214,任务数值!A:S,13))</f>
        <v>通关守卫战:暗紫星170</v>
      </c>
      <c r="C2214" s="17">
        <f t="shared" si="71"/>
        <v>2213</v>
      </c>
      <c r="D2214" s="22" t="str">
        <f t="shared" si="72"/>
        <v>成就类型-通关战斗类型关卡</v>
      </c>
      <c r="E2214" s="22">
        <v>1</v>
      </c>
      <c r="F2214" s="22" t="str">
        <f>_xlfn.IFS(MOD(A2214,3)=2,VLOOKUP(A2214,任务数值!A:R,9),MOD(A2214,3)=0,999,MOD(A2214,3)=1,VLOOKUP(A2214,任务数值!A:S,14))</f>
        <v>战斗类型-挂机关卡|35|170</v>
      </c>
      <c r="G2214" s="22">
        <f>_xlfn.IFS(MOD(A2214,3)=2,1,MOD(A2214,3)=0,VLOOKUP(A2214,任务数值!A:S,7),MOD(A2214,3)=1,1)</f>
        <v>1</v>
      </c>
      <c r="H2214" s="6" t="s">
        <v>21</v>
      </c>
      <c r="I2214" s="3">
        <v>3</v>
      </c>
    </row>
    <row r="2215" s="3" customFormat="1" spans="1:9">
      <c r="A2215" s="17">
        <v>2213</v>
      </c>
      <c r="B2215" s="3" t="str">
        <f>_xlfn.IFS(MOD(A2215,3)=2,VLOOKUP(A2215,任务数值!A:I,5),MOD(A2215,3)=0,VLOOKUP(A2215,任务数值!A:I,8),MOD(A2215,3)=1,VLOOKUP(A2215,任务数值!A:S,13))</f>
        <v>通关星球42-2</v>
      </c>
      <c r="C2215" s="17">
        <f t="shared" si="71"/>
        <v>2214</v>
      </c>
      <c r="D2215" s="22" t="str">
        <f t="shared" si="72"/>
        <v>成就类型-通关战斗类型关卡</v>
      </c>
      <c r="E2215" s="22">
        <v>1</v>
      </c>
      <c r="F2215" s="22" t="str">
        <f>_xlfn.IFS(MOD(A2215,3)=2,VLOOKUP(A2215,任务数值!A:R,9),MOD(A2215,3)=0,999,MOD(A2215,3)=1,VLOOKUP(A2215,任务数值!A:S,14))</f>
        <v>战斗类型-精英关卡|42|2</v>
      </c>
      <c r="G2215" s="22">
        <f>_xlfn.IFS(MOD(A2215,3)=2,1,MOD(A2215,3)=0,VLOOKUP(A2215,任务数值!A:S,7),MOD(A2215,3)=1,1)</f>
        <v>1</v>
      </c>
      <c r="H2215" s="6" t="s">
        <v>21</v>
      </c>
      <c r="I2215" s="3">
        <v>3</v>
      </c>
    </row>
    <row r="2216" s="3" customFormat="1" spans="1:9">
      <c r="A2216" s="17">
        <v>2214</v>
      </c>
      <c r="B2216" s="3" t="str">
        <f>_xlfn.IFS(MOD(A2216,3)=2,VLOOKUP(A2216,任务数值!A:I,5),MOD(A2216,3)=0,VLOOKUP(A2216,任务数值!A:I,8),MOD(A2216,3)=1,VLOOKUP(A2216,任务数值!A:S,13))</f>
        <v>职业总等级到达15000</v>
      </c>
      <c r="C2216" s="17">
        <f t="shared" si="71"/>
        <v>2215</v>
      </c>
      <c r="D2216" s="22" t="str">
        <f t="shared" si="72"/>
        <v>成就类型-职业到达等级</v>
      </c>
      <c r="E2216" s="22">
        <v>1</v>
      </c>
      <c r="F2216" s="22">
        <f>_xlfn.IFS(MOD(A2216,3)=2,VLOOKUP(A2216,任务数值!A:R,9),MOD(A2216,3)=0,999,MOD(A2216,3)=1,VLOOKUP(A2216,任务数值!A:S,14))</f>
        <v>999</v>
      </c>
      <c r="G2216" s="22">
        <f>_xlfn.IFS(MOD(A2216,3)=2,1,MOD(A2216,3)=0,VLOOKUP(A2216,任务数值!A:S,7),MOD(A2216,3)=1,1)</f>
        <v>15000</v>
      </c>
      <c r="H2216" s="6" t="s">
        <v>21</v>
      </c>
      <c r="I2216" s="3">
        <v>3</v>
      </c>
    </row>
    <row r="2217" s="3" customFormat="1" spans="1:9">
      <c r="A2217" s="17">
        <v>2215</v>
      </c>
      <c r="B2217" s="3" t="str">
        <f>_xlfn.IFS(MOD(A2217,3)=2,VLOOKUP(A2217,任务数值!A:I,5),MOD(A2217,3)=0,VLOOKUP(A2217,任务数值!A:I,8),MOD(A2217,3)=1,VLOOKUP(A2217,任务数值!A:S,13))</f>
        <v>通关守卫战:暗紫星170</v>
      </c>
      <c r="C2217" s="17">
        <f t="shared" si="71"/>
        <v>2216</v>
      </c>
      <c r="D2217" s="22" t="str">
        <f t="shared" si="72"/>
        <v>成就类型-通关战斗类型关卡</v>
      </c>
      <c r="E2217" s="22">
        <v>1</v>
      </c>
      <c r="F2217" s="22" t="str">
        <f>_xlfn.IFS(MOD(A2217,3)=2,VLOOKUP(A2217,任务数值!A:R,9),MOD(A2217,3)=0,999,MOD(A2217,3)=1,VLOOKUP(A2217,任务数值!A:S,14))</f>
        <v>战斗类型-挂机关卡|35|170</v>
      </c>
      <c r="G2217" s="22">
        <f>_xlfn.IFS(MOD(A2217,3)=2,1,MOD(A2217,3)=0,VLOOKUP(A2217,任务数值!A:S,7),MOD(A2217,3)=1,1)</f>
        <v>1</v>
      </c>
      <c r="H2217" s="6" t="s">
        <v>21</v>
      </c>
      <c r="I2217" s="3">
        <v>3</v>
      </c>
    </row>
    <row r="2218" s="3" customFormat="1" spans="1:9">
      <c r="A2218" s="17">
        <v>2216</v>
      </c>
      <c r="B2218" s="3" t="str">
        <f>_xlfn.IFS(MOD(A2218,3)=2,VLOOKUP(A2218,任务数值!A:I,5),MOD(A2218,3)=0,VLOOKUP(A2218,任务数值!A:I,8),MOD(A2218,3)=1,VLOOKUP(A2218,任务数值!A:S,13))</f>
        <v>通关星球42-2</v>
      </c>
      <c r="C2218" s="17">
        <f t="shared" si="71"/>
        <v>2217</v>
      </c>
      <c r="D2218" s="22" t="str">
        <f t="shared" si="72"/>
        <v>成就类型-通关战斗类型关卡</v>
      </c>
      <c r="E2218" s="22">
        <v>1</v>
      </c>
      <c r="F2218" s="22" t="str">
        <f>_xlfn.IFS(MOD(A2218,3)=2,VLOOKUP(A2218,任务数值!A:R,9),MOD(A2218,3)=0,999,MOD(A2218,3)=1,VLOOKUP(A2218,任务数值!A:S,14))</f>
        <v>战斗类型-精英关卡|42|2</v>
      </c>
      <c r="G2218" s="22">
        <f>_xlfn.IFS(MOD(A2218,3)=2,1,MOD(A2218,3)=0,VLOOKUP(A2218,任务数值!A:S,7),MOD(A2218,3)=1,1)</f>
        <v>1</v>
      </c>
      <c r="H2218" s="6" t="s">
        <v>21</v>
      </c>
      <c r="I2218" s="3">
        <v>3</v>
      </c>
    </row>
    <row r="2219" s="3" customFormat="1" spans="1:9">
      <c r="A2219" s="17">
        <v>2217</v>
      </c>
      <c r="B2219" s="3" t="str">
        <f>_xlfn.IFS(MOD(A2219,3)=2,VLOOKUP(A2219,任务数值!A:I,5),MOD(A2219,3)=0,VLOOKUP(A2219,任务数值!A:I,8),MOD(A2219,3)=1,VLOOKUP(A2219,任务数值!A:S,13))</f>
        <v>职业总等级到达15000</v>
      </c>
      <c r="C2219" s="17">
        <f t="shared" si="71"/>
        <v>2218</v>
      </c>
      <c r="D2219" s="22" t="str">
        <f t="shared" si="72"/>
        <v>成就类型-职业到达等级</v>
      </c>
      <c r="E2219" s="22">
        <v>1</v>
      </c>
      <c r="F2219" s="22">
        <f>_xlfn.IFS(MOD(A2219,3)=2,VLOOKUP(A2219,任务数值!A:R,9),MOD(A2219,3)=0,999,MOD(A2219,3)=1,VLOOKUP(A2219,任务数值!A:S,14))</f>
        <v>999</v>
      </c>
      <c r="G2219" s="22">
        <f>_xlfn.IFS(MOD(A2219,3)=2,1,MOD(A2219,3)=0,VLOOKUP(A2219,任务数值!A:S,7),MOD(A2219,3)=1,1)</f>
        <v>15000</v>
      </c>
      <c r="H2219" s="6" t="s">
        <v>21</v>
      </c>
      <c r="I2219" s="3">
        <v>3</v>
      </c>
    </row>
    <row r="2220" s="3" customFormat="1" spans="1:9">
      <c r="A2220" s="17">
        <v>2218</v>
      </c>
      <c r="B2220" s="3" t="str">
        <f>_xlfn.IFS(MOD(A2220,3)=2,VLOOKUP(A2220,任务数值!A:I,5),MOD(A2220,3)=0,VLOOKUP(A2220,任务数值!A:I,8),MOD(A2220,3)=1,VLOOKUP(A2220,任务数值!A:S,13))</f>
        <v>通关守卫战:暗紫星170</v>
      </c>
      <c r="C2220" s="17">
        <f t="shared" si="71"/>
        <v>2219</v>
      </c>
      <c r="D2220" s="22" t="str">
        <f t="shared" si="72"/>
        <v>成就类型-通关战斗类型关卡</v>
      </c>
      <c r="E2220" s="22">
        <v>1</v>
      </c>
      <c r="F2220" s="22" t="str">
        <f>_xlfn.IFS(MOD(A2220,3)=2,VLOOKUP(A2220,任务数值!A:R,9),MOD(A2220,3)=0,999,MOD(A2220,3)=1,VLOOKUP(A2220,任务数值!A:S,14))</f>
        <v>战斗类型-挂机关卡|35|170</v>
      </c>
      <c r="G2220" s="22">
        <f>_xlfn.IFS(MOD(A2220,3)=2,1,MOD(A2220,3)=0,VLOOKUP(A2220,任务数值!A:S,7),MOD(A2220,3)=1,1)</f>
        <v>1</v>
      </c>
      <c r="H2220" s="6" t="s">
        <v>21</v>
      </c>
      <c r="I2220" s="3">
        <v>3</v>
      </c>
    </row>
    <row r="2221" s="3" customFormat="1" spans="1:9">
      <c r="A2221" s="17">
        <v>2219</v>
      </c>
      <c r="B2221" s="3" t="str">
        <f>_xlfn.IFS(MOD(A2221,3)=2,VLOOKUP(A2221,任务数值!A:I,5),MOD(A2221,3)=0,VLOOKUP(A2221,任务数值!A:I,8),MOD(A2221,3)=1,VLOOKUP(A2221,任务数值!A:S,13))</f>
        <v>通关星球42-2</v>
      </c>
      <c r="C2221" s="17">
        <f t="shared" si="71"/>
        <v>2220</v>
      </c>
      <c r="D2221" s="22" t="str">
        <f t="shared" si="72"/>
        <v>成就类型-通关战斗类型关卡</v>
      </c>
      <c r="E2221" s="22">
        <v>1</v>
      </c>
      <c r="F2221" s="22" t="str">
        <f>_xlfn.IFS(MOD(A2221,3)=2,VLOOKUP(A2221,任务数值!A:R,9),MOD(A2221,3)=0,999,MOD(A2221,3)=1,VLOOKUP(A2221,任务数值!A:S,14))</f>
        <v>战斗类型-精英关卡|42|2</v>
      </c>
      <c r="G2221" s="22">
        <f>_xlfn.IFS(MOD(A2221,3)=2,1,MOD(A2221,3)=0,VLOOKUP(A2221,任务数值!A:S,7),MOD(A2221,3)=1,1)</f>
        <v>1</v>
      </c>
      <c r="H2221" s="6" t="s">
        <v>21</v>
      </c>
      <c r="I2221" s="3">
        <v>3</v>
      </c>
    </row>
    <row r="2222" s="3" customFormat="1" spans="1:9">
      <c r="A2222" s="17">
        <v>2220</v>
      </c>
      <c r="B2222" s="3" t="str">
        <f>_xlfn.IFS(MOD(A2222,3)=2,VLOOKUP(A2222,任务数值!A:I,5),MOD(A2222,3)=0,VLOOKUP(A2222,任务数值!A:I,8),MOD(A2222,3)=1,VLOOKUP(A2222,任务数值!A:S,13))</f>
        <v>职业总等级到达15000</v>
      </c>
      <c r="C2222" s="17">
        <f t="shared" si="71"/>
        <v>2221</v>
      </c>
      <c r="D2222" s="22" t="str">
        <f t="shared" si="72"/>
        <v>成就类型-职业到达等级</v>
      </c>
      <c r="E2222" s="22">
        <v>1</v>
      </c>
      <c r="F2222" s="22">
        <f>_xlfn.IFS(MOD(A2222,3)=2,VLOOKUP(A2222,任务数值!A:R,9),MOD(A2222,3)=0,999,MOD(A2222,3)=1,VLOOKUP(A2222,任务数值!A:S,14))</f>
        <v>999</v>
      </c>
      <c r="G2222" s="22">
        <f>_xlfn.IFS(MOD(A2222,3)=2,1,MOD(A2222,3)=0,VLOOKUP(A2222,任务数值!A:S,7),MOD(A2222,3)=1,1)</f>
        <v>15000</v>
      </c>
      <c r="H2222" s="6" t="s">
        <v>21</v>
      </c>
      <c r="I2222" s="3">
        <v>3</v>
      </c>
    </row>
    <row r="2223" s="3" customFormat="1" spans="1:9">
      <c r="A2223" s="17">
        <v>2221</v>
      </c>
      <c r="B2223" s="3" t="str">
        <f>_xlfn.IFS(MOD(A2223,3)=2,VLOOKUP(A2223,任务数值!A:I,5),MOD(A2223,3)=0,VLOOKUP(A2223,任务数值!A:I,8),MOD(A2223,3)=1,VLOOKUP(A2223,任务数值!A:S,13))</f>
        <v>通关守卫战:暗紫星170</v>
      </c>
      <c r="C2223" s="17">
        <f t="shared" si="71"/>
        <v>2222</v>
      </c>
      <c r="D2223" s="22" t="str">
        <f t="shared" si="72"/>
        <v>成就类型-通关战斗类型关卡</v>
      </c>
      <c r="E2223" s="22">
        <v>1</v>
      </c>
      <c r="F2223" s="22" t="str">
        <f>_xlfn.IFS(MOD(A2223,3)=2,VLOOKUP(A2223,任务数值!A:R,9),MOD(A2223,3)=0,999,MOD(A2223,3)=1,VLOOKUP(A2223,任务数值!A:S,14))</f>
        <v>战斗类型-挂机关卡|35|170</v>
      </c>
      <c r="G2223" s="22">
        <f>_xlfn.IFS(MOD(A2223,3)=2,1,MOD(A2223,3)=0,VLOOKUP(A2223,任务数值!A:S,7),MOD(A2223,3)=1,1)</f>
        <v>1</v>
      </c>
      <c r="H2223" s="6" t="s">
        <v>21</v>
      </c>
      <c r="I2223" s="3">
        <v>3</v>
      </c>
    </row>
    <row r="2224" s="3" customFormat="1" spans="1:9">
      <c r="A2224" s="17">
        <v>2222</v>
      </c>
      <c r="B2224" s="3" t="str">
        <f>_xlfn.IFS(MOD(A2224,3)=2,VLOOKUP(A2224,任务数值!A:I,5),MOD(A2224,3)=0,VLOOKUP(A2224,任务数值!A:I,8),MOD(A2224,3)=1,VLOOKUP(A2224,任务数值!A:S,13))</f>
        <v>通关星球42-2</v>
      </c>
      <c r="C2224" s="17">
        <f t="shared" si="71"/>
        <v>2223</v>
      </c>
      <c r="D2224" s="22" t="str">
        <f t="shared" si="72"/>
        <v>成就类型-通关战斗类型关卡</v>
      </c>
      <c r="E2224" s="22">
        <v>1</v>
      </c>
      <c r="F2224" s="22" t="str">
        <f>_xlfn.IFS(MOD(A2224,3)=2,VLOOKUP(A2224,任务数值!A:R,9),MOD(A2224,3)=0,999,MOD(A2224,3)=1,VLOOKUP(A2224,任务数值!A:S,14))</f>
        <v>战斗类型-精英关卡|42|2</v>
      </c>
      <c r="G2224" s="22">
        <f>_xlfn.IFS(MOD(A2224,3)=2,1,MOD(A2224,3)=0,VLOOKUP(A2224,任务数值!A:S,7),MOD(A2224,3)=1,1)</f>
        <v>1</v>
      </c>
      <c r="H2224" s="6" t="s">
        <v>21</v>
      </c>
      <c r="I2224" s="3">
        <v>3</v>
      </c>
    </row>
    <row r="2225" s="3" customFormat="1" spans="1:9">
      <c r="A2225" s="17">
        <v>2223</v>
      </c>
      <c r="B2225" s="3" t="str">
        <f>_xlfn.IFS(MOD(A2225,3)=2,VLOOKUP(A2225,任务数值!A:I,5),MOD(A2225,3)=0,VLOOKUP(A2225,任务数值!A:I,8),MOD(A2225,3)=1,VLOOKUP(A2225,任务数值!A:S,13))</f>
        <v>职业总等级到达15000</v>
      </c>
      <c r="C2225" s="17">
        <f t="shared" si="71"/>
        <v>2224</v>
      </c>
      <c r="D2225" s="22" t="str">
        <f t="shared" si="72"/>
        <v>成就类型-职业到达等级</v>
      </c>
      <c r="E2225" s="22">
        <v>1</v>
      </c>
      <c r="F2225" s="22">
        <f>_xlfn.IFS(MOD(A2225,3)=2,VLOOKUP(A2225,任务数值!A:R,9),MOD(A2225,3)=0,999,MOD(A2225,3)=1,VLOOKUP(A2225,任务数值!A:S,14))</f>
        <v>999</v>
      </c>
      <c r="G2225" s="22">
        <f>_xlfn.IFS(MOD(A2225,3)=2,1,MOD(A2225,3)=0,VLOOKUP(A2225,任务数值!A:S,7),MOD(A2225,3)=1,1)</f>
        <v>15000</v>
      </c>
      <c r="H2225" s="6" t="s">
        <v>21</v>
      </c>
      <c r="I2225" s="3">
        <v>3</v>
      </c>
    </row>
    <row r="2226" s="3" customFormat="1" spans="1:9">
      <c r="A2226" s="17">
        <v>2224</v>
      </c>
      <c r="B2226" s="3" t="str">
        <f>_xlfn.IFS(MOD(A2226,3)=2,VLOOKUP(A2226,任务数值!A:I,5),MOD(A2226,3)=0,VLOOKUP(A2226,任务数值!A:I,8),MOD(A2226,3)=1,VLOOKUP(A2226,任务数值!A:S,13))</f>
        <v>通关守卫战:暗紫星170</v>
      </c>
      <c r="C2226" s="17">
        <f t="shared" si="71"/>
        <v>2225</v>
      </c>
      <c r="D2226" s="22" t="str">
        <f t="shared" si="72"/>
        <v>成就类型-通关战斗类型关卡</v>
      </c>
      <c r="E2226" s="22">
        <v>1</v>
      </c>
      <c r="F2226" s="22" t="str">
        <f>_xlfn.IFS(MOD(A2226,3)=2,VLOOKUP(A2226,任务数值!A:R,9),MOD(A2226,3)=0,999,MOD(A2226,3)=1,VLOOKUP(A2226,任务数值!A:S,14))</f>
        <v>战斗类型-挂机关卡|35|170</v>
      </c>
      <c r="G2226" s="22">
        <f>_xlfn.IFS(MOD(A2226,3)=2,1,MOD(A2226,3)=0,VLOOKUP(A2226,任务数值!A:S,7),MOD(A2226,3)=1,1)</f>
        <v>1</v>
      </c>
      <c r="H2226" s="6" t="s">
        <v>21</v>
      </c>
      <c r="I2226" s="3">
        <v>3</v>
      </c>
    </row>
    <row r="2227" s="3" customFormat="1" spans="1:9">
      <c r="A2227" s="17">
        <v>2225</v>
      </c>
      <c r="B2227" s="3" t="str">
        <f>_xlfn.IFS(MOD(A2227,3)=2,VLOOKUP(A2227,任务数值!A:I,5),MOD(A2227,3)=0,VLOOKUP(A2227,任务数值!A:I,8),MOD(A2227,3)=1,VLOOKUP(A2227,任务数值!A:S,13))</f>
        <v>通关星球42-2</v>
      </c>
      <c r="C2227" s="17">
        <f t="shared" si="71"/>
        <v>2226</v>
      </c>
      <c r="D2227" s="22" t="str">
        <f t="shared" si="72"/>
        <v>成就类型-通关战斗类型关卡</v>
      </c>
      <c r="E2227" s="22">
        <v>1</v>
      </c>
      <c r="F2227" s="22" t="str">
        <f>_xlfn.IFS(MOD(A2227,3)=2,VLOOKUP(A2227,任务数值!A:R,9),MOD(A2227,3)=0,999,MOD(A2227,3)=1,VLOOKUP(A2227,任务数值!A:S,14))</f>
        <v>战斗类型-精英关卡|42|2</v>
      </c>
      <c r="G2227" s="22">
        <f>_xlfn.IFS(MOD(A2227,3)=2,1,MOD(A2227,3)=0,VLOOKUP(A2227,任务数值!A:S,7),MOD(A2227,3)=1,1)</f>
        <v>1</v>
      </c>
      <c r="H2227" s="6" t="s">
        <v>21</v>
      </c>
      <c r="I2227" s="3">
        <v>3</v>
      </c>
    </row>
    <row r="2228" s="3" customFormat="1" spans="1:9">
      <c r="A2228" s="17">
        <v>2226</v>
      </c>
      <c r="B2228" s="3" t="str">
        <f>_xlfn.IFS(MOD(A2228,3)=2,VLOOKUP(A2228,任务数值!A:I,5),MOD(A2228,3)=0,VLOOKUP(A2228,任务数值!A:I,8),MOD(A2228,3)=1,VLOOKUP(A2228,任务数值!A:S,13))</f>
        <v>职业总等级到达15000</v>
      </c>
      <c r="C2228" s="17">
        <f t="shared" si="71"/>
        <v>2227</v>
      </c>
      <c r="D2228" s="22" t="str">
        <f t="shared" si="72"/>
        <v>成就类型-职业到达等级</v>
      </c>
      <c r="E2228" s="22">
        <v>1</v>
      </c>
      <c r="F2228" s="22">
        <f>_xlfn.IFS(MOD(A2228,3)=2,VLOOKUP(A2228,任务数值!A:R,9),MOD(A2228,3)=0,999,MOD(A2228,3)=1,VLOOKUP(A2228,任务数值!A:S,14))</f>
        <v>999</v>
      </c>
      <c r="G2228" s="22">
        <f>_xlfn.IFS(MOD(A2228,3)=2,1,MOD(A2228,3)=0,VLOOKUP(A2228,任务数值!A:S,7),MOD(A2228,3)=1,1)</f>
        <v>15000</v>
      </c>
      <c r="H2228" s="6" t="s">
        <v>21</v>
      </c>
      <c r="I2228" s="3">
        <v>3</v>
      </c>
    </row>
    <row r="2229" s="3" customFormat="1" spans="1:9">
      <c r="A2229" s="17">
        <v>2227</v>
      </c>
      <c r="B2229" s="3" t="str">
        <f>_xlfn.IFS(MOD(A2229,3)=2,VLOOKUP(A2229,任务数值!A:I,5),MOD(A2229,3)=0,VLOOKUP(A2229,任务数值!A:I,8),MOD(A2229,3)=1,VLOOKUP(A2229,任务数值!A:S,13))</f>
        <v>通关守卫战:暗紫星170</v>
      </c>
      <c r="C2229" s="17">
        <f t="shared" si="71"/>
        <v>2228</v>
      </c>
      <c r="D2229" s="22" t="str">
        <f t="shared" si="72"/>
        <v>成就类型-通关战斗类型关卡</v>
      </c>
      <c r="E2229" s="22">
        <v>1</v>
      </c>
      <c r="F2229" s="22" t="str">
        <f>_xlfn.IFS(MOD(A2229,3)=2,VLOOKUP(A2229,任务数值!A:R,9),MOD(A2229,3)=0,999,MOD(A2229,3)=1,VLOOKUP(A2229,任务数值!A:S,14))</f>
        <v>战斗类型-挂机关卡|35|170</v>
      </c>
      <c r="G2229" s="22">
        <f>_xlfn.IFS(MOD(A2229,3)=2,1,MOD(A2229,3)=0,VLOOKUP(A2229,任务数值!A:S,7),MOD(A2229,3)=1,1)</f>
        <v>1</v>
      </c>
      <c r="H2229" s="6" t="s">
        <v>21</v>
      </c>
      <c r="I2229" s="3">
        <v>3</v>
      </c>
    </row>
    <row r="2230" s="3" customFormat="1" spans="1:9">
      <c r="A2230" s="17">
        <v>2228</v>
      </c>
      <c r="B2230" s="3" t="str">
        <f>_xlfn.IFS(MOD(A2230,3)=2,VLOOKUP(A2230,任务数值!A:I,5),MOD(A2230,3)=0,VLOOKUP(A2230,任务数值!A:I,8),MOD(A2230,3)=1,VLOOKUP(A2230,任务数值!A:S,13))</f>
        <v>通关星球42-2</v>
      </c>
      <c r="C2230" s="17">
        <f t="shared" si="71"/>
        <v>2229</v>
      </c>
      <c r="D2230" s="22" t="str">
        <f t="shared" si="72"/>
        <v>成就类型-通关战斗类型关卡</v>
      </c>
      <c r="E2230" s="22">
        <v>1</v>
      </c>
      <c r="F2230" s="22" t="str">
        <f>_xlfn.IFS(MOD(A2230,3)=2,VLOOKUP(A2230,任务数值!A:R,9),MOD(A2230,3)=0,999,MOD(A2230,3)=1,VLOOKUP(A2230,任务数值!A:S,14))</f>
        <v>战斗类型-精英关卡|42|2</v>
      </c>
      <c r="G2230" s="22">
        <f>_xlfn.IFS(MOD(A2230,3)=2,1,MOD(A2230,3)=0,VLOOKUP(A2230,任务数值!A:S,7),MOD(A2230,3)=1,1)</f>
        <v>1</v>
      </c>
      <c r="H2230" s="6" t="s">
        <v>21</v>
      </c>
      <c r="I2230" s="3">
        <v>3</v>
      </c>
    </row>
    <row r="2231" s="3" customFormat="1" spans="1:9">
      <c r="A2231" s="17">
        <v>2229</v>
      </c>
      <c r="B2231" s="3" t="str">
        <f>_xlfn.IFS(MOD(A2231,3)=2,VLOOKUP(A2231,任务数值!A:I,5),MOD(A2231,3)=0,VLOOKUP(A2231,任务数值!A:I,8),MOD(A2231,3)=1,VLOOKUP(A2231,任务数值!A:S,13))</f>
        <v>职业总等级到达15000</v>
      </c>
      <c r="C2231" s="17">
        <f t="shared" si="71"/>
        <v>2230</v>
      </c>
      <c r="D2231" s="22" t="str">
        <f t="shared" si="72"/>
        <v>成就类型-职业到达等级</v>
      </c>
      <c r="E2231" s="22">
        <v>1</v>
      </c>
      <c r="F2231" s="22">
        <f>_xlfn.IFS(MOD(A2231,3)=2,VLOOKUP(A2231,任务数值!A:R,9),MOD(A2231,3)=0,999,MOD(A2231,3)=1,VLOOKUP(A2231,任务数值!A:S,14))</f>
        <v>999</v>
      </c>
      <c r="G2231" s="22">
        <f>_xlfn.IFS(MOD(A2231,3)=2,1,MOD(A2231,3)=0,VLOOKUP(A2231,任务数值!A:S,7),MOD(A2231,3)=1,1)</f>
        <v>15000</v>
      </c>
      <c r="H2231" s="6" t="s">
        <v>21</v>
      </c>
      <c r="I2231" s="3">
        <v>3</v>
      </c>
    </row>
    <row r="2232" s="3" customFormat="1" spans="1:9">
      <c r="A2232" s="17">
        <v>2230</v>
      </c>
      <c r="B2232" s="3" t="str">
        <f>_xlfn.IFS(MOD(A2232,3)=2,VLOOKUP(A2232,任务数值!A:I,5),MOD(A2232,3)=0,VLOOKUP(A2232,任务数值!A:I,8),MOD(A2232,3)=1,VLOOKUP(A2232,任务数值!A:S,13))</f>
        <v>通关守卫战:暗紫星170</v>
      </c>
      <c r="C2232" s="17">
        <f t="shared" si="71"/>
        <v>2231</v>
      </c>
      <c r="D2232" s="22" t="str">
        <f t="shared" si="72"/>
        <v>成就类型-通关战斗类型关卡</v>
      </c>
      <c r="E2232" s="22">
        <v>1</v>
      </c>
      <c r="F2232" s="22" t="str">
        <f>_xlfn.IFS(MOD(A2232,3)=2,VLOOKUP(A2232,任务数值!A:R,9),MOD(A2232,3)=0,999,MOD(A2232,3)=1,VLOOKUP(A2232,任务数值!A:S,14))</f>
        <v>战斗类型-挂机关卡|35|170</v>
      </c>
      <c r="G2232" s="22">
        <f>_xlfn.IFS(MOD(A2232,3)=2,1,MOD(A2232,3)=0,VLOOKUP(A2232,任务数值!A:S,7),MOD(A2232,3)=1,1)</f>
        <v>1</v>
      </c>
      <c r="H2232" s="6" t="s">
        <v>21</v>
      </c>
      <c r="I2232" s="3">
        <v>3</v>
      </c>
    </row>
    <row r="2233" s="3" customFormat="1" spans="1:9">
      <c r="A2233" s="17">
        <v>2231</v>
      </c>
      <c r="B2233" s="3" t="str">
        <f>_xlfn.IFS(MOD(A2233,3)=2,VLOOKUP(A2233,任务数值!A:I,5),MOD(A2233,3)=0,VLOOKUP(A2233,任务数值!A:I,8),MOD(A2233,3)=1,VLOOKUP(A2233,任务数值!A:S,13))</f>
        <v>通关星球42-2</v>
      </c>
      <c r="C2233" s="17">
        <f t="shared" si="71"/>
        <v>2232</v>
      </c>
      <c r="D2233" s="22" t="str">
        <f t="shared" si="72"/>
        <v>成就类型-通关战斗类型关卡</v>
      </c>
      <c r="E2233" s="22">
        <v>1</v>
      </c>
      <c r="F2233" s="22" t="str">
        <f>_xlfn.IFS(MOD(A2233,3)=2,VLOOKUP(A2233,任务数值!A:R,9),MOD(A2233,3)=0,999,MOD(A2233,3)=1,VLOOKUP(A2233,任务数值!A:S,14))</f>
        <v>战斗类型-精英关卡|42|2</v>
      </c>
      <c r="G2233" s="22">
        <f>_xlfn.IFS(MOD(A2233,3)=2,1,MOD(A2233,3)=0,VLOOKUP(A2233,任务数值!A:S,7),MOD(A2233,3)=1,1)</f>
        <v>1</v>
      </c>
      <c r="H2233" s="6" t="s">
        <v>21</v>
      </c>
      <c r="I2233" s="3">
        <v>3</v>
      </c>
    </row>
    <row r="2234" s="3" customFormat="1" spans="1:9">
      <c r="A2234" s="17">
        <v>2232</v>
      </c>
      <c r="B2234" s="3" t="str">
        <f>_xlfn.IFS(MOD(A2234,3)=2,VLOOKUP(A2234,任务数值!A:I,5),MOD(A2234,3)=0,VLOOKUP(A2234,任务数值!A:I,8),MOD(A2234,3)=1,VLOOKUP(A2234,任务数值!A:S,13))</f>
        <v>职业总等级到达15000</v>
      </c>
      <c r="C2234" s="17">
        <f t="shared" si="71"/>
        <v>2233</v>
      </c>
      <c r="D2234" s="22" t="str">
        <f t="shared" si="72"/>
        <v>成就类型-职业到达等级</v>
      </c>
      <c r="E2234" s="22">
        <v>1</v>
      </c>
      <c r="F2234" s="22">
        <f>_xlfn.IFS(MOD(A2234,3)=2,VLOOKUP(A2234,任务数值!A:R,9),MOD(A2234,3)=0,999,MOD(A2234,3)=1,VLOOKUP(A2234,任务数值!A:S,14))</f>
        <v>999</v>
      </c>
      <c r="G2234" s="22">
        <f>_xlfn.IFS(MOD(A2234,3)=2,1,MOD(A2234,3)=0,VLOOKUP(A2234,任务数值!A:S,7),MOD(A2234,3)=1,1)</f>
        <v>15000</v>
      </c>
      <c r="H2234" s="6" t="s">
        <v>21</v>
      </c>
      <c r="I2234" s="3">
        <v>3</v>
      </c>
    </row>
    <row r="2235" s="3" customFormat="1" spans="1:9">
      <c r="A2235" s="17">
        <v>2233</v>
      </c>
      <c r="B2235" s="3" t="str">
        <f>_xlfn.IFS(MOD(A2235,3)=2,VLOOKUP(A2235,任务数值!A:I,5),MOD(A2235,3)=0,VLOOKUP(A2235,任务数值!A:I,8),MOD(A2235,3)=1,VLOOKUP(A2235,任务数值!A:S,13))</f>
        <v>通关守卫战:暗紫星170</v>
      </c>
      <c r="C2235" s="17">
        <f t="shared" si="71"/>
        <v>2234</v>
      </c>
      <c r="D2235" s="22" t="str">
        <f t="shared" si="72"/>
        <v>成就类型-通关战斗类型关卡</v>
      </c>
      <c r="E2235" s="22">
        <v>1</v>
      </c>
      <c r="F2235" s="22" t="str">
        <f>_xlfn.IFS(MOD(A2235,3)=2,VLOOKUP(A2235,任务数值!A:R,9),MOD(A2235,3)=0,999,MOD(A2235,3)=1,VLOOKUP(A2235,任务数值!A:S,14))</f>
        <v>战斗类型-挂机关卡|35|170</v>
      </c>
      <c r="G2235" s="22">
        <f>_xlfn.IFS(MOD(A2235,3)=2,1,MOD(A2235,3)=0,VLOOKUP(A2235,任务数值!A:S,7),MOD(A2235,3)=1,1)</f>
        <v>1</v>
      </c>
      <c r="H2235" s="6" t="s">
        <v>21</v>
      </c>
      <c r="I2235" s="3">
        <v>3</v>
      </c>
    </row>
    <row r="2236" s="3" customFormat="1" spans="1:9">
      <c r="A2236" s="17">
        <v>2234</v>
      </c>
      <c r="B2236" s="3" t="str">
        <f>_xlfn.IFS(MOD(A2236,3)=2,VLOOKUP(A2236,任务数值!A:I,5),MOD(A2236,3)=0,VLOOKUP(A2236,任务数值!A:I,8),MOD(A2236,3)=1,VLOOKUP(A2236,任务数值!A:S,13))</f>
        <v>通关星球42-2</v>
      </c>
      <c r="C2236" s="17">
        <f t="shared" si="71"/>
        <v>2235</v>
      </c>
      <c r="D2236" s="22" t="str">
        <f t="shared" si="72"/>
        <v>成就类型-通关战斗类型关卡</v>
      </c>
      <c r="E2236" s="22">
        <v>1</v>
      </c>
      <c r="F2236" s="22" t="str">
        <f>_xlfn.IFS(MOD(A2236,3)=2,VLOOKUP(A2236,任务数值!A:R,9),MOD(A2236,3)=0,999,MOD(A2236,3)=1,VLOOKUP(A2236,任务数值!A:S,14))</f>
        <v>战斗类型-精英关卡|42|2</v>
      </c>
      <c r="G2236" s="22">
        <f>_xlfn.IFS(MOD(A2236,3)=2,1,MOD(A2236,3)=0,VLOOKUP(A2236,任务数值!A:S,7),MOD(A2236,3)=1,1)</f>
        <v>1</v>
      </c>
      <c r="H2236" s="6" t="s">
        <v>21</v>
      </c>
      <c r="I2236" s="3">
        <v>3</v>
      </c>
    </row>
    <row r="2237" s="3" customFormat="1" spans="1:9">
      <c r="A2237" s="17">
        <v>2235</v>
      </c>
      <c r="B2237" s="3" t="str">
        <f>_xlfn.IFS(MOD(A2237,3)=2,VLOOKUP(A2237,任务数值!A:I,5),MOD(A2237,3)=0,VLOOKUP(A2237,任务数值!A:I,8),MOD(A2237,3)=1,VLOOKUP(A2237,任务数值!A:S,13))</f>
        <v>职业总等级到达15000</v>
      </c>
      <c r="C2237" s="17">
        <f t="shared" si="71"/>
        <v>2236</v>
      </c>
      <c r="D2237" s="22" t="str">
        <f t="shared" si="72"/>
        <v>成就类型-职业到达等级</v>
      </c>
      <c r="E2237" s="22">
        <v>1</v>
      </c>
      <c r="F2237" s="22">
        <f>_xlfn.IFS(MOD(A2237,3)=2,VLOOKUP(A2237,任务数值!A:R,9),MOD(A2237,3)=0,999,MOD(A2237,3)=1,VLOOKUP(A2237,任务数值!A:S,14))</f>
        <v>999</v>
      </c>
      <c r="G2237" s="22">
        <f>_xlfn.IFS(MOD(A2237,3)=2,1,MOD(A2237,3)=0,VLOOKUP(A2237,任务数值!A:S,7),MOD(A2237,3)=1,1)</f>
        <v>15000</v>
      </c>
      <c r="H2237" s="6" t="s">
        <v>21</v>
      </c>
      <c r="I2237" s="3">
        <v>3</v>
      </c>
    </row>
    <row r="2238" s="3" customFormat="1" spans="1:9">
      <c r="A2238" s="17">
        <v>2236</v>
      </c>
      <c r="B2238" s="3" t="str">
        <f>_xlfn.IFS(MOD(A2238,3)=2,VLOOKUP(A2238,任务数值!A:I,5),MOD(A2238,3)=0,VLOOKUP(A2238,任务数值!A:I,8),MOD(A2238,3)=1,VLOOKUP(A2238,任务数值!A:S,13))</f>
        <v>通关守卫战:暗紫星170</v>
      </c>
      <c r="C2238" s="17">
        <f t="shared" si="71"/>
        <v>2237</v>
      </c>
      <c r="D2238" s="22" t="str">
        <f t="shared" si="72"/>
        <v>成就类型-通关战斗类型关卡</v>
      </c>
      <c r="E2238" s="22">
        <v>1</v>
      </c>
      <c r="F2238" s="22" t="str">
        <f>_xlfn.IFS(MOD(A2238,3)=2,VLOOKUP(A2238,任务数值!A:R,9),MOD(A2238,3)=0,999,MOD(A2238,3)=1,VLOOKUP(A2238,任务数值!A:S,14))</f>
        <v>战斗类型-挂机关卡|35|170</v>
      </c>
      <c r="G2238" s="22">
        <f>_xlfn.IFS(MOD(A2238,3)=2,1,MOD(A2238,3)=0,VLOOKUP(A2238,任务数值!A:S,7),MOD(A2238,3)=1,1)</f>
        <v>1</v>
      </c>
      <c r="H2238" s="6" t="s">
        <v>21</v>
      </c>
      <c r="I2238" s="3">
        <v>3</v>
      </c>
    </row>
    <row r="2239" s="3" customFormat="1" spans="1:9">
      <c r="A2239" s="17">
        <v>2237</v>
      </c>
      <c r="B2239" s="3" t="str">
        <f>_xlfn.IFS(MOD(A2239,3)=2,VLOOKUP(A2239,任务数值!A:I,5),MOD(A2239,3)=0,VLOOKUP(A2239,任务数值!A:I,8),MOD(A2239,3)=1,VLOOKUP(A2239,任务数值!A:S,13))</f>
        <v>通关星球42-2</v>
      </c>
      <c r="C2239" s="17">
        <f t="shared" si="71"/>
        <v>2238</v>
      </c>
      <c r="D2239" s="22" t="str">
        <f t="shared" si="72"/>
        <v>成就类型-通关战斗类型关卡</v>
      </c>
      <c r="E2239" s="22">
        <v>1</v>
      </c>
      <c r="F2239" s="22" t="str">
        <f>_xlfn.IFS(MOD(A2239,3)=2,VLOOKUP(A2239,任务数值!A:R,9),MOD(A2239,3)=0,999,MOD(A2239,3)=1,VLOOKUP(A2239,任务数值!A:S,14))</f>
        <v>战斗类型-精英关卡|42|2</v>
      </c>
      <c r="G2239" s="22">
        <f>_xlfn.IFS(MOD(A2239,3)=2,1,MOD(A2239,3)=0,VLOOKUP(A2239,任务数值!A:S,7),MOD(A2239,3)=1,1)</f>
        <v>1</v>
      </c>
      <c r="H2239" s="6" t="s">
        <v>21</v>
      </c>
      <c r="I2239" s="3">
        <v>3</v>
      </c>
    </row>
    <row r="2240" s="3" customFormat="1" spans="1:9">
      <c r="A2240" s="17">
        <v>2238</v>
      </c>
      <c r="B2240" s="3" t="str">
        <f>_xlfn.IFS(MOD(A2240,3)=2,VLOOKUP(A2240,任务数值!A:I,5),MOD(A2240,3)=0,VLOOKUP(A2240,任务数值!A:I,8),MOD(A2240,3)=1,VLOOKUP(A2240,任务数值!A:S,13))</f>
        <v>职业总等级到达15000</v>
      </c>
      <c r="C2240" s="17">
        <f t="shared" si="71"/>
        <v>2239</v>
      </c>
      <c r="D2240" s="22" t="str">
        <f t="shared" si="72"/>
        <v>成就类型-职业到达等级</v>
      </c>
      <c r="E2240" s="22">
        <v>1</v>
      </c>
      <c r="F2240" s="22">
        <f>_xlfn.IFS(MOD(A2240,3)=2,VLOOKUP(A2240,任务数值!A:R,9),MOD(A2240,3)=0,999,MOD(A2240,3)=1,VLOOKUP(A2240,任务数值!A:S,14))</f>
        <v>999</v>
      </c>
      <c r="G2240" s="22">
        <f>_xlfn.IFS(MOD(A2240,3)=2,1,MOD(A2240,3)=0,VLOOKUP(A2240,任务数值!A:S,7),MOD(A2240,3)=1,1)</f>
        <v>15000</v>
      </c>
      <c r="H2240" s="6" t="s">
        <v>21</v>
      </c>
      <c r="I2240" s="3">
        <v>3</v>
      </c>
    </row>
    <row r="2241" s="3" customFormat="1" spans="1:9">
      <c r="A2241" s="17">
        <v>2239</v>
      </c>
      <c r="B2241" s="3" t="str">
        <f>_xlfn.IFS(MOD(A2241,3)=2,VLOOKUP(A2241,任务数值!A:I,5),MOD(A2241,3)=0,VLOOKUP(A2241,任务数值!A:I,8),MOD(A2241,3)=1,VLOOKUP(A2241,任务数值!A:S,13))</f>
        <v>通关守卫战:暗紫星170</v>
      </c>
      <c r="C2241" s="17">
        <f t="shared" si="71"/>
        <v>2240</v>
      </c>
      <c r="D2241" s="22" t="str">
        <f t="shared" si="72"/>
        <v>成就类型-通关战斗类型关卡</v>
      </c>
      <c r="E2241" s="22">
        <v>1</v>
      </c>
      <c r="F2241" s="22" t="str">
        <f>_xlfn.IFS(MOD(A2241,3)=2,VLOOKUP(A2241,任务数值!A:R,9),MOD(A2241,3)=0,999,MOD(A2241,3)=1,VLOOKUP(A2241,任务数值!A:S,14))</f>
        <v>战斗类型-挂机关卡|35|170</v>
      </c>
      <c r="G2241" s="22">
        <f>_xlfn.IFS(MOD(A2241,3)=2,1,MOD(A2241,3)=0,VLOOKUP(A2241,任务数值!A:S,7),MOD(A2241,3)=1,1)</f>
        <v>1</v>
      </c>
      <c r="H2241" s="6" t="s">
        <v>21</v>
      </c>
      <c r="I2241" s="3">
        <v>3</v>
      </c>
    </row>
    <row r="2242" s="3" customFormat="1" spans="1:9">
      <c r="A2242" s="17">
        <v>2240</v>
      </c>
      <c r="B2242" s="3" t="str">
        <f>_xlfn.IFS(MOD(A2242,3)=2,VLOOKUP(A2242,任务数值!A:I,5),MOD(A2242,3)=0,VLOOKUP(A2242,任务数值!A:I,8),MOD(A2242,3)=1,VLOOKUP(A2242,任务数值!A:S,13))</f>
        <v>通关星球42-2</v>
      </c>
      <c r="C2242" s="17">
        <f t="shared" ref="C2242:C2289" si="73">A2242+1</f>
        <v>2241</v>
      </c>
      <c r="D2242" s="22" t="str">
        <f t="shared" ref="D2242:D2290" si="74">_xlfn.IFS(MOD(A2242,3)=2,"成就类型-通关战斗类型关卡",MOD(A2242,3)=0,"成就类型-职业到达等级",MOD(A2242,3)=1,"成就类型-通关战斗类型关卡")</f>
        <v>成就类型-通关战斗类型关卡</v>
      </c>
      <c r="E2242" s="22">
        <v>1</v>
      </c>
      <c r="F2242" s="22" t="str">
        <f>_xlfn.IFS(MOD(A2242,3)=2,VLOOKUP(A2242,任务数值!A:R,9),MOD(A2242,3)=0,999,MOD(A2242,3)=1,VLOOKUP(A2242,任务数值!A:S,14))</f>
        <v>战斗类型-精英关卡|42|2</v>
      </c>
      <c r="G2242" s="22">
        <f>_xlfn.IFS(MOD(A2242,3)=2,1,MOD(A2242,3)=0,VLOOKUP(A2242,任务数值!A:S,7),MOD(A2242,3)=1,1)</f>
        <v>1</v>
      </c>
      <c r="H2242" s="6" t="s">
        <v>21</v>
      </c>
      <c r="I2242" s="3">
        <v>3</v>
      </c>
    </row>
    <row r="2243" s="3" customFormat="1" spans="1:9">
      <c r="A2243" s="17">
        <v>2241</v>
      </c>
      <c r="B2243" s="3" t="str">
        <f>_xlfn.IFS(MOD(A2243,3)=2,VLOOKUP(A2243,任务数值!A:I,5),MOD(A2243,3)=0,VLOOKUP(A2243,任务数值!A:I,8),MOD(A2243,3)=1,VLOOKUP(A2243,任务数值!A:S,13))</f>
        <v>职业总等级到达15000</v>
      </c>
      <c r="C2243" s="17">
        <f t="shared" si="73"/>
        <v>2242</v>
      </c>
      <c r="D2243" s="22" t="str">
        <f t="shared" si="74"/>
        <v>成就类型-职业到达等级</v>
      </c>
      <c r="E2243" s="22">
        <v>1</v>
      </c>
      <c r="F2243" s="22">
        <f>_xlfn.IFS(MOD(A2243,3)=2,VLOOKUP(A2243,任务数值!A:R,9),MOD(A2243,3)=0,999,MOD(A2243,3)=1,VLOOKUP(A2243,任务数值!A:S,14))</f>
        <v>999</v>
      </c>
      <c r="G2243" s="22">
        <f>_xlfn.IFS(MOD(A2243,3)=2,1,MOD(A2243,3)=0,VLOOKUP(A2243,任务数值!A:S,7),MOD(A2243,3)=1,1)</f>
        <v>15000</v>
      </c>
      <c r="H2243" s="6" t="s">
        <v>21</v>
      </c>
      <c r="I2243" s="3">
        <v>3</v>
      </c>
    </row>
    <row r="2244" s="3" customFormat="1" spans="1:9">
      <c r="A2244" s="17">
        <v>2242</v>
      </c>
      <c r="B2244" s="3" t="str">
        <f>_xlfn.IFS(MOD(A2244,3)=2,VLOOKUP(A2244,任务数值!A:I,5),MOD(A2244,3)=0,VLOOKUP(A2244,任务数值!A:I,8),MOD(A2244,3)=1,VLOOKUP(A2244,任务数值!A:S,13))</f>
        <v>通关守卫战:暗紫星170</v>
      </c>
      <c r="C2244" s="17">
        <f t="shared" si="73"/>
        <v>2243</v>
      </c>
      <c r="D2244" s="22" t="str">
        <f t="shared" si="74"/>
        <v>成就类型-通关战斗类型关卡</v>
      </c>
      <c r="E2244" s="22">
        <v>1</v>
      </c>
      <c r="F2244" s="22" t="str">
        <f>_xlfn.IFS(MOD(A2244,3)=2,VLOOKUP(A2244,任务数值!A:R,9),MOD(A2244,3)=0,999,MOD(A2244,3)=1,VLOOKUP(A2244,任务数值!A:S,14))</f>
        <v>战斗类型-挂机关卡|35|170</v>
      </c>
      <c r="G2244" s="22">
        <f>_xlfn.IFS(MOD(A2244,3)=2,1,MOD(A2244,3)=0,VLOOKUP(A2244,任务数值!A:S,7),MOD(A2244,3)=1,1)</f>
        <v>1</v>
      </c>
      <c r="H2244" s="6" t="s">
        <v>21</v>
      </c>
      <c r="I2244" s="3">
        <v>3</v>
      </c>
    </row>
    <row r="2245" s="3" customFormat="1" spans="1:9">
      <c r="A2245" s="17">
        <v>2243</v>
      </c>
      <c r="B2245" s="3" t="str">
        <f>_xlfn.IFS(MOD(A2245,3)=2,VLOOKUP(A2245,任务数值!A:I,5),MOD(A2245,3)=0,VLOOKUP(A2245,任务数值!A:I,8),MOD(A2245,3)=1,VLOOKUP(A2245,任务数值!A:S,13))</f>
        <v>通关星球42-2</v>
      </c>
      <c r="C2245" s="17">
        <f t="shared" si="73"/>
        <v>2244</v>
      </c>
      <c r="D2245" s="22" t="str">
        <f t="shared" si="74"/>
        <v>成就类型-通关战斗类型关卡</v>
      </c>
      <c r="E2245" s="22">
        <v>1</v>
      </c>
      <c r="F2245" s="22" t="str">
        <f>_xlfn.IFS(MOD(A2245,3)=2,VLOOKUP(A2245,任务数值!A:R,9),MOD(A2245,3)=0,999,MOD(A2245,3)=1,VLOOKUP(A2245,任务数值!A:S,14))</f>
        <v>战斗类型-精英关卡|42|2</v>
      </c>
      <c r="G2245" s="22">
        <f>_xlfn.IFS(MOD(A2245,3)=2,1,MOD(A2245,3)=0,VLOOKUP(A2245,任务数值!A:S,7),MOD(A2245,3)=1,1)</f>
        <v>1</v>
      </c>
      <c r="H2245" s="6" t="s">
        <v>21</v>
      </c>
      <c r="I2245" s="3">
        <v>3</v>
      </c>
    </row>
    <row r="2246" s="3" customFormat="1" spans="1:9">
      <c r="A2246" s="17">
        <v>2244</v>
      </c>
      <c r="B2246" s="3" t="str">
        <f>_xlfn.IFS(MOD(A2246,3)=2,VLOOKUP(A2246,任务数值!A:I,5),MOD(A2246,3)=0,VLOOKUP(A2246,任务数值!A:I,8),MOD(A2246,3)=1,VLOOKUP(A2246,任务数值!A:S,13))</f>
        <v>职业总等级到达15000</v>
      </c>
      <c r="C2246" s="17">
        <f t="shared" si="73"/>
        <v>2245</v>
      </c>
      <c r="D2246" s="22" t="str">
        <f t="shared" si="74"/>
        <v>成就类型-职业到达等级</v>
      </c>
      <c r="E2246" s="22">
        <v>1</v>
      </c>
      <c r="F2246" s="22">
        <f>_xlfn.IFS(MOD(A2246,3)=2,VLOOKUP(A2246,任务数值!A:R,9),MOD(A2246,3)=0,999,MOD(A2246,3)=1,VLOOKUP(A2246,任务数值!A:S,14))</f>
        <v>999</v>
      </c>
      <c r="G2246" s="22">
        <f>_xlfn.IFS(MOD(A2246,3)=2,1,MOD(A2246,3)=0,VLOOKUP(A2246,任务数值!A:S,7),MOD(A2246,3)=1,1)</f>
        <v>15000</v>
      </c>
      <c r="H2246" s="6" t="s">
        <v>21</v>
      </c>
      <c r="I2246" s="3">
        <v>3</v>
      </c>
    </row>
    <row r="2247" s="3" customFormat="1" spans="1:9">
      <c r="A2247" s="17">
        <v>2245</v>
      </c>
      <c r="B2247" s="3" t="str">
        <f>_xlfn.IFS(MOD(A2247,3)=2,VLOOKUP(A2247,任务数值!A:I,5),MOD(A2247,3)=0,VLOOKUP(A2247,任务数值!A:I,8),MOD(A2247,3)=1,VLOOKUP(A2247,任务数值!A:S,13))</f>
        <v>通关守卫战:暗紫星170</v>
      </c>
      <c r="C2247" s="17">
        <f t="shared" si="73"/>
        <v>2246</v>
      </c>
      <c r="D2247" s="22" t="str">
        <f t="shared" si="74"/>
        <v>成就类型-通关战斗类型关卡</v>
      </c>
      <c r="E2247" s="22">
        <v>1</v>
      </c>
      <c r="F2247" s="22" t="str">
        <f>_xlfn.IFS(MOD(A2247,3)=2,VLOOKUP(A2247,任务数值!A:R,9),MOD(A2247,3)=0,999,MOD(A2247,3)=1,VLOOKUP(A2247,任务数值!A:S,14))</f>
        <v>战斗类型-挂机关卡|35|170</v>
      </c>
      <c r="G2247" s="22">
        <f>_xlfn.IFS(MOD(A2247,3)=2,1,MOD(A2247,3)=0,VLOOKUP(A2247,任务数值!A:S,7),MOD(A2247,3)=1,1)</f>
        <v>1</v>
      </c>
      <c r="H2247" s="6" t="s">
        <v>21</v>
      </c>
      <c r="I2247" s="3">
        <v>3</v>
      </c>
    </row>
    <row r="2248" s="3" customFormat="1" spans="1:9">
      <c r="A2248" s="17">
        <v>2246</v>
      </c>
      <c r="B2248" s="3" t="str">
        <f>_xlfn.IFS(MOD(A2248,3)=2,VLOOKUP(A2248,任务数值!A:I,5),MOD(A2248,3)=0,VLOOKUP(A2248,任务数值!A:I,8),MOD(A2248,3)=1,VLOOKUP(A2248,任务数值!A:S,13))</f>
        <v>通关星球42-2</v>
      </c>
      <c r="C2248" s="17">
        <f t="shared" si="73"/>
        <v>2247</v>
      </c>
      <c r="D2248" s="22" t="str">
        <f t="shared" si="74"/>
        <v>成就类型-通关战斗类型关卡</v>
      </c>
      <c r="E2248" s="22">
        <v>1</v>
      </c>
      <c r="F2248" s="22" t="str">
        <f>_xlfn.IFS(MOD(A2248,3)=2,VLOOKUP(A2248,任务数值!A:R,9),MOD(A2248,3)=0,999,MOD(A2248,3)=1,VLOOKUP(A2248,任务数值!A:S,14))</f>
        <v>战斗类型-精英关卡|42|2</v>
      </c>
      <c r="G2248" s="22">
        <f>_xlfn.IFS(MOD(A2248,3)=2,1,MOD(A2248,3)=0,VLOOKUP(A2248,任务数值!A:S,7),MOD(A2248,3)=1,1)</f>
        <v>1</v>
      </c>
      <c r="H2248" s="6" t="s">
        <v>21</v>
      </c>
      <c r="I2248" s="3">
        <v>3</v>
      </c>
    </row>
    <row r="2249" s="3" customFormat="1" spans="1:9">
      <c r="A2249" s="17">
        <v>2247</v>
      </c>
      <c r="B2249" s="3" t="str">
        <f>_xlfn.IFS(MOD(A2249,3)=2,VLOOKUP(A2249,任务数值!A:I,5),MOD(A2249,3)=0,VLOOKUP(A2249,任务数值!A:I,8),MOD(A2249,3)=1,VLOOKUP(A2249,任务数值!A:S,13))</f>
        <v>职业总等级到达15000</v>
      </c>
      <c r="C2249" s="17">
        <f t="shared" si="73"/>
        <v>2248</v>
      </c>
      <c r="D2249" s="22" t="str">
        <f t="shared" si="74"/>
        <v>成就类型-职业到达等级</v>
      </c>
      <c r="E2249" s="22">
        <v>1</v>
      </c>
      <c r="F2249" s="22">
        <f>_xlfn.IFS(MOD(A2249,3)=2,VLOOKUP(A2249,任务数值!A:R,9),MOD(A2249,3)=0,999,MOD(A2249,3)=1,VLOOKUP(A2249,任务数值!A:S,14))</f>
        <v>999</v>
      </c>
      <c r="G2249" s="22">
        <f>_xlfn.IFS(MOD(A2249,3)=2,1,MOD(A2249,3)=0,VLOOKUP(A2249,任务数值!A:S,7),MOD(A2249,3)=1,1)</f>
        <v>15000</v>
      </c>
      <c r="H2249" s="6" t="s">
        <v>21</v>
      </c>
      <c r="I2249" s="3">
        <v>3</v>
      </c>
    </row>
    <row r="2250" s="3" customFormat="1" spans="1:9">
      <c r="A2250" s="17">
        <v>2248</v>
      </c>
      <c r="B2250" s="3" t="str">
        <f>_xlfn.IFS(MOD(A2250,3)=2,VLOOKUP(A2250,任务数值!A:I,5),MOD(A2250,3)=0,VLOOKUP(A2250,任务数值!A:I,8),MOD(A2250,3)=1,VLOOKUP(A2250,任务数值!A:S,13))</f>
        <v>通关守卫战:暗紫星170</v>
      </c>
      <c r="C2250" s="17">
        <f t="shared" si="73"/>
        <v>2249</v>
      </c>
      <c r="D2250" s="22" t="str">
        <f t="shared" si="74"/>
        <v>成就类型-通关战斗类型关卡</v>
      </c>
      <c r="E2250" s="22">
        <v>1</v>
      </c>
      <c r="F2250" s="22" t="str">
        <f>_xlfn.IFS(MOD(A2250,3)=2,VLOOKUP(A2250,任务数值!A:R,9),MOD(A2250,3)=0,999,MOD(A2250,3)=1,VLOOKUP(A2250,任务数值!A:S,14))</f>
        <v>战斗类型-挂机关卡|35|170</v>
      </c>
      <c r="G2250" s="22">
        <f>_xlfn.IFS(MOD(A2250,3)=2,1,MOD(A2250,3)=0,VLOOKUP(A2250,任务数值!A:S,7),MOD(A2250,3)=1,1)</f>
        <v>1</v>
      </c>
      <c r="H2250" s="6" t="s">
        <v>21</v>
      </c>
      <c r="I2250" s="3">
        <v>3</v>
      </c>
    </row>
    <row r="2251" s="3" customFormat="1" spans="1:9">
      <c r="A2251" s="17">
        <v>2249</v>
      </c>
      <c r="B2251" s="3" t="str">
        <f>_xlfn.IFS(MOD(A2251,3)=2,VLOOKUP(A2251,任务数值!A:I,5),MOD(A2251,3)=0,VLOOKUP(A2251,任务数值!A:I,8),MOD(A2251,3)=1,VLOOKUP(A2251,任务数值!A:S,13))</f>
        <v>通关星球42-2</v>
      </c>
      <c r="C2251" s="17">
        <f t="shared" si="73"/>
        <v>2250</v>
      </c>
      <c r="D2251" s="22" t="str">
        <f t="shared" si="74"/>
        <v>成就类型-通关战斗类型关卡</v>
      </c>
      <c r="E2251" s="22">
        <v>1</v>
      </c>
      <c r="F2251" s="22" t="str">
        <f>_xlfn.IFS(MOD(A2251,3)=2,VLOOKUP(A2251,任务数值!A:R,9),MOD(A2251,3)=0,999,MOD(A2251,3)=1,VLOOKUP(A2251,任务数值!A:S,14))</f>
        <v>战斗类型-精英关卡|42|2</v>
      </c>
      <c r="G2251" s="22">
        <f>_xlfn.IFS(MOD(A2251,3)=2,1,MOD(A2251,3)=0,VLOOKUP(A2251,任务数值!A:S,7),MOD(A2251,3)=1,1)</f>
        <v>1</v>
      </c>
      <c r="H2251" s="6" t="s">
        <v>21</v>
      </c>
      <c r="I2251" s="3">
        <v>3</v>
      </c>
    </row>
    <row r="2252" s="3" customFormat="1" spans="1:9">
      <c r="A2252" s="17">
        <v>2250</v>
      </c>
      <c r="B2252" s="3" t="str">
        <f>_xlfn.IFS(MOD(A2252,3)=2,VLOOKUP(A2252,任务数值!A:I,5),MOD(A2252,3)=0,VLOOKUP(A2252,任务数值!A:I,8),MOD(A2252,3)=1,VLOOKUP(A2252,任务数值!A:S,13))</f>
        <v>职业总等级到达15000</v>
      </c>
      <c r="C2252" s="17">
        <f t="shared" si="73"/>
        <v>2251</v>
      </c>
      <c r="D2252" s="22" t="str">
        <f t="shared" si="74"/>
        <v>成就类型-职业到达等级</v>
      </c>
      <c r="E2252" s="22">
        <v>1</v>
      </c>
      <c r="F2252" s="22">
        <f>_xlfn.IFS(MOD(A2252,3)=2,VLOOKUP(A2252,任务数值!A:R,9),MOD(A2252,3)=0,999,MOD(A2252,3)=1,VLOOKUP(A2252,任务数值!A:S,14))</f>
        <v>999</v>
      </c>
      <c r="G2252" s="22">
        <f>_xlfn.IFS(MOD(A2252,3)=2,1,MOD(A2252,3)=0,VLOOKUP(A2252,任务数值!A:S,7),MOD(A2252,3)=1,1)</f>
        <v>15000</v>
      </c>
      <c r="H2252" s="6" t="s">
        <v>21</v>
      </c>
      <c r="I2252" s="3">
        <v>3</v>
      </c>
    </row>
    <row r="2253" s="3" customFormat="1" spans="1:9">
      <c r="A2253" s="17">
        <v>2251</v>
      </c>
      <c r="B2253" s="3" t="str">
        <f>_xlfn.IFS(MOD(A2253,3)=2,VLOOKUP(A2253,任务数值!A:I,5),MOD(A2253,3)=0,VLOOKUP(A2253,任务数值!A:I,8),MOD(A2253,3)=1,VLOOKUP(A2253,任务数值!A:S,13))</f>
        <v>通关守卫战:暗紫星170</v>
      </c>
      <c r="C2253" s="17">
        <f t="shared" si="73"/>
        <v>2252</v>
      </c>
      <c r="D2253" s="22" t="str">
        <f t="shared" si="74"/>
        <v>成就类型-通关战斗类型关卡</v>
      </c>
      <c r="E2253" s="22">
        <v>1</v>
      </c>
      <c r="F2253" s="22" t="str">
        <f>_xlfn.IFS(MOD(A2253,3)=2,VLOOKUP(A2253,任务数值!A:R,9),MOD(A2253,3)=0,999,MOD(A2253,3)=1,VLOOKUP(A2253,任务数值!A:S,14))</f>
        <v>战斗类型-挂机关卡|35|170</v>
      </c>
      <c r="G2253" s="22">
        <f>_xlfn.IFS(MOD(A2253,3)=2,1,MOD(A2253,3)=0,VLOOKUP(A2253,任务数值!A:S,7),MOD(A2253,3)=1,1)</f>
        <v>1</v>
      </c>
      <c r="H2253" s="6" t="s">
        <v>21</v>
      </c>
      <c r="I2253" s="3">
        <v>3</v>
      </c>
    </row>
    <row r="2254" s="3" customFormat="1" spans="1:9">
      <c r="A2254" s="17">
        <v>2252</v>
      </c>
      <c r="B2254" s="3" t="str">
        <f>_xlfn.IFS(MOD(A2254,3)=2,VLOOKUP(A2254,任务数值!A:I,5),MOD(A2254,3)=0,VLOOKUP(A2254,任务数值!A:I,8),MOD(A2254,3)=1,VLOOKUP(A2254,任务数值!A:S,13))</f>
        <v>通关星球42-2</v>
      </c>
      <c r="C2254" s="17">
        <f t="shared" si="73"/>
        <v>2253</v>
      </c>
      <c r="D2254" s="22" t="str">
        <f t="shared" si="74"/>
        <v>成就类型-通关战斗类型关卡</v>
      </c>
      <c r="E2254" s="22">
        <v>1</v>
      </c>
      <c r="F2254" s="22" t="str">
        <f>_xlfn.IFS(MOD(A2254,3)=2,VLOOKUP(A2254,任务数值!A:R,9),MOD(A2254,3)=0,999,MOD(A2254,3)=1,VLOOKUP(A2254,任务数值!A:S,14))</f>
        <v>战斗类型-精英关卡|42|2</v>
      </c>
      <c r="G2254" s="22">
        <f>_xlfn.IFS(MOD(A2254,3)=2,1,MOD(A2254,3)=0,VLOOKUP(A2254,任务数值!A:S,7),MOD(A2254,3)=1,1)</f>
        <v>1</v>
      </c>
      <c r="H2254" s="6" t="s">
        <v>21</v>
      </c>
      <c r="I2254" s="3">
        <v>3</v>
      </c>
    </row>
    <row r="2255" s="3" customFormat="1" spans="1:9">
      <c r="A2255" s="17">
        <v>2253</v>
      </c>
      <c r="B2255" s="3" t="str">
        <f>_xlfn.IFS(MOD(A2255,3)=2,VLOOKUP(A2255,任务数值!A:I,5),MOD(A2255,3)=0,VLOOKUP(A2255,任务数值!A:I,8),MOD(A2255,3)=1,VLOOKUP(A2255,任务数值!A:S,13))</f>
        <v>职业总等级到达15000</v>
      </c>
      <c r="C2255" s="17">
        <f t="shared" si="73"/>
        <v>2254</v>
      </c>
      <c r="D2255" s="22" t="str">
        <f t="shared" si="74"/>
        <v>成就类型-职业到达等级</v>
      </c>
      <c r="E2255" s="22">
        <v>1</v>
      </c>
      <c r="F2255" s="22">
        <f>_xlfn.IFS(MOD(A2255,3)=2,VLOOKUP(A2255,任务数值!A:R,9),MOD(A2255,3)=0,999,MOD(A2255,3)=1,VLOOKUP(A2255,任务数值!A:S,14))</f>
        <v>999</v>
      </c>
      <c r="G2255" s="22">
        <f>_xlfn.IFS(MOD(A2255,3)=2,1,MOD(A2255,3)=0,VLOOKUP(A2255,任务数值!A:S,7),MOD(A2255,3)=1,1)</f>
        <v>15000</v>
      </c>
      <c r="H2255" s="6" t="s">
        <v>21</v>
      </c>
      <c r="I2255" s="3">
        <v>3</v>
      </c>
    </row>
    <row r="2256" s="3" customFormat="1" spans="1:9">
      <c r="A2256" s="17">
        <v>2254</v>
      </c>
      <c r="B2256" s="3" t="str">
        <f>_xlfn.IFS(MOD(A2256,3)=2,VLOOKUP(A2256,任务数值!A:I,5),MOD(A2256,3)=0,VLOOKUP(A2256,任务数值!A:I,8),MOD(A2256,3)=1,VLOOKUP(A2256,任务数值!A:S,13))</f>
        <v>通关守卫战:暗紫星170</v>
      </c>
      <c r="C2256" s="17">
        <f t="shared" si="73"/>
        <v>2255</v>
      </c>
      <c r="D2256" s="22" t="str">
        <f t="shared" si="74"/>
        <v>成就类型-通关战斗类型关卡</v>
      </c>
      <c r="E2256" s="22">
        <v>1</v>
      </c>
      <c r="F2256" s="22" t="str">
        <f>_xlfn.IFS(MOD(A2256,3)=2,VLOOKUP(A2256,任务数值!A:R,9),MOD(A2256,3)=0,999,MOD(A2256,3)=1,VLOOKUP(A2256,任务数值!A:S,14))</f>
        <v>战斗类型-挂机关卡|35|170</v>
      </c>
      <c r="G2256" s="22">
        <f>_xlfn.IFS(MOD(A2256,3)=2,1,MOD(A2256,3)=0,VLOOKUP(A2256,任务数值!A:S,7),MOD(A2256,3)=1,1)</f>
        <v>1</v>
      </c>
      <c r="H2256" s="6" t="s">
        <v>21</v>
      </c>
      <c r="I2256" s="3">
        <v>3</v>
      </c>
    </row>
    <row r="2257" s="3" customFormat="1" spans="1:9">
      <c r="A2257" s="17">
        <v>2255</v>
      </c>
      <c r="B2257" s="3" t="str">
        <f>_xlfn.IFS(MOD(A2257,3)=2,VLOOKUP(A2257,任务数值!A:I,5),MOD(A2257,3)=0,VLOOKUP(A2257,任务数值!A:I,8),MOD(A2257,3)=1,VLOOKUP(A2257,任务数值!A:S,13))</f>
        <v>通关星球42-2</v>
      </c>
      <c r="C2257" s="17">
        <f t="shared" si="73"/>
        <v>2256</v>
      </c>
      <c r="D2257" s="22" t="str">
        <f t="shared" si="74"/>
        <v>成就类型-通关战斗类型关卡</v>
      </c>
      <c r="E2257" s="22">
        <v>1</v>
      </c>
      <c r="F2257" s="22" t="str">
        <f>_xlfn.IFS(MOD(A2257,3)=2,VLOOKUP(A2257,任务数值!A:R,9),MOD(A2257,3)=0,999,MOD(A2257,3)=1,VLOOKUP(A2257,任务数值!A:S,14))</f>
        <v>战斗类型-精英关卡|42|2</v>
      </c>
      <c r="G2257" s="22">
        <f>_xlfn.IFS(MOD(A2257,3)=2,1,MOD(A2257,3)=0,VLOOKUP(A2257,任务数值!A:S,7),MOD(A2257,3)=1,1)</f>
        <v>1</v>
      </c>
      <c r="H2257" s="6" t="s">
        <v>21</v>
      </c>
      <c r="I2257" s="3">
        <v>3</v>
      </c>
    </row>
    <row r="2258" s="3" customFormat="1" spans="1:9">
      <c r="A2258" s="17">
        <v>2256</v>
      </c>
      <c r="B2258" s="3" t="str">
        <f>_xlfn.IFS(MOD(A2258,3)=2,VLOOKUP(A2258,任务数值!A:I,5),MOD(A2258,3)=0,VLOOKUP(A2258,任务数值!A:I,8),MOD(A2258,3)=1,VLOOKUP(A2258,任务数值!A:S,13))</f>
        <v>职业总等级到达15000</v>
      </c>
      <c r="C2258" s="17">
        <f t="shared" si="73"/>
        <v>2257</v>
      </c>
      <c r="D2258" s="22" t="str">
        <f t="shared" si="74"/>
        <v>成就类型-职业到达等级</v>
      </c>
      <c r="E2258" s="22">
        <v>1</v>
      </c>
      <c r="F2258" s="22">
        <f>_xlfn.IFS(MOD(A2258,3)=2,VLOOKUP(A2258,任务数值!A:R,9),MOD(A2258,3)=0,999,MOD(A2258,3)=1,VLOOKUP(A2258,任务数值!A:S,14))</f>
        <v>999</v>
      </c>
      <c r="G2258" s="22">
        <f>_xlfn.IFS(MOD(A2258,3)=2,1,MOD(A2258,3)=0,VLOOKUP(A2258,任务数值!A:S,7),MOD(A2258,3)=1,1)</f>
        <v>15000</v>
      </c>
      <c r="H2258" s="6" t="s">
        <v>21</v>
      </c>
      <c r="I2258" s="3">
        <v>3</v>
      </c>
    </row>
    <row r="2259" s="3" customFormat="1" spans="1:9">
      <c r="A2259" s="17">
        <v>2257</v>
      </c>
      <c r="B2259" s="3" t="str">
        <f>_xlfn.IFS(MOD(A2259,3)=2,VLOOKUP(A2259,任务数值!A:I,5),MOD(A2259,3)=0,VLOOKUP(A2259,任务数值!A:I,8),MOD(A2259,3)=1,VLOOKUP(A2259,任务数值!A:S,13))</f>
        <v>通关守卫战:暗紫星170</v>
      </c>
      <c r="C2259" s="17">
        <f t="shared" si="73"/>
        <v>2258</v>
      </c>
      <c r="D2259" s="22" t="str">
        <f t="shared" si="74"/>
        <v>成就类型-通关战斗类型关卡</v>
      </c>
      <c r="E2259" s="22">
        <v>1</v>
      </c>
      <c r="F2259" s="22" t="str">
        <f>_xlfn.IFS(MOD(A2259,3)=2,VLOOKUP(A2259,任务数值!A:R,9),MOD(A2259,3)=0,999,MOD(A2259,3)=1,VLOOKUP(A2259,任务数值!A:S,14))</f>
        <v>战斗类型-挂机关卡|35|170</v>
      </c>
      <c r="G2259" s="22">
        <f>_xlfn.IFS(MOD(A2259,3)=2,1,MOD(A2259,3)=0,VLOOKUP(A2259,任务数值!A:S,7),MOD(A2259,3)=1,1)</f>
        <v>1</v>
      </c>
      <c r="H2259" s="6" t="s">
        <v>21</v>
      </c>
      <c r="I2259" s="3">
        <v>3</v>
      </c>
    </row>
    <row r="2260" s="3" customFormat="1" spans="1:9">
      <c r="A2260" s="17">
        <v>2258</v>
      </c>
      <c r="B2260" s="3" t="str">
        <f>_xlfn.IFS(MOD(A2260,3)=2,VLOOKUP(A2260,任务数值!A:I,5),MOD(A2260,3)=0,VLOOKUP(A2260,任务数值!A:I,8),MOD(A2260,3)=1,VLOOKUP(A2260,任务数值!A:S,13))</f>
        <v>通关星球42-2</v>
      </c>
      <c r="C2260" s="17">
        <f t="shared" si="73"/>
        <v>2259</v>
      </c>
      <c r="D2260" s="22" t="str">
        <f t="shared" si="74"/>
        <v>成就类型-通关战斗类型关卡</v>
      </c>
      <c r="E2260" s="22">
        <v>1</v>
      </c>
      <c r="F2260" s="22" t="str">
        <f>_xlfn.IFS(MOD(A2260,3)=2,VLOOKUP(A2260,任务数值!A:R,9),MOD(A2260,3)=0,999,MOD(A2260,3)=1,VLOOKUP(A2260,任务数值!A:S,14))</f>
        <v>战斗类型-精英关卡|42|2</v>
      </c>
      <c r="G2260" s="22">
        <f>_xlfn.IFS(MOD(A2260,3)=2,1,MOD(A2260,3)=0,VLOOKUP(A2260,任务数值!A:S,7),MOD(A2260,3)=1,1)</f>
        <v>1</v>
      </c>
      <c r="H2260" s="6" t="s">
        <v>21</v>
      </c>
      <c r="I2260" s="3">
        <v>3</v>
      </c>
    </row>
    <row r="2261" s="3" customFormat="1" spans="1:9">
      <c r="A2261" s="17">
        <v>2259</v>
      </c>
      <c r="B2261" s="3" t="str">
        <f>_xlfn.IFS(MOD(A2261,3)=2,VLOOKUP(A2261,任务数值!A:I,5),MOD(A2261,3)=0,VLOOKUP(A2261,任务数值!A:I,8),MOD(A2261,3)=1,VLOOKUP(A2261,任务数值!A:S,13))</f>
        <v>职业总等级到达15000</v>
      </c>
      <c r="C2261" s="17">
        <f t="shared" si="73"/>
        <v>2260</v>
      </c>
      <c r="D2261" s="22" t="str">
        <f t="shared" si="74"/>
        <v>成就类型-职业到达等级</v>
      </c>
      <c r="E2261" s="22">
        <v>1</v>
      </c>
      <c r="F2261" s="22">
        <f>_xlfn.IFS(MOD(A2261,3)=2,VLOOKUP(A2261,任务数值!A:R,9),MOD(A2261,3)=0,999,MOD(A2261,3)=1,VLOOKUP(A2261,任务数值!A:S,14))</f>
        <v>999</v>
      </c>
      <c r="G2261" s="22">
        <f>_xlfn.IFS(MOD(A2261,3)=2,1,MOD(A2261,3)=0,VLOOKUP(A2261,任务数值!A:S,7),MOD(A2261,3)=1,1)</f>
        <v>15000</v>
      </c>
      <c r="H2261" s="6" t="s">
        <v>21</v>
      </c>
      <c r="I2261" s="3">
        <v>3</v>
      </c>
    </row>
    <row r="2262" s="3" customFormat="1" spans="1:9">
      <c r="A2262" s="17">
        <v>2260</v>
      </c>
      <c r="B2262" s="3" t="str">
        <f>_xlfn.IFS(MOD(A2262,3)=2,VLOOKUP(A2262,任务数值!A:I,5),MOD(A2262,3)=0,VLOOKUP(A2262,任务数值!A:I,8),MOD(A2262,3)=1,VLOOKUP(A2262,任务数值!A:S,13))</f>
        <v>通关守卫战:暗紫星170</v>
      </c>
      <c r="C2262" s="17">
        <f t="shared" si="73"/>
        <v>2261</v>
      </c>
      <c r="D2262" s="22" t="str">
        <f t="shared" si="74"/>
        <v>成就类型-通关战斗类型关卡</v>
      </c>
      <c r="E2262" s="22">
        <v>1</v>
      </c>
      <c r="F2262" s="22" t="str">
        <f>_xlfn.IFS(MOD(A2262,3)=2,VLOOKUP(A2262,任务数值!A:R,9),MOD(A2262,3)=0,999,MOD(A2262,3)=1,VLOOKUP(A2262,任务数值!A:S,14))</f>
        <v>战斗类型-挂机关卡|35|170</v>
      </c>
      <c r="G2262" s="22">
        <f>_xlfn.IFS(MOD(A2262,3)=2,1,MOD(A2262,3)=0,VLOOKUP(A2262,任务数值!A:S,7),MOD(A2262,3)=1,1)</f>
        <v>1</v>
      </c>
      <c r="H2262" s="6" t="s">
        <v>21</v>
      </c>
      <c r="I2262" s="3">
        <v>3</v>
      </c>
    </row>
    <row r="2263" s="3" customFormat="1" spans="1:9">
      <c r="A2263" s="17">
        <v>2261</v>
      </c>
      <c r="B2263" s="3" t="str">
        <f>_xlfn.IFS(MOD(A2263,3)=2,VLOOKUP(A2263,任务数值!A:I,5),MOD(A2263,3)=0,VLOOKUP(A2263,任务数值!A:I,8),MOD(A2263,3)=1,VLOOKUP(A2263,任务数值!A:S,13))</f>
        <v>通关星球42-2</v>
      </c>
      <c r="C2263" s="17">
        <f t="shared" si="73"/>
        <v>2262</v>
      </c>
      <c r="D2263" s="22" t="str">
        <f t="shared" si="74"/>
        <v>成就类型-通关战斗类型关卡</v>
      </c>
      <c r="E2263" s="22">
        <v>1</v>
      </c>
      <c r="F2263" s="22" t="str">
        <f>_xlfn.IFS(MOD(A2263,3)=2,VLOOKUP(A2263,任务数值!A:R,9),MOD(A2263,3)=0,999,MOD(A2263,3)=1,VLOOKUP(A2263,任务数值!A:S,14))</f>
        <v>战斗类型-精英关卡|42|2</v>
      </c>
      <c r="G2263" s="22">
        <f>_xlfn.IFS(MOD(A2263,3)=2,1,MOD(A2263,3)=0,VLOOKUP(A2263,任务数值!A:S,7),MOD(A2263,3)=1,1)</f>
        <v>1</v>
      </c>
      <c r="H2263" s="6" t="s">
        <v>21</v>
      </c>
      <c r="I2263" s="3">
        <v>3</v>
      </c>
    </row>
    <row r="2264" s="3" customFormat="1" spans="1:9">
      <c r="A2264" s="17">
        <v>2262</v>
      </c>
      <c r="B2264" s="3" t="str">
        <f>_xlfn.IFS(MOD(A2264,3)=2,VLOOKUP(A2264,任务数值!A:I,5),MOD(A2264,3)=0,VLOOKUP(A2264,任务数值!A:I,8),MOD(A2264,3)=1,VLOOKUP(A2264,任务数值!A:S,13))</f>
        <v>职业总等级到达15000</v>
      </c>
      <c r="C2264" s="17">
        <f t="shared" si="73"/>
        <v>2263</v>
      </c>
      <c r="D2264" s="22" t="str">
        <f t="shared" si="74"/>
        <v>成就类型-职业到达等级</v>
      </c>
      <c r="E2264" s="22">
        <v>1</v>
      </c>
      <c r="F2264" s="22">
        <f>_xlfn.IFS(MOD(A2264,3)=2,VLOOKUP(A2264,任务数值!A:R,9),MOD(A2264,3)=0,999,MOD(A2264,3)=1,VLOOKUP(A2264,任务数值!A:S,14))</f>
        <v>999</v>
      </c>
      <c r="G2264" s="22">
        <f>_xlfn.IFS(MOD(A2264,3)=2,1,MOD(A2264,3)=0,VLOOKUP(A2264,任务数值!A:S,7),MOD(A2264,3)=1,1)</f>
        <v>15000</v>
      </c>
      <c r="H2264" s="6" t="s">
        <v>21</v>
      </c>
      <c r="I2264" s="3">
        <v>3</v>
      </c>
    </row>
    <row r="2265" s="3" customFormat="1" spans="1:9">
      <c r="A2265" s="17">
        <v>2263</v>
      </c>
      <c r="B2265" s="3" t="str">
        <f>_xlfn.IFS(MOD(A2265,3)=2,VLOOKUP(A2265,任务数值!A:I,5),MOD(A2265,3)=0,VLOOKUP(A2265,任务数值!A:I,8),MOD(A2265,3)=1,VLOOKUP(A2265,任务数值!A:S,13))</f>
        <v>通关守卫战:暗紫星170</v>
      </c>
      <c r="C2265" s="17">
        <f t="shared" si="73"/>
        <v>2264</v>
      </c>
      <c r="D2265" s="22" t="str">
        <f t="shared" si="74"/>
        <v>成就类型-通关战斗类型关卡</v>
      </c>
      <c r="E2265" s="22">
        <v>1</v>
      </c>
      <c r="F2265" s="22" t="str">
        <f>_xlfn.IFS(MOD(A2265,3)=2,VLOOKUP(A2265,任务数值!A:R,9),MOD(A2265,3)=0,999,MOD(A2265,3)=1,VLOOKUP(A2265,任务数值!A:S,14))</f>
        <v>战斗类型-挂机关卡|35|170</v>
      </c>
      <c r="G2265" s="22">
        <f>_xlfn.IFS(MOD(A2265,3)=2,1,MOD(A2265,3)=0,VLOOKUP(A2265,任务数值!A:S,7),MOD(A2265,3)=1,1)</f>
        <v>1</v>
      </c>
      <c r="H2265" s="6" t="s">
        <v>21</v>
      </c>
      <c r="I2265" s="3">
        <v>3</v>
      </c>
    </row>
    <row r="2266" s="3" customFormat="1" spans="1:9">
      <c r="A2266" s="17">
        <v>2264</v>
      </c>
      <c r="B2266" s="3" t="str">
        <f>_xlfn.IFS(MOD(A2266,3)=2,VLOOKUP(A2266,任务数值!A:I,5),MOD(A2266,3)=0,VLOOKUP(A2266,任务数值!A:I,8),MOD(A2266,3)=1,VLOOKUP(A2266,任务数值!A:S,13))</f>
        <v>通关星球42-2</v>
      </c>
      <c r="C2266" s="17">
        <f t="shared" si="73"/>
        <v>2265</v>
      </c>
      <c r="D2266" s="22" t="str">
        <f t="shared" si="74"/>
        <v>成就类型-通关战斗类型关卡</v>
      </c>
      <c r="E2266" s="22">
        <v>1</v>
      </c>
      <c r="F2266" s="22" t="str">
        <f>_xlfn.IFS(MOD(A2266,3)=2,VLOOKUP(A2266,任务数值!A:R,9),MOD(A2266,3)=0,999,MOD(A2266,3)=1,VLOOKUP(A2266,任务数值!A:S,14))</f>
        <v>战斗类型-精英关卡|42|2</v>
      </c>
      <c r="G2266" s="22">
        <f>_xlfn.IFS(MOD(A2266,3)=2,1,MOD(A2266,3)=0,VLOOKUP(A2266,任务数值!A:S,7),MOD(A2266,3)=1,1)</f>
        <v>1</v>
      </c>
      <c r="H2266" s="6" t="s">
        <v>21</v>
      </c>
      <c r="I2266" s="3">
        <v>3</v>
      </c>
    </row>
    <row r="2267" s="3" customFormat="1" spans="1:9">
      <c r="A2267" s="17">
        <v>2265</v>
      </c>
      <c r="B2267" s="3" t="str">
        <f>_xlfn.IFS(MOD(A2267,3)=2,VLOOKUP(A2267,任务数值!A:I,5),MOD(A2267,3)=0,VLOOKUP(A2267,任务数值!A:I,8),MOD(A2267,3)=1,VLOOKUP(A2267,任务数值!A:S,13))</f>
        <v>职业总等级到达15000</v>
      </c>
      <c r="C2267" s="17">
        <f t="shared" si="73"/>
        <v>2266</v>
      </c>
      <c r="D2267" s="22" t="str">
        <f t="shared" si="74"/>
        <v>成就类型-职业到达等级</v>
      </c>
      <c r="E2267" s="22">
        <v>1</v>
      </c>
      <c r="F2267" s="22">
        <f>_xlfn.IFS(MOD(A2267,3)=2,VLOOKUP(A2267,任务数值!A:R,9),MOD(A2267,3)=0,999,MOD(A2267,3)=1,VLOOKUP(A2267,任务数值!A:S,14))</f>
        <v>999</v>
      </c>
      <c r="G2267" s="22">
        <f>_xlfn.IFS(MOD(A2267,3)=2,1,MOD(A2267,3)=0,VLOOKUP(A2267,任务数值!A:S,7),MOD(A2267,3)=1,1)</f>
        <v>15000</v>
      </c>
      <c r="H2267" s="6" t="s">
        <v>21</v>
      </c>
      <c r="I2267" s="3">
        <v>3</v>
      </c>
    </row>
    <row r="2268" s="3" customFormat="1" spans="1:9">
      <c r="A2268" s="17">
        <v>2266</v>
      </c>
      <c r="B2268" s="3" t="str">
        <f>_xlfn.IFS(MOD(A2268,3)=2,VLOOKUP(A2268,任务数值!A:I,5),MOD(A2268,3)=0,VLOOKUP(A2268,任务数值!A:I,8),MOD(A2268,3)=1,VLOOKUP(A2268,任务数值!A:S,13))</f>
        <v>通关守卫战:暗紫星170</v>
      </c>
      <c r="C2268" s="17">
        <f t="shared" si="73"/>
        <v>2267</v>
      </c>
      <c r="D2268" s="22" t="str">
        <f t="shared" si="74"/>
        <v>成就类型-通关战斗类型关卡</v>
      </c>
      <c r="E2268" s="22">
        <v>1</v>
      </c>
      <c r="F2268" s="22" t="str">
        <f>_xlfn.IFS(MOD(A2268,3)=2,VLOOKUP(A2268,任务数值!A:R,9),MOD(A2268,3)=0,999,MOD(A2268,3)=1,VLOOKUP(A2268,任务数值!A:S,14))</f>
        <v>战斗类型-挂机关卡|35|170</v>
      </c>
      <c r="G2268" s="22">
        <f>_xlfn.IFS(MOD(A2268,3)=2,1,MOD(A2268,3)=0,VLOOKUP(A2268,任务数值!A:S,7),MOD(A2268,3)=1,1)</f>
        <v>1</v>
      </c>
      <c r="H2268" s="6" t="s">
        <v>21</v>
      </c>
      <c r="I2268" s="3">
        <v>3</v>
      </c>
    </row>
    <row r="2269" s="3" customFormat="1" spans="1:9">
      <c r="A2269" s="17">
        <v>2267</v>
      </c>
      <c r="B2269" s="3" t="str">
        <f>_xlfn.IFS(MOD(A2269,3)=2,VLOOKUP(A2269,任务数值!A:I,5),MOD(A2269,3)=0,VLOOKUP(A2269,任务数值!A:I,8),MOD(A2269,3)=1,VLOOKUP(A2269,任务数值!A:S,13))</f>
        <v>通关星球42-2</v>
      </c>
      <c r="C2269" s="17">
        <f t="shared" si="73"/>
        <v>2268</v>
      </c>
      <c r="D2269" s="22" t="str">
        <f t="shared" si="74"/>
        <v>成就类型-通关战斗类型关卡</v>
      </c>
      <c r="E2269" s="22">
        <v>1</v>
      </c>
      <c r="F2269" s="22" t="str">
        <f>_xlfn.IFS(MOD(A2269,3)=2,VLOOKUP(A2269,任务数值!A:R,9),MOD(A2269,3)=0,999,MOD(A2269,3)=1,VLOOKUP(A2269,任务数值!A:S,14))</f>
        <v>战斗类型-精英关卡|42|2</v>
      </c>
      <c r="G2269" s="22">
        <f>_xlfn.IFS(MOD(A2269,3)=2,1,MOD(A2269,3)=0,VLOOKUP(A2269,任务数值!A:S,7),MOD(A2269,3)=1,1)</f>
        <v>1</v>
      </c>
      <c r="H2269" s="6" t="s">
        <v>21</v>
      </c>
      <c r="I2269" s="3">
        <v>3</v>
      </c>
    </row>
    <row r="2270" s="3" customFormat="1" spans="1:9">
      <c r="A2270" s="17">
        <v>2268</v>
      </c>
      <c r="B2270" s="3" t="str">
        <f>_xlfn.IFS(MOD(A2270,3)=2,VLOOKUP(A2270,任务数值!A:I,5),MOD(A2270,3)=0,VLOOKUP(A2270,任务数值!A:I,8),MOD(A2270,3)=1,VLOOKUP(A2270,任务数值!A:S,13))</f>
        <v>职业总等级到达15000</v>
      </c>
      <c r="C2270" s="17">
        <f t="shared" si="73"/>
        <v>2269</v>
      </c>
      <c r="D2270" s="22" t="str">
        <f t="shared" si="74"/>
        <v>成就类型-职业到达等级</v>
      </c>
      <c r="E2270" s="22">
        <v>1</v>
      </c>
      <c r="F2270" s="22">
        <f>_xlfn.IFS(MOD(A2270,3)=2,VLOOKUP(A2270,任务数值!A:R,9),MOD(A2270,3)=0,999,MOD(A2270,3)=1,VLOOKUP(A2270,任务数值!A:S,14))</f>
        <v>999</v>
      </c>
      <c r="G2270" s="22">
        <f>_xlfn.IFS(MOD(A2270,3)=2,1,MOD(A2270,3)=0,VLOOKUP(A2270,任务数值!A:S,7),MOD(A2270,3)=1,1)</f>
        <v>15000</v>
      </c>
      <c r="H2270" s="6" t="s">
        <v>21</v>
      </c>
      <c r="I2270" s="3">
        <v>3</v>
      </c>
    </row>
    <row r="2271" s="3" customFormat="1" spans="1:9">
      <c r="A2271" s="17">
        <v>2269</v>
      </c>
      <c r="B2271" s="3" t="str">
        <f>_xlfn.IFS(MOD(A2271,3)=2,VLOOKUP(A2271,任务数值!A:I,5),MOD(A2271,3)=0,VLOOKUP(A2271,任务数值!A:I,8),MOD(A2271,3)=1,VLOOKUP(A2271,任务数值!A:S,13))</f>
        <v>通关守卫战:暗紫星170</v>
      </c>
      <c r="C2271" s="17">
        <f t="shared" si="73"/>
        <v>2270</v>
      </c>
      <c r="D2271" s="22" t="str">
        <f t="shared" si="74"/>
        <v>成就类型-通关战斗类型关卡</v>
      </c>
      <c r="E2271" s="22">
        <v>1</v>
      </c>
      <c r="F2271" s="22" t="str">
        <f>_xlfn.IFS(MOD(A2271,3)=2,VLOOKUP(A2271,任务数值!A:R,9),MOD(A2271,3)=0,999,MOD(A2271,3)=1,VLOOKUP(A2271,任务数值!A:S,14))</f>
        <v>战斗类型-挂机关卡|35|170</v>
      </c>
      <c r="G2271" s="22">
        <f>_xlfn.IFS(MOD(A2271,3)=2,1,MOD(A2271,3)=0,VLOOKUP(A2271,任务数值!A:S,7),MOD(A2271,3)=1,1)</f>
        <v>1</v>
      </c>
      <c r="H2271" s="6" t="s">
        <v>21</v>
      </c>
      <c r="I2271" s="3">
        <v>3</v>
      </c>
    </row>
    <row r="2272" s="3" customFormat="1" spans="1:9">
      <c r="A2272" s="17">
        <v>2270</v>
      </c>
      <c r="B2272" s="3" t="str">
        <f>_xlfn.IFS(MOD(A2272,3)=2,VLOOKUP(A2272,任务数值!A:I,5),MOD(A2272,3)=0,VLOOKUP(A2272,任务数值!A:I,8),MOD(A2272,3)=1,VLOOKUP(A2272,任务数值!A:S,13))</f>
        <v>通关星球42-2</v>
      </c>
      <c r="C2272" s="17">
        <f t="shared" si="73"/>
        <v>2271</v>
      </c>
      <c r="D2272" s="22" t="str">
        <f t="shared" si="74"/>
        <v>成就类型-通关战斗类型关卡</v>
      </c>
      <c r="E2272" s="22">
        <v>1</v>
      </c>
      <c r="F2272" s="22" t="str">
        <f>_xlfn.IFS(MOD(A2272,3)=2,VLOOKUP(A2272,任务数值!A:R,9),MOD(A2272,3)=0,999,MOD(A2272,3)=1,VLOOKUP(A2272,任务数值!A:S,14))</f>
        <v>战斗类型-精英关卡|42|2</v>
      </c>
      <c r="G2272" s="22">
        <f>_xlfn.IFS(MOD(A2272,3)=2,1,MOD(A2272,3)=0,VLOOKUP(A2272,任务数值!A:S,7),MOD(A2272,3)=1,1)</f>
        <v>1</v>
      </c>
      <c r="H2272" s="6" t="s">
        <v>21</v>
      </c>
      <c r="I2272" s="3">
        <v>3</v>
      </c>
    </row>
    <row r="2273" s="3" customFormat="1" spans="1:9">
      <c r="A2273" s="17">
        <v>2271</v>
      </c>
      <c r="B2273" s="3" t="str">
        <f>_xlfn.IFS(MOD(A2273,3)=2,VLOOKUP(A2273,任务数值!A:I,5),MOD(A2273,3)=0,VLOOKUP(A2273,任务数值!A:I,8),MOD(A2273,3)=1,VLOOKUP(A2273,任务数值!A:S,13))</f>
        <v>职业总等级到达15000</v>
      </c>
      <c r="C2273" s="17">
        <f t="shared" si="73"/>
        <v>2272</v>
      </c>
      <c r="D2273" s="22" t="str">
        <f t="shared" si="74"/>
        <v>成就类型-职业到达等级</v>
      </c>
      <c r="E2273" s="22">
        <v>1</v>
      </c>
      <c r="F2273" s="22">
        <f>_xlfn.IFS(MOD(A2273,3)=2,VLOOKUP(A2273,任务数值!A:R,9),MOD(A2273,3)=0,999,MOD(A2273,3)=1,VLOOKUP(A2273,任务数值!A:S,14))</f>
        <v>999</v>
      </c>
      <c r="G2273" s="22">
        <f>_xlfn.IFS(MOD(A2273,3)=2,1,MOD(A2273,3)=0,VLOOKUP(A2273,任务数值!A:S,7),MOD(A2273,3)=1,1)</f>
        <v>15000</v>
      </c>
      <c r="H2273" s="6" t="s">
        <v>21</v>
      </c>
      <c r="I2273" s="3">
        <v>3</v>
      </c>
    </row>
    <row r="2274" s="3" customFormat="1" spans="1:9">
      <c r="A2274" s="17">
        <v>2272</v>
      </c>
      <c r="B2274" s="3" t="str">
        <f>_xlfn.IFS(MOD(A2274,3)=2,VLOOKUP(A2274,任务数值!A:I,5),MOD(A2274,3)=0,VLOOKUP(A2274,任务数值!A:I,8),MOD(A2274,3)=1,VLOOKUP(A2274,任务数值!A:S,13))</f>
        <v>通关守卫战:暗紫星170</v>
      </c>
      <c r="C2274" s="17">
        <f t="shared" si="73"/>
        <v>2273</v>
      </c>
      <c r="D2274" s="22" t="str">
        <f t="shared" si="74"/>
        <v>成就类型-通关战斗类型关卡</v>
      </c>
      <c r="E2274" s="22">
        <v>1</v>
      </c>
      <c r="F2274" s="22" t="str">
        <f>_xlfn.IFS(MOD(A2274,3)=2,VLOOKUP(A2274,任务数值!A:R,9),MOD(A2274,3)=0,999,MOD(A2274,3)=1,VLOOKUP(A2274,任务数值!A:S,14))</f>
        <v>战斗类型-挂机关卡|35|170</v>
      </c>
      <c r="G2274" s="22">
        <f>_xlfn.IFS(MOD(A2274,3)=2,1,MOD(A2274,3)=0,VLOOKUP(A2274,任务数值!A:S,7),MOD(A2274,3)=1,1)</f>
        <v>1</v>
      </c>
      <c r="H2274" s="6" t="s">
        <v>21</v>
      </c>
      <c r="I2274" s="3">
        <v>3</v>
      </c>
    </row>
    <row r="2275" s="3" customFormat="1" spans="1:9">
      <c r="A2275" s="17">
        <v>2273</v>
      </c>
      <c r="B2275" s="3" t="str">
        <f>_xlfn.IFS(MOD(A2275,3)=2,VLOOKUP(A2275,任务数值!A:I,5),MOD(A2275,3)=0,VLOOKUP(A2275,任务数值!A:I,8),MOD(A2275,3)=1,VLOOKUP(A2275,任务数值!A:S,13))</f>
        <v>通关星球42-2</v>
      </c>
      <c r="C2275" s="17">
        <f t="shared" si="73"/>
        <v>2274</v>
      </c>
      <c r="D2275" s="22" t="str">
        <f t="shared" si="74"/>
        <v>成就类型-通关战斗类型关卡</v>
      </c>
      <c r="E2275" s="22">
        <v>1</v>
      </c>
      <c r="F2275" s="22" t="str">
        <f>_xlfn.IFS(MOD(A2275,3)=2,VLOOKUP(A2275,任务数值!A:R,9),MOD(A2275,3)=0,999,MOD(A2275,3)=1,VLOOKUP(A2275,任务数值!A:S,14))</f>
        <v>战斗类型-精英关卡|42|2</v>
      </c>
      <c r="G2275" s="22">
        <f>_xlfn.IFS(MOD(A2275,3)=2,1,MOD(A2275,3)=0,VLOOKUP(A2275,任务数值!A:S,7),MOD(A2275,3)=1,1)</f>
        <v>1</v>
      </c>
      <c r="H2275" s="6" t="s">
        <v>21</v>
      </c>
      <c r="I2275" s="3">
        <v>3</v>
      </c>
    </row>
    <row r="2276" s="3" customFormat="1" spans="1:9">
      <c r="A2276" s="17">
        <v>2274</v>
      </c>
      <c r="B2276" s="3" t="str">
        <f>_xlfn.IFS(MOD(A2276,3)=2,VLOOKUP(A2276,任务数值!A:I,5),MOD(A2276,3)=0,VLOOKUP(A2276,任务数值!A:I,8),MOD(A2276,3)=1,VLOOKUP(A2276,任务数值!A:S,13))</f>
        <v>职业总等级到达15000</v>
      </c>
      <c r="C2276" s="17">
        <f t="shared" si="73"/>
        <v>2275</v>
      </c>
      <c r="D2276" s="22" t="str">
        <f t="shared" si="74"/>
        <v>成就类型-职业到达等级</v>
      </c>
      <c r="E2276" s="22">
        <v>1</v>
      </c>
      <c r="F2276" s="22">
        <f>_xlfn.IFS(MOD(A2276,3)=2,VLOOKUP(A2276,任务数值!A:R,9),MOD(A2276,3)=0,999,MOD(A2276,3)=1,VLOOKUP(A2276,任务数值!A:S,14))</f>
        <v>999</v>
      </c>
      <c r="G2276" s="22">
        <f>_xlfn.IFS(MOD(A2276,3)=2,1,MOD(A2276,3)=0,VLOOKUP(A2276,任务数值!A:S,7),MOD(A2276,3)=1,1)</f>
        <v>15000</v>
      </c>
      <c r="H2276" s="6" t="s">
        <v>21</v>
      </c>
      <c r="I2276" s="3">
        <v>3</v>
      </c>
    </row>
    <row r="2277" s="3" customFormat="1" spans="1:9">
      <c r="A2277" s="17">
        <v>2275</v>
      </c>
      <c r="B2277" s="3" t="str">
        <f>_xlfn.IFS(MOD(A2277,3)=2,VLOOKUP(A2277,任务数值!A:I,5),MOD(A2277,3)=0,VLOOKUP(A2277,任务数值!A:I,8),MOD(A2277,3)=1,VLOOKUP(A2277,任务数值!A:S,13))</f>
        <v>通关守卫战:暗紫星170</v>
      </c>
      <c r="C2277" s="17">
        <f t="shared" si="73"/>
        <v>2276</v>
      </c>
      <c r="D2277" s="22" t="str">
        <f t="shared" si="74"/>
        <v>成就类型-通关战斗类型关卡</v>
      </c>
      <c r="E2277" s="22">
        <v>1</v>
      </c>
      <c r="F2277" s="22" t="str">
        <f>_xlfn.IFS(MOD(A2277,3)=2,VLOOKUP(A2277,任务数值!A:R,9),MOD(A2277,3)=0,999,MOD(A2277,3)=1,VLOOKUP(A2277,任务数值!A:S,14))</f>
        <v>战斗类型-挂机关卡|35|170</v>
      </c>
      <c r="G2277" s="22">
        <f>_xlfn.IFS(MOD(A2277,3)=2,1,MOD(A2277,3)=0,VLOOKUP(A2277,任务数值!A:S,7),MOD(A2277,3)=1,1)</f>
        <v>1</v>
      </c>
      <c r="H2277" s="6" t="s">
        <v>21</v>
      </c>
      <c r="I2277" s="3">
        <v>3</v>
      </c>
    </row>
    <row r="2278" s="3" customFormat="1" spans="1:9">
      <c r="A2278" s="17">
        <v>2276</v>
      </c>
      <c r="B2278" s="3" t="str">
        <f>_xlfn.IFS(MOD(A2278,3)=2,VLOOKUP(A2278,任务数值!A:I,5),MOD(A2278,3)=0,VLOOKUP(A2278,任务数值!A:I,8),MOD(A2278,3)=1,VLOOKUP(A2278,任务数值!A:S,13))</f>
        <v>通关星球42-2</v>
      </c>
      <c r="C2278" s="17">
        <f t="shared" si="73"/>
        <v>2277</v>
      </c>
      <c r="D2278" s="22" t="str">
        <f t="shared" si="74"/>
        <v>成就类型-通关战斗类型关卡</v>
      </c>
      <c r="E2278" s="22">
        <v>1</v>
      </c>
      <c r="F2278" s="22" t="str">
        <f>_xlfn.IFS(MOD(A2278,3)=2,VLOOKUP(A2278,任务数值!A:R,9),MOD(A2278,3)=0,999,MOD(A2278,3)=1,VLOOKUP(A2278,任务数值!A:S,14))</f>
        <v>战斗类型-精英关卡|42|2</v>
      </c>
      <c r="G2278" s="22">
        <f>_xlfn.IFS(MOD(A2278,3)=2,1,MOD(A2278,3)=0,VLOOKUP(A2278,任务数值!A:S,7),MOD(A2278,3)=1,1)</f>
        <v>1</v>
      </c>
      <c r="H2278" s="6" t="s">
        <v>21</v>
      </c>
      <c r="I2278" s="3">
        <v>3</v>
      </c>
    </row>
    <row r="2279" s="3" customFormat="1" spans="1:9">
      <c r="A2279" s="17">
        <v>2277</v>
      </c>
      <c r="B2279" s="3" t="str">
        <f>_xlfn.IFS(MOD(A2279,3)=2,VLOOKUP(A2279,任务数值!A:I,5),MOD(A2279,3)=0,VLOOKUP(A2279,任务数值!A:I,8),MOD(A2279,3)=1,VLOOKUP(A2279,任务数值!A:S,13))</f>
        <v>职业总等级到达15000</v>
      </c>
      <c r="C2279" s="17">
        <f t="shared" si="73"/>
        <v>2278</v>
      </c>
      <c r="D2279" s="22" t="str">
        <f t="shared" si="74"/>
        <v>成就类型-职业到达等级</v>
      </c>
      <c r="E2279" s="22">
        <v>1</v>
      </c>
      <c r="F2279" s="22">
        <f>_xlfn.IFS(MOD(A2279,3)=2,VLOOKUP(A2279,任务数值!A:R,9),MOD(A2279,3)=0,999,MOD(A2279,3)=1,VLOOKUP(A2279,任务数值!A:S,14))</f>
        <v>999</v>
      </c>
      <c r="G2279" s="22">
        <f>_xlfn.IFS(MOD(A2279,3)=2,1,MOD(A2279,3)=0,VLOOKUP(A2279,任务数值!A:S,7),MOD(A2279,3)=1,1)</f>
        <v>15000</v>
      </c>
      <c r="H2279" s="6" t="s">
        <v>21</v>
      </c>
      <c r="I2279" s="3">
        <v>3</v>
      </c>
    </row>
    <row r="2280" s="3" customFormat="1" spans="1:9">
      <c r="A2280" s="17">
        <v>2278</v>
      </c>
      <c r="B2280" s="3" t="str">
        <f>_xlfn.IFS(MOD(A2280,3)=2,VLOOKUP(A2280,任务数值!A:I,5),MOD(A2280,3)=0,VLOOKUP(A2280,任务数值!A:I,8),MOD(A2280,3)=1,VLOOKUP(A2280,任务数值!A:S,13))</f>
        <v>通关守卫战:暗紫星170</v>
      </c>
      <c r="C2280" s="17">
        <f t="shared" si="73"/>
        <v>2279</v>
      </c>
      <c r="D2280" s="22" t="str">
        <f t="shared" si="74"/>
        <v>成就类型-通关战斗类型关卡</v>
      </c>
      <c r="E2280" s="22">
        <v>1</v>
      </c>
      <c r="F2280" s="22" t="str">
        <f>_xlfn.IFS(MOD(A2280,3)=2,VLOOKUP(A2280,任务数值!A:R,9),MOD(A2280,3)=0,999,MOD(A2280,3)=1,VLOOKUP(A2280,任务数值!A:S,14))</f>
        <v>战斗类型-挂机关卡|35|170</v>
      </c>
      <c r="G2280" s="22">
        <f>_xlfn.IFS(MOD(A2280,3)=2,1,MOD(A2280,3)=0,VLOOKUP(A2280,任务数值!A:S,7),MOD(A2280,3)=1,1)</f>
        <v>1</v>
      </c>
      <c r="H2280" s="6" t="s">
        <v>21</v>
      </c>
      <c r="I2280" s="3">
        <v>3</v>
      </c>
    </row>
    <row r="2281" s="3" customFormat="1" spans="1:9">
      <c r="A2281" s="17">
        <v>2279</v>
      </c>
      <c r="B2281" s="3" t="str">
        <f>_xlfn.IFS(MOD(A2281,3)=2,VLOOKUP(A2281,任务数值!A:I,5),MOD(A2281,3)=0,VLOOKUP(A2281,任务数值!A:I,8),MOD(A2281,3)=1,VLOOKUP(A2281,任务数值!A:S,13))</f>
        <v>通关星球42-2</v>
      </c>
      <c r="C2281" s="17">
        <f t="shared" si="73"/>
        <v>2280</v>
      </c>
      <c r="D2281" s="22" t="str">
        <f t="shared" si="74"/>
        <v>成就类型-通关战斗类型关卡</v>
      </c>
      <c r="E2281" s="22">
        <v>1</v>
      </c>
      <c r="F2281" s="22" t="str">
        <f>_xlfn.IFS(MOD(A2281,3)=2,VLOOKUP(A2281,任务数值!A:R,9),MOD(A2281,3)=0,999,MOD(A2281,3)=1,VLOOKUP(A2281,任务数值!A:S,14))</f>
        <v>战斗类型-精英关卡|42|2</v>
      </c>
      <c r="G2281" s="22">
        <f>_xlfn.IFS(MOD(A2281,3)=2,1,MOD(A2281,3)=0,VLOOKUP(A2281,任务数值!A:S,7),MOD(A2281,3)=1,1)</f>
        <v>1</v>
      </c>
      <c r="H2281" s="6" t="s">
        <v>21</v>
      </c>
      <c r="I2281" s="3">
        <v>3</v>
      </c>
    </row>
    <row r="2282" s="3" customFormat="1" spans="1:9">
      <c r="A2282" s="17">
        <v>2280</v>
      </c>
      <c r="B2282" s="3" t="str">
        <f>_xlfn.IFS(MOD(A2282,3)=2,VLOOKUP(A2282,任务数值!A:I,5),MOD(A2282,3)=0,VLOOKUP(A2282,任务数值!A:I,8),MOD(A2282,3)=1,VLOOKUP(A2282,任务数值!A:S,13))</f>
        <v>职业总等级到达15000</v>
      </c>
      <c r="C2282" s="17">
        <f t="shared" si="73"/>
        <v>2281</v>
      </c>
      <c r="D2282" s="22" t="str">
        <f t="shared" si="74"/>
        <v>成就类型-职业到达等级</v>
      </c>
      <c r="E2282" s="22">
        <v>1</v>
      </c>
      <c r="F2282" s="22">
        <f>_xlfn.IFS(MOD(A2282,3)=2,VLOOKUP(A2282,任务数值!A:R,9),MOD(A2282,3)=0,999,MOD(A2282,3)=1,VLOOKUP(A2282,任务数值!A:S,14))</f>
        <v>999</v>
      </c>
      <c r="G2282" s="22">
        <f>_xlfn.IFS(MOD(A2282,3)=2,1,MOD(A2282,3)=0,VLOOKUP(A2282,任务数值!A:S,7),MOD(A2282,3)=1,1)</f>
        <v>15000</v>
      </c>
      <c r="H2282" s="6" t="s">
        <v>21</v>
      </c>
      <c r="I2282" s="3">
        <v>3</v>
      </c>
    </row>
    <row r="2283" s="3" customFormat="1" spans="1:9">
      <c r="A2283" s="17">
        <v>2281</v>
      </c>
      <c r="B2283" s="3" t="str">
        <f>_xlfn.IFS(MOD(A2283,3)=2,VLOOKUP(A2283,任务数值!A:I,5),MOD(A2283,3)=0,VLOOKUP(A2283,任务数值!A:I,8),MOD(A2283,3)=1,VLOOKUP(A2283,任务数值!A:S,13))</f>
        <v>通关守卫战:暗紫星170</v>
      </c>
      <c r="C2283" s="17">
        <f t="shared" si="73"/>
        <v>2282</v>
      </c>
      <c r="D2283" s="22" t="str">
        <f t="shared" si="74"/>
        <v>成就类型-通关战斗类型关卡</v>
      </c>
      <c r="E2283" s="22">
        <v>1</v>
      </c>
      <c r="F2283" s="22" t="str">
        <f>_xlfn.IFS(MOD(A2283,3)=2,VLOOKUP(A2283,任务数值!A:R,9),MOD(A2283,3)=0,999,MOD(A2283,3)=1,VLOOKUP(A2283,任务数值!A:S,14))</f>
        <v>战斗类型-挂机关卡|35|170</v>
      </c>
      <c r="G2283" s="22">
        <f>_xlfn.IFS(MOD(A2283,3)=2,1,MOD(A2283,3)=0,VLOOKUP(A2283,任务数值!A:S,7),MOD(A2283,3)=1,1)</f>
        <v>1</v>
      </c>
      <c r="H2283" s="6" t="s">
        <v>21</v>
      </c>
      <c r="I2283" s="3">
        <v>3</v>
      </c>
    </row>
    <row r="2284" s="3" customFormat="1" spans="1:9">
      <c r="A2284" s="17">
        <v>2282</v>
      </c>
      <c r="B2284" s="3" t="str">
        <f>_xlfn.IFS(MOD(A2284,3)=2,VLOOKUP(A2284,任务数值!A:I,5),MOD(A2284,3)=0,VLOOKUP(A2284,任务数值!A:I,8),MOD(A2284,3)=1,VLOOKUP(A2284,任务数值!A:S,13))</f>
        <v>通关星球42-2</v>
      </c>
      <c r="C2284" s="17">
        <f t="shared" si="73"/>
        <v>2283</v>
      </c>
      <c r="D2284" s="22" t="str">
        <f t="shared" si="74"/>
        <v>成就类型-通关战斗类型关卡</v>
      </c>
      <c r="E2284" s="22">
        <v>1</v>
      </c>
      <c r="F2284" s="22" t="str">
        <f>_xlfn.IFS(MOD(A2284,3)=2,VLOOKUP(A2284,任务数值!A:R,9),MOD(A2284,3)=0,999,MOD(A2284,3)=1,VLOOKUP(A2284,任务数值!A:S,14))</f>
        <v>战斗类型-精英关卡|42|2</v>
      </c>
      <c r="G2284" s="22">
        <f>_xlfn.IFS(MOD(A2284,3)=2,1,MOD(A2284,3)=0,VLOOKUP(A2284,任务数值!A:S,7),MOD(A2284,3)=1,1)</f>
        <v>1</v>
      </c>
      <c r="H2284" s="6" t="s">
        <v>21</v>
      </c>
      <c r="I2284" s="3">
        <v>3</v>
      </c>
    </row>
    <row r="2285" s="3" customFormat="1" spans="1:9">
      <c r="A2285" s="17">
        <v>2283</v>
      </c>
      <c r="B2285" s="3" t="str">
        <f>_xlfn.IFS(MOD(A2285,3)=2,VLOOKUP(A2285,任务数值!A:I,5),MOD(A2285,3)=0,VLOOKUP(A2285,任务数值!A:I,8),MOD(A2285,3)=1,VLOOKUP(A2285,任务数值!A:S,13))</f>
        <v>职业总等级到达15000</v>
      </c>
      <c r="C2285" s="17">
        <f t="shared" si="73"/>
        <v>2284</v>
      </c>
      <c r="D2285" s="22" t="str">
        <f t="shared" si="74"/>
        <v>成就类型-职业到达等级</v>
      </c>
      <c r="E2285" s="22">
        <v>1</v>
      </c>
      <c r="F2285" s="22">
        <f>_xlfn.IFS(MOD(A2285,3)=2,VLOOKUP(A2285,任务数值!A:R,9),MOD(A2285,3)=0,999,MOD(A2285,3)=1,VLOOKUP(A2285,任务数值!A:S,14))</f>
        <v>999</v>
      </c>
      <c r="G2285" s="22">
        <f>_xlfn.IFS(MOD(A2285,3)=2,1,MOD(A2285,3)=0,VLOOKUP(A2285,任务数值!A:S,7),MOD(A2285,3)=1,1)</f>
        <v>15000</v>
      </c>
      <c r="H2285" s="6" t="s">
        <v>21</v>
      </c>
      <c r="I2285" s="3">
        <v>3</v>
      </c>
    </row>
    <row r="2286" s="3" customFormat="1" spans="1:9">
      <c r="A2286" s="17">
        <v>2284</v>
      </c>
      <c r="B2286" s="3" t="str">
        <f>_xlfn.IFS(MOD(A2286,3)=2,VLOOKUP(A2286,任务数值!A:I,5),MOD(A2286,3)=0,VLOOKUP(A2286,任务数值!A:I,8),MOD(A2286,3)=1,VLOOKUP(A2286,任务数值!A:S,13))</f>
        <v>通关守卫战:暗紫星170</v>
      </c>
      <c r="C2286" s="17">
        <f t="shared" si="73"/>
        <v>2285</v>
      </c>
      <c r="D2286" s="22" t="str">
        <f t="shared" si="74"/>
        <v>成就类型-通关战斗类型关卡</v>
      </c>
      <c r="E2286" s="22">
        <v>1</v>
      </c>
      <c r="F2286" s="22" t="str">
        <f>_xlfn.IFS(MOD(A2286,3)=2,VLOOKUP(A2286,任务数值!A:R,9),MOD(A2286,3)=0,999,MOD(A2286,3)=1,VLOOKUP(A2286,任务数值!A:S,14))</f>
        <v>战斗类型-挂机关卡|35|170</v>
      </c>
      <c r="G2286" s="22">
        <f>_xlfn.IFS(MOD(A2286,3)=2,1,MOD(A2286,3)=0,VLOOKUP(A2286,任务数值!A:S,7),MOD(A2286,3)=1,1)</f>
        <v>1</v>
      </c>
      <c r="H2286" s="6" t="s">
        <v>21</v>
      </c>
      <c r="I2286" s="3">
        <v>3</v>
      </c>
    </row>
    <row r="2287" s="3" customFormat="1" spans="1:9">
      <c r="A2287" s="17">
        <v>2285</v>
      </c>
      <c r="B2287" s="3" t="str">
        <f>_xlfn.IFS(MOD(A2287,3)=2,VLOOKUP(A2287,任务数值!A:I,5),MOD(A2287,3)=0,VLOOKUP(A2287,任务数值!A:I,8),MOD(A2287,3)=1,VLOOKUP(A2287,任务数值!A:S,13))</f>
        <v>通关星球42-2</v>
      </c>
      <c r="C2287" s="17">
        <f t="shared" si="73"/>
        <v>2286</v>
      </c>
      <c r="D2287" s="22" t="str">
        <f t="shared" si="74"/>
        <v>成就类型-通关战斗类型关卡</v>
      </c>
      <c r="E2287" s="22">
        <v>1</v>
      </c>
      <c r="F2287" s="22" t="str">
        <f>_xlfn.IFS(MOD(A2287,3)=2,VLOOKUP(A2287,任务数值!A:R,9),MOD(A2287,3)=0,999,MOD(A2287,3)=1,VLOOKUP(A2287,任务数值!A:S,14))</f>
        <v>战斗类型-精英关卡|42|2</v>
      </c>
      <c r="G2287" s="22">
        <f>_xlfn.IFS(MOD(A2287,3)=2,1,MOD(A2287,3)=0,VLOOKUP(A2287,任务数值!A:S,7),MOD(A2287,3)=1,1)</f>
        <v>1</v>
      </c>
      <c r="H2287" s="6" t="s">
        <v>21</v>
      </c>
      <c r="I2287" s="3">
        <v>3</v>
      </c>
    </row>
    <row r="2288" s="3" customFormat="1" spans="1:9">
      <c r="A2288" s="17">
        <v>2286</v>
      </c>
      <c r="B2288" s="3" t="str">
        <f>_xlfn.IFS(MOD(A2288,3)=2,VLOOKUP(A2288,任务数值!A:I,5),MOD(A2288,3)=0,VLOOKUP(A2288,任务数值!A:I,8),MOD(A2288,3)=1,VLOOKUP(A2288,任务数值!A:S,13))</f>
        <v>职业总等级到达15000</v>
      </c>
      <c r="C2288" s="17">
        <f t="shared" si="73"/>
        <v>2287</v>
      </c>
      <c r="D2288" s="22" t="str">
        <f t="shared" si="74"/>
        <v>成就类型-职业到达等级</v>
      </c>
      <c r="E2288" s="22">
        <v>1</v>
      </c>
      <c r="F2288" s="22">
        <f>_xlfn.IFS(MOD(A2288,3)=2,VLOOKUP(A2288,任务数值!A:R,9),MOD(A2288,3)=0,999,MOD(A2288,3)=1,VLOOKUP(A2288,任务数值!A:S,14))</f>
        <v>999</v>
      </c>
      <c r="G2288" s="22">
        <f>_xlfn.IFS(MOD(A2288,3)=2,1,MOD(A2288,3)=0,VLOOKUP(A2288,任务数值!A:S,7),MOD(A2288,3)=1,1)</f>
        <v>15000</v>
      </c>
      <c r="H2288" s="6" t="s">
        <v>21</v>
      </c>
      <c r="I2288" s="3">
        <v>3</v>
      </c>
    </row>
    <row r="2289" s="3" customFormat="1" spans="1:9">
      <c r="A2289" s="17">
        <v>2287</v>
      </c>
      <c r="B2289" s="3" t="str">
        <f>_xlfn.IFS(MOD(A2289,3)=2,VLOOKUP(A2289,任务数值!A:I,5),MOD(A2289,3)=0,VLOOKUP(A2289,任务数值!A:I,8),MOD(A2289,3)=1,VLOOKUP(A2289,任务数值!A:S,13))</f>
        <v>通关守卫战:暗紫星170</v>
      </c>
      <c r="C2289" s="17">
        <f t="shared" si="73"/>
        <v>2288</v>
      </c>
      <c r="D2289" s="22" t="str">
        <f t="shared" si="74"/>
        <v>成就类型-通关战斗类型关卡</v>
      </c>
      <c r="E2289" s="22">
        <v>1</v>
      </c>
      <c r="F2289" s="22" t="str">
        <f>_xlfn.IFS(MOD(A2289,3)=2,VLOOKUP(A2289,任务数值!A:R,9),MOD(A2289,3)=0,999,MOD(A2289,3)=1,VLOOKUP(A2289,任务数值!A:S,14))</f>
        <v>战斗类型-挂机关卡|35|170</v>
      </c>
      <c r="G2289" s="22">
        <f>_xlfn.IFS(MOD(A2289,3)=2,1,MOD(A2289,3)=0,VLOOKUP(A2289,任务数值!A:S,7),MOD(A2289,3)=1,1)</f>
        <v>1</v>
      </c>
      <c r="H2289" s="6" t="s">
        <v>21</v>
      </c>
      <c r="I2289" s="3">
        <v>3</v>
      </c>
    </row>
    <row r="2290" s="3" customFormat="1" spans="1:9">
      <c r="A2290" s="17">
        <v>2288</v>
      </c>
      <c r="B2290" s="3" t="str">
        <f>_xlfn.IFS(MOD(A2290,3)=2,VLOOKUP(A2290,任务数值!A:I,5),MOD(A2290,3)=0,VLOOKUP(A2290,任务数值!A:I,8),MOD(A2290,3)=1,VLOOKUP(A2290,任务数值!A:S,13))</f>
        <v>通关星球42-2</v>
      </c>
      <c r="C2290" s="17"/>
      <c r="D2290" s="22" t="str">
        <f t="shared" si="74"/>
        <v>成就类型-通关战斗类型关卡</v>
      </c>
      <c r="E2290" s="22">
        <v>1</v>
      </c>
      <c r="F2290" s="22" t="str">
        <f>_xlfn.IFS(MOD(A2290,3)=2,VLOOKUP(A2290,任务数值!A:R,9),MOD(A2290,3)=0,999,MOD(A2290,3)=1,VLOOKUP(A2290,任务数值!A:S,14))</f>
        <v>战斗类型-精英关卡|42|2</v>
      </c>
      <c r="G2290" s="22">
        <f>_xlfn.IFS(MOD(A2290,3)=2,1,MOD(A2290,3)=0,VLOOKUP(A2290,任务数值!A:S,7),MOD(A2290,3)=1,1)</f>
        <v>1</v>
      </c>
      <c r="H2290" s="6" t="s">
        <v>21</v>
      </c>
      <c r="I2290" s="3">
        <v>3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G24" sqref="G24"/>
    </sheetView>
  </sheetViews>
  <sheetFormatPr defaultColWidth="9" defaultRowHeight="15.75" outlineLevelCol="6"/>
  <cols>
    <col min="1" max="1" width="4" style="3" customWidth="1"/>
    <col min="2" max="2" width="23.125" style="3" customWidth="1"/>
    <col min="3" max="3" width="20.5" style="3" customWidth="1"/>
    <col min="4" max="4" width="24.375" style="3" customWidth="1"/>
    <col min="5" max="5" width="21.75" style="3" customWidth="1"/>
    <col min="6" max="6" width="16" style="3" customWidth="1"/>
    <col min="7" max="7" width="13.75" style="3" customWidth="1"/>
    <col min="8" max="16384" width="9" style="3"/>
  </cols>
  <sheetData>
    <row r="1" spans="1:7">
      <c r="A1" s="14" t="s">
        <v>0</v>
      </c>
      <c r="B1" s="14" t="s">
        <v>1</v>
      </c>
      <c r="C1" s="3" t="s">
        <v>122</v>
      </c>
      <c r="D1" s="16" t="s">
        <v>123</v>
      </c>
      <c r="E1" s="14" t="s">
        <v>124</v>
      </c>
      <c r="F1" s="16" t="s">
        <v>125</v>
      </c>
      <c r="G1" s="3" t="s">
        <v>126</v>
      </c>
    </row>
    <row r="2" spans="1:7">
      <c r="A2" s="14" t="s">
        <v>127</v>
      </c>
      <c r="B2" s="14" t="s">
        <v>128</v>
      </c>
      <c r="C2" s="3" t="s">
        <v>129</v>
      </c>
      <c r="D2" s="14" t="s">
        <v>130</v>
      </c>
      <c r="E2" s="14" t="s">
        <v>131</v>
      </c>
      <c r="F2" s="14" t="s">
        <v>132</v>
      </c>
      <c r="G2" s="3" t="s">
        <v>133</v>
      </c>
    </row>
    <row r="3" spans="1:7">
      <c r="A3" s="14">
        <v>1</v>
      </c>
      <c r="B3" t="s">
        <v>134</v>
      </c>
      <c r="C3" s="3">
        <v>0</v>
      </c>
      <c r="D3" s="14" t="s">
        <v>135</v>
      </c>
      <c r="E3" s="14" t="s">
        <v>136</v>
      </c>
      <c r="F3" s="14">
        <v>1</v>
      </c>
      <c r="G3" s="19">
        <v>20</v>
      </c>
    </row>
    <row r="4" spans="1:7">
      <c r="A4" s="14">
        <v>2</v>
      </c>
      <c r="B4" t="s">
        <v>137</v>
      </c>
      <c r="C4" s="3">
        <v>0</v>
      </c>
      <c r="D4" s="7" t="s">
        <v>138</v>
      </c>
      <c r="E4" s="14" t="s">
        <v>139</v>
      </c>
      <c r="F4" s="14">
        <v>1</v>
      </c>
      <c r="G4" s="19">
        <v>20</v>
      </c>
    </row>
    <row r="5" spans="1:7">
      <c r="A5" s="14">
        <v>3</v>
      </c>
      <c r="B5" t="s">
        <v>140</v>
      </c>
      <c r="C5" s="3">
        <v>18</v>
      </c>
      <c r="D5" s="7" t="s">
        <v>138</v>
      </c>
      <c r="E5" s="14" t="s">
        <v>141</v>
      </c>
      <c r="F5" s="14">
        <v>5</v>
      </c>
      <c r="G5" s="20">
        <v>10</v>
      </c>
    </row>
    <row r="6" spans="1:7">
      <c r="A6" s="14">
        <v>4</v>
      </c>
      <c r="B6" t="s">
        <v>142</v>
      </c>
      <c r="C6" s="3">
        <v>0</v>
      </c>
      <c r="D6" s="7" t="s">
        <v>27</v>
      </c>
      <c r="E6" s="3">
        <v>0</v>
      </c>
      <c r="F6" s="3">
        <v>10</v>
      </c>
      <c r="G6" s="19">
        <v>20</v>
      </c>
    </row>
    <row r="7" spans="1:7">
      <c r="A7" s="14">
        <v>5</v>
      </c>
      <c r="B7" t="s">
        <v>143</v>
      </c>
      <c r="C7" s="3">
        <v>0</v>
      </c>
      <c r="D7" s="7" t="s">
        <v>144</v>
      </c>
      <c r="E7" s="3" t="s">
        <v>145</v>
      </c>
      <c r="F7" s="3">
        <v>1</v>
      </c>
      <c r="G7" s="19">
        <v>40</v>
      </c>
    </row>
    <row r="8" spans="1:7">
      <c r="A8" s="14">
        <v>6</v>
      </c>
      <c r="B8" t="s">
        <v>146</v>
      </c>
      <c r="C8" s="3">
        <v>0</v>
      </c>
      <c r="D8" s="7" t="s">
        <v>43</v>
      </c>
      <c r="E8" s="3" t="s">
        <v>44</v>
      </c>
      <c r="F8" s="3">
        <v>1</v>
      </c>
      <c r="G8" s="19">
        <v>40</v>
      </c>
    </row>
    <row r="9" spans="1:7">
      <c r="A9" s="14">
        <v>7</v>
      </c>
      <c r="B9" t="s">
        <v>147</v>
      </c>
      <c r="C9" s="3">
        <v>21</v>
      </c>
      <c r="D9" s="7" t="s">
        <v>43</v>
      </c>
      <c r="E9" s="3" t="s">
        <v>94</v>
      </c>
      <c r="F9" s="3">
        <v>1</v>
      </c>
      <c r="G9" s="3">
        <v>10</v>
      </c>
    </row>
    <row r="10" spans="1:7">
      <c r="A10" s="14">
        <v>8</v>
      </c>
      <c r="B10" t="s">
        <v>148</v>
      </c>
      <c r="C10" s="3">
        <v>6</v>
      </c>
      <c r="D10" s="7" t="s">
        <v>149</v>
      </c>
      <c r="E10" s="3" t="s">
        <v>52</v>
      </c>
      <c r="F10" s="3">
        <v>10</v>
      </c>
      <c r="G10" s="3">
        <v>10</v>
      </c>
    </row>
    <row r="11" spans="1:7">
      <c r="A11" s="14">
        <v>9</v>
      </c>
      <c r="B11" t="s">
        <v>150</v>
      </c>
      <c r="C11" s="3">
        <v>0</v>
      </c>
      <c r="D11" s="3" t="s">
        <v>151</v>
      </c>
      <c r="E11" s="3" t="s">
        <v>152</v>
      </c>
      <c r="F11" s="3">
        <v>1</v>
      </c>
      <c r="G11" s="19">
        <v>40</v>
      </c>
    </row>
    <row r="12" spans="1:7">
      <c r="A12" s="14">
        <v>10</v>
      </c>
      <c r="B12" t="s">
        <v>153</v>
      </c>
      <c r="C12" s="3">
        <v>0</v>
      </c>
      <c r="D12" s="7" t="s">
        <v>154</v>
      </c>
      <c r="E12" s="3" t="s">
        <v>155</v>
      </c>
      <c r="F12" s="3">
        <v>1</v>
      </c>
      <c r="G12" s="19">
        <v>20</v>
      </c>
    </row>
    <row r="13" spans="1:7">
      <c r="A13" s="14">
        <v>11</v>
      </c>
      <c r="B13" t="s">
        <v>156</v>
      </c>
      <c r="C13" s="3">
        <v>6</v>
      </c>
      <c r="D13" s="10" t="s">
        <v>76</v>
      </c>
      <c r="E13" s="3" t="s">
        <v>155</v>
      </c>
      <c r="F13" s="3">
        <v>1</v>
      </c>
      <c r="G13" s="3">
        <v>20</v>
      </c>
    </row>
    <row r="14" spans="1:7">
      <c r="A14" s="14">
        <v>12</v>
      </c>
      <c r="B14" t="s">
        <v>157</v>
      </c>
      <c r="C14" s="3">
        <v>30</v>
      </c>
      <c r="D14" s="7" t="s">
        <v>114</v>
      </c>
      <c r="E14" s="14"/>
      <c r="F14" s="3">
        <v>1</v>
      </c>
      <c r="G14" s="3">
        <v>20</v>
      </c>
    </row>
    <row r="15" spans="1:5">
      <c r="A15" s="14"/>
      <c r="B15"/>
      <c r="D15" s="7"/>
      <c r="E15" s="1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D10" sqref="D10"/>
    </sheetView>
  </sheetViews>
  <sheetFormatPr defaultColWidth="19.625" defaultRowHeight="14.25" outlineLevelRow="7" outlineLevelCol="3"/>
  <cols>
    <col min="1" max="16383" width="19.625" style="14" customWidth="1"/>
    <col min="16384" max="16384" width="19.625" style="18"/>
  </cols>
  <sheetData>
    <row r="1" s="14" customFormat="1" spans="1:3">
      <c r="A1" s="14" t="s">
        <v>0</v>
      </c>
      <c r="B1" s="14" t="s">
        <v>6</v>
      </c>
      <c r="C1" s="14" t="s">
        <v>7</v>
      </c>
    </row>
    <row r="2" s="14" customFormat="1" spans="1:3">
      <c r="A2" s="14" t="s">
        <v>127</v>
      </c>
      <c r="B2" s="14" t="s">
        <v>158</v>
      </c>
      <c r="C2" s="14" t="s">
        <v>159</v>
      </c>
    </row>
    <row r="3" s="14" customFormat="1" spans="1:4">
      <c r="A3" s="14">
        <v>1</v>
      </c>
      <c r="B3" s="14">
        <v>30</v>
      </c>
      <c r="C3" s="14" t="s">
        <v>160</v>
      </c>
      <c r="D3" s="14" t="s">
        <v>161</v>
      </c>
    </row>
    <row r="4" s="14" customFormat="1" spans="1:4">
      <c r="A4" s="14">
        <v>2</v>
      </c>
      <c r="B4" s="14">
        <v>50</v>
      </c>
      <c r="C4" s="14" t="s">
        <v>162</v>
      </c>
      <c r="D4" s="14" t="s">
        <v>163</v>
      </c>
    </row>
    <row r="5" s="14" customFormat="1" spans="1:4">
      <c r="A5" s="14">
        <v>3</v>
      </c>
      <c r="B5" s="14">
        <v>100</v>
      </c>
      <c r="C5" s="14" t="s">
        <v>164</v>
      </c>
      <c r="D5" s="14" t="s">
        <v>165</v>
      </c>
    </row>
    <row r="6" s="14" customFormat="1" spans="1:4">
      <c r="A6" s="14">
        <v>4</v>
      </c>
      <c r="B6" s="14">
        <v>150</v>
      </c>
      <c r="C6" s="14" t="s">
        <v>166</v>
      </c>
      <c r="D6" s="14" t="s">
        <v>167</v>
      </c>
    </row>
    <row r="7" s="14" customFormat="1" spans="1:4">
      <c r="A7" s="14">
        <v>5</v>
      </c>
      <c r="B7" s="14">
        <v>200</v>
      </c>
      <c r="C7" s="14" t="s">
        <v>168</v>
      </c>
      <c r="D7" s="14" t="s">
        <v>169</v>
      </c>
    </row>
    <row r="8" s="14" customFormat="1"/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workbookViewId="0">
      <selection activeCell="E16" sqref="E16"/>
    </sheetView>
  </sheetViews>
  <sheetFormatPr defaultColWidth="19.625" defaultRowHeight="14.25" outlineLevelCol="7"/>
  <cols>
    <col min="1" max="1" width="19.625" style="14" customWidth="1"/>
    <col min="2" max="2" width="26.75" style="14" customWidth="1"/>
    <col min="3" max="3" width="21.625" style="14" customWidth="1"/>
    <col min="4" max="4" width="35" style="14" customWidth="1"/>
    <col min="5" max="5" width="27.625" style="14" customWidth="1"/>
    <col min="6" max="6" width="16.375" style="14" customWidth="1"/>
    <col min="7" max="7" width="20.75" style="14" customWidth="1"/>
    <col min="8" max="8" width="16.375" style="14" customWidth="1"/>
    <col min="9" max="16384" width="19.625" style="14" customWidth="1"/>
  </cols>
  <sheetData>
    <row r="1" s="14" customFormat="1" ht="15.75" spans="1:8">
      <c r="A1" s="14" t="s">
        <v>0</v>
      </c>
      <c r="B1" s="15" t="s">
        <v>170</v>
      </c>
      <c r="C1" s="14" t="s">
        <v>1</v>
      </c>
      <c r="D1" s="16" t="s">
        <v>123</v>
      </c>
      <c r="E1" s="14" t="s">
        <v>124</v>
      </c>
      <c r="F1" s="14" t="s">
        <v>4</v>
      </c>
      <c r="G1" s="16" t="s">
        <v>125</v>
      </c>
      <c r="H1" s="14" t="s">
        <v>171</v>
      </c>
    </row>
    <row r="2" s="14" customFormat="1" ht="15.75" spans="1:8">
      <c r="A2" s="14" t="s">
        <v>127</v>
      </c>
      <c r="B2" s="15" t="s">
        <v>172</v>
      </c>
      <c r="C2" s="14" t="s">
        <v>128</v>
      </c>
      <c r="D2" s="14" t="s">
        <v>130</v>
      </c>
      <c r="E2" s="14" t="s">
        <v>131</v>
      </c>
      <c r="F2" s="14" t="s">
        <v>173</v>
      </c>
      <c r="G2" s="14" t="s">
        <v>132</v>
      </c>
      <c r="H2" s="14" t="s">
        <v>159</v>
      </c>
    </row>
    <row r="3" s="14" customFormat="1" ht="15.75" spans="1:8">
      <c r="A3" s="14">
        <v>1</v>
      </c>
      <c r="B3" s="3" t="s">
        <v>174</v>
      </c>
      <c r="C3" t="s">
        <v>175</v>
      </c>
      <c r="D3" s="17" t="s">
        <v>19</v>
      </c>
      <c r="E3" s="17" t="s">
        <v>20</v>
      </c>
      <c r="F3" s="17">
        <v>1</v>
      </c>
      <c r="G3" s="14">
        <v>1</v>
      </c>
      <c r="H3" s="14" t="s">
        <v>176</v>
      </c>
    </row>
    <row r="4" s="14" customFormat="1" ht="15.75" spans="1:8">
      <c r="A4" s="14">
        <v>2</v>
      </c>
      <c r="B4" s="3" t="s">
        <v>174</v>
      </c>
      <c r="C4" t="s">
        <v>177</v>
      </c>
      <c r="D4" s="17" t="s">
        <v>19</v>
      </c>
      <c r="E4" s="17" t="s">
        <v>33</v>
      </c>
      <c r="F4" s="17">
        <v>1</v>
      </c>
      <c r="G4" s="14">
        <v>1</v>
      </c>
      <c r="H4" s="14" t="s">
        <v>176</v>
      </c>
    </row>
    <row r="5" s="14" customFormat="1" ht="15.75" spans="1:8">
      <c r="A5" s="14">
        <v>3</v>
      </c>
      <c r="B5" s="3" t="s">
        <v>174</v>
      </c>
      <c r="C5" t="s">
        <v>178</v>
      </c>
      <c r="D5" s="17" t="s">
        <v>19</v>
      </c>
      <c r="E5" s="17" t="s">
        <v>48</v>
      </c>
      <c r="F5" s="17">
        <v>1</v>
      </c>
      <c r="G5" s="14">
        <v>1</v>
      </c>
      <c r="H5" s="14" t="s">
        <v>176</v>
      </c>
    </row>
    <row r="6" s="14" customFormat="1" ht="15.75" spans="1:8">
      <c r="A6" s="14">
        <v>4</v>
      </c>
      <c r="B6" s="3" t="s">
        <v>174</v>
      </c>
      <c r="C6" t="s">
        <v>179</v>
      </c>
      <c r="D6" s="17" t="s">
        <v>19</v>
      </c>
      <c r="E6" s="17" t="s">
        <v>57</v>
      </c>
      <c r="F6" s="17">
        <v>1</v>
      </c>
      <c r="G6" s="14">
        <v>1</v>
      </c>
      <c r="H6" s="14" t="s">
        <v>176</v>
      </c>
    </row>
    <row r="7" s="14" customFormat="1" ht="15.75" spans="1:8">
      <c r="A7" s="14">
        <v>5</v>
      </c>
      <c r="B7" s="3" t="s">
        <v>174</v>
      </c>
      <c r="C7" t="s">
        <v>180</v>
      </c>
      <c r="D7" s="17" t="s">
        <v>19</v>
      </c>
      <c r="E7" s="17" t="s">
        <v>68</v>
      </c>
      <c r="F7" s="17">
        <v>1</v>
      </c>
      <c r="G7" s="14">
        <v>1</v>
      </c>
      <c r="H7" s="14" t="s">
        <v>176</v>
      </c>
    </row>
    <row r="8" s="14" customFormat="1" ht="15.75" spans="1:8">
      <c r="A8" s="14">
        <v>6</v>
      </c>
      <c r="B8" s="3" t="s">
        <v>174</v>
      </c>
      <c r="C8" t="s">
        <v>181</v>
      </c>
      <c r="D8" s="17" t="s">
        <v>19</v>
      </c>
      <c r="E8" s="17" t="s">
        <v>79</v>
      </c>
      <c r="F8" s="17">
        <v>1</v>
      </c>
      <c r="G8" s="14">
        <v>1</v>
      </c>
      <c r="H8" s="14" t="s">
        <v>176</v>
      </c>
    </row>
    <row r="9" ht="15.75" spans="1:8">
      <c r="A9" s="14">
        <v>7</v>
      </c>
      <c r="B9" s="3" t="s">
        <v>174</v>
      </c>
      <c r="C9" t="s">
        <v>182</v>
      </c>
      <c r="D9" s="17" t="s">
        <v>19</v>
      </c>
      <c r="E9" s="17" t="s">
        <v>88</v>
      </c>
      <c r="F9" s="17">
        <v>1</v>
      </c>
      <c r="G9" s="14">
        <v>1</v>
      </c>
      <c r="H9" s="14" t="s">
        <v>176</v>
      </c>
    </row>
    <row r="10" ht="15.75" spans="1:8">
      <c r="A10" s="14">
        <v>8</v>
      </c>
      <c r="B10" s="3" t="s">
        <v>174</v>
      </c>
      <c r="C10" t="s">
        <v>183</v>
      </c>
      <c r="D10" s="17" t="s">
        <v>19</v>
      </c>
      <c r="E10" s="17" t="s">
        <v>105</v>
      </c>
      <c r="F10" s="17">
        <v>1</v>
      </c>
      <c r="G10" s="14">
        <v>1</v>
      </c>
      <c r="H10" s="14" t="s">
        <v>176</v>
      </c>
    </row>
    <row r="11" ht="15.75" spans="1:8">
      <c r="A11" s="14">
        <v>9</v>
      </c>
      <c r="B11" s="3" t="s">
        <v>174</v>
      </c>
      <c r="C11" t="s">
        <v>184</v>
      </c>
      <c r="D11" s="17" t="s">
        <v>19</v>
      </c>
      <c r="E11" s="17" t="s">
        <v>112</v>
      </c>
      <c r="F11" s="17">
        <v>1</v>
      </c>
      <c r="G11" s="14">
        <v>1</v>
      </c>
      <c r="H11" s="14" t="s">
        <v>176</v>
      </c>
    </row>
    <row r="12" ht="15.75" spans="1:8">
      <c r="A12" s="14">
        <v>10</v>
      </c>
      <c r="B12" s="3" t="s">
        <v>174</v>
      </c>
      <c r="C12" t="s">
        <v>185</v>
      </c>
      <c r="D12" s="17" t="s">
        <v>19</v>
      </c>
      <c r="E12" s="17" t="s">
        <v>121</v>
      </c>
      <c r="F12" s="17">
        <v>1</v>
      </c>
      <c r="G12" s="14">
        <v>1</v>
      </c>
      <c r="H12" s="14" t="s">
        <v>176</v>
      </c>
    </row>
    <row r="13" ht="15.75" spans="1:8">
      <c r="A13" s="14">
        <v>11</v>
      </c>
      <c r="B13" t="s">
        <v>186</v>
      </c>
      <c r="C13" s="17" t="str">
        <f>"通关守卫战"&amp;任务数值!W2&amp;"-"&amp;任务数值!X2</f>
        <v>通关守卫战1-50</v>
      </c>
      <c r="D13" s="17" t="s">
        <v>19</v>
      </c>
      <c r="E13" s="17" t="str">
        <f>"战斗类型-挂机关卡|"&amp;任务数值!W2&amp;"|"&amp;任务数值!X2</f>
        <v>战斗类型-挂机关卡|1|50</v>
      </c>
      <c r="F13" s="17">
        <v>1</v>
      </c>
      <c r="G13" s="17">
        <v>1</v>
      </c>
      <c r="H13" s="14" t="s">
        <v>176</v>
      </c>
    </row>
    <row r="14" ht="15.75" spans="1:8">
      <c r="A14" s="14">
        <v>12</v>
      </c>
      <c r="B14" t="s">
        <v>186</v>
      </c>
      <c r="C14" s="17" t="str">
        <f>"通关守卫战"&amp;任务数值!W3&amp;"-"&amp;任务数值!X3</f>
        <v>通关守卫战2-50</v>
      </c>
      <c r="D14" s="17" t="s">
        <v>19</v>
      </c>
      <c r="E14" s="17" t="str">
        <f>"战斗类型-挂机关卡|"&amp;任务数值!W3&amp;"|"&amp;任务数值!X3</f>
        <v>战斗类型-挂机关卡|2|50</v>
      </c>
      <c r="F14" s="17">
        <v>1</v>
      </c>
      <c r="G14" s="17">
        <v>1</v>
      </c>
      <c r="H14" s="14" t="s">
        <v>176</v>
      </c>
    </row>
    <row r="15" ht="15.75" spans="1:8">
      <c r="A15" s="14">
        <v>13</v>
      </c>
      <c r="B15" t="s">
        <v>186</v>
      </c>
      <c r="C15" s="17" t="str">
        <f>"通关守卫战"&amp;任务数值!W4&amp;"-"&amp;任务数值!X4</f>
        <v>通关守卫战2-100</v>
      </c>
      <c r="D15" s="17" t="s">
        <v>19</v>
      </c>
      <c r="E15" s="17" t="str">
        <f>"战斗类型-挂机关卡|"&amp;任务数值!W4&amp;"|"&amp;任务数值!X4</f>
        <v>战斗类型-挂机关卡|2|100</v>
      </c>
      <c r="F15" s="17">
        <v>1</v>
      </c>
      <c r="G15" s="17">
        <v>1</v>
      </c>
      <c r="H15" s="14" t="s">
        <v>176</v>
      </c>
    </row>
    <row r="16" ht="15.75" spans="1:8">
      <c r="A16" s="14">
        <v>14</v>
      </c>
      <c r="B16" t="s">
        <v>186</v>
      </c>
      <c r="C16" s="17" t="str">
        <f>"通关守卫战"&amp;任务数值!W5&amp;"-"&amp;任务数值!X5</f>
        <v>通关守卫战2-150</v>
      </c>
      <c r="D16" s="17" t="s">
        <v>19</v>
      </c>
      <c r="E16" s="17" t="str">
        <f>"战斗类型-挂机关卡|"&amp;任务数值!W5&amp;"|"&amp;任务数值!X5</f>
        <v>战斗类型-挂机关卡|2|150</v>
      </c>
      <c r="F16" s="17">
        <v>1</v>
      </c>
      <c r="G16" s="17">
        <v>1</v>
      </c>
      <c r="H16" s="14" t="s">
        <v>176</v>
      </c>
    </row>
    <row r="17" ht="15.75" spans="1:8">
      <c r="A17" s="14">
        <v>15</v>
      </c>
      <c r="B17" t="s">
        <v>186</v>
      </c>
      <c r="C17" s="17" t="str">
        <f>"通关守卫战"&amp;任务数值!W6&amp;"-"&amp;任务数值!X6</f>
        <v>通关守卫战3-50</v>
      </c>
      <c r="D17" s="17" t="s">
        <v>19</v>
      </c>
      <c r="E17" s="17" t="str">
        <f>"战斗类型-挂机关卡|"&amp;任务数值!W6&amp;"|"&amp;任务数值!X6</f>
        <v>战斗类型-挂机关卡|3|50</v>
      </c>
      <c r="F17" s="17">
        <v>1</v>
      </c>
      <c r="G17" s="17">
        <v>1</v>
      </c>
      <c r="H17" s="14" t="s">
        <v>176</v>
      </c>
    </row>
    <row r="18" ht="15.75" spans="1:8">
      <c r="A18" s="14">
        <v>16</v>
      </c>
      <c r="B18" t="s">
        <v>186</v>
      </c>
      <c r="C18" s="17" t="str">
        <f>"通关守卫战"&amp;任务数值!W7&amp;"-"&amp;任务数值!X7</f>
        <v>通关守卫战3-100</v>
      </c>
      <c r="D18" s="17" t="s">
        <v>19</v>
      </c>
      <c r="E18" s="17" t="str">
        <f>"战斗类型-挂机关卡|"&amp;任务数值!W7&amp;"|"&amp;任务数值!X7</f>
        <v>战斗类型-挂机关卡|3|100</v>
      </c>
      <c r="F18" s="17">
        <v>1</v>
      </c>
      <c r="G18" s="17">
        <v>1</v>
      </c>
      <c r="H18" s="14" t="s">
        <v>176</v>
      </c>
    </row>
    <row r="19" ht="15.75" spans="1:8">
      <c r="A19" s="14">
        <v>17</v>
      </c>
      <c r="B19" t="s">
        <v>186</v>
      </c>
      <c r="C19" s="17" t="str">
        <f>"通关守卫战"&amp;任务数值!W8&amp;"-"&amp;任务数值!X8</f>
        <v>通关守卫战3-150</v>
      </c>
      <c r="D19" s="17" t="s">
        <v>19</v>
      </c>
      <c r="E19" s="17" t="str">
        <f>"战斗类型-挂机关卡|"&amp;任务数值!W8&amp;"|"&amp;任务数值!X8</f>
        <v>战斗类型-挂机关卡|3|150</v>
      </c>
      <c r="F19" s="17">
        <v>1</v>
      </c>
      <c r="G19" s="17">
        <v>1</v>
      </c>
      <c r="H19" s="14" t="s">
        <v>176</v>
      </c>
    </row>
    <row r="20" ht="15.75" spans="1:8">
      <c r="A20" s="14">
        <v>18</v>
      </c>
      <c r="B20" t="s">
        <v>186</v>
      </c>
      <c r="C20" s="17" t="str">
        <f>"通关守卫战"&amp;任务数值!W9&amp;"-"&amp;任务数值!X9</f>
        <v>通关守卫战3-200</v>
      </c>
      <c r="D20" s="17" t="s">
        <v>19</v>
      </c>
      <c r="E20" s="17" t="str">
        <f>"战斗类型-挂机关卡|"&amp;任务数值!W9&amp;"|"&amp;任务数值!X9</f>
        <v>战斗类型-挂机关卡|3|200</v>
      </c>
      <c r="F20" s="17">
        <v>1</v>
      </c>
      <c r="G20" s="17">
        <v>1</v>
      </c>
      <c r="H20" s="14" t="s">
        <v>176</v>
      </c>
    </row>
    <row r="21" ht="15.75" spans="1:8">
      <c r="A21" s="14">
        <v>19</v>
      </c>
      <c r="B21" t="s">
        <v>186</v>
      </c>
      <c r="C21" s="17" t="str">
        <f>"通关守卫战"&amp;任务数值!W10&amp;"-"&amp;任务数值!X10</f>
        <v>通关守卫战3-250</v>
      </c>
      <c r="D21" s="17" t="s">
        <v>19</v>
      </c>
      <c r="E21" s="17" t="str">
        <f>"战斗类型-挂机关卡|"&amp;任务数值!W10&amp;"|"&amp;任务数值!X10</f>
        <v>战斗类型-挂机关卡|3|250</v>
      </c>
      <c r="F21" s="17">
        <v>1</v>
      </c>
      <c r="G21" s="17">
        <v>1</v>
      </c>
      <c r="H21" s="14" t="s">
        <v>176</v>
      </c>
    </row>
    <row r="22" ht="15.75" spans="1:8">
      <c r="A22" s="14">
        <v>20</v>
      </c>
      <c r="B22" t="s">
        <v>186</v>
      </c>
      <c r="C22" s="17" t="str">
        <f>"通关守卫战"&amp;任务数值!W11&amp;"-"&amp;任务数值!X11</f>
        <v>通关守卫战4-50</v>
      </c>
      <c r="D22" s="17" t="s">
        <v>19</v>
      </c>
      <c r="E22" s="17" t="str">
        <f>"战斗类型-挂机关卡|"&amp;任务数值!W11&amp;"|"&amp;任务数值!X11</f>
        <v>战斗类型-挂机关卡|4|50</v>
      </c>
      <c r="F22" s="17">
        <v>1</v>
      </c>
      <c r="G22" s="17">
        <v>1</v>
      </c>
      <c r="H22" s="14" t="s">
        <v>176</v>
      </c>
    </row>
    <row r="23" ht="15.75" spans="1:8">
      <c r="A23" s="14">
        <v>21</v>
      </c>
      <c r="B23" s="3" t="s">
        <v>187</v>
      </c>
      <c r="C23" t="s">
        <v>188</v>
      </c>
      <c r="D23" s="5" t="s">
        <v>114</v>
      </c>
      <c r="F23" s="17">
        <v>1</v>
      </c>
      <c r="G23" s="14">
        <v>1</v>
      </c>
      <c r="H23" s="14" t="s">
        <v>176</v>
      </c>
    </row>
    <row r="24" ht="15.75" spans="1:8">
      <c r="A24" s="14">
        <v>22</v>
      </c>
      <c r="B24" s="3" t="s">
        <v>187</v>
      </c>
      <c r="C24" t="s">
        <v>189</v>
      </c>
      <c r="D24" s="5" t="s">
        <v>114</v>
      </c>
      <c r="F24" s="17">
        <v>1</v>
      </c>
      <c r="G24" s="14">
        <v>2</v>
      </c>
      <c r="H24" s="14" t="s">
        <v>176</v>
      </c>
    </row>
    <row r="25" ht="15.75" spans="1:8">
      <c r="A25" s="14">
        <v>23</v>
      </c>
      <c r="B25" s="3" t="s">
        <v>187</v>
      </c>
      <c r="C25" t="s">
        <v>190</v>
      </c>
      <c r="D25" s="5" t="s">
        <v>114</v>
      </c>
      <c r="F25" s="17">
        <v>1</v>
      </c>
      <c r="G25" s="14">
        <v>3</v>
      </c>
      <c r="H25" s="14" t="s">
        <v>176</v>
      </c>
    </row>
    <row r="26" ht="15.75" spans="1:8">
      <c r="A26" s="14">
        <v>24</v>
      </c>
      <c r="B26" s="3" t="s">
        <v>187</v>
      </c>
      <c r="C26" t="s">
        <v>191</v>
      </c>
      <c r="D26" s="5" t="s">
        <v>114</v>
      </c>
      <c r="F26" s="17">
        <v>1</v>
      </c>
      <c r="G26" s="14">
        <v>4</v>
      </c>
      <c r="H26" s="14" t="s">
        <v>176</v>
      </c>
    </row>
    <row r="27" ht="15.75" spans="1:8">
      <c r="A27" s="14">
        <v>25</v>
      </c>
      <c r="B27" s="3" t="s">
        <v>187</v>
      </c>
      <c r="C27" t="s">
        <v>192</v>
      </c>
      <c r="D27" s="5" t="s">
        <v>114</v>
      </c>
      <c r="F27" s="17">
        <v>1</v>
      </c>
      <c r="G27" s="14">
        <v>5</v>
      </c>
      <c r="H27" s="14" t="s">
        <v>176</v>
      </c>
    </row>
    <row r="28" ht="15.75" spans="1:8">
      <c r="A28" s="14">
        <v>26</v>
      </c>
      <c r="B28" s="3" t="s">
        <v>187</v>
      </c>
      <c r="C28" t="s">
        <v>193</v>
      </c>
      <c r="D28" s="5" t="s">
        <v>114</v>
      </c>
      <c r="F28" s="17">
        <v>1</v>
      </c>
      <c r="G28" s="14">
        <v>7</v>
      </c>
      <c r="H28" s="14" t="s">
        <v>176</v>
      </c>
    </row>
    <row r="29" ht="15.75" spans="1:8">
      <c r="A29" s="14">
        <v>27</v>
      </c>
      <c r="B29" s="3" t="s">
        <v>187</v>
      </c>
      <c r="C29" t="s">
        <v>194</v>
      </c>
      <c r="D29" s="5" t="s">
        <v>114</v>
      </c>
      <c r="F29" s="17">
        <v>1</v>
      </c>
      <c r="G29" s="14">
        <v>9</v>
      </c>
      <c r="H29" s="14" t="s">
        <v>176</v>
      </c>
    </row>
    <row r="30" ht="15.75" spans="1:8">
      <c r="A30" s="14">
        <v>28</v>
      </c>
      <c r="B30" s="3" t="s">
        <v>187</v>
      </c>
      <c r="C30" t="s">
        <v>195</v>
      </c>
      <c r="D30" s="5" t="s">
        <v>114</v>
      </c>
      <c r="F30" s="17">
        <v>1</v>
      </c>
      <c r="G30" s="14">
        <v>11</v>
      </c>
      <c r="H30" s="14" t="s">
        <v>176</v>
      </c>
    </row>
    <row r="31" ht="15.75" spans="1:8">
      <c r="A31" s="14">
        <v>29</v>
      </c>
      <c r="B31" s="3" t="s">
        <v>187</v>
      </c>
      <c r="C31" t="s">
        <v>196</v>
      </c>
      <c r="D31" s="5" t="s">
        <v>114</v>
      </c>
      <c r="F31" s="17">
        <v>1</v>
      </c>
      <c r="G31" s="14">
        <v>13</v>
      </c>
      <c r="H31" s="14" t="s">
        <v>176</v>
      </c>
    </row>
    <row r="32" ht="15.75" spans="1:8">
      <c r="A32" s="14">
        <v>30</v>
      </c>
      <c r="B32" s="3" t="s">
        <v>187</v>
      </c>
      <c r="C32" t="s">
        <v>197</v>
      </c>
      <c r="D32" s="5" t="s">
        <v>114</v>
      </c>
      <c r="F32" s="17">
        <v>1</v>
      </c>
      <c r="G32" s="14">
        <v>15</v>
      </c>
      <c r="H32" s="14" t="s">
        <v>176</v>
      </c>
    </row>
    <row r="33" ht="15.75" spans="1:8">
      <c r="A33" s="14">
        <v>31</v>
      </c>
      <c r="B33" s="3" t="s">
        <v>198</v>
      </c>
      <c r="C33" t="s">
        <v>199</v>
      </c>
      <c r="D33" s="7" t="s">
        <v>200</v>
      </c>
      <c r="F33" s="17">
        <v>1</v>
      </c>
      <c r="G33" s="3">
        <v>30000</v>
      </c>
      <c r="H33" s="14" t="s">
        <v>176</v>
      </c>
    </row>
    <row r="34" ht="15.75" spans="1:8">
      <c r="A34" s="14">
        <v>32</v>
      </c>
      <c r="B34" s="3" t="s">
        <v>198</v>
      </c>
      <c r="C34" t="s">
        <v>201</v>
      </c>
      <c r="D34" s="7" t="s">
        <v>200</v>
      </c>
      <c r="F34" s="17">
        <v>1</v>
      </c>
      <c r="G34" s="3">
        <v>50000</v>
      </c>
      <c r="H34" s="14" t="s">
        <v>176</v>
      </c>
    </row>
    <row r="35" ht="15.75" spans="1:8">
      <c r="A35" s="14">
        <v>33</v>
      </c>
      <c r="B35" s="3" t="s">
        <v>198</v>
      </c>
      <c r="C35" t="s">
        <v>202</v>
      </c>
      <c r="D35" s="7" t="s">
        <v>200</v>
      </c>
      <c r="F35" s="17">
        <v>1</v>
      </c>
      <c r="G35" s="3">
        <v>100000</v>
      </c>
      <c r="H35" s="14" t="s">
        <v>176</v>
      </c>
    </row>
    <row r="36" ht="15.75" spans="1:8">
      <c r="A36" s="14">
        <v>34</v>
      </c>
      <c r="B36" s="3" t="s">
        <v>198</v>
      </c>
      <c r="C36" t="s">
        <v>203</v>
      </c>
      <c r="D36" s="7" t="s">
        <v>200</v>
      </c>
      <c r="F36" s="17">
        <v>1</v>
      </c>
      <c r="G36" s="3">
        <v>200000</v>
      </c>
      <c r="H36" s="14" t="s">
        <v>176</v>
      </c>
    </row>
    <row r="37" ht="15.75" spans="1:8">
      <c r="A37" s="14">
        <v>35</v>
      </c>
      <c r="B37" s="3" t="s">
        <v>198</v>
      </c>
      <c r="C37" t="s">
        <v>204</v>
      </c>
      <c r="D37" s="7" t="s">
        <v>200</v>
      </c>
      <c r="F37" s="17">
        <v>1</v>
      </c>
      <c r="G37" s="3">
        <v>400000</v>
      </c>
      <c r="H37" s="14" t="s">
        <v>176</v>
      </c>
    </row>
    <row r="38" ht="15.75" spans="1:8">
      <c r="A38" s="14">
        <v>36</v>
      </c>
      <c r="B38" s="3" t="s">
        <v>198</v>
      </c>
      <c r="C38" t="s">
        <v>205</v>
      </c>
      <c r="D38" s="7" t="s">
        <v>200</v>
      </c>
      <c r="F38" s="17">
        <v>1</v>
      </c>
      <c r="G38" s="3">
        <v>800000</v>
      </c>
      <c r="H38" s="14" t="s">
        <v>176</v>
      </c>
    </row>
    <row r="39" ht="15.75" spans="1:8">
      <c r="A39" s="14">
        <v>37</v>
      </c>
      <c r="B39" s="3" t="s">
        <v>198</v>
      </c>
      <c r="C39" t="s">
        <v>206</v>
      </c>
      <c r="D39" s="7" t="s">
        <v>200</v>
      </c>
      <c r="F39" s="17">
        <v>1</v>
      </c>
      <c r="G39" s="3">
        <v>1000000</v>
      </c>
      <c r="H39" s="14" t="s">
        <v>176</v>
      </c>
    </row>
    <row r="40" ht="15.75" spans="1:8">
      <c r="A40" s="14">
        <v>38</v>
      </c>
      <c r="B40" s="3" t="s">
        <v>198</v>
      </c>
      <c r="C40" t="s">
        <v>207</v>
      </c>
      <c r="D40" s="7" t="s">
        <v>200</v>
      </c>
      <c r="F40" s="17">
        <v>1</v>
      </c>
      <c r="G40" s="3">
        <v>1200000</v>
      </c>
      <c r="H40" s="14" t="s">
        <v>176</v>
      </c>
    </row>
    <row r="41" ht="15.75" spans="1:8">
      <c r="A41" s="14">
        <v>39</v>
      </c>
      <c r="B41" s="3" t="s">
        <v>198</v>
      </c>
      <c r="C41" t="s">
        <v>208</v>
      </c>
      <c r="D41" s="7" t="s">
        <v>200</v>
      </c>
      <c r="F41" s="17">
        <v>1</v>
      </c>
      <c r="G41" s="3">
        <v>1400000</v>
      </c>
      <c r="H41" s="14" t="s">
        <v>176</v>
      </c>
    </row>
    <row r="42" ht="15.75" spans="1:8">
      <c r="A42" s="14">
        <v>40</v>
      </c>
      <c r="B42" s="3" t="s">
        <v>198</v>
      </c>
      <c r="C42" t="s">
        <v>209</v>
      </c>
      <c r="D42" s="7" t="s">
        <v>200</v>
      </c>
      <c r="F42" s="17">
        <v>1</v>
      </c>
      <c r="G42" s="3">
        <v>1500000</v>
      </c>
      <c r="H42" s="14" t="s">
        <v>176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8"/>
  <sheetViews>
    <sheetView workbookViewId="0">
      <selection activeCell="F26" sqref="F26"/>
    </sheetView>
  </sheetViews>
  <sheetFormatPr defaultColWidth="9" defaultRowHeight="15.75"/>
  <cols>
    <col min="1" max="1" width="4.375" style="5" customWidth="1"/>
    <col min="2" max="2" width="32.25" style="5" customWidth="1"/>
    <col min="3" max="3" width="17.375" style="6" customWidth="1"/>
    <col min="4" max="4" width="31.375" style="5" customWidth="1"/>
    <col min="5" max="5" width="24.125" style="5" customWidth="1"/>
    <col min="6" max="6" width="23.75" style="5" customWidth="1"/>
    <col min="7" max="7" width="9.375" style="5" customWidth="1"/>
    <col min="8" max="8" width="16.125" style="5" customWidth="1"/>
    <col min="9" max="16384" width="9" style="5"/>
  </cols>
  <sheetData>
    <row r="1" spans="1:8">
      <c r="A1" s="6" t="s">
        <v>0</v>
      </c>
      <c r="B1" s="6" t="s">
        <v>123</v>
      </c>
      <c r="C1" s="6" t="s">
        <v>210</v>
      </c>
      <c r="D1" s="6" t="s">
        <v>211</v>
      </c>
      <c r="E1" s="6" t="s">
        <v>212</v>
      </c>
      <c r="F1" s="6" t="s">
        <v>213</v>
      </c>
      <c r="G1" s="6"/>
      <c r="H1" s="6"/>
    </row>
    <row r="2" spans="1:8">
      <c r="A2" s="6" t="s">
        <v>214</v>
      </c>
      <c r="B2" s="6" t="s">
        <v>130</v>
      </c>
      <c r="C2" s="6" t="s">
        <v>215</v>
      </c>
      <c r="D2" s="6" t="s">
        <v>216</v>
      </c>
      <c r="E2" s="6" t="s">
        <v>217</v>
      </c>
      <c r="F2" s="6"/>
      <c r="G2" s="6" t="s">
        <v>217</v>
      </c>
      <c r="H2" s="6" t="s">
        <v>218</v>
      </c>
    </row>
    <row r="3" ht="17" customHeight="1" spans="1:8">
      <c r="A3" s="6">
        <v>1</v>
      </c>
      <c r="B3" s="7" t="s">
        <v>219</v>
      </c>
      <c r="C3" s="6">
        <v>0</v>
      </c>
      <c r="D3" s="6" t="s">
        <v>220</v>
      </c>
      <c r="E3" s="6" t="s">
        <v>220</v>
      </c>
      <c r="F3" s="6"/>
      <c r="G3" s="6" t="s">
        <v>221</v>
      </c>
      <c r="H3" s="6"/>
    </row>
    <row r="4" spans="1:8">
      <c r="A4" s="6">
        <v>2</v>
      </c>
      <c r="B4" s="7" t="s">
        <v>222</v>
      </c>
      <c r="C4" s="6">
        <v>0</v>
      </c>
      <c r="D4" s="6" t="s">
        <v>220</v>
      </c>
      <c r="E4" s="6" t="s">
        <v>220</v>
      </c>
      <c r="F4" s="6"/>
      <c r="G4" s="6" t="s">
        <v>221</v>
      </c>
      <c r="H4" s="6"/>
    </row>
    <row r="5" spans="1:8">
      <c r="A5" s="6">
        <v>3</v>
      </c>
      <c r="B5" s="7" t="s">
        <v>135</v>
      </c>
      <c r="C5" s="6">
        <v>0</v>
      </c>
      <c r="D5" s="6" t="s">
        <v>220</v>
      </c>
      <c r="E5" s="6" t="s">
        <v>220</v>
      </c>
      <c r="F5" s="6"/>
      <c r="G5" s="6" t="s">
        <v>136</v>
      </c>
      <c r="H5" s="6"/>
    </row>
    <row r="6" spans="1:8">
      <c r="A6" s="6">
        <v>4</v>
      </c>
      <c r="B6" s="7" t="s">
        <v>223</v>
      </c>
      <c r="C6" s="6">
        <v>0</v>
      </c>
      <c r="D6" s="6" t="s">
        <v>220</v>
      </c>
      <c r="E6" s="6"/>
      <c r="F6" s="6"/>
      <c r="G6" s="6"/>
      <c r="H6" s="6"/>
    </row>
    <row r="7" spans="1:8">
      <c r="A7" s="6">
        <v>5</v>
      </c>
      <c r="B7" s="7" t="s">
        <v>224</v>
      </c>
      <c r="C7" s="6">
        <v>0</v>
      </c>
      <c r="D7" s="6" t="s">
        <v>220</v>
      </c>
      <c r="E7" s="6"/>
      <c r="F7" s="6"/>
      <c r="G7" s="6"/>
      <c r="H7" s="6"/>
    </row>
    <row r="8" spans="1:8">
      <c r="A8" s="6">
        <v>6</v>
      </c>
      <c r="B8" s="8" t="s">
        <v>225</v>
      </c>
      <c r="C8" s="6">
        <v>0</v>
      </c>
      <c r="D8" s="6" t="s">
        <v>220</v>
      </c>
      <c r="E8" s="6" t="s">
        <v>220</v>
      </c>
      <c r="F8" s="6"/>
      <c r="G8" s="6" t="s">
        <v>226</v>
      </c>
      <c r="H8" s="6"/>
    </row>
    <row r="9" spans="1:8">
      <c r="A9" s="6">
        <v>7</v>
      </c>
      <c r="B9" s="7" t="s">
        <v>144</v>
      </c>
      <c r="C9" s="6">
        <v>0</v>
      </c>
      <c r="D9" s="6" t="s">
        <v>220</v>
      </c>
      <c r="E9" s="6" t="s">
        <v>220</v>
      </c>
      <c r="F9" s="6"/>
      <c r="G9" s="6" t="s">
        <v>227</v>
      </c>
      <c r="H9" s="6"/>
    </row>
    <row r="10" spans="1:8">
      <c r="A10" s="6">
        <v>8</v>
      </c>
      <c r="B10" s="8" t="s">
        <v>228</v>
      </c>
      <c r="C10" s="6">
        <v>0</v>
      </c>
      <c r="D10" s="6" t="s">
        <v>220</v>
      </c>
      <c r="E10" s="6"/>
      <c r="F10" s="6"/>
      <c r="G10" s="6"/>
      <c r="H10" s="6"/>
    </row>
    <row r="11" spans="1:8">
      <c r="A11" s="6">
        <v>9</v>
      </c>
      <c r="B11" s="7" t="s">
        <v>151</v>
      </c>
      <c r="C11" s="6">
        <v>0</v>
      </c>
      <c r="D11" s="6" t="s">
        <v>220</v>
      </c>
      <c r="E11" s="6" t="s">
        <v>220</v>
      </c>
      <c r="F11" s="6"/>
      <c r="G11" s="6" t="s">
        <v>229</v>
      </c>
      <c r="H11" s="6"/>
    </row>
    <row r="12" spans="1:8">
      <c r="A12" s="6">
        <v>10</v>
      </c>
      <c r="B12" s="7" t="s">
        <v>230</v>
      </c>
      <c r="C12" s="6">
        <v>0</v>
      </c>
      <c r="D12" s="6" t="s">
        <v>220</v>
      </c>
      <c r="E12" s="6" t="s">
        <v>220</v>
      </c>
      <c r="F12" s="6"/>
      <c r="G12" s="6" t="s">
        <v>231</v>
      </c>
      <c r="H12" s="6"/>
    </row>
    <row r="13" spans="1:8">
      <c r="A13" s="6">
        <v>11</v>
      </c>
      <c r="B13" s="7" t="s">
        <v>232</v>
      </c>
      <c r="C13" s="6">
        <v>0</v>
      </c>
      <c r="D13" s="6" t="s">
        <v>220</v>
      </c>
      <c r="E13" s="6" t="s">
        <v>220</v>
      </c>
      <c r="F13" s="6"/>
      <c r="G13" s="6" t="s">
        <v>233</v>
      </c>
      <c r="H13" s="6"/>
    </row>
    <row r="14" spans="1:8">
      <c r="A14" s="6">
        <v>12</v>
      </c>
      <c r="B14" s="8" t="s">
        <v>27</v>
      </c>
      <c r="C14" s="6">
        <v>0</v>
      </c>
      <c r="D14" s="6" t="s">
        <v>220</v>
      </c>
      <c r="E14" s="6" t="s">
        <v>220</v>
      </c>
      <c r="F14" s="6"/>
      <c r="G14" s="6" t="s">
        <v>234</v>
      </c>
      <c r="H14" s="6"/>
    </row>
    <row r="15" spans="1:8">
      <c r="A15" s="6">
        <v>13</v>
      </c>
      <c r="B15" s="7" t="s">
        <v>149</v>
      </c>
      <c r="C15" s="6">
        <v>0</v>
      </c>
      <c r="D15" s="6" t="s">
        <v>220</v>
      </c>
      <c r="E15" s="6" t="s">
        <v>220</v>
      </c>
      <c r="F15" s="6"/>
      <c r="G15" s="6" t="s">
        <v>233</v>
      </c>
      <c r="H15" s="6"/>
    </row>
    <row r="16" spans="1:8">
      <c r="A16" s="6">
        <v>14</v>
      </c>
      <c r="B16" s="7" t="s">
        <v>235</v>
      </c>
      <c r="C16" s="6">
        <v>0</v>
      </c>
      <c r="D16" s="6" t="s">
        <v>220</v>
      </c>
      <c r="E16" s="6" t="s">
        <v>220</v>
      </c>
      <c r="F16" s="6"/>
      <c r="G16" s="6" t="s">
        <v>233</v>
      </c>
      <c r="H16" s="6"/>
    </row>
    <row r="17" spans="1:8">
      <c r="A17" s="6">
        <v>15</v>
      </c>
      <c r="B17" s="8" t="s">
        <v>98</v>
      </c>
      <c r="C17" s="6">
        <v>0</v>
      </c>
      <c r="D17" s="6" t="s">
        <v>220</v>
      </c>
      <c r="E17" s="6" t="s">
        <v>220</v>
      </c>
      <c r="F17" s="6"/>
      <c r="G17" s="6" t="s">
        <v>233</v>
      </c>
      <c r="H17" s="6"/>
    </row>
    <row r="18" spans="1:8">
      <c r="A18" s="6">
        <v>16</v>
      </c>
      <c r="B18" s="8" t="s">
        <v>35</v>
      </c>
      <c r="C18" s="6">
        <v>0</v>
      </c>
      <c r="D18" s="6" t="s">
        <v>220</v>
      </c>
      <c r="E18" s="6" t="s">
        <v>220</v>
      </c>
      <c r="F18" s="6"/>
      <c r="G18" s="6" t="s">
        <v>236</v>
      </c>
      <c r="H18" s="6"/>
    </row>
    <row r="19" spans="1:8">
      <c r="A19" s="6">
        <v>17</v>
      </c>
      <c r="B19" s="8" t="s">
        <v>51</v>
      </c>
      <c r="C19" s="6">
        <v>0</v>
      </c>
      <c r="D19" s="6" t="s">
        <v>220</v>
      </c>
      <c r="E19" s="6" t="s">
        <v>220</v>
      </c>
      <c r="F19" s="6"/>
      <c r="G19" s="6" t="s">
        <v>52</v>
      </c>
      <c r="H19" s="6"/>
    </row>
    <row r="20" spans="1:8">
      <c r="A20" s="6">
        <v>18</v>
      </c>
      <c r="B20" s="7" t="s">
        <v>200</v>
      </c>
      <c r="C20" s="6">
        <v>0</v>
      </c>
      <c r="D20" s="6" t="s">
        <v>220</v>
      </c>
      <c r="E20" s="6"/>
      <c r="F20" s="6"/>
      <c r="G20" s="6"/>
      <c r="H20" s="6"/>
    </row>
    <row r="21" spans="1:8">
      <c r="A21" s="6">
        <v>19</v>
      </c>
      <c r="B21" s="7" t="s">
        <v>116</v>
      </c>
      <c r="C21" s="6">
        <v>0</v>
      </c>
      <c r="D21" s="6" t="s">
        <v>220</v>
      </c>
      <c r="E21" s="6" t="s">
        <v>220</v>
      </c>
      <c r="F21" s="6"/>
      <c r="G21" s="6" t="s">
        <v>237</v>
      </c>
      <c r="H21" s="6"/>
    </row>
    <row r="22" spans="1:8">
      <c r="A22" s="6">
        <v>20</v>
      </c>
      <c r="B22" s="8" t="s">
        <v>154</v>
      </c>
      <c r="C22" s="6">
        <v>0</v>
      </c>
      <c r="D22" s="6" t="s">
        <v>220</v>
      </c>
      <c r="E22" s="6" t="s">
        <v>220</v>
      </c>
      <c r="F22" s="6"/>
      <c r="G22" s="6" t="s">
        <v>237</v>
      </c>
      <c r="H22" s="6"/>
    </row>
    <row r="23" spans="1:8">
      <c r="A23" s="6">
        <v>21</v>
      </c>
      <c r="B23" s="7" t="s">
        <v>238</v>
      </c>
      <c r="C23" s="6">
        <v>0</v>
      </c>
      <c r="D23" s="6" t="s">
        <v>220</v>
      </c>
      <c r="E23" s="6" t="s">
        <v>220</v>
      </c>
      <c r="F23" s="6"/>
      <c r="G23" s="6"/>
      <c r="H23" s="6"/>
    </row>
    <row r="24" spans="1:8">
      <c r="A24" s="6">
        <v>22</v>
      </c>
      <c r="B24" s="7" t="s">
        <v>239</v>
      </c>
      <c r="C24" s="6">
        <v>0</v>
      </c>
      <c r="D24" s="6" t="s">
        <v>220</v>
      </c>
      <c r="E24" s="6" t="s">
        <v>220</v>
      </c>
      <c r="F24" s="6"/>
      <c r="G24" s="6" t="s">
        <v>231</v>
      </c>
      <c r="H24" s="6"/>
    </row>
    <row r="25" spans="1:8">
      <c r="A25" s="6">
        <v>23</v>
      </c>
      <c r="B25" s="8" t="s">
        <v>19</v>
      </c>
      <c r="C25" s="6">
        <v>0</v>
      </c>
      <c r="D25" s="6" t="s">
        <v>240</v>
      </c>
      <c r="E25" s="6" t="s">
        <v>220</v>
      </c>
      <c r="F25" s="6" t="s">
        <v>240</v>
      </c>
      <c r="G25" s="6" t="s">
        <v>221</v>
      </c>
      <c r="H25" s="6" t="s">
        <v>241</v>
      </c>
    </row>
    <row r="26" spans="1:8">
      <c r="A26" s="6">
        <v>24</v>
      </c>
      <c r="B26" s="6" t="s">
        <v>242</v>
      </c>
      <c r="C26" s="6">
        <v>0</v>
      </c>
      <c r="D26" s="6" t="s">
        <v>240</v>
      </c>
      <c r="E26" s="6" t="s">
        <v>240</v>
      </c>
      <c r="F26" s="6"/>
      <c r="G26" s="6" t="s">
        <v>233</v>
      </c>
      <c r="H26" s="6"/>
    </row>
    <row r="27" spans="1:11">
      <c r="A27" s="6">
        <v>25</v>
      </c>
      <c r="B27" s="8" t="s">
        <v>243</v>
      </c>
      <c r="C27" s="6">
        <v>1</v>
      </c>
      <c r="D27" s="6" t="s">
        <v>240</v>
      </c>
      <c r="E27" s="6" t="s">
        <v>240</v>
      </c>
      <c r="F27" s="6"/>
      <c r="G27" s="6"/>
      <c r="H27" s="6"/>
      <c r="K27" s="5" t="s">
        <v>244</v>
      </c>
    </row>
    <row r="28" spans="1:11">
      <c r="A28" s="6">
        <v>26</v>
      </c>
      <c r="B28" s="8" t="s">
        <v>23</v>
      </c>
      <c r="C28" s="6">
        <v>1</v>
      </c>
      <c r="D28" s="6" t="s">
        <v>220</v>
      </c>
      <c r="E28" s="6" t="s">
        <v>220</v>
      </c>
      <c r="F28" s="6"/>
      <c r="G28" s="6" t="s">
        <v>237</v>
      </c>
      <c r="H28" s="6"/>
      <c r="K28" s="5" t="s">
        <v>245</v>
      </c>
    </row>
    <row r="29" spans="1:11">
      <c r="A29" s="6">
        <v>27</v>
      </c>
      <c r="B29" s="8" t="s">
        <v>246</v>
      </c>
      <c r="C29" s="6">
        <v>1</v>
      </c>
      <c r="D29" s="6" t="s">
        <v>240</v>
      </c>
      <c r="E29" s="6" t="s">
        <v>240</v>
      </c>
      <c r="F29" s="6"/>
      <c r="G29" s="6"/>
      <c r="H29" s="6"/>
      <c r="K29" s="5" t="s">
        <v>247</v>
      </c>
    </row>
    <row r="30" spans="1:11">
      <c r="A30" s="6">
        <v>28</v>
      </c>
      <c r="B30" s="7" t="s">
        <v>248</v>
      </c>
      <c r="C30" s="6">
        <v>0</v>
      </c>
      <c r="D30" s="6" t="s">
        <v>220</v>
      </c>
      <c r="E30" s="6"/>
      <c r="F30" s="6"/>
      <c r="G30" s="6"/>
      <c r="H30" s="6"/>
      <c r="K30" s="5" t="s">
        <v>249</v>
      </c>
    </row>
    <row r="31" spans="1:11">
      <c r="A31" s="6">
        <v>29</v>
      </c>
      <c r="B31" s="8" t="s">
        <v>250</v>
      </c>
      <c r="C31" s="6">
        <v>0</v>
      </c>
      <c r="D31" s="6" t="s">
        <v>220</v>
      </c>
      <c r="E31" s="6" t="s">
        <v>220</v>
      </c>
      <c r="F31" s="6" t="s">
        <v>220</v>
      </c>
      <c r="G31" s="6" t="s">
        <v>221</v>
      </c>
      <c r="H31" s="6" t="s">
        <v>251</v>
      </c>
      <c r="K31" s="5" t="s">
        <v>252</v>
      </c>
    </row>
    <row r="32" spans="1:11">
      <c r="A32" s="6">
        <v>30</v>
      </c>
      <c r="B32" s="9" t="s">
        <v>253</v>
      </c>
      <c r="C32" s="6">
        <v>1</v>
      </c>
      <c r="D32" s="6" t="s">
        <v>220</v>
      </c>
      <c r="K32" s="5" t="s">
        <v>254</v>
      </c>
    </row>
    <row r="33" spans="1:11">
      <c r="A33" s="6">
        <v>31</v>
      </c>
      <c r="B33" s="10" t="s">
        <v>255</v>
      </c>
      <c r="C33" s="6">
        <v>0</v>
      </c>
      <c r="D33" s="6" t="s">
        <v>220</v>
      </c>
      <c r="E33" s="6" t="s">
        <v>220</v>
      </c>
      <c r="G33" s="5" t="s">
        <v>256</v>
      </c>
      <c r="K33" s="5" t="s">
        <v>257</v>
      </c>
    </row>
    <row r="34" spans="1:4">
      <c r="A34" s="6">
        <v>32</v>
      </c>
      <c r="B34" s="9" t="s">
        <v>54</v>
      </c>
      <c r="C34" s="6">
        <v>0</v>
      </c>
      <c r="D34" s="6" t="s">
        <v>220</v>
      </c>
    </row>
    <row r="35" spans="1:4">
      <c r="A35" s="6">
        <v>33</v>
      </c>
      <c r="B35" s="9" t="s">
        <v>258</v>
      </c>
      <c r="C35" s="6">
        <v>0</v>
      </c>
      <c r="D35" s="6" t="s">
        <v>220</v>
      </c>
    </row>
    <row r="36" spans="1:4">
      <c r="A36" s="6">
        <v>34</v>
      </c>
      <c r="B36" s="9" t="s">
        <v>81</v>
      </c>
      <c r="C36" s="6">
        <v>0</v>
      </c>
      <c r="D36" s="6" t="s">
        <v>220</v>
      </c>
    </row>
    <row r="37" spans="1:4">
      <c r="A37" s="6">
        <v>35</v>
      </c>
      <c r="B37" s="9" t="s">
        <v>100</v>
      </c>
      <c r="C37" s="6">
        <v>0</v>
      </c>
      <c r="D37" s="6" t="s">
        <v>220</v>
      </c>
    </row>
    <row r="38" spans="1:4">
      <c r="A38" s="6">
        <v>36</v>
      </c>
      <c r="B38" s="9" t="s">
        <v>259</v>
      </c>
      <c r="C38" s="6">
        <v>0</v>
      </c>
      <c r="D38" s="6" t="s">
        <v>220</v>
      </c>
    </row>
    <row r="39" spans="1:7">
      <c r="A39" s="6">
        <v>37</v>
      </c>
      <c r="B39" s="9" t="s">
        <v>74</v>
      </c>
      <c r="C39" s="6">
        <v>1</v>
      </c>
      <c r="D39" s="6" t="s">
        <v>220</v>
      </c>
      <c r="E39" s="6" t="s">
        <v>220</v>
      </c>
      <c r="G39" s="6" t="s">
        <v>237</v>
      </c>
    </row>
    <row r="40" spans="1:7">
      <c r="A40" s="6">
        <v>38</v>
      </c>
      <c r="B40" s="9" t="s">
        <v>76</v>
      </c>
      <c r="C40" s="6">
        <v>0</v>
      </c>
      <c r="D40" s="6" t="s">
        <v>220</v>
      </c>
      <c r="E40" s="6" t="s">
        <v>220</v>
      </c>
      <c r="G40" s="6" t="s">
        <v>237</v>
      </c>
    </row>
    <row r="41" spans="1:7">
      <c r="A41" s="6">
        <v>39</v>
      </c>
      <c r="B41" s="9" t="s">
        <v>260</v>
      </c>
      <c r="C41" s="6">
        <v>1</v>
      </c>
      <c r="D41" s="6" t="s">
        <v>220</v>
      </c>
      <c r="E41" s="6" t="s">
        <v>220</v>
      </c>
      <c r="G41" s="6" t="s">
        <v>237</v>
      </c>
    </row>
    <row r="42" spans="1:4">
      <c r="A42" s="6">
        <v>40</v>
      </c>
      <c r="B42" s="9" t="s">
        <v>261</v>
      </c>
      <c r="C42" s="6">
        <v>0</v>
      </c>
      <c r="D42" s="6" t="s">
        <v>220</v>
      </c>
    </row>
    <row r="43" spans="1:7">
      <c r="A43" s="6">
        <v>41</v>
      </c>
      <c r="B43" s="9" t="s">
        <v>262</v>
      </c>
      <c r="C43" s="6">
        <v>0</v>
      </c>
      <c r="D43" s="6" t="s">
        <v>220</v>
      </c>
      <c r="E43" s="6" t="s">
        <v>220</v>
      </c>
      <c r="G43" s="5" t="s">
        <v>263</v>
      </c>
    </row>
    <row r="44" spans="1:8">
      <c r="A44" s="6">
        <v>42</v>
      </c>
      <c r="B44" s="10" t="s">
        <v>264</v>
      </c>
      <c r="C44" s="6">
        <v>0</v>
      </c>
      <c r="D44" s="6" t="s">
        <v>220</v>
      </c>
      <c r="E44" s="6" t="s">
        <v>240</v>
      </c>
      <c r="F44" s="6" t="s">
        <v>240</v>
      </c>
      <c r="G44" s="6" t="s">
        <v>241</v>
      </c>
      <c r="H44" s="5" t="s">
        <v>158</v>
      </c>
    </row>
    <row r="45" spans="1:7">
      <c r="A45" s="6">
        <v>43</v>
      </c>
      <c r="B45" s="10" t="s">
        <v>265</v>
      </c>
      <c r="C45" s="6">
        <v>0</v>
      </c>
      <c r="D45" s="6" t="s">
        <v>220</v>
      </c>
      <c r="E45" s="6"/>
      <c r="F45" s="6"/>
      <c r="G45" s="6"/>
    </row>
    <row r="46" spans="1:7">
      <c r="A46" s="5">
        <v>44</v>
      </c>
      <c r="B46" s="1" t="s">
        <v>30</v>
      </c>
      <c r="C46" s="6">
        <v>0</v>
      </c>
      <c r="D46" s="6" t="s">
        <v>220</v>
      </c>
      <c r="E46" s="6" t="s">
        <v>220</v>
      </c>
      <c r="G46" s="6" t="s">
        <v>237</v>
      </c>
    </row>
    <row r="47" spans="1:4">
      <c r="A47" s="5">
        <v>45</v>
      </c>
      <c r="B47" s="11" t="s">
        <v>107</v>
      </c>
      <c r="C47" s="6">
        <v>0</v>
      </c>
      <c r="D47" s="6" t="s">
        <v>220</v>
      </c>
    </row>
    <row r="48" spans="1:4">
      <c r="A48" s="5">
        <v>46</v>
      </c>
      <c r="B48" s="5" t="s">
        <v>83</v>
      </c>
      <c r="C48" s="6">
        <v>0</v>
      </c>
      <c r="D48" s="6" t="s">
        <v>220</v>
      </c>
    </row>
    <row r="49" spans="1:8">
      <c r="A49" s="5">
        <v>47</v>
      </c>
      <c r="B49" s="5" t="s">
        <v>266</v>
      </c>
      <c r="C49" s="6">
        <v>0</v>
      </c>
      <c r="D49" s="6" t="s">
        <v>220</v>
      </c>
      <c r="E49" s="6" t="s">
        <v>220</v>
      </c>
      <c r="G49" s="5" t="s">
        <v>251</v>
      </c>
      <c r="H49" s="5" t="s">
        <v>233</v>
      </c>
    </row>
    <row r="50" spans="1:7">
      <c r="A50" s="5">
        <v>48</v>
      </c>
      <c r="B50" s="12" t="s">
        <v>267</v>
      </c>
      <c r="C50" s="6">
        <v>1</v>
      </c>
      <c r="D50" s="6" t="s">
        <v>220</v>
      </c>
      <c r="E50" s="6" t="s">
        <v>220</v>
      </c>
      <c r="G50" s="6" t="s">
        <v>237</v>
      </c>
    </row>
    <row r="51" spans="1:7">
      <c r="A51" s="5">
        <v>49</v>
      </c>
      <c r="B51" s="12" t="s">
        <v>268</v>
      </c>
      <c r="C51" s="6">
        <v>1</v>
      </c>
      <c r="D51" s="6" t="s">
        <v>220</v>
      </c>
      <c r="E51" s="6" t="s">
        <v>220</v>
      </c>
      <c r="G51" s="6" t="s">
        <v>237</v>
      </c>
    </row>
    <row r="52" spans="1:7">
      <c r="A52" s="5">
        <v>50</v>
      </c>
      <c r="B52" s="12" t="s">
        <v>269</v>
      </c>
      <c r="C52" s="6">
        <v>1</v>
      </c>
      <c r="D52" s="6" t="s">
        <v>220</v>
      </c>
      <c r="E52" s="6" t="s">
        <v>220</v>
      </c>
      <c r="G52" s="6" t="s">
        <v>237</v>
      </c>
    </row>
    <row r="53" spans="1:8">
      <c r="A53" s="6">
        <v>51</v>
      </c>
      <c r="B53" s="8" t="s">
        <v>43</v>
      </c>
      <c r="C53" s="6">
        <v>0</v>
      </c>
      <c r="D53" s="6" t="s">
        <v>220</v>
      </c>
      <c r="E53" s="6" t="s">
        <v>220</v>
      </c>
      <c r="F53" s="6"/>
      <c r="G53" s="6" t="s">
        <v>270</v>
      </c>
      <c r="H53" s="6"/>
    </row>
    <row r="54" spans="1:8">
      <c r="A54" s="5">
        <v>52</v>
      </c>
      <c r="B54" s="5" t="s">
        <v>271</v>
      </c>
      <c r="C54" s="6">
        <v>0</v>
      </c>
      <c r="D54" s="6" t="s">
        <v>220</v>
      </c>
      <c r="E54" s="6" t="s">
        <v>220</v>
      </c>
      <c r="F54" s="6" t="s">
        <v>220</v>
      </c>
      <c r="G54" s="5" t="s">
        <v>251</v>
      </c>
      <c r="H54" s="5" t="s">
        <v>233</v>
      </c>
    </row>
    <row r="55" spans="1:4">
      <c r="A55" s="5">
        <v>53</v>
      </c>
      <c r="B55" s="13" t="s">
        <v>272</v>
      </c>
      <c r="C55" s="6">
        <v>1</v>
      </c>
      <c r="D55" s="6" t="s">
        <v>220</v>
      </c>
    </row>
    <row r="56" spans="1:4">
      <c r="A56" s="5">
        <v>54</v>
      </c>
      <c r="B56" s="5" t="s">
        <v>114</v>
      </c>
      <c r="C56" s="6">
        <v>0</v>
      </c>
      <c r="D56" s="6" t="s">
        <v>220</v>
      </c>
    </row>
    <row r="57" ht="17" customHeight="1" spans="1:8">
      <c r="A57" s="6">
        <v>55</v>
      </c>
      <c r="B57" s="7" t="s">
        <v>138</v>
      </c>
      <c r="C57" s="6">
        <v>0</v>
      </c>
      <c r="D57" s="6" t="s">
        <v>220</v>
      </c>
      <c r="E57" s="6" t="s">
        <v>220</v>
      </c>
      <c r="F57" s="6"/>
      <c r="G57" s="6" t="s">
        <v>221</v>
      </c>
      <c r="H57" s="6"/>
    </row>
    <row r="58" spans="1:7">
      <c r="A58" s="6">
        <v>56</v>
      </c>
      <c r="B58" s="5" t="s">
        <v>96</v>
      </c>
      <c r="C58" s="6">
        <v>0</v>
      </c>
      <c r="D58" s="6" t="s">
        <v>220</v>
      </c>
      <c r="G58" s="6" t="s">
        <v>233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C16" sqref="C16"/>
    </sheetView>
  </sheetViews>
  <sheetFormatPr defaultColWidth="10.625" defaultRowHeight="15.75" outlineLevelCol="3"/>
  <cols>
    <col min="1" max="1" width="71.875" style="3" customWidth="1"/>
    <col min="2" max="2" width="32" style="3" customWidth="1"/>
    <col min="3" max="3" width="47.75" style="3" customWidth="1"/>
    <col min="4" max="4" width="51.25" style="3" customWidth="1"/>
    <col min="5" max="16384" width="10.625" style="3"/>
  </cols>
  <sheetData>
    <row r="1" spans="1:4">
      <c r="A1" s="4" t="s">
        <v>273</v>
      </c>
      <c r="B1" s="4" t="s">
        <v>274</v>
      </c>
      <c r="C1" s="4" t="s">
        <v>275</v>
      </c>
      <c r="D1" s="4" t="s">
        <v>276</v>
      </c>
    </row>
    <row r="2" spans="1:4">
      <c r="A2" s="4" t="s">
        <v>277</v>
      </c>
      <c r="B2" s="4"/>
      <c r="C2" s="4" t="s">
        <v>278</v>
      </c>
      <c r="D2" s="4" t="s">
        <v>279</v>
      </c>
    </row>
    <row r="3" spans="1:4">
      <c r="A3" s="4" t="s">
        <v>280</v>
      </c>
      <c r="B3" s="4"/>
      <c r="C3" s="4"/>
      <c r="D3" s="4" t="s">
        <v>281</v>
      </c>
    </row>
    <row r="4" spans="1:4">
      <c r="A4" s="4" t="s">
        <v>282</v>
      </c>
      <c r="B4" s="4"/>
      <c r="C4" s="4"/>
      <c r="D4" s="4" t="s">
        <v>283</v>
      </c>
    </row>
    <row r="5" spans="1:4">
      <c r="A5" s="4" t="s">
        <v>284</v>
      </c>
      <c r="B5" s="4"/>
      <c r="C5" s="4"/>
      <c r="D5" s="4" t="s">
        <v>285</v>
      </c>
    </row>
    <row r="6" spans="1:3">
      <c r="A6" s="4" t="s">
        <v>286</v>
      </c>
      <c r="B6" s="4"/>
      <c r="C6" s="4"/>
    </row>
    <row r="7" spans="1:3">
      <c r="A7" s="4" t="s">
        <v>287</v>
      </c>
      <c r="B7" s="4"/>
      <c r="C7" s="4"/>
    </row>
    <row r="8" spans="1:3">
      <c r="A8" s="4" t="s">
        <v>288</v>
      </c>
      <c r="B8" s="4"/>
      <c r="C8" s="4"/>
    </row>
    <row r="9" spans="1:3">
      <c r="A9" s="4" t="s">
        <v>289</v>
      </c>
      <c r="B9" s="4"/>
      <c r="C9" s="4"/>
    </row>
    <row r="10" spans="1:3">
      <c r="A10" s="4" t="s">
        <v>290</v>
      </c>
      <c r="B10" s="4"/>
      <c r="C10" s="4"/>
    </row>
    <row r="11" spans="1:3">
      <c r="A11" s="4" t="s">
        <v>291</v>
      </c>
      <c r="B11" s="4"/>
      <c r="C11" s="4"/>
    </row>
    <row r="12" spans="1:3">
      <c r="A12" s="4" t="s">
        <v>292</v>
      </c>
      <c r="B12" s="4"/>
      <c r="C12" s="4"/>
    </row>
    <row r="13" spans="1:3">
      <c r="A13" s="4" t="s">
        <v>293</v>
      </c>
      <c r="B13" s="4"/>
      <c r="C13" s="4"/>
    </row>
    <row r="14" spans="1:3">
      <c r="A14" s="4" t="s">
        <v>294</v>
      </c>
      <c r="B14" s="4"/>
      <c r="C14" s="4"/>
    </row>
    <row r="15" spans="1:3">
      <c r="A15" s="4" t="s">
        <v>295</v>
      </c>
      <c r="B15" s="4"/>
      <c r="C15" s="4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08"/>
  <sheetViews>
    <sheetView topLeftCell="F1" workbookViewId="0">
      <selection activeCell="X2" sqref="X2:X24"/>
    </sheetView>
  </sheetViews>
  <sheetFormatPr defaultColWidth="9" defaultRowHeight="15.75"/>
  <cols>
    <col min="5" max="6" width="13.75" customWidth="1"/>
    <col min="7" max="7" width="11.5" customWidth="1"/>
    <col min="8" max="8" width="20.375" customWidth="1"/>
    <col min="9" max="9" width="23.75" customWidth="1"/>
    <col min="10" max="10" width="12.625"/>
    <col min="13" max="13" width="28.25" customWidth="1"/>
  </cols>
  <sheetData>
    <row r="1" spans="1:24">
      <c r="A1" t="s">
        <v>9</v>
      </c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  <c r="H1" t="s">
        <v>10</v>
      </c>
      <c r="I1" t="s">
        <v>302</v>
      </c>
      <c r="J1" t="s">
        <v>303</v>
      </c>
      <c r="K1" t="s">
        <v>304</v>
      </c>
      <c r="L1" t="s">
        <v>305</v>
      </c>
      <c r="M1" t="s">
        <v>10</v>
      </c>
      <c r="N1" t="s">
        <v>302</v>
      </c>
      <c r="R1" t="s">
        <v>304</v>
      </c>
      <c r="S1" t="s">
        <v>306</v>
      </c>
      <c r="T1" t="s">
        <v>307</v>
      </c>
      <c r="W1" t="s">
        <v>304</v>
      </c>
      <c r="X1" t="s">
        <v>305</v>
      </c>
    </row>
    <row r="2" spans="2:24">
      <c r="B2">
        <v>1</v>
      </c>
      <c r="C2">
        <f t="shared" ref="C2:C65" si="0">IF(MOD(B2,5)=0,INT(B2/5),INT(B2/5)+1)</f>
        <v>1</v>
      </c>
      <c r="D2">
        <f t="shared" ref="D2:D65" si="1">IF(MOD(B2,5)=0,5,MOD(B2,5))</f>
        <v>1</v>
      </c>
      <c r="E2" t="str">
        <f t="shared" ref="E2:E65" si="2">"通关星球"&amp;C2&amp;"-"&amp;D2</f>
        <v>通关星球1-1</v>
      </c>
      <c r="F2">
        <f>VLOOKUP(B2,[1]精英关卡!$B$50:$C$809,2)</f>
        <v>1</v>
      </c>
      <c r="G2">
        <f>ROUND(G3-0.065*$G$16,-1)</f>
        <v>370</v>
      </c>
      <c r="H2" t="str">
        <f>"职业总等级到达"&amp;G2</f>
        <v>职业总等级到达370</v>
      </c>
      <c r="I2" t="str">
        <f t="shared" ref="I2:I65" si="3">"战斗类型-精英关卡|"&amp;C2&amp;"|"&amp;D2</f>
        <v>战斗类型-精英关卡|1|1</v>
      </c>
      <c r="J2">
        <v>0</v>
      </c>
      <c r="K2" s="1">
        <v>1</v>
      </c>
      <c r="L2">
        <f t="shared" ref="L2:L6" si="4">J2</f>
        <v>0</v>
      </c>
      <c r="M2" t="str">
        <f>"通关守卫战:"&amp;VLOOKUP(K2,[2]辅助表!$A:$B,2)&amp;L2</f>
        <v>通关守卫战:风气星0</v>
      </c>
      <c r="N2" t="str">
        <f t="shared" ref="N2:N65" si="5">"战斗类型-挂机关卡|"&amp;K2&amp;"|"&amp;L2</f>
        <v>战斗类型-挂机关卡|1|0</v>
      </c>
      <c r="R2">
        <v>1</v>
      </c>
      <c r="S2">
        <f>VLOOKUP(R2,[1]在线挂机!$B$39:$C$43,2)</f>
        <v>50</v>
      </c>
      <c r="T2">
        <f>S2</f>
        <v>50</v>
      </c>
      <c r="W2">
        <f>[1]总进度表!$CG2</f>
        <v>1</v>
      </c>
      <c r="X2">
        <f>[1]总进度表!$CH2</f>
        <v>50</v>
      </c>
    </row>
    <row r="3" spans="2:24">
      <c r="B3">
        <v>2</v>
      </c>
      <c r="C3">
        <f t="shared" si="0"/>
        <v>1</v>
      </c>
      <c r="D3">
        <f t="shared" si="1"/>
        <v>2</v>
      </c>
      <c r="E3" t="str">
        <f t="shared" si="2"/>
        <v>通关星球1-2</v>
      </c>
      <c r="F3">
        <f>VLOOKUP(B3,[1]精英关卡!$B$50:$C$809,2)</f>
        <v>1</v>
      </c>
      <c r="G3">
        <f t="shared" ref="G2:G15" si="6">ROUND(G4-0.065*$G$16,-1)</f>
        <v>690</v>
      </c>
      <c r="H3" t="str">
        <f t="shared" ref="H3:H66" si="7">"职业总等级到达"&amp;G3</f>
        <v>职业总等级到达690</v>
      </c>
      <c r="I3" t="str">
        <f t="shared" si="3"/>
        <v>战斗类型-精英关卡|1|2</v>
      </c>
      <c r="J3">
        <v>0</v>
      </c>
      <c r="K3" s="1">
        <v>1</v>
      </c>
      <c r="L3">
        <f t="shared" si="4"/>
        <v>0</v>
      </c>
      <c r="M3" t="str">
        <f>"通关守卫战:"&amp;VLOOKUP(K3,[2]辅助表!$A:$B,2)&amp;L3</f>
        <v>通关守卫战:风气星0</v>
      </c>
      <c r="N3" t="str">
        <f t="shared" si="5"/>
        <v>战斗类型-挂机关卡|1|0</v>
      </c>
      <c r="R3">
        <v>2</v>
      </c>
      <c r="S3">
        <f>VLOOKUP(R3,[1]在线挂机!$B$39:$C$43,2)</f>
        <v>150</v>
      </c>
      <c r="T3">
        <f t="shared" ref="T3:T51" si="8">S3+T2</f>
        <v>200</v>
      </c>
      <c r="W3">
        <f>[1]总进度表!$CG3</f>
        <v>2</v>
      </c>
      <c r="X3">
        <f>[1]总进度表!$CH3</f>
        <v>50</v>
      </c>
    </row>
    <row r="4" spans="2:24">
      <c r="B4">
        <v>3</v>
      </c>
      <c r="C4">
        <f t="shared" si="0"/>
        <v>1</v>
      </c>
      <c r="D4">
        <f t="shared" si="1"/>
        <v>3</v>
      </c>
      <c r="E4" t="str">
        <f t="shared" si="2"/>
        <v>通关星球1-3</v>
      </c>
      <c r="F4">
        <f>VLOOKUP(B4,[1]精英关卡!$B$50:$C$809,2)</f>
        <v>1</v>
      </c>
      <c r="G4">
        <f t="shared" si="6"/>
        <v>1010</v>
      </c>
      <c r="H4" t="str">
        <f t="shared" si="7"/>
        <v>职业总等级到达1010</v>
      </c>
      <c r="I4" t="str">
        <f t="shared" si="3"/>
        <v>战斗类型-精英关卡|1|3</v>
      </c>
      <c r="J4">
        <v>0</v>
      </c>
      <c r="K4" s="1">
        <v>1</v>
      </c>
      <c r="L4">
        <f t="shared" si="4"/>
        <v>0</v>
      </c>
      <c r="M4" t="str">
        <f>"通关守卫战:"&amp;VLOOKUP(K4,[2]辅助表!$A:$B,2)&amp;L4</f>
        <v>通关守卫战:风气星0</v>
      </c>
      <c r="N4" t="str">
        <f t="shared" si="5"/>
        <v>战斗类型-挂机关卡|1|0</v>
      </c>
      <c r="R4">
        <v>3</v>
      </c>
      <c r="S4">
        <f>VLOOKUP(R4,[1]在线挂机!$B$39:$C$43,2)</f>
        <v>250</v>
      </c>
      <c r="T4">
        <f t="shared" si="8"/>
        <v>450</v>
      </c>
      <c r="W4">
        <f>[1]总进度表!$CG4</f>
        <v>2</v>
      </c>
      <c r="X4">
        <f>[1]总进度表!$CH4</f>
        <v>100</v>
      </c>
    </row>
    <row r="5" spans="2:24">
      <c r="B5">
        <v>4</v>
      </c>
      <c r="C5">
        <f t="shared" si="0"/>
        <v>1</v>
      </c>
      <c r="D5">
        <f t="shared" si="1"/>
        <v>4</v>
      </c>
      <c r="E5" t="str">
        <f t="shared" si="2"/>
        <v>通关星球1-4</v>
      </c>
      <c r="F5">
        <f>VLOOKUP(B5,[1]精英关卡!$B$50:$C$809,2)</f>
        <v>1</v>
      </c>
      <c r="G5">
        <f t="shared" si="6"/>
        <v>1330</v>
      </c>
      <c r="H5" t="str">
        <f t="shared" si="7"/>
        <v>职业总等级到达1330</v>
      </c>
      <c r="I5" t="str">
        <f t="shared" si="3"/>
        <v>战斗类型-精英关卡|1|4</v>
      </c>
      <c r="J5">
        <v>0</v>
      </c>
      <c r="K5" s="1">
        <v>1</v>
      </c>
      <c r="L5">
        <f t="shared" si="4"/>
        <v>0</v>
      </c>
      <c r="M5" t="str">
        <f>"通关守卫战:"&amp;VLOOKUP(K5,[2]辅助表!$A:$B,2)&amp;L5</f>
        <v>通关守卫战:风气星0</v>
      </c>
      <c r="N5" t="str">
        <f t="shared" si="5"/>
        <v>战斗类型-挂机关卡|1|0</v>
      </c>
      <c r="R5">
        <v>4</v>
      </c>
      <c r="S5">
        <f>VLOOKUP(R5,[1]在线挂机!$B$39:$C$43,2)</f>
        <v>300</v>
      </c>
      <c r="T5">
        <f t="shared" si="8"/>
        <v>750</v>
      </c>
      <c r="W5">
        <f>[1]总进度表!$CG5</f>
        <v>2</v>
      </c>
      <c r="X5">
        <f>[1]总进度表!$CH5</f>
        <v>150</v>
      </c>
    </row>
    <row r="6" spans="2:24">
      <c r="B6">
        <v>5</v>
      </c>
      <c r="C6">
        <f t="shared" si="0"/>
        <v>1</v>
      </c>
      <c r="D6">
        <f t="shared" si="1"/>
        <v>5</v>
      </c>
      <c r="E6" t="str">
        <f t="shared" si="2"/>
        <v>通关星球1-5</v>
      </c>
      <c r="F6">
        <f>VLOOKUP(B6,[1]精英关卡!$B$50:$C$809,2)</f>
        <v>1</v>
      </c>
      <c r="G6">
        <f t="shared" si="6"/>
        <v>1650</v>
      </c>
      <c r="H6" t="str">
        <f t="shared" si="7"/>
        <v>职业总等级到达1650</v>
      </c>
      <c r="I6" t="str">
        <f t="shared" si="3"/>
        <v>战斗类型-精英关卡|1|5</v>
      </c>
      <c r="J6">
        <v>0</v>
      </c>
      <c r="K6" s="1">
        <v>1</v>
      </c>
      <c r="L6">
        <f t="shared" si="4"/>
        <v>0</v>
      </c>
      <c r="M6" t="str">
        <f>"通关守卫战:"&amp;VLOOKUP(K6,[2]辅助表!$A:$B,2)&amp;L6</f>
        <v>通关守卫战:风气星0</v>
      </c>
      <c r="N6" t="str">
        <f t="shared" si="5"/>
        <v>战斗类型-挂机关卡|1|0</v>
      </c>
      <c r="R6">
        <v>5</v>
      </c>
      <c r="S6">
        <f>VLOOKUP(R6,[1]在线挂机!$B$39:$C$43,2)</f>
        <v>350</v>
      </c>
      <c r="T6">
        <f t="shared" si="8"/>
        <v>1100</v>
      </c>
      <c r="W6">
        <f>[1]总进度表!$CG6</f>
        <v>3</v>
      </c>
      <c r="X6">
        <f>[1]总进度表!$CH6</f>
        <v>50</v>
      </c>
    </row>
    <row r="7" spans="2:24">
      <c r="B7">
        <v>6</v>
      </c>
      <c r="C7">
        <f t="shared" si="0"/>
        <v>2</v>
      </c>
      <c r="D7">
        <f t="shared" si="1"/>
        <v>1</v>
      </c>
      <c r="E7" t="str">
        <f t="shared" si="2"/>
        <v>通关星球2-1</v>
      </c>
      <c r="F7">
        <f>VLOOKUP(B7,[1]精英关卡!$B$50:$C$809,2)</f>
        <v>1</v>
      </c>
      <c r="G7">
        <f t="shared" si="6"/>
        <v>1970</v>
      </c>
      <c r="H7" t="str">
        <f t="shared" si="7"/>
        <v>职业总等级到达1970</v>
      </c>
      <c r="I7" t="str">
        <f t="shared" si="3"/>
        <v>战斗类型-精英关卡|2|1</v>
      </c>
      <c r="J7">
        <v>0</v>
      </c>
      <c r="K7" s="1">
        <v>1</v>
      </c>
      <c r="L7">
        <f t="shared" ref="L7:L14" si="9">IF(K7&lt;&gt;K6,RIGHT(J7,2)*1,L6+J7-J6)</f>
        <v>0</v>
      </c>
      <c r="M7" t="str">
        <f>"通关守卫战:"&amp;VLOOKUP(K7,[2]辅助表!$A:$B,2)&amp;L7</f>
        <v>通关守卫战:风气星0</v>
      </c>
      <c r="N7" t="str">
        <f t="shared" si="5"/>
        <v>战斗类型-挂机关卡|1|0</v>
      </c>
      <c r="R7">
        <v>6</v>
      </c>
      <c r="S7">
        <v>500</v>
      </c>
      <c r="T7">
        <f t="shared" si="8"/>
        <v>1600</v>
      </c>
      <c r="W7">
        <f>[1]总进度表!$CG7</f>
        <v>3</v>
      </c>
      <c r="X7">
        <f>[1]总进度表!$CH7</f>
        <v>100</v>
      </c>
    </row>
    <row r="8" spans="2:24">
      <c r="B8">
        <v>7</v>
      </c>
      <c r="C8">
        <f t="shared" si="0"/>
        <v>2</v>
      </c>
      <c r="D8">
        <f t="shared" si="1"/>
        <v>2</v>
      </c>
      <c r="E8" t="str">
        <f t="shared" si="2"/>
        <v>通关星球2-2</v>
      </c>
      <c r="F8">
        <f>VLOOKUP(B8,[1]精英关卡!$B$50:$C$809,2)</f>
        <v>1</v>
      </c>
      <c r="G8">
        <f t="shared" si="6"/>
        <v>2290</v>
      </c>
      <c r="H8" t="str">
        <f t="shared" si="7"/>
        <v>职业总等级到达2290</v>
      </c>
      <c r="I8" t="str">
        <f t="shared" si="3"/>
        <v>战斗类型-精英关卡|2|2</v>
      </c>
      <c r="J8">
        <v>0</v>
      </c>
      <c r="K8" s="1">
        <v>1</v>
      </c>
      <c r="L8">
        <f t="shared" si="9"/>
        <v>0</v>
      </c>
      <c r="M8" t="str">
        <f>"通关守卫战:"&amp;VLOOKUP(K8,[2]辅助表!$A:$B,2)&amp;L8</f>
        <v>通关守卫战:风气星0</v>
      </c>
      <c r="N8" t="str">
        <f t="shared" si="5"/>
        <v>战斗类型-挂机关卡|1|0</v>
      </c>
      <c r="R8">
        <v>7</v>
      </c>
      <c r="S8">
        <v>500</v>
      </c>
      <c r="T8">
        <f t="shared" si="8"/>
        <v>2100</v>
      </c>
      <c r="W8">
        <f>[1]总进度表!$CG8</f>
        <v>3</v>
      </c>
      <c r="X8">
        <f>[1]总进度表!$CH8</f>
        <v>150</v>
      </c>
    </row>
    <row r="9" spans="2:24">
      <c r="B9">
        <v>8</v>
      </c>
      <c r="C9">
        <f t="shared" si="0"/>
        <v>2</v>
      </c>
      <c r="D9">
        <f t="shared" si="1"/>
        <v>3</v>
      </c>
      <c r="E9" t="str">
        <f t="shared" si="2"/>
        <v>通关星球2-3</v>
      </c>
      <c r="F9">
        <f>VLOOKUP(B9,[1]精英关卡!$B$50:$C$809,2)</f>
        <v>1</v>
      </c>
      <c r="G9">
        <f t="shared" si="6"/>
        <v>2610</v>
      </c>
      <c r="H9" t="str">
        <f t="shared" si="7"/>
        <v>职业总等级到达2610</v>
      </c>
      <c r="I9" t="str">
        <f t="shared" si="3"/>
        <v>战斗类型-精英关卡|2|3</v>
      </c>
      <c r="J9" s="1">
        <f>IF(F9&lt;=22,VLOOKUP(F9,[1]在线挂机!$B$51:$E$81,4),F9*[1]在线挂机!$B$46-[1]在线挂机!$D$43)</f>
        <v>50</v>
      </c>
      <c r="K9" s="1">
        <v>1</v>
      </c>
      <c r="L9">
        <f t="shared" si="9"/>
        <v>50</v>
      </c>
      <c r="M9" t="str">
        <f>"通关守卫战:"&amp;VLOOKUP(K9,[2]辅助表!$A:$B,2)&amp;L9</f>
        <v>通关守卫战:风气星50</v>
      </c>
      <c r="N9" t="str">
        <f t="shared" si="5"/>
        <v>战斗类型-挂机关卡|1|50</v>
      </c>
      <c r="R9">
        <v>8</v>
      </c>
      <c r="S9">
        <v>500</v>
      </c>
      <c r="T9">
        <f t="shared" si="8"/>
        <v>2600</v>
      </c>
      <c r="W9">
        <f>[1]总进度表!$CG9</f>
        <v>3</v>
      </c>
      <c r="X9">
        <f>[1]总进度表!$CH9</f>
        <v>200</v>
      </c>
    </row>
    <row r="10" spans="2:24">
      <c r="B10">
        <v>9</v>
      </c>
      <c r="C10">
        <f t="shared" si="0"/>
        <v>2</v>
      </c>
      <c r="D10">
        <f t="shared" si="1"/>
        <v>4</v>
      </c>
      <c r="E10" t="str">
        <f t="shared" si="2"/>
        <v>通关星球2-4</v>
      </c>
      <c r="F10">
        <f>VLOOKUP(B10,[1]精英关卡!$B$50:$C$809,2)</f>
        <v>2</v>
      </c>
      <c r="G10">
        <f t="shared" si="6"/>
        <v>2930</v>
      </c>
      <c r="H10" t="str">
        <f t="shared" si="7"/>
        <v>职业总等级到达2930</v>
      </c>
      <c r="I10" t="str">
        <f t="shared" si="3"/>
        <v>战斗类型-精英关卡|2|4</v>
      </c>
      <c r="J10">
        <f t="shared" ref="J10:J13" si="10">J11-0.2*$J$14</f>
        <v>10</v>
      </c>
      <c r="K10" s="1">
        <v>1</v>
      </c>
      <c r="L10">
        <f t="shared" si="9"/>
        <v>10</v>
      </c>
      <c r="M10" t="str">
        <f>"通关守卫战:"&amp;VLOOKUP(K10,[2]辅助表!$A:$B,2)&amp;L10</f>
        <v>通关守卫战:风气星10</v>
      </c>
      <c r="N10" t="str">
        <f t="shared" si="5"/>
        <v>战斗类型-挂机关卡|1|10</v>
      </c>
      <c r="R10">
        <v>9</v>
      </c>
      <c r="S10">
        <v>500</v>
      </c>
      <c r="T10">
        <f t="shared" si="8"/>
        <v>3100</v>
      </c>
      <c r="W10">
        <f>[1]总进度表!$CG10</f>
        <v>3</v>
      </c>
      <c r="X10">
        <f>[1]总进度表!$CH10</f>
        <v>250</v>
      </c>
    </row>
    <row r="11" spans="2:24">
      <c r="B11">
        <v>10</v>
      </c>
      <c r="C11">
        <f t="shared" si="0"/>
        <v>2</v>
      </c>
      <c r="D11">
        <f t="shared" si="1"/>
        <v>5</v>
      </c>
      <c r="E11" t="str">
        <f t="shared" si="2"/>
        <v>通关星球2-5</v>
      </c>
      <c r="F11">
        <f>VLOOKUP(B11,[1]精英关卡!$B$50:$C$809,2)</f>
        <v>2</v>
      </c>
      <c r="G11">
        <f t="shared" si="6"/>
        <v>3250</v>
      </c>
      <c r="H11" t="str">
        <f t="shared" si="7"/>
        <v>职业总等级到达3250</v>
      </c>
      <c r="I11" t="str">
        <f t="shared" si="3"/>
        <v>战斗类型-精英关卡|2|5</v>
      </c>
      <c r="J11">
        <f t="shared" si="10"/>
        <v>20</v>
      </c>
      <c r="K11" s="1">
        <v>1</v>
      </c>
      <c r="L11">
        <f t="shared" si="9"/>
        <v>20</v>
      </c>
      <c r="M11" t="str">
        <f>"通关守卫战:"&amp;VLOOKUP(K11,[2]辅助表!$A:$B,2)&amp;L11</f>
        <v>通关守卫战:风气星20</v>
      </c>
      <c r="N11" t="str">
        <f t="shared" si="5"/>
        <v>战斗类型-挂机关卡|1|20</v>
      </c>
      <c r="R11">
        <v>10</v>
      </c>
      <c r="S11">
        <v>500</v>
      </c>
      <c r="T11">
        <f t="shared" si="8"/>
        <v>3600</v>
      </c>
      <c r="W11">
        <f>[1]总进度表!$CG11</f>
        <v>4</v>
      </c>
      <c r="X11">
        <f>[1]总进度表!$CH11</f>
        <v>50</v>
      </c>
    </row>
    <row r="12" spans="2:24">
      <c r="B12">
        <v>11</v>
      </c>
      <c r="C12">
        <f t="shared" si="0"/>
        <v>3</v>
      </c>
      <c r="D12">
        <f t="shared" si="1"/>
        <v>1</v>
      </c>
      <c r="E12" t="str">
        <f t="shared" si="2"/>
        <v>通关星球3-1</v>
      </c>
      <c r="F12">
        <f>VLOOKUP(B12,[1]精英关卡!$B$50:$C$809,2)</f>
        <v>2</v>
      </c>
      <c r="G12">
        <f t="shared" si="6"/>
        <v>3570</v>
      </c>
      <c r="H12" t="str">
        <f t="shared" si="7"/>
        <v>职业总等级到达3570</v>
      </c>
      <c r="I12" t="str">
        <f t="shared" si="3"/>
        <v>战斗类型-精英关卡|3|1</v>
      </c>
      <c r="J12">
        <f t="shared" si="10"/>
        <v>30</v>
      </c>
      <c r="K12" s="1">
        <v>1</v>
      </c>
      <c r="L12">
        <f t="shared" si="9"/>
        <v>30</v>
      </c>
      <c r="M12" t="str">
        <f>"通关守卫战:"&amp;VLOOKUP(K12,[2]辅助表!$A:$B,2)&amp;L12</f>
        <v>通关守卫战:风气星30</v>
      </c>
      <c r="N12" t="str">
        <f t="shared" si="5"/>
        <v>战斗类型-挂机关卡|1|30</v>
      </c>
      <c r="R12">
        <v>11</v>
      </c>
      <c r="S12">
        <v>500</v>
      </c>
      <c r="T12">
        <f t="shared" si="8"/>
        <v>4100</v>
      </c>
      <c r="W12">
        <f>[1]总进度表!$CG12</f>
        <v>4</v>
      </c>
      <c r="X12">
        <f>[1]总进度表!$CH12</f>
        <v>100</v>
      </c>
    </row>
    <row r="13" spans="2:24">
      <c r="B13">
        <v>12</v>
      </c>
      <c r="C13">
        <f t="shared" si="0"/>
        <v>3</v>
      </c>
      <c r="D13">
        <f t="shared" si="1"/>
        <v>2</v>
      </c>
      <c r="E13" t="str">
        <f t="shared" si="2"/>
        <v>通关星球3-2</v>
      </c>
      <c r="F13">
        <f>VLOOKUP(B13,[1]精英关卡!$B$50:$C$809,2)</f>
        <v>2</v>
      </c>
      <c r="G13">
        <f t="shared" si="6"/>
        <v>3890</v>
      </c>
      <c r="H13" t="str">
        <f t="shared" si="7"/>
        <v>职业总等级到达3890</v>
      </c>
      <c r="I13" t="str">
        <f t="shared" si="3"/>
        <v>战斗类型-精英关卡|3|2</v>
      </c>
      <c r="J13">
        <f t="shared" si="10"/>
        <v>40</v>
      </c>
      <c r="K13" s="1">
        <v>1</v>
      </c>
      <c r="L13">
        <f t="shared" si="9"/>
        <v>40</v>
      </c>
      <c r="M13" t="str">
        <f>"通关守卫战:"&amp;VLOOKUP(K13,[2]辅助表!$A:$B,2)&amp;L13</f>
        <v>通关守卫战:风气星40</v>
      </c>
      <c r="N13" t="str">
        <f t="shared" si="5"/>
        <v>战斗类型-挂机关卡|1|40</v>
      </c>
      <c r="R13">
        <v>12</v>
      </c>
      <c r="S13">
        <v>500</v>
      </c>
      <c r="T13">
        <f t="shared" si="8"/>
        <v>4600</v>
      </c>
      <c r="W13">
        <f>[1]总进度表!$CG13</f>
        <v>4</v>
      </c>
      <c r="X13">
        <f>[1]总进度表!$CH13</f>
        <v>150</v>
      </c>
    </row>
    <row r="14" spans="2:24">
      <c r="B14">
        <v>13</v>
      </c>
      <c r="C14">
        <f t="shared" si="0"/>
        <v>3</v>
      </c>
      <c r="D14">
        <f t="shared" si="1"/>
        <v>3</v>
      </c>
      <c r="E14" t="str">
        <f t="shared" si="2"/>
        <v>通关星球3-3</v>
      </c>
      <c r="F14">
        <f>VLOOKUP(B14,[1]精英关卡!$B$50:$C$809,2)</f>
        <v>2</v>
      </c>
      <c r="G14">
        <f t="shared" si="6"/>
        <v>4210</v>
      </c>
      <c r="H14" t="str">
        <f t="shared" si="7"/>
        <v>职业总等级到达4210</v>
      </c>
      <c r="I14" t="str">
        <f t="shared" si="3"/>
        <v>战斗类型-精英关卡|3|3</v>
      </c>
      <c r="J14" s="1">
        <f>IF(F14&lt;=22,VLOOKUP(F14,[1]在线挂机!$B$51:$E$81,4),F14*[1]在线挂机!$B$46-[1]在线挂机!$D$43)-$J$9</f>
        <v>50</v>
      </c>
      <c r="K14" s="1">
        <v>1</v>
      </c>
      <c r="L14">
        <f t="shared" si="9"/>
        <v>50</v>
      </c>
      <c r="M14" t="str">
        <f>"通关守卫战:"&amp;VLOOKUP(K14,[2]辅助表!$A:$B,2)&amp;L14</f>
        <v>通关守卫战:风气星50</v>
      </c>
      <c r="N14" t="str">
        <f t="shared" si="5"/>
        <v>战斗类型-挂机关卡|1|50</v>
      </c>
      <c r="R14">
        <v>13</v>
      </c>
      <c r="S14">
        <v>500</v>
      </c>
      <c r="T14">
        <f t="shared" si="8"/>
        <v>5100</v>
      </c>
      <c r="W14">
        <f>[1]总进度表!$CG14</f>
        <v>4</v>
      </c>
      <c r="X14">
        <f>[1]总进度表!$CH14</f>
        <v>200</v>
      </c>
    </row>
    <row r="15" spans="2:24">
      <c r="B15">
        <v>14</v>
      </c>
      <c r="C15">
        <f t="shared" si="0"/>
        <v>3</v>
      </c>
      <c r="D15">
        <f t="shared" si="1"/>
        <v>4</v>
      </c>
      <c r="E15" t="str">
        <f t="shared" si="2"/>
        <v>通关星球3-4</v>
      </c>
      <c r="F15">
        <f>VLOOKUP(B15,[1]精英关卡!$B$50:$C$809,2)</f>
        <v>3</v>
      </c>
      <c r="G15">
        <f t="shared" si="6"/>
        <v>4530</v>
      </c>
      <c r="H15" t="str">
        <f t="shared" si="7"/>
        <v>职业总等级到达4530</v>
      </c>
      <c r="I15" t="str">
        <f t="shared" si="3"/>
        <v>战斗类型-精英关卡|3|4</v>
      </c>
      <c r="J15">
        <f t="shared" ref="J15:J17" si="11">INT(J16-0.12*$J$18)</f>
        <v>64</v>
      </c>
      <c r="K15" cm="1">
        <f t="array" ref="K15">INDEX(R:R,MATCH(J15-1,T:T,1))+1</f>
        <v>2</v>
      </c>
      <c r="L15" s="1">
        <v>10</v>
      </c>
      <c r="M15" t="str">
        <f>"通关守卫战:"&amp;VLOOKUP(K15,[2]辅助表!$A:$B,2)&amp;L15</f>
        <v>通关守卫战:冰川星10</v>
      </c>
      <c r="N15" t="str">
        <f t="shared" si="5"/>
        <v>战斗类型-挂机关卡|2|10</v>
      </c>
      <c r="R15">
        <v>14</v>
      </c>
      <c r="S15">
        <v>500</v>
      </c>
      <c r="T15">
        <f t="shared" si="8"/>
        <v>5600</v>
      </c>
      <c r="W15">
        <f>[1]总进度表!$CG15</f>
        <v>4</v>
      </c>
      <c r="X15">
        <f>[1]总进度表!$CH15</f>
        <v>250</v>
      </c>
    </row>
    <row r="16" spans="2:24">
      <c r="B16">
        <v>15</v>
      </c>
      <c r="C16">
        <f t="shared" si="0"/>
        <v>3</v>
      </c>
      <c r="D16">
        <f t="shared" si="1"/>
        <v>5</v>
      </c>
      <c r="E16" t="str">
        <f t="shared" si="2"/>
        <v>通关星球3-5</v>
      </c>
      <c r="F16">
        <f>VLOOKUP(B16,[1]精英关卡!$B$50:$C$809,2)</f>
        <v>3</v>
      </c>
      <c r="G16" s="1">
        <f>ROUND(VLOOKUP(F16,[1]战斗模型!$B$142:$G$163,5),-1)*5</f>
        <v>4850</v>
      </c>
      <c r="H16" t="str">
        <f t="shared" si="7"/>
        <v>职业总等级到达4850</v>
      </c>
      <c r="I16" t="str">
        <f t="shared" si="3"/>
        <v>战斗类型-精英关卡|3|5</v>
      </c>
      <c r="J16">
        <f t="shared" si="11"/>
        <v>76</v>
      </c>
      <c r="K16" cm="1">
        <f t="array" ref="K16">INDEX(R:R,MATCH(J16-1,T:T,1))+1</f>
        <v>2</v>
      </c>
      <c r="L16" s="1">
        <v>15</v>
      </c>
      <c r="M16" t="str">
        <f>"通关守卫战:"&amp;VLOOKUP(K16,[2]辅助表!$A:$B,2)&amp;L16</f>
        <v>通关守卫战:冰川星15</v>
      </c>
      <c r="N16" t="str">
        <f t="shared" si="5"/>
        <v>战斗类型-挂机关卡|2|15</v>
      </c>
      <c r="R16">
        <v>15</v>
      </c>
      <c r="S16">
        <v>500</v>
      </c>
      <c r="T16">
        <f t="shared" si="8"/>
        <v>6100</v>
      </c>
      <c r="W16">
        <f>[1]总进度表!$CG16</f>
        <v>4</v>
      </c>
      <c r="X16">
        <f>[1]总进度表!$CH16</f>
        <v>300</v>
      </c>
    </row>
    <row r="17" spans="1:24">
      <c r="A17">
        <v>62</v>
      </c>
      <c r="B17">
        <v>16</v>
      </c>
      <c r="C17">
        <f t="shared" si="0"/>
        <v>4</v>
      </c>
      <c r="D17">
        <f t="shared" si="1"/>
        <v>1</v>
      </c>
      <c r="E17" t="str">
        <f t="shared" si="2"/>
        <v>通关星球4-1</v>
      </c>
      <c r="F17">
        <f>VLOOKUP(B17,[1]精英关卡!$B$50:$C$809,2)</f>
        <v>3</v>
      </c>
      <c r="G17" s="1">
        <v>5000</v>
      </c>
      <c r="H17" t="str">
        <f t="shared" si="7"/>
        <v>职业总等级到达5000</v>
      </c>
      <c r="I17" t="str">
        <f t="shared" si="3"/>
        <v>战斗类型-精英关卡|4|1</v>
      </c>
      <c r="J17">
        <f t="shared" si="11"/>
        <v>88</v>
      </c>
      <c r="K17" cm="1">
        <f t="array" ref="K17">INDEX(R:R,MATCH(J17-1,T:T,1))+1</f>
        <v>2</v>
      </c>
      <c r="L17" s="1">
        <v>20</v>
      </c>
      <c r="M17" t="str">
        <f>"通关守卫战:"&amp;VLOOKUP(K17,[2]辅助表!$A:$B,2)&amp;L17</f>
        <v>通关守卫战:冰川星20</v>
      </c>
      <c r="N17" t="str">
        <f t="shared" si="5"/>
        <v>战斗类型-挂机关卡|2|20</v>
      </c>
      <c r="R17">
        <v>16</v>
      </c>
      <c r="S17">
        <v>500</v>
      </c>
      <c r="T17">
        <f t="shared" si="8"/>
        <v>6600</v>
      </c>
      <c r="W17">
        <f>[1]总进度表!$CG17</f>
        <v>5</v>
      </c>
      <c r="X17">
        <f>[1]总进度表!$CH17</f>
        <v>50</v>
      </c>
    </row>
    <row r="18" spans="1:24">
      <c r="A18">
        <f t="shared" ref="A18:A81" si="12">A17+3</f>
        <v>65</v>
      </c>
      <c r="B18">
        <v>17</v>
      </c>
      <c r="C18">
        <f t="shared" si="0"/>
        <v>4</v>
      </c>
      <c r="D18">
        <f t="shared" si="1"/>
        <v>2</v>
      </c>
      <c r="E18" t="str">
        <f t="shared" si="2"/>
        <v>通关星球4-2</v>
      </c>
      <c r="F18">
        <f>VLOOKUP(B18,[1]精英关卡!$B$50:$C$809,2)</f>
        <v>3</v>
      </c>
      <c r="G18">
        <f t="shared" ref="G17:G22" si="13">ROUND(G19-0.04*$G$23,-1)</f>
        <v>5300</v>
      </c>
      <c r="H18" t="str">
        <f t="shared" si="7"/>
        <v>职业总等级到达5300</v>
      </c>
      <c r="I18" t="str">
        <f t="shared" si="3"/>
        <v>战斗类型-精英关卡|4|2</v>
      </c>
      <c r="J18" s="1">
        <f>IF(F18&lt;=22,VLOOKUP(F18,[1]在线挂机!$B$51:$E$81,4),F18*[1]在线挂机!$B$46-[1]在线挂机!$D$43)-$J$9</f>
        <v>100</v>
      </c>
      <c r="K18" cm="1">
        <f t="array" ref="K18">INDEX(R:R,MATCH(J18-1,T:T,1))+1</f>
        <v>2</v>
      </c>
      <c r="L18" s="1">
        <v>40</v>
      </c>
      <c r="M18" t="str">
        <f>"通关守卫战:"&amp;VLOOKUP(K18,[2]辅助表!$A:$B,2)&amp;L18</f>
        <v>通关守卫战:冰川星40</v>
      </c>
      <c r="N18" t="str">
        <f t="shared" si="5"/>
        <v>战斗类型-挂机关卡|2|40</v>
      </c>
      <c r="R18">
        <v>17</v>
      </c>
      <c r="S18">
        <v>500</v>
      </c>
      <c r="T18">
        <f t="shared" si="8"/>
        <v>7100</v>
      </c>
      <c r="W18">
        <f>[1]总进度表!$CG18</f>
        <v>5</v>
      </c>
      <c r="X18">
        <f>[1]总进度表!$CH18</f>
        <v>100</v>
      </c>
    </row>
    <row r="19" spans="1:24">
      <c r="A19">
        <f t="shared" si="12"/>
        <v>68</v>
      </c>
      <c r="B19">
        <v>18</v>
      </c>
      <c r="C19">
        <f t="shared" si="0"/>
        <v>4</v>
      </c>
      <c r="D19">
        <f t="shared" si="1"/>
        <v>3</v>
      </c>
      <c r="E19" t="str">
        <f t="shared" si="2"/>
        <v>通关星球4-3</v>
      </c>
      <c r="F19">
        <f>VLOOKUP(B19,[1]精英关卡!$B$50:$C$809,2)</f>
        <v>4</v>
      </c>
      <c r="G19">
        <f t="shared" si="13"/>
        <v>5570</v>
      </c>
      <c r="H19" t="str">
        <f t="shared" si="7"/>
        <v>职业总等级到达5570</v>
      </c>
      <c r="I19" t="str">
        <f t="shared" si="3"/>
        <v>战斗类型-精英关卡|4|3</v>
      </c>
      <c r="J19">
        <f>INT(J20-0.1*$J$21)</f>
        <v>120</v>
      </c>
      <c r="K19" cm="1">
        <f t="array" ref="K19">INDEX(R:R,MATCH(J19-1,T:T,1))+1</f>
        <v>2</v>
      </c>
      <c r="L19" s="1">
        <v>60</v>
      </c>
      <c r="M19" t="str">
        <f>"通关守卫战:"&amp;VLOOKUP(K19,[2]辅助表!$A:$B,2)&amp;L19</f>
        <v>通关守卫战:冰川星60</v>
      </c>
      <c r="N19" t="str">
        <f t="shared" si="5"/>
        <v>战斗类型-挂机关卡|2|60</v>
      </c>
      <c r="R19">
        <v>18</v>
      </c>
      <c r="S19">
        <v>500</v>
      </c>
      <c r="T19">
        <f t="shared" si="8"/>
        <v>7600</v>
      </c>
      <c r="W19">
        <f>[1]总进度表!$CG19</f>
        <v>5</v>
      </c>
      <c r="X19">
        <f>[1]总进度表!$CH19</f>
        <v>150</v>
      </c>
    </row>
    <row r="20" spans="1:24">
      <c r="A20">
        <f t="shared" si="12"/>
        <v>71</v>
      </c>
      <c r="B20">
        <v>19</v>
      </c>
      <c r="C20">
        <f t="shared" si="0"/>
        <v>4</v>
      </c>
      <c r="D20">
        <f t="shared" si="1"/>
        <v>4</v>
      </c>
      <c r="E20" t="str">
        <f t="shared" si="2"/>
        <v>通关星球4-4</v>
      </c>
      <c r="F20">
        <f>VLOOKUP(B20,[1]精英关卡!$B$50:$C$809,2)</f>
        <v>4</v>
      </c>
      <c r="G20">
        <f t="shared" si="13"/>
        <v>5840</v>
      </c>
      <c r="H20" t="str">
        <f t="shared" si="7"/>
        <v>职业总等级到达5840</v>
      </c>
      <c r="I20" t="str">
        <f t="shared" si="3"/>
        <v>战斗类型-精英关卡|4|4</v>
      </c>
      <c r="J20">
        <f>INT(J21-0.1*$J$21)</f>
        <v>135</v>
      </c>
      <c r="K20" cm="1">
        <f t="array" ref="K20">INDEX(R:R,MATCH(J20-1,T:T,1))+1</f>
        <v>2</v>
      </c>
      <c r="L20" s="1">
        <v>80</v>
      </c>
      <c r="M20" t="str">
        <f>"通关守卫战:"&amp;VLOOKUP(K20,[2]辅助表!$A:$B,2)&amp;L20</f>
        <v>通关守卫战:冰川星80</v>
      </c>
      <c r="N20" t="str">
        <f t="shared" si="5"/>
        <v>战斗类型-挂机关卡|2|80</v>
      </c>
      <c r="R20">
        <v>19</v>
      </c>
      <c r="S20">
        <v>500</v>
      </c>
      <c r="T20">
        <f t="shared" si="8"/>
        <v>8100</v>
      </c>
      <c r="W20">
        <f>[1]总进度表!$CG20</f>
        <v>5</v>
      </c>
      <c r="X20">
        <f>[1]总进度表!$CH20</f>
        <v>200</v>
      </c>
    </row>
    <row r="21" spans="1:24">
      <c r="A21">
        <f t="shared" si="12"/>
        <v>74</v>
      </c>
      <c r="B21">
        <v>20</v>
      </c>
      <c r="C21">
        <f t="shared" si="0"/>
        <v>4</v>
      </c>
      <c r="D21">
        <f t="shared" si="1"/>
        <v>5</v>
      </c>
      <c r="E21" t="str">
        <f t="shared" si="2"/>
        <v>通关星球4-5</v>
      </c>
      <c r="F21">
        <f>VLOOKUP(B21,[1]精英关卡!$B$50:$C$809,2)</f>
        <v>4</v>
      </c>
      <c r="G21">
        <f t="shared" si="13"/>
        <v>6110</v>
      </c>
      <c r="H21" t="str">
        <f t="shared" si="7"/>
        <v>职业总等级到达6110</v>
      </c>
      <c r="I21" t="str">
        <f t="shared" si="3"/>
        <v>战斗类型-精英关卡|4|5</v>
      </c>
      <c r="J21" s="1">
        <f>IF(F21&lt;=22,VLOOKUP(F21,[1]在线挂机!$B$51:$E$81,4),F21*[1]在线挂机!$B$46-[1]在线挂机!$D$43)-$J$9</f>
        <v>150</v>
      </c>
      <c r="K21" cm="1">
        <f t="array" ref="K21">INDEX(R:R,MATCH(J21-1,T:T,1))+1</f>
        <v>2</v>
      </c>
      <c r="L21">
        <f>ROUND(J21-VLOOKUP(K21-1,R:T,3),0)</f>
        <v>100</v>
      </c>
      <c r="M21" t="str">
        <f>"通关守卫战:"&amp;VLOOKUP(K21,[2]辅助表!$A:$B,2)&amp;L21</f>
        <v>通关守卫战:冰川星100</v>
      </c>
      <c r="N21" t="str">
        <f t="shared" si="5"/>
        <v>战斗类型-挂机关卡|2|100</v>
      </c>
      <c r="R21">
        <v>20</v>
      </c>
      <c r="S21">
        <v>500</v>
      </c>
      <c r="T21">
        <f t="shared" si="8"/>
        <v>8600</v>
      </c>
      <c r="W21">
        <f>[1]总进度表!$CG21</f>
        <v>5</v>
      </c>
      <c r="X21">
        <f>[1]总进度表!$CH21</f>
        <v>250</v>
      </c>
    </row>
    <row r="22" spans="1:24">
      <c r="A22">
        <f t="shared" si="12"/>
        <v>77</v>
      </c>
      <c r="B22">
        <v>21</v>
      </c>
      <c r="C22">
        <f t="shared" si="0"/>
        <v>5</v>
      </c>
      <c r="D22">
        <f t="shared" si="1"/>
        <v>1</v>
      </c>
      <c r="E22" t="str">
        <f t="shared" si="2"/>
        <v>通关星球5-1</v>
      </c>
      <c r="F22">
        <f>VLOOKUP(B22,[1]精英关卡!$B$50:$C$809,2)</f>
        <v>5</v>
      </c>
      <c r="G22">
        <f t="shared" si="13"/>
        <v>6380</v>
      </c>
      <c r="H22" t="str">
        <f t="shared" si="7"/>
        <v>职业总等级到达6380</v>
      </c>
      <c r="I22" t="str">
        <f t="shared" si="3"/>
        <v>战斗类型-精英关卡|5|1</v>
      </c>
      <c r="J22">
        <f>INT(J23-0.125*$J$23)</f>
        <v>175</v>
      </c>
      <c r="K22" cm="1">
        <f t="array" ref="K22">INDEX(R:R,MATCH(J22-1,T:T,1))+1</f>
        <v>2</v>
      </c>
      <c r="L22">
        <f>ROUND(J22-VLOOKUP(K22-1,R:T,3),0)</f>
        <v>125</v>
      </c>
      <c r="M22" t="str">
        <f>"通关守卫战:"&amp;VLOOKUP(K22,[2]辅助表!$A:$B,2)&amp;L22</f>
        <v>通关守卫战:冰川星125</v>
      </c>
      <c r="N22" t="str">
        <f t="shared" si="5"/>
        <v>战斗类型-挂机关卡|2|125</v>
      </c>
      <c r="R22">
        <v>21</v>
      </c>
      <c r="S22">
        <v>500</v>
      </c>
      <c r="T22">
        <f t="shared" si="8"/>
        <v>9100</v>
      </c>
      <c r="W22">
        <f>[1]总进度表!$CG22</f>
        <v>5</v>
      </c>
      <c r="X22">
        <f>[1]总进度表!$CH22</f>
        <v>300</v>
      </c>
    </row>
    <row r="23" spans="1:24">
      <c r="A23">
        <f t="shared" si="12"/>
        <v>80</v>
      </c>
      <c r="B23">
        <v>22</v>
      </c>
      <c r="C23">
        <f t="shared" si="0"/>
        <v>5</v>
      </c>
      <c r="D23">
        <f t="shared" si="1"/>
        <v>2</v>
      </c>
      <c r="E23" t="str">
        <f t="shared" si="2"/>
        <v>通关星球5-2</v>
      </c>
      <c r="F23">
        <f>VLOOKUP(B23,[1]精英关卡!$B$50:$C$809,2)</f>
        <v>5</v>
      </c>
      <c r="G23" s="1">
        <f>ROUND(VLOOKUP(F23,[1]战斗模型!$B$142:$G$163,5),-1)*5</f>
        <v>6650</v>
      </c>
      <c r="H23" t="str">
        <f t="shared" si="7"/>
        <v>职业总等级到达6650</v>
      </c>
      <c r="I23" t="str">
        <f t="shared" si="3"/>
        <v>战斗类型-精英关卡|5|2</v>
      </c>
      <c r="J23" s="1">
        <f>IF(F23&lt;=22,VLOOKUP(F23,[1]在线挂机!$B$51:$E$81,4),F23*[1]在线挂机!$B$46-[1]在线挂机!$D$43)-$J$9</f>
        <v>200</v>
      </c>
      <c r="K23" cm="1">
        <f t="array" ref="K23">INDEX(R:R,MATCH(J23-1,T:T,1))+1</f>
        <v>2</v>
      </c>
      <c r="L23">
        <f>ROUND(J23-VLOOKUP(K23-1,R:T,3),0)</f>
        <v>150</v>
      </c>
      <c r="M23" t="str">
        <f>"通关守卫战:"&amp;VLOOKUP(K23,[2]辅助表!$A:$B,2)&amp;L23</f>
        <v>通关守卫战:冰川星150</v>
      </c>
      <c r="N23" t="str">
        <f t="shared" si="5"/>
        <v>战斗类型-挂机关卡|2|150</v>
      </c>
      <c r="R23">
        <v>22</v>
      </c>
      <c r="S23">
        <v>500</v>
      </c>
      <c r="T23">
        <f t="shared" si="8"/>
        <v>9600</v>
      </c>
      <c r="W23">
        <f>[1]总进度表!$CG23</f>
        <v>5</v>
      </c>
      <c r="X23">
        <f>[1]总进度表!$CH23</f>
        <v>350</v>
      </c>
    </row>
    <row r="24" spans="1:24">
      <c r="A24">
        <f t="shared" si="12"/>
        <v>83</v>
      </c>
      <c r="B24">
        <v>23</v>
      </c>
      <c r="C24">
        <f t="shared" si="0"/>
        <v>5</v>
      </c>
      <c r="D24">
        <f t="shared" si="1"/>
        <v>3</v>
      </c>
      <c r="E24" t="str">
        <f t="shared" si="2"/>
        <v>通关星球5-3</v>
      </c>
      <c r="F24">
        <f>VLOOKUP(B24,[1]精英关卡!$B$50:$C$809,2)</f>
        <v>6</v>
      </c>
      <c r="G24">
        <f>ROUND(G25-0.06*$G$28,-1)</f>
        <v>7540</v>
      </c>
      <c r="H24" t="str">
        <f t="shared" si="7"/>
        <v>职业总等级到达7540</v>
      </c>
      <c r="I24" t="str">
        <f t="shared" si="3"/>
        <v>战斗类型-精英关卡|5|3</v>
      </c>
      <c r="J24" s="2">
        <f>IF(F24&lt;=22,VLOOKUP(F24,[1]在线挂机!$B$51:$E$81,4),F24*[1]在线挂机!$B$46-[1]在线挂机!$D$43)-$J$9</f>
        <v>250</v>
      </c>
      <c r="K24" cm="1">
        <f t="array" ref="K24">INDEX(R:R,MATCH(J24-1,T:T,1))+1</f>
        <v>3</v>
      </c>
      <c r="L24">
        <f>ROUND(J24-VLOOKUP(K24-1,R:T,3),0)</f>
        <v>50</v>
      </c>
      <c r="M24" t="str">
        <f>"通关守卫战:"&amp;VLOOKUP(K24,[2]辅助表!$A:$B,2)&amp;L24</f>
        <v>通关守卫战:炙岩星50</v>
      </c>
      <c r="N24" t="str">
        <f t="shared" si="5"/>
        <v>战斗类型-挂机关卡|3|50</v>
      </c>
      <c r="R24">
        <v>23</v>
      </c>
      <c r="S24">
        <v>500</v>
      </c>
      <c r="T24">
        <f t="shared" si="8"/>
        <v>10100</v>
      </c>
      <c r="X24">
        <f>[1]总进度表!$CH24</f>
        <v>40</v>
      </c>
    </row>
    <row r="25" spans="1:20">
      <c r="A25">
        <f t="shared" si="12"/>
        <v>86</v>
      </c>
      <c r="B25">
        <v>24</v>
      </c>
      <c r="C25">
        <f t="shared" si="0"/>
        <v>5</v>
      </c>
      <c r="D25">
        <f t="shared" si="1"/>
        <v>4</v>
      </c>
      <c r="E25" t="str">
        <f t="shared" si="2"/>
        <v>通关星球5-4</v>
      </c>
      <c r="F25">
        <f>VLOOKUP(B25,[1]精英关卡!$B$50:$C$809,2)</f>
        <v>7</v>
      </c>
      <c r="G25">
        <f>ROUND(G26-0.06*$G$28,-1)</f>
        <v>8130</v>
      </c>
      <c r="H25" t="str">
        <f t="shared" si="7"/>
        <v>职业总等级到达8130</v>
      </c>
      <c r="I25" t="str">
        <f t="shared" si="3"/>
        <v>战斗类型-精英关卡|5|4</v>
      </c>
      <c r="J25" s="2">
        <f>IF(F25&lt;=22,VLOOKUP(F25,[1]在线挂机!$B$51:$E$81,4),F25*[1]在线挂机!$B$46-[1]在线挂机!$D$43)-$J$9</f>
        <v>300</v>
      </c>
      <c r="K25" cm="1">
        <f t="array" ref="K25">INDEX(R:R,MATCH(J25-1,T:T,1))+1</f>
        <v>3</v>
      </c>
      <c r="L25">
        <f>ROUND(J25-VLOOKUP(K25-1,R:T,3),0)</f>
        <v>100</v>
      </c>
      <c r="M25" t="str">
        <f>"通关守卫战:"&amp;VLOOKUP(K25,[2]辅助表!$A:$B,2)&amp;L25</f>
        <v>通关守卫战:炙岩星100</v>
      </c>
      <c r="N25" t="str">
        <f t="shared" si="5"/>
        <v>战斗类型-挂机关卡|3|100</v>
      </c>
      <c r="R25">
        <v>24</v>
      </c>
      <c r="S25">
        <v>500</v>
      </c>
      <c r="T25">
        <f t="shared" si="8"/>
        <v>10600</v>
      </c>
    </row>
    <row r="26" spans="1:20">
      <c r="A26">
        <f t="shared" si="12"/>
        <v>89</v>
      </c>
      <c r="B26">
        <v>25</v>
      </c>
      <c r="C26">
        <f t="shared" si="0"/>
        <v>5</v>
      </c>
      <c r="D26">
        <f t="shared" si="1"/>
        <v>5</v>
      </c>
      <c r="E26" t="str">
        <f t="shared" si="2"/>
        <v>通关星球5-5</v>
      </c>
      <c r="F26">
        <f>VLOOKUP(B26,[1]精英关卡!$B$50:$C$809,2)</f>
        <v>8</v>
      </c>
      <c r="G26">
        <f>ROUND(G27-0.06*$G$28,-1)</f>
        <v>8720</v>
      </c>
      <c r="H26" t="str">
        <f t="shared" si="7"/>
        <v>职业总等级到达8720</v>
      </c>
      <c r="I26" t="str">
        <f t="shared" si="3"/>
        <v>战斗类型-精英关卡|5|5</v>
      </c>
      <c r="J26" s="2">
        <f>IF(F26&lt;=22,VLOOKUP(F26,[1]在线挂机!$B$51:$E$81,4),F26*[1]在线挂机!$B$46-[1]在线挂机!$D$43)-$J$9</f>
        <v>350</v>
      </c>
      <c r="K26" cm="1">
        <f t="array" ref="K26">INDEX(R:R,MATCH(J26-1,T:T,1))+1</f>
        <v>3</v>
      </c>
      <c r="L26">
        <f>ROUND(J26-VLOOKUP(K26-1,R:T,3),0)</f>
        <v>150</v>
      </c>
      <c r="M26" t="str">
        <f>"通关守卫战:"&amp;VLOOKUP(K26,[2]辅助表!$A:$B,2)&amp;L26</f>
        <v>通关守卫战:炙岩星150</v>
      </c>
      <c r="N26" t="str">
        <f t="shared" si="5"/>
        <v>战斗类型-挂机关卡|3|150</v>
      </c>
      <c r="R26">
        <v>25</v>
      </c>
      <c r="S26">
        <v>500</v>
      </c>
      <c r="T26">
        <f t="shared" si="8"/>
        <v>11100</v>
      </c>
    </row>
    <row r="27" spans="1:20">
      <c r="A27">
        <f t="shared" si="12"/>
        <v>92</v>
      </c>
      <c r="B27">
        <v>26</v>
      </c>
      <c r="C27">
        <f t="shared" si="0"/>
        <v>6</v>
      </c>
      <c r="D27">
        <f t="shared" si="1"/>
        <v>1</v>
      </c>
      <c r="E27" t="str">
        <f t="shared" si="2"/>
        <v>通关星球6-1</v>
      </c>
      <c r="F27">
        <f>VLOOKUP(B27,[1]精英关卡!$B$50:$C$809,2)</f>
        <v>9</v>
      </c>
      <c r="G27">
        <f>ROUND(G28-0.06*$G$28,-1)</f>
        <v>9310</v>
      </c>
      <c r="H27" t="str">
        <f t="shared" si="7"/>
        <v>职业总等级到达9310</v>
      </c>
      <c r="I27" t="str">
        <f t="shared" si="3"/>
        <v>战斗类型-精英关卡|6|1</v>
      </c>
      <c r="J27" s="2">
        <f>IF(F27&lt;=22,VLOOKUP(F27,[1]在线挂机!$B$51:$E$81,4),F27*[1]在线挂机!$B$46-[1]在线挂机!$D$43)-$J$9</f>
        <v>400</v>
      </c>
      <c r="K27" cm="1">
        <f t="array" ref="K27">INDEX(R:R,MATCH(J27-1,T:T,1))+1</f>
        <v>3</v>
      </c>
      <c r="L27">
        <f>ROUND(J27-VLOOKUP(K27-1,R:T,3),0)</f>
        <v>200</v>
      </c>
      <c r="M27" t="str">
        <f>"通关守卫战:"&amp;VLOOKUP(K27,[2]辅助表!$A:$B,2)&amp;L27</f>
        <v>通关守卫战:炙岩星200</v>
      </c>
      <c r="N27" t="str">
        <f t="shared" si="5"/>
        <v>战斗类型-挂机关卡|3|200</v>
      </c>
      <c r="R27">
        <v>26</v>
      </c>
      <c r="S27">
        <v>500</v>
      </c>
      <c r="T27">
        <f t="shared" si="8"/>
        <v>11600</v>
      </c>
    </row>
    <row r="28" spans="1:20">
      <c r="A28">
        <f t="shared" si="12"/>
        <v>95</v>
      </c>
      <c r="B28">
        <v>27</v>
      </c>
      <c r="C28">
        <f t="shared" si="0"/>
        <v>6</v>
      </c>
      <c r="D28">
        <f t="shared" si="1"/>
        <v>2</v>
      </c>
      <c r="E28" t="str">
        <f t="shared" si="2"/>
        <v>通关星球6-2</v>
      </c>
      <c r="F28">
        <f>VLOOKUP(B28,[1]精英关卡!$B$50:$C$809,2)</f>
        <v>10</v>
      </c>
      <c r="G28" s="1">
        <f>ROUND(VLOOKUP(F28,[1]战斗模型!$B$142:$G$163,5),-1)*5</f>
        <v>9900</v>
      </c>
      <c r="H28" t="str">
        <f t="shared" si="7"/>
        <v>职业总等级到达9900</v>
      </c>
      <c r="I28" t="str">
        <f t="shared" si="3"/>
        <v>战斗类型-精英关卡|6|2</v>
      </c>
      <c r="J28" s="2">
        <f>IF(F28&lt;=22,VLOOKUP(F28,[1]在线挂机!$B$51:$E$81,4),F28*[1]在线挂机!$B$46-[1]在线挂机!$D$43)-$J$9</f>
        <v>450.000000000001</v>
      </c>
      <c r="K28" cm="1">
        <f t="array" ref="K28">INDEX(R:R,MATCH(J28-1,T:T,1))+1</f>
        <v>3</v>
      </c>
      <c r="L28">
        <f>ROUND(J28-VLOOKUP(K28-1,R:T,3),0)</f>
        <v>250</v>
      </c>
      <c r="M28" t="str">
        <f>"通关守卫战:"&amp;VLOOKUP(K28,[2]辅助表!$A:$B,2)&amp;L28</f>
        <v>通关守卫战:炙岩星250</v>
      </c>
      <c r="N28" t="str">
        <f t="shared" si="5"/>
        <v>战斗类型-挂机关卡|3|250</v>
      </c>
      <c r="R28">
        <v>27</v>
      </c>
      <c r="S28">
        <v>500</v>
      </c>
      <c r="T28">
        <f t="shared" si="8"/>
        <v>12100</v>
      </c>
    </row>
    <row r="29" spans="1:20">
      <c r="A29">
        <f t="shared" si="12"/>
        <v>98</v>
      </c>
      <c r="B29">
        <v>28</v>
      </c>
      <c r="C29">
        <f t="shared" si="0"/>
        <v>6</v>
      </c>
      <c r="D29">
        <f t="shared" si="1"/>
        <v>3</v>
      </c>
      <c r="E29" t="str">
        <f t="shared" si="2"/>
        <v>通关星球6-3</v>
      </c>
      <c r="F29">
        <f>VLOOKUP(B29,[1]精英关卡!$B$50:$C$809,2)</f>
        <v>11</v>
      </c>
      <c r="G29">
        <f>ROUND(G30-0.12*$G$16,-1)</f>
        <v>10150</v>
      </c>
      <c r="H29" t="str">
        <f t="shared" si="7"/>
        <v>职业总等级到达10150</v>
      </c>
      <c r="I29" t="str">
        <f t="shared" si="3"/>
        <v>战斗类型-精英关卡|6|3</v>
      </c>
      <c r="J29" s="2">
        <f>IF(F29&lt;=22,VLOOKUP(F29,[1]在线挂机!$B$51:$E$81,4),F29*[1]在线挂机!$B$46-[1]在线挂机!$D$43)-$J$9</f>
        <v>500.000000000001</v>
      </c>
      <c r="K29" cm="1">
        <f t="array" ref="K29">INDEX(R:R,MATCH(J29-1,T:T,1))+1</f>
        <v>4</v>
      </c>
      <c r="L29">
        <f>ROUND(J29-VLOOKUP(K29-1,R:T,3),0)</f>
        <v>50</v>
      </c>
      <c r="M29" t="str">
        <f>"通关守卫战:"&amp;VLOOKUP(K29,[2]辅助表!$A:$B,2)&amp;L29</f>
        <v>通关守卫战:光明星50</v>
      </c>
      <c r="N29" t="str">
        <f t="shared" si="5"/>
        <v>战斗类型-挂机关卡|4|50</v>
      </c>
      <c r="R29">
        <v>28</v>
      </c>
      <c r="S29">
        <v>500</v>
      </c>
      <c r="T29">
        <f t="shared" si="8"/>
        <v>12600</v>
      </c>
    </row>
    <row r="30" spans="1:20">
      <c r="A30">
        <f t="shared" si="12"/>
        <v>101</v>
      </c>
      <c r="B30">
        <v>29</v>
      </c>
      <c r="C30">
        <f t="shared" si="0"/>
        <v>6</v>
      </c>
      <c r="D30">
        <f t="shared" si="1"/>
        <v>4</v>
      </c>
      <c r="E30" t="str">
        <f t="shared" si="2"/>
        <v>通关星球6-4</v>
      </c>
      <c r="F30">
        <f>VLOOKUP(B30,[1]精英关卡!$B$50:$C$809,2)</f>
        <v>12</v>
      </c>
      <c r="G30">
        <f>ROUND(G31-0.12*$G$16,-1)</f>
        <v>10730</v>
      </c>
      <c r="H30" t="str">
        <f t="shared" si="7"/>
        <v>职业总等级到达10730</v>
      </c>
      <c r="I30" t="str">
        <f t="shared" si="3"/>
        <v>战斗类型-精英关卡|6|4</v>
      </c>
      <c r="J30" s="2">
        <f>IF(F30&lt;=22,VLOOKUP(F30,[1]在线挂机!$B$51:$E$81,4),F30*[1]在线挂机!$B$46-[1]在线挂机!$D$43)-$J$9</f>
        <v>550.000000000001</v>
      </c>
      <c r="K30" cm="1">
        <f t="array" ref="K30">INDEX(R:R,MATCH(J30-1,T:T,1))+1</f>
        <v>4</v>
      </c>
      <c r="L30">
        <f>ROUND(J30-VLOOKUP(K30-1,R:T,3),0)</f>
        <v>100</v>
      </c>
      <c r="M30" t="str">
        <f>"通关守卫战:"&amp;VLOOKUP(K30,[2]辅助表!$A:$B,2)&amp;L30</f>
        <v>通关守卫战:光明星100</v>
      </c>
      <c r="N30" t="str">
        <f t="shared" si="5"/>
        <v>战斗类型-挂机关卡|4|100</v>
      </c>
      <c r="R30">
        <v>29</v>
      </c>
      <c r="S30">
        <v>500</v>
      </c>
      <c r="T30">
        <f t="shared" si="8"/>
        <v>13100</v>
      </c>
    </row>
    <row r="31" spans="1:20">
      <c r="A31">
        <f t="shared" si="12"/>
        <v>104</v>
      </c>
      <c r="B31">
        <v>30</v>
      </c>
      <c r="C31">
        <f t="shared" si="0"/>
        <v>6</v>
      </c>
      <c r="D31">
        <f t="shared" si="1"/>
        <v>5</v>
      </c>
      <c r="E31" t="str">
        <f t="shared" si="2"/>
        <v>通关星球6-5</v>
      </c>
      <c r="F31">
        <f>VLOOKUP(B31,[1]精英关卡!$B$50:$C$809,2)</f>
        <v>13</v>
      </c>
      <c r="G31">
        <f>ROUND(G32-0.05*$G$32,-1)</f>
        <v>11310</v>
      </c>
      <c r="H31" t="str">
        <f t="shared" si="7"/>
        <v>职业总等级到达11310</v>
      </c>
      <c r="I31" t="str">
        <f t="shared" si="3"/>
        <v>战斗类型-精英关卡|6|5</v>
      </c>
      <c r="J31" s="2">
        <f>IF(F31&lt;=22,VLOOKUP(F31,[1]在线挂机!$B$51:$E$81,4),F31*[1]在线挂机!$B$46-[1]在线挂机!$D$43)-$J$9</f>
        <v>600.000000000001</v>
      </c>
      <c r="K31" cm="1">
        <f t="array" ref="K31">INDEX(R:R,MATCH(J31-1,T:T,1))+1</f>
        <v>4</v>
      </c>
      <c r="L31">
        <f>ROUND(J31-VLOOKUP(K31-1,R:T,3),0)</f>
        <v>150</v>
      </c>
      <c r="M31" t="str">
        <f>"通关守卫战:"&amp;VLOOKUP(K31,[2]辅助表!$A:$B,2)&amp;L31</f>
        <v>通关守卫战:光明星150</v>
      </c>
      <c r="N31" t="str">
        <f t="shared" si="5"/>
        <v>战斗类型-挂机关卡|4|150</v>
      </c>
      <c r="R31">
        <v>30</v>
      </c>
      <c r="S31">
        <v>500</v>
      </c>
      <c r="T31">
        <f t="shared" si="8"/>
        <v>13600</v>
      </c>
    </row>
    <row r="32" spans="1:20">
      <c r="A32">
        <f t="shared" si="12"/>
        <v>107</v>
      </c>
      <c r="B32">
        <v>31</v>
      </c>
      <c r="C32">
        <f t="shared" si="0"/>
        <v>7</v>
      </c>
      <c r="D32">
        <f t="shared" si="1"/>
        <v>1</v>
      </c>
      <c r="E32" t="str">
        <f t="shared" si="2"/>
        <v>通关星球7-1</v>
      </c>
      <c r="F32">
        <f>VLOOKUP(B32,[1]精英关卡!$B$50:$C$809,2)</f>
        <v>14</v>
      </c>
      <c r="G32" s="1">
        <f>ROUND(VLOOKUP(F32,[1]战斗模型!$B$142:$G$163,5),-1)*5</f>
        <v>11900</v>
      </c>
      <c r="H32" t="str">
        <f t="shared" si="7"/>
        <v>职业总等级到达11900</v>
      </c>
      <c r="I32" t="str">
        <f t="shared" si="3"/>
        <v>战斗类型-精英关卡|7|1</v>
      </c>
      <c r="J32" s="2">
        <f>IF(F32&lt;=22,VLOOKUP(F32,[1]在线挂机!$B$51:$E$81,4),F32*[1]在线挂机!$B$46-[1]在线挂机!$D$43)-$J$9</f>
        <v>650.000000000001</v>
      </c>
      <c r="K32" cm="1">
        <f t="array" ref="K32">INDEX(R:R,MATCH(J32-1,T:T,1))+1</f>
        <v>4</v>
      </c>
      <c r="L32">
        <f>ROUND(J32-VLOOKUP(K32-1,R:T,3),0)</f>
        <v>200</v>
      </c>
      <c r="M32" t="str">
        <f>"通关守卫战:"&amp;VLOOKUP(K32,[2]辅助表!$A:$B,2)&amp;L32</f>
        <v>通关守卫战:光明星200</v>
      </c>
      <c r="N32" t="str">
        <f t="shared" si="5"/>
        <v>战斗类型-挂机关卡|4|200</v>
      </c>
      <c r="R32">
        <v>31</v>
      </c>
      <c r="S32">
        <v>500</v>
      </c>
      <c r="T32">
        <f t="shared" si="8"/>
        <v>14100</v>
      </c>
    </row>
    <row r="33" spans="1:20">
      <c r="A33">
        <f t="shared" si="12"/>
        <v>110</v>
      </c>
      <c r="B33">
        <v>32</v>
      </c>
      <c r="C33">
        <f t="shared" si="0"/>
        <v>7</v>
      </c>
      <c r="D33">
        <f t="shared" si="1"/>
        <v>2</v>
      </c>
      <c r="E33" t="str">
        <f t="shared" si="2"/>
        <v>通关星球7-2</v>
      </c>
      <c r="F33">
        <f>VLOOKUP(B33,[1]精英关卡!$B$50:$C$809,2)</f>
        <v>15</v>
      </c>
      <c r="G33">
        <f>ROUND(G34-0.03*$G$35,-1)</f>
        <v>12370</v>
      </c>
      <c r="H33" t="str">
        <f t="shared" si="7"/>
        <v>职业总等级到达12370</v>
      </c>
      <c r="I33" t="str">
        <f t="shared" si="3"/>
        <v>战斗类型-精英关卡|7|2</v>
      </c>
      <c r="J33" s="2">
        <f>IF(F33&lt;=22,VLOOKUP(F33,[1]在线挂机!$B$51:$E$81,4),F33*[1]在线挂机!$B$46-[1]在线挂机!$D$43)-$J$9</f>
        <v>700.000000000001</v>
      </c>
      <c r="K33" cm="1">
        <f t="array" ref="K33">INDEX(R:R,MATCH(J33-1,T:T,1))+1</f>
        <v>4</v>
      </c>
      <c r="L33">
        <f>ROUND(J33-VLOOKUP(K33-1,R:T,3),0)</f>
        <v>250</v>
      </c>
      <c r="M33" t="str">
        <f>"通关守卫战:"&amp;VLOOKUP(K33,[2]辅助表!$A:$B,2)&amp;L33</f>
        <v>通关守卫战:光明星250</v>
      </c>
      <c r="N33" t="str">
        <f t="shared" si="5"/>
        <v>战斗类型-挂机关卡|4|250</v>
      </c>
      <c r="R33">
        <v>32</v>
      </c>
      <c r="S33">
        <v>500</v>
      </c>
      <c r="T33">
        <f t="shared" si="8"/>
        <v>14600</v>
      </c>
    </row>
    <row r="34" spans="1:20">
      <c r="A34">
        <f t="shared" si="12"/>
        <v>113</v>
      </c>
      <c r="B34">
        <v>33</v>
      </c>
      <c r="C34">
        <f t="shared" si="0"/>
        <v>7</v>
      </c>
      <c r="D34">
        <f t="shared" si="1"/>
        <v>3</v>
      </c>
      <c r="E34" t="str">
        <f t="shared" si="2"/>
        <v>通关星球7-3</v>
      </c>
      <c r="F34">
        <f>VLOOKUP(B34,[1]精英关卡!$B$50:$C$809,2)</f>
        <v>16</v>
      </c>
      <c r="G34">
        <f>ROUND(G35-0.03*$G$35,-1)</f>
        <v>12760</v>
      </c>
      <c r="H34" t="str">
        <f t="shared" si="7"/>
        <v>职业总等级到达12760</v>
      </c>
      <c r="I34" t="str">
        <f t="shared" si="3"/>
        <v>战斗类型-精英关卡|7|3</v>
      </c>
      <c r="J34" s="2">
        <f>IF(F34&lt;=22,VLOOKUP(F34,[1]在线挂机!$B$51:$E$81,4),F34*[1]在线挂机!$B$46-[1]在线挂机!$D$43)-$J$9</f>
        <v>750.000000000001</v>
      </c>
      <c r="K34" cm="1">
        <f t="array" ref="K34">INDEX(R:R,MATCH(J34-1,T:T,1))+1</f>
        <v>4</v>
      </c>
      <c r="L34">
        <f>ROUND(J34-VLOOKUP(K34-1,R:T,3),0)</f>
        <v>300</v>
      </c>
      <c r="M34" t="str">
        <f>"通关守卫战:"&amp;VLOOKUP(K34,[2]辅助表!$A:$B,2)&amp;L34</f>
        <v>通关守卫战:光明星300</v>
      </c>
      <c r="N34" t="str">
        <f t="shared" si="5"/>
        <v>战斗类型-挂机关卡|4|300</v>
      </c>
      <c r="R34">
        <v>33</v>
      </c>
      <c r="S34">
        <v>500</v>
      </c>
      <c r="T34">
        <f t="shared" si="8"/>
        <v>15100</v>
      </c>
    </row>
    <row r="35" spans="1:20">
      <c r="A35">
        <f t="shared" si="12"/>
        <v>116</v>
      </c>
      <c r="B35">
        <v>34</v>
      </c>
      <c r="C35">
        <f t="shared" si="0"/>
        <v>7</v>
      </c>
      <c r="D35">
        <f t="shared" si="1"/>
        <v>4</v>
      </c>
      <c r="E35" t="str">
        <f t="shared" si="2"/>
        <v>通关星球7-4</v>
      </c>
      <c r="F35">
        <f>VLOOKUP(B35,[1]精英关卡!$B$50:$C$809,2)</f>
        <v>17</v>
      </c>
      <c r="G35" s="1">
        <f>ROUND(VLOOKUP(F35,[1]战斗模型!$B$142:$G$163,5),-1)*5</f>
        <v>13150</v>
      </c>
      <c r="H35" t="str">
        <f t="shared" si="7"/>
        <v>职业总等级到达13150</v>
      </c>
      <c r="I35" t="str">
        <f t="shared" si="3"/>
        <v>战斗类型-精英关卡|7|4</v>
      </c>
      <c r="J35" s="2">
        <f>IF(F35&lt;=22,VLOOKUP(F35,[1]在线挂机!$B$51:$E$81,4),F35*[1]在线挂机!$B$46-[1]在线挂机!$D$43)-$J$9</f>
        <v>800.000000000001</v>
      </c>
      <c r="K35" cm="1">
        <f t="array" ref="K35">INDEX(R:R,MATCH(J35-1,T:T,1))+1</f>
        <v>5</v>
      </c>
      <c r="L35">
        <f>ROUND(J35-VLOOKUP(K35-1,R:T,3),0)</f>
        <v>50</v>
      </c>
      <c r="M35" t="str">
        <f>"通关守卫战:"&amp;VLOOKUP(K35,[2]辅助表!$A:$B,2)&amp;L35</f>
        <v>通关守卫战:暗紫星50</v>
      </c>
      <c r="N35" t="str">
        <f t="shared" si="5"/>
        <v>战斗类型-挂机关卡|5|50</v>
      </c>
      <c r="R35">
        <v>34</v>
      </c>
      <c r="S35">
        <v>500</v>
      </c>
      <c r="T35">
        <f t="shared" si="8"/>
        <v>15600</v>
      </c>
    </row>
    <row r="36" spans="1:20">
      <c r="A36">
        <f t="shared" si="12"/>
        <v>119</v>
      </c>
      <c r="B36">
        <v>35</v>
      </c>
      <c r="C36">
        <f t="shared" si="0"/>
        <v>7</v>
      </c>
      <c r="D36">
        <f t="shared" si="1"/>
        <v>5</v>
      </c>
      <c r="E36" t="str">
        <f t="shared" si="2"/>
        <v>通关星球7-5</v>
      </c>
      <c r="F36">
        <f>VLOOKUP(B36,[1]精英关卡!$B$50:$C$809,2)</f>
        <v>18</v>
      </c>
      <c r="G36">
        <f>ROUND(G37-0.03*$G$37,-1)</f>
        <v>13480</v>
      </c>
      <c r="H36" t="str">
        <f t="shared" si="7"/>
        <v>职业总等级到达13480</v>
      </c>
      <c r="I36" t="str">
        <f t="shared" si="3"/>
        <v>战斗类型-精英关卡|7|5</v>
      </c>
      <c r="J36" s="2">
        <f>IF(F36&lt;=22,VLOOKUP(F36,[1]在线挂机!$B$51:$E$81,4),F36*[1]在线挂机!$B$46-[1]在线挂机!$D$43)-$J$9</f>
        <v>850.000000000001</v>
      </c>
      <c r="K36" cm="1">
        <f t="array" ref="K36">INDEX(R:R,MATCH(J36-1,T:T,1))+1</f>
        <v>5</v>
      </c>
      <c r="L36">
        <f>ROUND(J36-VLOOKUP(K36-1,R:T,3),0)</f>
        <v>100</v>
      </c>
      <c r="M36" t="str">
        <f>"通关守卫战:"&amp;VLOOKUP(K36,[2]辅助表!$A:$B,2)&amp;L36</f>
        <v>通关守卫战:暗紫星100</v>
      </c>
      <c r="N36" t="str">
        <f t="shared" si="5"/>
        <v>战斗类型-挂机关卡|5|100</v>
      </c>
      <c r="R36">
        <v>35</v>
      </c>
      <c r="S36">
        <v>500</v>
      </c>
      <c r="T36">
        <f t="shared" si="8"/>
        <v>16100</v>
      </c>
    </row>
    <row r="37" spans="1:20">
      <c r="A37">
        <f t="shared" si="12"/>
        <v>122</v>
      </c>
      <c r="B37">
        <v>36</v>
      </c>
      <c r="C37">
        <f t="shared" si="0"/>
        <v>8</v>
      </c>
      <c r="D37">
        <f t="shared" si="1"/>
        <v>1</v>
      </c>
      <c r="E37" t="str">
        <f t="shared" si="2"/>
        <v>通关星球8-1</v>
      </c>
      <c r="F37">
        <f>VLOOKUP(B37,[1]精英关卡!$B$50:$C$809,2)</f>
        <v>19</v>
      </c>
      <c r="G37" s="1">
        <f>ROUND(VLOOKUP(F37,[1]战斗模型!$B$142:$G$163,5),-1)*5</f>
        <v>13900</v>
      </c>
      <c r="H37" t="str">
        <f t="shared" si="7"/>
        <v>职业总等级到达13900</v>
      </c>
      <c r="I37" t="str">
        <f t="shared" si="3"/>
        <v>战斗类型-精英关卡|8|1</v>
      </c>
      <c r="J37" s="2">
        <f>IF(F37&lt;=22,VLOOKUP(F37,[1]在线挂机!$B$51:$E$81,4),F37*[1]在线挂机!$B$46-[1]在线挂机!$D$43)-$J$9</f>
        <v>900.000000000001</v>
      </c>
      <c r="K37" cm="1">
        <f t="array" ref="K37">INDEX(R:R,MATCH(J37-1,T:T,1))+1</f>
        <v>5</v>
      </c>
      <c r="L37">
        <f>ROUND(J37-VLOOKUP(K37-1,R:T,3),0)</f>
        <v>150</v>
      </c>
      <c r="M37" t="str">
        <f>"通关守卫战:"&amp;VLOOKUP(K37,[2]辅助表!$A:$B,2)&amp;L37</f>
        <v>通关守卫战:暗紫星150</v>
      </c>
      <c r="N37" t="str">
        <f t="shared" si="5"/>
        <v>战斗类型-挂机关卡|5|150</v>
      </c>
      <c r="R37">
        <v>36</v>
      </c>
      <c r="S37">
        <v>500</v>
      </c>
      <c r="T37">
        <f t="shared" si="8"/>
        <v>16600</v>
      </c>
    </row>
    <row r="38" spans="1:20">
      <c r="A38">
        <f t="shared" si="12"/>
        <v>125</v>
      </c>
      <c r="B38">
        <v>37</v>
      </c>
      <c r="C38">
        <f t="shared" si="0"/>
        <v>8</v>
      </c>
      <c r="D38">
        <f t="shared" si="1"/>
        <v>2</v>
      </c>
      <c r="E38" t="str">
        <f t="shared" si="2"/>
        <v>通关星球8-2</v>
      </c>
      <c r="F38">
        <f>VLOOKUP(B38,[1]精英关卡!$B$50:$C$809,2)</f>
        <v>20</v>
      </c>
      <c r="G38" s="1">
        <f>ROUND(VLOOKUP(F38,[1]战斗模型!$B$142:$G$163,5),-1)*5</f>
        <v>14300</v>
      </c>
      <c r="H38" t="str">
        <f t="shared" si="7"/>
        <v>职业总等级到达14300</v>
      </c>
      <c r="I38" t="str">
        <f t="shared" si="3"/>
        <v>战斗类型-精英关卡|8|2</v>
      </c>
      <c r="J38" s="2">
        <f>IF(F38&lt;=22,VLOOKUP(F38,[1]在线挂机!$B$51:$E$81,4),F38*[1]在线挂机!$B$46-[1]在线挂机!$D$43)-$J$9</f>
        <v>950</v>
      </c>
      <c r="K38" cm="1">
        <f t="array" ref="K38">INDEX(R:R,MATCH(J38-1,T:T,1))+1</f>
        <v>5</v>
      </c>
      <c r="L38">
        <f>ROUND(J38-VLOOKUP(K38-1,R:T,3),0)</f>
        <v>200</v>
      </c>
      <c r="M38" t="str">
        <f>"通关守卫战:"&amp;VLOOKUP(K38,[2]辅助表!$A:$B,2)&amp;L38</f>
        <v>通关守卫战:暗紫星200</v>
      </c>
      <c r="N38" t="str">
        <f t="shared" si="5"/>
        <v>战斗类型-挂机关卡|5|200</v>
      </c>
      <c r="R38">
        <v>37</v>
      </c>
      <c r="S38">
        <v>500</v>
      </c>
      <c r="T38">
        <f t="shared" si="8"/>
        <v>17100</v>
      </c>
    </row>
    <row r="39" spans="1:20">
      <c r="A39">
        <f t="shared" si="12"/>
        <v>128</v>
      </c>
      <c r="B39">
        <v>38</v>
      </c>
      <c r="C39">
        <f t="shared" si="0"/>
        <v>8</v>
      </c>
      <c r="D39">
        <f t="shared" si="1"/>
        <v>3</v>
      </c>
      <c r="E39" t="str">
        <f t="shared" si="2"/>
        <v>通关星球8-3</v>
      </c>
      <c r="F39">
        <f>VLOOKUP(B39,[1]精英关卡!$B$50:$C$809,2)</f>
        <v>21</v>
      </c>
      <c r="G39" s="1">
        <f>ROUND(VLOOKUP(F39,[1]战斗模型!$B$142:$G$163,5),-1)*5</f>
        <v>14650</v>
      </c>
      <c r="H39" t="str">
        <f t="shared" si="7"/>
        <v>职业总等级到达14650</v>
      </c>
      <c r="I39" t="str">
        <f t="shared" si="3"/>
        <v>战斗类型-精英关卡|8|3</v>
      </c>
      <c r="J39" s="2">
        <f>IF(F39&lt;=22,VLOOKUP(F39,[1]在线挂机!$B$51:$E$81,4),F39*[1]在线挂机!$B$46-[1]在线挂机!$D$43)-$J$9</f>
        <v>1000</v>
      </c>
      <c r="K39" cm="1">
        <f t="array" ref="K39">INDEX(R:R,MATCH(J39-1,T:T,1))+1</f>
        <v>5</v>
      </c>
      <c r="L39">
        <f>ROUND(J39-VLOOKUP(K39-1,R:T,3),0)</f>
        <v>250</v>
      </c>
      <c r="M39" t="str">
        <f>"通关守卫战:"&amp;VLOOKUP(K39,[2]辅助表!$A:$B,2)&amp;L39</f>
        <v>通关守卫战:暗紫星250</v>
      </c>
      <c r="N39" t="str">
        <f t="shared" si="5"/>
        <v>战斗类型-挂机关卡|5|250</v>
      </c>
      <c r="R39">
        <v>38</v>
      </c>
      <c r="S39">
        <v>500</v>
      </c>
      <c r="T39">
        <f t="shared" si="8"/>
        <v>17600</v>
      </c>
    </row>
    <row r="40" spans="1:20">
      <c r="A40">
        <f t="shared" si="12"/>
        <v>131</v>
      </c>
      <c r="B40">
        <v>39</v>
      </c>
      <c r="C40">
        <f t="shared" si="0"/>
        <v>8</v>
      </c>
      <c r="D40">
        <f t="shared" si="1"/>
        <v>4</v>
      </c>
      <c r="E40" t="str">
        <f t="shared" si="2"/>
        <v>通关星球8-4</v>
      </c>
      <c r="F40">
        <f>VLOOKUP(B40,[1]精英关卡!$B$50:$C$809,2)</f>
        <v>22</v>
      </c>
      <c r="G40" s="1">
        <f>ROUND(VLOOKUP(F40,[1]战斗模型!$B$142:$G$163,5),-1)*5</f>
        <v>15000</v>
      </c>
      <c r="H40" t="str">
        <f t="shared" si="7"/>
        <v>职业总等级到达15000</v>
      </c>
      <c r="I40" t="str">
        <f t="shared" si="3"/>
        <v>战斗类型-精英关卡|8|4</v>
      </c>
      <c r="J40" s="2">
        <f>IF(F40&lt;=22,VLOOKUP(F40,[1]在线挂机!$B$51:$E$81,4),F40*[1]在线挂机!$B$46-[1]在线挂机!$D$43)-$J$9</f>
        <v>1050</v>
      </c>
      <c r="K40" cm="1">
        <f t="array" ref="K40">INDEX(R:R,MATCH(J40-1,T:T,1))+1</f>
        <v>5</v>
      </c>
      <c r="L40">
        <f>ROUND(J40-VLOOKUP(K40-1,R:T,3),0)</f>
        <v>300</v>
      </c>
      <c r="M40" t="str">
        <f>"通关守卫战:"&amp;VLOOKUP(K40,[2]辅助表!$A:$B,2)&amp;L40</f>
        <v>通关守卫战:暗紫星300</v>
      </c>
      <c r="N40" t="str">
        <f t="shared" si="5"/>
        <v>战斗类型-挂机关卡|5|300</v>
      </c>
      <c r="R40">
        <v>39</v>
      </c>
      <c r="S40">
        <v>500</v>
      </c>
      <c r="T40">
        <f t="shared" si="8"/>
        <v>18100</v>
      </c>
    </row>
    <row r="41" spans="1:20">
      <c r="A41">
        <f t="shared" si="12"/>
        <v>134</v>
      </c>
      <c r="B41">
        <v>40</v>
      </c>
      <c r="C41">
        <f t="shared" si="0"/>
        <v>8</v>
      </c>
      <c r="D41">
        <f t="shared" si="1"/>
        <v>5</v>
      </c>
      <c r="E41" t="str">
        <f t="shared" si="2"/>
        <v>通关星球8-5</v>
      </c>
      <c r="F41">
        <f>VLOOKUP(B41,[1]精英关卡!$B$50:$C$809,2)</f>
        <v>23</v>
      </c>
      <c r="G41" s="1">
        <f>ROUND(VLOOKUP(F41,[1]战斗模型!$B$142:$G$163,5),-1)*5</f>
        <v>15000</v>
      </c>
      <c r="H41" t="str">
        <f t="shared" si="7"/>
        <v>职业总等级到达15000</v>
      </c>
      <c r="I41" t="str">
        <f t="shared" si="3"/>
        <v>战斗类型-精英关卡|8|5</v>
      </c>
      <c r="J41" s="2">
        <f>VLOOKUP(F41,[1]在线挂机!$B$73:$E$81,4)*(F41-$F$40)+$J$40</f>
        <v>1100</v>
      </c>
      <c r="K41" cm="1">
        <f t="array" ref="K41">INDEX(R:R,MATCH(J41-1,T:T,1))+1</f>
        <v>5</v>
      </c>
      <c r="L41">
        <f>ROUND(J41-VLOOKUP(K41-1,R:T,3),0)</f>
        <v>350</v>
      </c>
      <c r="M41" t="str">
        <f>"通关守卫战:"&amp;VLOOKUP(K41,[2]辅助表!$A:$B,2)&amp;L41</f>
        <v>通关守卫战:暗紫星350</v>
      </c>
      <c r="N41" t="str">
        <f t="shared" si="5"/>
        <v>战斗类型-挂机关卡|5|350</v>
      </c>
      <c r="R41">
        <v>40</v>
      </c>
      <c r="S41">
        <v>500</v>
      </c>
      <c r="T41">
        <f t="shared" si="8"/>
        <v>18600</v>
      </c>
    </row>
    <row r="42" spans="1:20">
      <c r="A42">
        <f t="shared" si="12"/>
        <v>137</v>
      </c>
      <c r="B42">
        <v>41</v>
      </c>
      <c r="C42">
        <f t="shared" si="0"/>
        <v>9</v>
      </c>
      <c r="D42">
        <f t="shared" si="1"/>
        <v>1</v>
      </c>
      <c r="E42" t="str">
        <f t="shared" si="2"/>
        <v>通关星球9-1</v>
      </c>
      <c r="F42">
        <f>VLOOKUP(B42,[1]精英关卡!$B$50:$C$809,2)</f>
        <v>24</v>
      </c>
      <c r="G42" s="1">
        <f>ROUND(VLOOKUP(F42,[1]战斗模型!$B$142:$G$163,5),-1)*5</f>
        <v>15000</v>
      </c>
      <c r="H42" t="str">
        <f t="shared" si="7"/>
        <v>职业总等级到达15000</v>
      </c>
      <c r="I42" t="str">
        <f t="shared" si="3"/>
        <v>战斗类型-精英关卡|9|1</v>
      </c>
      <c r="J42" s="2">
        <f>VLOOKUP(F42,[1]在线挂机!$B$73:$E$81,4)*(F42-$F$40)+$J$40</f>
        <v>1150</v>
      </c>
      <c r="K42" cm="1">
        <f t="array" ref="K42">INDEX(R:R,MATCH(J42-1,T:T,1))+1</f>
        <v>6</v>
      </c>
      <c r="L42">
        <f>ROUND(J42-VLOOKUP(K42-1,R:T,3),0)</f>
        <v>50</v>
      </c>
      <c r="M42" t="str">
        <f>"通关守卫战:"&amp;VLOOKUP(K42,[2]辅助表!$A:$B,2)&amp;L42</f>
        <v>通关守卫战:风气星50</v>
      </c>
      <c r="N42" t="str">
        <f t="shared" si="5"/>
        <v>战斗类型-挂机关卡|6|50</v>
      </c>
      <c r="R42">
        <v>41</v>
      </c>
      <c r="S42">
        <v>500</v>
      </c>
      <c r="T42">
        <f t="shared" si="8"/>
        <v>19100</v>
      </c>
    </row>
    <row r="43" spans="1:20">
      <c r="A43">
        <f t="shared" si="12"/>
        <v>140</v>
      </c>
      <c r="B43">
        <v>42</v>
      </c>
      <c r="C43">
        <f t="shared" si="0"/>
        <v>9</v>
      </c>
      <c r="D43">
        <f t="shared" si="1"/>
        <v>2</v>
      </c>
      <c r="E43" t="str">
        <f t="shared" si="2"/>
        <v>通关星球9-2</v>
      </c>
      <c r="F43">
        <f>VLOOKUP(B43,[1]精英关卡!$B$50:$C$809,2)</f>
        <v>25</v>
      </c>
      <c r="G43" s="1">
        <f>ROUND(VLOOKUP(F43,[1]战斗模型!$B$142:$G$163,5),-1)*5</f>
        <v>15000</v>
      </c>
      <c r="H43" t="str">
        <f t="shared" si="7"/>
        <v>职业总等级到达15000</v>
      </c>
      <c r="I43" t="str">
        <f t="shared" si="3"/>
        <v>战斗类型-精英关卡|9|2</v>
      </c>
      <c r="J43" s="2">
        <f>VLOOKUP(F43,[1]在线挂机!$B$73:$E$81,4)*(F43-$F$40)+$J$40</f>
        <v>1200</v>
      </c>
      <c r="K43" cm="1">
        <f t="array" ref="K43">INDEX(R:R,MATCH(J43-1,T:T,1))+1</f>
        <v>6</v>
      </c>
      <c r="L43">
        <f>ROUND(J43-VLOOKUP(K43-1,R:T,3),0)</f>
        <v>100</v>
      </c>
      <c r="M43" t="str">
        <f>"通关守卫战:"&amp;VLOOKUP(K43,[2]辅助表!$A:$B,2)&amp;L43</f>
        <v>通关守卫战:风气星100</v>
      </c>
      <c r="N43" t="str">
        <f t="shared" si="5"/>
        <v>战斗类型-挂机关卡|6|100</v>
      </c>
      <c r="R43">
        <v>42</v>
      </c>
      <c r="S43">
        <v>500</v>
      </c>
      <c r="T43">
        <f t="shared" si="8"/>
        <v>19600</v>
      </c>
    </row>
    <row r="44" spans="1:20">
      <c r="A44">
        <f t="shared" si="12"/>
        <v>143</v>
      </c>
      <c r="B44">
        <v>43</v>
      </c>
      <c r="C44">
        <f t="shared" si="0"/>
        <v>9</v>
      </c>
      <c r="D44">
        <f t="shared" si="1"/>
        <v>3</v>
      </c>
      <c r="E44" t="str">
        <f t="shared" si="2"/>
        <v>通关星球9-3</v>
      </c>
      <c r="F44">
        <f>VLOOKUP(B44,[1]精英关卡!$B$50:$C$809,2)</f>
        <v>26</v>
      </c>
      <c r="G44" s="1">
        <f>ROUND(VLOOKUP(F44,[1]战斗模型!$B$142:$G$163,5),-1)*5</f>
        <v>15000</v>
      </c>
      <c r="H44" t="str">
        <f t="shared" si="7"/>
        <v>职业总等级到达15000</v>
      </c>
      <c r="I44" t="str">
        <f t="shared" si="3"/>
        <v>战斗类型-精英关卡|9|3</v>
      </c>
      <c r="J44" s="2">
        <f>VLOOKUP(F44,[1]在线挂机!$B$73:$E$81,4)*(F44-$F$40)+$J$40</f>
        <v>1250</v>
      </c>
      <c r="K44" cm="1">
        <f t="array" ref="K44">INDEX(R:R,MATCH(J44-1,T:T,1))+1</f>
        <v>6</v>
      </c>
      <c r="L44">
        <f>ROUND(J44-VLOOKUP(K44-1,R:T,3),0)</f>
        <v>150</v>
      </c>
      <c r="M44" t="str">
        <f>"通关守卫战:"&amp;VLOOKUP(K44,[2]辅助表!$A:$B,2)&amp;L44</f>
        <v>通关守卫战:风气星150</v>
      </c>
      <c r="N44" t="str">
        <f t="shared" si="5"/>
        <v>战斗类型-挂机关卡|6|150</v>
      </c>
      <c r="R44">
        <v>43</v>
      </c>
      <c r="S44">
        <v>500</v>
      </c>
      <c r="T44">
        <f t="shared" si="8"/>
        <v>20100</v>
      </c>
    </row>
    <row r="45" spans="1:20">
      <c r="A45">
        <f t="shared" si="12"/>
        <v>146</v>
      </c>
      <c r="B45">
        <v>44</v>
      </c>
      <c r="C45">
        <f t="shared" si="0"/>
        <v>9</v>
      </c>
      <c r="D45">
        <f t="shared" si="1"/>
        <v>4</v>
      </c>
      <c r="E45" t="str">
        <f t="shared" si="2"/>
        <v>通关星球9-4</v>
      </c>
      <c r="F45">
        <f>VLOOKUP(B45,[1]精英关卡!$B$50:$C$809,2)</f>
        <v>27</v>
      </c>
      <c r="G45" s="1">
        <f>ROUND(VLOOKUP(F45,[1]战斗模型!$B$142:$G$163,5),-1)*5</f>
        <v>15000</v>
      </c>
      <c r="H45" t="str">
        <f t="shared" si="7"/>
        <v>职业总等级到达15000</v>
      </c>
      <c r="I45" t="str">
        <f t="shared" si="3"/>
        <v>战斗类型-精英关卡|9|4</v>
      </c>
      <c r="J45" s="2">
        <f>VLOOKUP(F45,[1]在线挂机!$B$73:$E$81,4)*(F45-$F$40)+$J$40</f>
        <v>1300</v>
      </c>
      <c r="K45" cm="1">
        <f t="array" ref="K45">INDEX(R:R,MATCH(J45-1,T:T,1))+1</f>
        <v>6</v>
      </c>
      <c r="L45">
        <f>ROUND(J45-VLOOKUP(K45-1,R:T,3),0)</f>
        <v>200</v>
      </c>
      <c r="M45" t="str">
        <f>"通关守卫战:"&amp;VLOOKUP(K45,[2]辅助表!$A:$B,2)&amp;L45</f>
        <v>通关守卫战:风气星200</v>
      </c>
      <c r="N45" t="str">
        <f t="shared" si="5"/>
        <v>战斗类型-挂机关卡|6|200</v>
      </c>
      <c r="R45">
        <v>44</v>
      </c>
      <c r="S45">
        <v>500</v>
      </c>
      <c r="T45">
        <f t="shared" si="8"/>
        <v>20600</v>
      </c>
    </row>
    <row r="46" spans="1:20">
      <c r="A46">
        <f t="shared" si="12"/>
        <v>149</v>
      </c>
      <c r="B46">
        <v>45</v>
      </c>
      <c r="C46">
        <f t="shared" si="0"/>
        <v>9</v>
      </c>
      <c r="D46">
        <f t="shared" si="1"/>
        <v>5</v>
      </c>
      <c r="E46" t="str">
        <f t="shared" si="2"/>
        <v>通关星球9-5</v>
      </c>
      <c r="F46">
        <f>VLOOKUP(B46,[1]精英关卡!$B$50:$C$809,2)</f>
        <v>28</v>
      </c>
      <c r="G46" s="1">
        <f>ROUND(VLOOKUP(F46,[1]战斗模型!$B$142:$G$163,5),-1)*5</f>
        <v>15000</v>
      </c>
      <c r="H46" t="str">
        <f t="shared" si="7"/>
        <v>职业总等级到达15000</v>
      </c>
      <c r="I46" t="str">
        <f t="shared" si="3"/>
        <v>战斗类型-精英关卡|9|5</v>
      </c>
      <c r="J46" s="2">
        <f>VLOOKUP(F46,[1]在线挂机!$B$73:$E$81,4)*(F46-$F$40)+$J$40</f>
        <v>1350</v>
      </c>
      <c r="K46" cm="1">
        <f t="array" ref="K46">INDEX(R:R,MATCH(J46-1,T:T,1))+1</f>
        <v>6</v>
      </c>
      <c r="L46">
        <f>ROUND(J46-VLOOKUP(K46-1,R:T,3),0)</f>
        <v>250</v>
      </c>
      <c r="M46" t="str">
        <f>"通关守卫战:"&amp;VLOOKUP(K46,[2]辅助表!$A:$B,2)&amp;L46</f>
        <v>通关守卫战:风气星250</v>
      </c>
      <c r="N46" t="str">
        <f t="shared" si="5"/>
        <v>战斗类型-挂机关卡|6|250</v>
      </c>
      <c r="R46">
        <v>45</v>
      </c>
      <c r="S46">
        <v>500</v>
      </c>
      <c r="T46">
        <f t="shared" si="8"/>
        <v>21100</v>
      </c>
    </row>
    <row r="47" spans="1:20">
      <c r="A47">
        <f t="shared" si="12"/>
        <v>152</v>
      </c>
      <c r="B47">
        <v>46</v>
      </c>
      <c r="C47">
        <f t="shared" si="0"/>
        <v>10</v>
      </c>
      <c r="D47">
        <f t="shared" si="1"/>
        <v>1</v>
      </c>
      <c r="E47" t="str">
        <f t="shared" si="2"/>
        <v>通关星球10-1</v>
      </c>
      <c r="F47">
        <f>VLOOKUP(B47,[1]精英关卡!$B$50:$C$809,2)</f>
        <v>29</v>
      </c>
      <c r="G47" s="1">
        <f>ROUND(VLOOKUP(F47,[1]战斗模型!$B$142:$G$163,5),-1)*5</f>
        <v>15000</v>
      </c>
      <c r="H47" t="str">
        <f t="shared" si="7"/>
        <v>职业总等级到达15000</v>
      </c>
      <c r="I47" t="str">
        <f t="shared" si="3"/>
        <v>战斗类型-精英关卡|10|1</v>
      </c>
      <c r="J47" s="2">
        <f>VLOOKUP(F47,[1]在线挂机!$B$73:$E$81,4)*(F47-$F$40)+$J$40</f>
        <v>1400</v>
      </c>
      <c r="K47" cm="1">
        <f t="array" ref="K47">INDEX(R:R,MATCH(J47-1,T:T,1))+1</f>
        <v>6</v>
      </c>
      <c r="L47">
        <f>ROUND(J47-VLOOKUP(K47-1,R:T,3),0)</f>
        <v>300</v>
      </c>
      <c r="M47" t="str">
        <f>"通关守卫战:"&amp;VLOOKUP(K47,[2]辅助表!$A:$B,2)&amp;L47</f>
        <v>通关守卫战:风气星300</v>
      </c>
      <c r="N47" t="str">
        <f t="shared" si="5"/>
        <v>战斗类型-挂机关卡|6|300</v>
      </c>
      <c r="R47">
        <v>46</v>
      </c>
      <c r="S47">
        <v>500</v>
      </c>
      <c r="T47">
        <f t="shared" si="8"/>
        <v>21600</v>
      </c>
    </row>
    <row r="48" spans="1:20">
      <c r="A48">
        <f t="shared" si="12"/>
        <v>155</v>
      </c>
      <c r="B48">
        <v>47</v>
      </c>
      <c r="C48">
        <f t="shared" si="0"/>
        <v>10</v>
      </c>
      <c r="D48">
        <f t="shared" si="1"/>
        <v>2</v>
      </c>
      <c r="E48" t="str">
        <f t="shared" si="2"/>
        <v>通关星球10-2</v>
      </c>
      <c r="F48">
        <f>VLOOKUP(B48,[1]精英关卡!$B$50:$C$809,2)</f>
        <v>30</v>
      </c>
      <c r="G48" s="1">
        <f>ROUND(VLOOKUP(F48,[1]战斗模型!$B$142:$G$163,5),-1)*5</f>
        <v>15000</v>
      </c>
      <c r="H48" t="str">
        <f t="shared" si="7"/>
        <v>职业总等级到达15000</v>
      </c>
      <c r="I48" t="str">
        <f t="shared" si="3"/>
        <v>战斗类型-精英关卡|10|2</v>
      </c>
      <c r="J48" s="2">
        <f>VLOOKUP(F48,[1]在线挂机!$B$73:$E$81,4)*(F48-$F$40)+$J$40</f>
        <v>1450</v>
      </c>
      <c r="K48" cm="1">
        <f t="array" ref="K48">INDEX(R:R,MATCH(J48-1,T:T,1))+1</f>
        <v>6</v>
      </c>
      <c r="L48">
        <f>ROUND(J48-VLOOKUP(K48-1,R:T,3),0)</f>
        <v>350</v>
      </c>
      <c r="M48" t="str">
        <f>"通关守卫战:"&amp;VLOOKUP(K48,[2]辅助表!$A:$B,2)&amp;L48</f>
        <v>通关守卫战:风气星350</v>
      </c>
      <c r="N48" t="str">
        <f t="shared" si="5"/>
        <v>战斗类型-挂机关卡|6|350</v>
      </c>
      <c r="R48">
        <v>47</v>
      </c>
      <c r="S48">
        <v>500</v>
      </c>
      <c r="T48">
        <f t="shared" si="8"/>
        <v>22100</v>
      </c>
    </row>
    <row r="49" spans="1:20">
      <c r="A49">
        <f t="shared" si="12"/>
        <v>158</v>
      </c>
      <c r="B49">
        <v>48</v>
      </c>
      <c r="C49">
        <f t="shared" si="0"/>
        <v>10</v>
      </c>
      <c r="D49">
        <f t="shared" si="1"/>
        <v>3</v>
      </c>
      <c r="E49" t="str">
        <f t="shared" si="2"/>
        <v>通关星球10-3</v>
      </c>
      <c r="F49">
        <f>VLOOKUP(B49,[1]精英关卡!$B$50:$C$809,2)</f>
        <v>32</v>
      </c>
      <c r="G49" s="1">
        <f>ROUND(VLOOKUP(F49,[1]战斗模型!$B$142:$G$163,5),-1)*5</f>
        <v>15000</v>
      </c>
      <c r="H49" t="str">
        <f t="shared" si="7"/>
        <v>职业总等级到达15000</v>
      </c>
      <c r="I49" t="str">
        <f t="shared" si="3"/>
        <v>战斗类型-精英关卡|10|3</v>
      </c>
      <c r="J49" s="2">
        <f>VLOOKUP(F49,[1]在线挂机!$B$73:$E$81,4)*(F49-$F$40)+$J$40</f>
        <v>1550</v>
      </c>
      <c r="K49" cm="1">
        <f t="array" ref="K49">INDEX(R:R,MATCH(J49-1,T:T,1))+1</f>
        <v>6</v>
      </c>
      <c r="L49">
        <f>ROUND(J49-VLOOKUP(K49-1,R:T,3),0)</f>
        <v>450</v>
      </c>
      <c r="M49" t="str">
        <f>"通关守卫战:"&amp;VLOOKUP(K49,[2]辅助表!$A:$B,2)&amp;L49</f>
        <v>通关守卫战:风气星450</v>
      </c>
      <c r="N49" t="str">
        <f t="shared" si="5"/>
        <v>战斗类型-挂机关卡|6|450</v>
      </c>
      <c r="R49">
        <v>48</v>
      </c>
      <c r="S49">
        <v>500</v>
      </c>
      <c r="T49">
        <f t="shared" si="8"/>
        <v>22600</v>
      </c>
    </row>
    <row r="50" spans="1:20">
      <c r="A50">
        <f t="shared" si="12"/>
        <v>161</v>
      </c>
      <c r="B50">
        <v>49</v>
      </c>
      <c r="C50">
        <f t="shared" si="0"/>
        <v>10</v>
      </c>
      <c r="D50">
        <f t="shared" si="1"/>
        <v>4</v>
      </c>
      <c r="E50" t="str">
        <f t="shared" si="2"/>
        <v>通关星球10-4</v>
      </c>
      <c r="F50">
        <f>VLOOKUP(B50,[1]精英关卡!$B$50:$C$809,2)</f>
        <v>34</v>
      </c>
      <c r="G50" s="1">
        <f>ROUND(VLOOKUP(F50,[1]战斗模型!$B$142:$G$163,5),-1)*5</f>
        <v>15000</v>
      </c>
      <c r="H50" t="str">
        <f t="shared" si="7"/>
        <v>职业总等级到达15000</v>
      </c>
      <c r="I50" t="str">
        <f t="shared" si="3"/>
        <v>战斗类型-精英关卡|10|4</v>
      </c>
      <c r="J50" s="2">
        <f>VLOOKUP(F50,[1]在线挂机!$B$73:$E$81,4)*(F50-$F$40)+$J$40</f>
        <v>1650</v>
      </c>
      <c r="K50" cm="1">
        <f t="array" ref="K50">INDEX(R:R,MATCH(J50-1,T:T,1))+1</f>
        <v>7</v>
      </c>
      <c r="L50">
        <f>ROUND(J50-VLOOKUP(K50-1,R:T,3),0)</f>
        <v>50</v>
      </c>
      <c r="M50" t="str">
        <f>"通关守卫战:"&amp;VLOOKUP(K50,[2]辅助表!$A:$B,2)&amp;L50</f>
        <v>通关守卫战:冰川星50</v>
      </c>
      <c r="N50" t="str">
        <f t="shared" si="5"/>
        <v>战斗类型-挂机关卡|7|50</v>
      </c>
      <c r="R50">
        <v>49</v>
      </c>
      <c r="S50">
        <v>500</v>
      </c>
      <c r="T50">
        <f t="shared" si="8"/>
        <v>23100</v>
      </c>
    </row>
    <row r="51" spans="1:20">
      <c r="A51">
        <f t="shared" si="12"/>
        <v>164</v>
      </c>
      <c r="B51">
        <v>50</v>
      </c>
      <c r="C51">
        <f t="shared" si="0"/>
        <v>10</v>
      </c>
      <c r="D51">
        <f t="shared" si="1"/>
        <v>5</v>
      </c>
      <c r="E51" t="str">
        <f t="shared" si="2"/>
        <v>通关星球10-5</v>
      </c>
      <c r="F51">
        <f>VLOOKUP(B51,[1]精英关卡!$B$50:$C$809,2)</f>
        <v>36</v>
      </c>
      <c r="G51" s="1">
        <f>ROUND(VLOOKUP(F51,[1]战斗模型!$B$142:$G$163,5),-1)*5</f>
        <v>15000</v>
      </c>
      <c r="H51" t="str">
        <f t="shared" si="7"/>
        <v>职业总等级到达15000</v>
      </c>
      <c r="I51" t="str">
        <f t="shared" si="3"/>
        <v>战斗类型-精英关卡|10|5</v>
      </c>
      <c r="J51" s="2">
        <f>VLOOKUP(F51,[1]在线挂机!$B$73:$E$81,4)*(F51-$F$40)+$J$40</f>
        <v>1750</v>
      </c>
      <c r="K51" cm="1">
        <f t="array" ref="K51">INDEX(R:R,MATCH(J51-1,T:T,1))+1</f>
        <v>7</v>
      </c>
      <c r="L51">
        <f>ROUND(J51-VLOOKUP(K51-1,R:T,3),0)</f>
        <v>150</v>
      </c>
      <c r="M51" t="str">
        <f>"通关守卫战:"&amp;VLOOKUP(K51,[2]辅助表!$A:$B,2)&amp;L51</f>
        <v>通关守卫战:冰川星150</v>
      </c>
      <c r="N51" t="str">
        <f t="shared" si="5"/>
        <v>战斗类型-挂机关卡|7|150</v>
      </c>
      <c r="R51">
        <v>50</v>
      </c>
      <c r="S51">
        <v>500</v>
      </c>
      <c r="T51">
        <f t="shared" si="8"/>
        <v>23600</v>
      </c>
    </row>
    <row r="52" spans="1:14">
      <c r="A52">
        <f t="shared" si="12"/>
        <v>167</v>
      </c>
      <c r="B52">
        <v>51</v>
      </c>
      <c r="C52">
        <f t="shared" si="0"/>
        <v>11</v>
      </c>
      <c r="D52">
        <f t="shared" si="1"/>
        <v>1</v>
      </c>
      <c r="E52" t="str">
        <f t="shared" si="2"/>
        <v>通关星球11-1</v>
      </c>
      <c r="F52">
        <f>VLOOKUP(B52,[1]精英关卡!$B$50:$C$809,2)</f>
        <v>38</v>
      </c>
      <c r="G52" s="1">
        <f>ROUND(VLOOKUP(F52,[1]战斗模型!$B$142:$G$163,5),-1)*5</f>
        <v>15000</v>
      </c>
      <c r="H52" t="str">
        <f t="shared" si="7"/>
        <v>职业总等级到达15000</v>
      </c>
      <c r="I52" t="str">
        <f t="shared" si="3"/>
        <v>战斗类型-精英关卡|11|1</v>
      </c>
      <c r="J52" s="2">
        <f>VLOOKUP(F52,[1]在线挂机!$B$73:$E$81,4)*(F52-$F$40)+$J$40</f>
        <v>1850</v>
      </c>
      <c r="K52" cm="1">
        <f t="array" ref="K52">INDEX(R:R,MATCH(J52-1,T:T,1))+1</f>
        <v>7</v>
      </c>
      <c r="L52">
        <f>ROUND(J52-VLOOKUP(K52-1,R:T,3),0)</f>
        <v>250</v>
      </c>
      <c r="M52" t="str">
        <f>"通关守卫战:"&amp;VLOOKUP(K52,[2]辅助表!$A:$B,2)&amp;L52</f>
        <v>通关守卫战:冰川星250</v>
      </c>
      <c r="N52" t="str">
        <f t="shared" si="5"/>
        <v>战斗类型-挂机关卡|7|250</v>
      </c>
    </row>
    <row r="53" spans="1:14">
      <c r="A53">
        <f t="shared" si="12"/>
        <v>170</v>
      </c>
      <c r="B53">
        <v>52</v>
      </c>
      <c r="C53">
        <f t="shared" si="0"/>
        <v>11</v>
      </c>
      <c r="D53">
        <f t="shared" si="1"/>
        <v>2</v>
      </c>
      <c r="E53" t="str">
        <f t="shared" si="2"/>
        <v>通关星球11-2</v>
      </c>
      <c r="F53">
        <f>VLOOKUP(B53,[1]精英关卡!$B$50:$C$809,2)</f>
        <v>40</v>
      </c>
      <c r="G53" s="1">
        <f>ROUND(VLOOKUP(F53,[1]战斗模型!$B$142:$G$163,5),-1)*5</f>
        <v>15000</v>
      </c>
      <c r="H53" t="str">
        <f t="shared" si="7"/>
        <v>职业总等级到达15000</v>
      </c>
      <c r="I53" t="str">
        <f t="shared" si="3"/>
        <v>战斗类型-精英关卡|11|2</v>
      </c>
      <c r="J53" s="2">
        <f>VLOOKUP(F53,[1]在线挂机!$B$73:$E$81,4)*(F53-$F$40)+$J$40</f>
        <v>1950</v>
      </c>
      <c r="K53" cm="1">
        <f t="array" ref="K53">INDEX(R:R,MATCH(J53-1,T:T,1))+1</f>
        <v>7</v>
      </c>
      <c r="L53">
        <f>ROUND(J53-VLOOKUP(K53-1,R:T,3),0)</f>
        <v>350</v>
      </c>
      <c r="M53" t="str">
        <f>"通关守卫战:"&amp;VLOOKUP(K53,[2]辅助表!$A:$B,2)&amp;L53</f>
        <v>通关守卫战:冰川星350</v>
      </c>
      <c r="N53" t="str">
        <f t="shared" si="5"/>
        <v>战斗类型-挂机关卡|7|350</v>
      </c>
    </row>
    <row r="54" spans="1:14">
      <c r="A54">
        <f t="shared" si="12"/>
        <v>173</v>
      </c>
      <c r="B54">
        <v>53</v>
      </c>
      <c r="C54">
        <f t="shared" si="0"/>
        <v>11</v>
      </c>
      <c r="D54">
        <f t="shared" si="1"/>
        <v>3</v>
      </c>
      <c r="E54" t="str">
        <f t="shared" si="2"/>
        <v>通关星球11-3</v>
      </c>
      <c r="F54">
        <f>VLOOKUP(B54,[1]精英关卡!$B$50:$C$809,2)</f>
        <v>42</v>
      </c>
      <c r="G54" s="1">
        <f>ROUND(VLOOKUP(F54,[1]战斗模型!$B$142:$G$163,5),-1)*5</f>
        <v>15000</v>
      </c>
      <c r="H54" t="str">
        <f t="shared" si="7"/>
        <v>职业总等级到达15000</v>
      </c>
      <c r="I54" t="str">
        <f t="shared" si="3"/>
        <v>战斗类型-精英关卡|11|3</v>
      </c>
      <c r="J54" s="2">
        <f>VLOOKUP(F54,[1]在线挂机!$B$73:$E$81,4)*(F54-$F$40)+$J$40</f>
        <v>2050</v>
      </c>
      <c r="K54" cm="1">
        <f t="array" ref="K54">INDEX(R:R,MATCH(J54-1,T:T,1))+1</f>
        <v>7</v>
      </c>
      <c r="L54">
        <f>ROUND(J54-VLOOKUP(K54-1,R:T,3),0)</f>
        <v>450</v>
      </c>
      <c r="M54" t="str">
        <f>"通关守卫战:"&amp;VLOOKUP(K54,[2]辅助表!$A:$B,2)&amp;L54</f>
        <v>通关守卫战:冰川星450</v>
      </c>
      <c r="N54" t="str">
        <f t="shared" si="5"/>
        <v>战斗类型-挂机关卡|7|450</v>
      </c>
    </row>
    <row r="55" spans="1:14">
      <c r="A55">
        <f t="shared" si="12"/>
        <v>176</v>
      </c>
      <c r="B55">
        <v>54</v>
      </c>
      <c r="C55">
        <f t="shared" si="0"/>
        <v>11</v>
      </c>
      <c r="D55">
        <f t="shared" si="1"/>
        <v>4</v>
      </c>
      <c r="E55" t="str">
        <f t="shared" si="2"/>
        <v>通关星球11-4</v>
      </c>
      <c r="F55">
        <f>VLOOKUP(B55,[1]精英关卡!$B$50:$C$809,2)</f>
        <v>44</v>
      </c>
      <c r="G55" s="1">
        <f>ROUND(VLOOKUP(F55,[1]战斗模型!$B$142:$G$163,5),-1)*5</f>
        <v>15000</v>
      </c>
      <c r="H55" t="str">
        <f t="shared" si="7"/>
        <v>职业总等级到达15000</v>
      </c>
      <c r="I55" t="str">
        <f t="shared" si="3"/>
        <v>战斗类型-精英关卡|11|4</v>
      </c>
      <c r="J55" s="2">
        <f>VLOOKUP(F55,[1]在线挂机!$B$73:$E$81,4)*(F55-$F$40)+$J$40</f>
        <v>2150</v>
      </c>
      <c r="K55" cm="1">
        <f t="array" ref="K55">INDEX(R:R,MATCH(J55-1,T:T,1))+1</f>
        <v>8</v>
      </c>
      <c r="L55">
        <f>ROUND(J55-VLOOKUP(K55-1,R:T,3),0)</f>
        <v>50</v>
      </c>
      <c r="M55" t="str">
        <f>"通关守卫战:"&amp;VLOOKUP(K55,[2]辅助表!$A:$B,2)&amp;L55</f>
        <v>通关守卫战:炙岩星50</v>
      </c>
      <c r="N55" t="str">
        <f t="shared" si="5"/>
        <v>战斗类型-挂机关卡|8|50</v>
      </c>
    </row>
    <row r="56" spans="1:14">
      <c r="A56">
        <f t="shared" si="12"/>
        <v>179</v>
      </c>
      <c r="B56">
        <v>55</v>
      </c>
      <c r="C56">
        <f t="shared" si="0"/>
        <v>11</v>
      </c>
      <c r="D56">
        <f t="shared" si="1"/>
        <v>5</v>
      </c>
      <c r="E56" t="str">
        <f t="shared" si="2"/>
        <v>通关星球11-5</v>
      </c>
      <c r="F56">
        <f>VLOOKUP(B56,[1]精英关卡!$B$50:$C$809,2)</f>
        <v>46</v>
      </c>
      <c r="G56" s="1">
        <f>ROUND(VLOOKUP(F56,[1]战斗模型!$B$142:$G$163,5),-1)*5</f>
        <v>15000</v>
      </c>
      <c r="H56" t="str">
        <f t="shared" si="7"/>
        <v>职业总等级到达15000</v>
      </c>
      <c r="I56" t="str">
        <f t="shared" si="3"/>
        <v>战斗类型-精英关卡|11|5</v>
      </c>
      <c r="J56" s="2">
        <f>VLOOKUP(F56,[1]在线挂机!$B$73:$E$81,4)*(F56-$F$40)+$J$40</f>
        <v>2250</v>
      </c>
      <c r="K56" cm="1">
        <f t="array" ref="K56">INDEX(R:R,MATCH(J56-1,T:T,1))+1</f>
        <v>8</v>
      </c>
      <c r="L56">
        <f>ROUND(J56-VLOOKUP(K56-1,R:T,3),0)</f>
        <v>150</v>
      </c>
      <c r="M56" t="str">
        <f>"通关守卫战:"&amp;VLOOKUP(K56,[2]辅助表!$A:$B,2)&amp;L56</f>
        <v>通关守卫战:炙岩星150</v>
      </c>
      <c r="N56" t="str">
        <f t="shared" si="5"/>
        <v>战斗类型-挂机关卡|8|150</v>
      </c>
    </row>
    <row r="57" spans="1:14">
      <c r="A57">
        <f t="shared" si="12"/>
        <v>182</v>
      </c>
      <c r="B57">
        <v>56</v>
      </c>
      <c r="C57">
        <f t="shared" si="0"/>
        <v>12</v>
      </c>
      <c r="D57">
        <f t="shared" si="1"/>
        <v>1</v>
      </c>
      <c r="E57" t="str">
        <f t="shared" si="2"/>
        <v>通关星球12-1</v>
      </c>
      <c r="F57">
        <f>VLOOKUP(B57,[1]精英关卡!$B$50:$C$809,2)</f>
        <v>48</v>
      </c>
      <c r="G57" s="1">
        <f>ROUND(VLOOKUP(F57,[1]战斗模型!$B$142:$G$163,5),-1)*5</f>
        <v>15000</v>
      </c>
      <c r="H57" t="str">
        <f t="shared" si="7"/>
        <v>职业总等级到达15000</v>
      </c>
      <c r="I57" t="str">
        <f t="shared" si="3"/>
        <v>战斗类型-精英关卡|12|1</v>
      </c>
      <c r="J57" s="2">
        <f>VLOOKUP(F57,[1]在线挂机!$B$73:$E$81,4)*(F57-$F$40)+$J$40</f>
        <v>2350</v>
      </c>
      <c r="K57" cm="1">
        <f t="array" ref="K57">INDEX(R:R,MATCH(J57-1,T:T,1))+1</f>
        <v>8</v>
      </c>
      <c r="L57">
        <f>ROUND(J57-VLOOKUP(K57-1,R:T,3),0)</f>
        <v>250</v>
      </c>
      <c r="M57" t="str">
        <f>"通关守卫战:"&amp;VLOOKUP(K57,[2]辅助表!$A:$B,2)&amp;L57</f>
        <v>通关守卫战:炙岩星250</v>
      </c>
      <c r="N57" t="str">
        <f t="shared" si="5"/>
        <v>战斗类型-挂机关卡|8|250</v>
      </c>
    </row>
    <row r="58" spans="1:14">
      <c r="A58">
        <f t="shared" si="12"/>
        <v>185</v>
      </c>
      <c r="B58">
        <v>57</v>
      </c>
      <c r="C58">
        <f t="shared" si="0"/>
        <v>12</v>
      </c>
      <c r="D58">
        <f t="shared" si="1"/>
        <v>2</v>
      </c>
      <c r="E58" t="str">
        <f t="shared" si="2"/>
        <v>通关星球12-2</v>
      </c>
      <c r="F58">
        <f>VLOOKUP(B58,[1]精英关卡!$B$50:$C$809,2)</f>
        <v>50</v>
      </c>
      <c r="G58" s="1">
        <f>ROUND(VLOOKUP(F58,[1]战斗模型!$B$142:$G$163,5),-1)*5</f>
        <v>15000</v>
      </c>
      <c r="H58" t="str">
        <f t="shared" si="7"/>
        <v>职业总等级到达15000</v>
      </c>
      <c r="I58" t="str">
        <f t="shared" si="3"/>
        <v>战斗类型-精英关卡|12|2</v>
      </c>
      <c r="J58" s="2">
        <f>VLOOKUP(F58,[1]在线挂机!$B$73:$E$81,4)*(F58-$F$40)+$J$40</f>
        <v>2450</v>
      </c>
      <c r="K58" cm="1">
        <f t="array" ref="K58">INDEX(R:R,MATCH(J58-1,T:T,1))+1</f>
        <v>8</v>
      </c>
      <c r="L58">
        <f>ROUND(J58-VLOOKUP(K58-1,R:T,3),0)</f>
        <v>350</v>
      </c>
      <c r="M58" t="str">
        <f>"通关守卫战:"&amp;VLOOKUP(K58,[2]辅助表!$A:$B,2)&amp;L58</f>
        <v>通关守卫战:炙岩星350</v>
      </c>
      <c r="N58" t="str">
        <f t="shared" si="5"/>
        <v>战斗类型-挂机关卡|8|350</v>
      </c>
    </row>
    <row r="59" spans="1:14">
      <c r="A59">
        <f t="shared" si="12"/>
        <v>188</v>
      </c>
      <c r="B59">
        <v>58</v>
      </c>
      <c r="C59">
        <f t="shared" si="0"/>
        <v>12</v>
      </c>
      <c r="D59">
        <f t="shared" si="1"/>
        <v>3</v>
      </c>
      <c r="E59" t="str">
        <f t="shared" si="2"/>
        <v>通关星球12-3</v>
      </c>
      <c r="F59">
        <f>VLOOKUP(B59,[1]精英关卡!$B$50:$C$809,2)</f>
        <v>52</v>
      </c>
      <c r="G59" s="1">
        <f>ROUND(VLOOKUP(F59,[1]战斗模型!$B$142:$G$163,5),-1)*5</f>
        <v>15000</v>
      </c>
      <c r="H59" t="str">
        <f t="shared" si="7"/>
        <v>职业总等级到达15000</v>
      </c>
      <c r="I59" t="str">
        <f t="shared" si="3"/>
        <v>战斗类型-精英关卡|12|3</v>
      </c>
      <c r="J59" s="2">
        <f>VLOOKUP(F59,[1]在线挂机!$B$73:$E$81,4)*(F59-$F$40)+$J$40</f>
        <v>2550</v>
      </c>
      <c r="K59" cm="1">
        <f t="array" ref="K59">INDEX(R:R,MATCH(J59-1,T:T,1))+1</f>
        <v>8</v>
      </c>
      <c r="L59">
        <f>ROUND(J59-VLOOKUP(K59-1,R:T,3),0)</f>
        <v>450</v>
      </c>
      <c r="M59" t="str">
        <f>"通关守卫战:"&amp;VLOOKUP(K59,[2]辅助表!$A:$B,2)&amp;L59</f>
        <v>通关守卫战:炙岩星450</v>
      </c>
      <c r="N59" t="str">
        <f t="shared" si="5"/>
        <v>战斗类型-挂机关卡|8|450</v>
      </c>
    </row>
    <row r="60" spans="1:14">
      <c r="A60">
        <f t="shared" si="12"/>
        <v>191</v>
      </c>
      <c r="B60">
        <v>59</v>
      </c>
      <c r="C60">
        <f t="shared" si="0"/>
        <v>12</v>
      </c>
      <c r="D60">
        <f t="shared" si="1"/>
        <v>4</v>
      </c>
      <c r="E60" t="str">
        <f t="shared" si="2"/>
        <v>通关星球12-4</v>
      </c>
      <c r="F60">
        <f>VLOOKUP(B60,[1]精英关卡!$B$50:$C$809,2)</f>
        <v>54</v>
      </c>
      <c r="G60" s="1">
        <f>ROUND(VLOOKUP(F60,[1]战斗模型!$B$142:$G$163,5),-1)*5</f>
        <v>15000</v>
      </c>
      <c r="H60" t="str">
        <f t="shared" si="7"/>
        <v>职业总等级到达15000</v>
      </c>
      <c r="I60" t="str">
        <f t="shared" si="3"/>
        <v>战斗类型-精英关卡|12|4</v>
      </c>
      <c r="J60" s="2">
        <f>VLOOKUP(F60,[1]在线挂机!$B$73:$E$81,4)*(F60-$F$40)+$J$40</f>
        <v>2650</v>
      </c>
      <c r="K60" cm="1">
        <f t="array" ref="K60">INDEX(R:R,MATCH(J60-1,T:T,1))+1</f>
        <v>9</v>
      </c>
      <c r="L60">
        <f>ROUND(J60-VLOOKUP(K60-1,R:T,3),0)</f>
        <v>50</v>
      </c>
      <c r="M60" t="str">
        <f>"通关守卫战:"&amp;VLOOKUP(K60,[2]辅助表!$A:$B,2)&amp;L60</f>
        <v>通关守卫战:光明星50</v>
      </c>
      <c r="N60" t="str">
        <f t="shared" si="5"/>
        <v>战斗类型-挂机关卡|9|50</v>
      </c>
    </row>
    <row r="61" spans="1:14">
      <c r="A61">
        <f t="shared" si="12"/>
        <v>194</v>
      </c>
      <c r="B61">
        <v>60</v>
      </c>
      <c r="C61">
        <f t="shared" si="0"/>
        <v>12</v>
      </c>
      <c r="D61">
        <f t="shared" si="1"/>
        <v>5</v>
      </c>
      <c r="E61" t="str">
        <f t="shared" si="2"/>
        <v>通关星球12-5</v>
      </c>
      <c r="F61">
        <f>VLOOKUP(B61,[1]精英关卡!$B$50:$C$809,2)</f>
        <v>56</v>
      </c>
      <c r="G61" s="1">
        <f>ROUND(VLOOKUP(F61,[1]战斗模型!$B$142:$G$163,5),-1)*5</f>
        <v>15000</v>
      </c>
      <c r="H61" t="str">
        <f t="shared" si="7"/>
        <v>职业总等级到达15000</v>
      </c>
      <c r="I61" t="str">
        <f t="shared" si="3"/>
        <v>战斗类型-精英关卡|12|5</v>
      </c>
      <c r="J61" s="2">
        <f>VLOOKUP(F61,[1]在线挂机!$B$73:$E$81,4)*(F61-$F$40)+$J$40</f>
        <v>2750</v>
      </c>
      <c r="K61" cm="1">
        <f t="array" ref="K61">INDEX(R:R,MATCH(J61-1,T:T,1))+1</f>
        <v>9</v>
      </c>
      <c r="L61">
        <f>ROUND(J61-VLOOKUP(K61-1,R:T,3),0)</f>
        <v>150</v>
      </c>
      <c r="M61" t="str">
        <f>"通关守卫战:"&amp;VLOOKUP(K61,[2]辅助表!$A:$B,2)&amp;L61</f>
        <v>通关守卫战:光明星150</v>
      </c>
      <c r="N61" t="str">
        <f t="shared" si="5"/>
        <v>战斗类型-挂机关卡|9|150</v>
      </c>
    </row>
    <row r="62" spans="1:14">
      <c r="A62">
        <f t="shared" si="12"/>
        <v>197</v>
      </c>
      <c r="B62">
        <v>61</v>
      </c>
      <c r="C62">
        <f t="shared" si="0"/>
        <v>13</v>
      </c>
      <c r="D62">
        <f t="shared" si="1"/>
        <v>1</v>
      </c>
      <c r="E62" t="str">
        <f t="shared" si="2"/>
        <v>通关星球13-1</v>
      </c>
      <c r="F62">
        <f>VLOOKUP(B62,[1]精英关卡!$B$50:$C$809,2)</f>
        <v>58</v>
      </c>
      <c r="G62" s="1">
        <f>ROUND(VLOOKUP(F62,[1]战斗模型!$B$142:$G$163,5),-1)*5</f>
        <v>15000</v>
      </c>
      <c r="H62" t="str">
        <f t="shared" si="7"/>
        <v>职业总等级到达15000</v>
      </c>
      <c r="I62" t="str">
        <f t="shared" si="3"/>
        <v>战斗类型-精英关卡|13|1</v>
      </c>
      <c r="J62" s="2">
        <f>VLOOKUP(F62,[1]在线挂机!$B$73:$E$81,4)*(F62-$F$40)+$J$40</f>
        <v>2850</v>
      </c>
      <c r="K62" cm="1">
        <f t="array" ref="K62">INDEX(R:R,MATCH(J62-1,T:T,1))+1</f>
        <v>9</v>
      </c>
      <c r="L62">
        <f>ROUND(J62-VLOOKUP(K62-1,R:T,3),0)</f>
        <v>250</v>
      </c>
      <c r="M62" t="str">
        <f>"通关守卫战:"&amp;VLOOKUP(K62,[2]辅助表!$A:$B,2)&amp;L62</f>
        <v>通关守卫战:光明星250</v>
      </c>
      <c r="N62" t="str">
        <f t="shared" si="5"/>
        <v>战斗类型-挂机关卡|9|250</v>
      </c>
    </row>
    <row r="63" spans="1:14">
      <c r="A63">
        <f t="shared" si="12"/>
        <v>200</v>
      </c>
      <c r="B63">
        <v>62</v>
      </c>
      <c r="C63">
        <f t="shared" si="0"/>
        <v>13</v>
      </c>
      <c r="D63">
        <f t="shared" si="1"/>
        <v>2</v>
      </c>
      <c r="E63" t="str">
        <f t="shared" si="2"/>
        <v>通关星球13-2</v>
      </c>
      <c r="F63">
        <f>VLOOKUP(B63,[1]精英关卡!$B$50:$C$809,2)</f>
        <v>60</v>
      </c>
      <c r="G63" s="1">
        <f>ROUND(VLOOKUP(F63,[1]战斗模型!$B$142:$G$163,5),-1)*5</f>
        <v>15000</v>
      </c>
      <c r="H63" t="str">
        <f t="shared" si="7"/>
        <v>职业总等级到达15000</v>
      </c>
      <c r="I63" t="str">
        <f t="shared" si="3"/>
        <v>战斗类型-精英关卡|13|2</v>
      </c>
      <c r="J63" s="2">
        <f>VLOOKUP(F63,[1]在线挂机!$B$73:$E$81,4)*(F63-$F$40)+$J$40</f>
        <v>2950</v>
      </c>
      <c r="K63" cm="1">
        <f t="array" ref="K63">INDEX(R:R,MATCH(J63-1,T:T,1))+1</f>
        <v>9</v>
      </c>
      <c r="L63">
        <f>ROUND(J63-VLOOKUP(K63-1,R:T,3),0)</f>
        <v>350</v>
      </c>
      <c r="M63" t="str">
        <f>"通关守卫战:"&amp;VLOOKUP(K63,[2]辅助表!$A:$B,2)&amp;L63</f>
        <v>通关守卫战:光明星350</v>
      </c>
      <c r="N63" t="str">
        <f t="shared" si="5"/>
        <v>战斗类型-挂机关卡|9|350</v>
      </c>
    </row>
    <row r="64" spans="1:14">
      <c r="A64">
        <f t="shared" si="12"/>
        <v>203</v>
      </c>
      <c r="B64">
        <v>63</v>
      </c>
      <c r="C64">
        <f t="shared" si="0"/>
        <v>13</v>
      </c>
      <c r="D64">
        <f t="shared" si="1"/>
        <v>3</v>
      </c>
      <c r="E64" t="str">
        <f t="shared" si="2"/>
        <v>通关星球13-3</v>
      </c>
      <c r="F64">
        <f>VLOOKUP(B64,[1]精英关卡!$B$50:$C$809,2)</f>
        <v>63</v>
      </c>
      <c r="G64" s="1">
        <f>ROUND(VLOOKUP(F64,[1]战斗模型!$B$142:$G$163,5),-1)*5</f>
        <v>15000</v>
      </c>
      <c r="H64" t="str">
        <f t="shared" si="7"/>
        <v>职业总等级到达15000</v>
      </c>
      <c r="I64" t="str">
        <f t="shared" si="3"/>
        <v>战斗类型-精英关卡|13|3</v>
      </c>
      <c r="J64" s="2">
        <f>VLOOKUP(F64,[1]在线挂机!$B$73:$E$81,4)*(F64-$F$40)+$J$40</f>
        <v>3100</v>
      </c>
      <c r="K64" cm="1">
        <f t="array" ref="K64">INDEX(R:R,MATCH(J64-1,T:T,1))+1</f>
        <v>9</v>
      </c>
      <c r="L64">
        <f>ROUND(J64-VLOOKUP(K64-1,R:T,3),0)</f>
        <v>500</v>
      </c>
      <c r="M64" t="str">
        <f>"通关守卫战:"&amp;VLOOKUP(K64,[2]辅助表!$A:$B,2)&amp;L64</f>
        <v>通关守卫战:光明星500</v>
      </c>
      <c r="N64" t="str">
        <f t="shared" si="5"/>
        <v>战斗类型-挂机关卡|9|500</v>
      </c>
    </row>
    <row r="65" spans="1:14">
      <c r="A65">
        <f t="shared" si="12"/>
        <v>206</v>
      </c>
      <c r="B65">
        <v>64</v>
      </c>
      <c r="C65">
        <f t="shared" si="0"/>
        <v>13</v>
      </c>
      <c r="D65">
        <f t="shared" si="1"/>
        <v>4</v>
      </c>
      <c r="E65" t="str">
        <f t="shared" si="2"/>
        <v>通关星球13-4</v>
      </c>
      <c r="F65">
        <f>VLOOKUP(B65,[1]精英关卡!$B$50:$C$809,2)</f>
        <v>66</v>
      </c>
      <c r="G65" s="1">
        <f>ROUND(VLOOKUP(F65,[1]战斗模型!$B$142:$G$163,5),-1)*5</f>
        <v>15000</v>
      </c>
      <c r="H65" t="str">
        <f t="shared" si="7"/>
        <v>职业总等级到达15000</v>
      </c>
      <c r="I65" t="str">
        <f t="shared" si="3"/>
        <v>战斗类型-精英关卡|13|4</v>
      </c>
      <c r="J65" s="2">
        <f>VLOOKUP(F65,[1]在线挂机!$B$73:$E$81,4)*(F65-$F$40)+$J$40</f>
        <v>3250</v>
      </c>
      <c r="K65" cm="1">
        <f t="array" ref="K65">INDEX(R:R,MATCH(J65-1,T:T,1))+1</f>
        <v>10</v>
      </c>
      <c r="L65">
        <f>ROUND(J65-VLOOKUP(K65-1,R:T,3),0)</f>
        <v>150</v>
      </c>
      <c r="M65" t="str">
        <f>"通关守卫战:"&amp;VLOOKUP(K65,[2]辅助表!$A:$B,2)&amp;L65</f>
        <v>通关守卫战:暗紫星150</v>
      </c>
      <c r="N65" t="str">
        <f t="shared" si="5"/>
        <v>战斗类型-挂机关卡|10|150</v>
      </c>
    </row>
    <row r="66" spans="1:14">
      <c r="A66">
        <f t="shared" si="12"/>
        <v>209</v>
      </c>
      <c r="B66">
        <v>65</v>
      </c>
      <c r="C66">
        <f t="shared" ref="C66:C129" si="14">IF(MOD(B66,5)=0,INT(B66/5),INT(B66/5)+1)</f>
        <v>13</v>
      </c>
      <c r="D66">
        <f t="shared" ref="D66:D129" si="15">IF(MOD(B66,5)=0,5,MOD(B66,5))</f>
        <v>5</v>
      </c>
      <c r="E66" t="str">
        <f t="shared" ref="E66:E129" si="16">"通关星球"&amp;C66&amp;"-"&amp;D66</f>
        <v>通关星球13-5</v>
      </c>
      <c r="F66">
        <f>VLOOKUP(B66,[1]精英关卡!$B$50:$C$809,2)</f>
        <v>69</v>
      </c>
      <c r="G66" s="1">
        <f>ROUND(VLOOKUP(F66,[1]战斗模型!$B$142:$G$163,5),-1)*5</f>
        <v>15000</v>
      </c>
      <c r="H66" t="str">
        <f t="shared" si="7"/>
        <v>职业总等级到达15000</v>
      </c>
      <c r="I66" t="str">
        <f t="shared" ref="I66:I129" si="17">"战斗类型-精英关卡|"&amp;C66&amp;"|"&amp;D66</f>
        <v>战斗类型-精英关卡|13|5</v>
      </c>
      <c r="J66" s="2">
        <f>VLOOKUP(F66,[1]在线挂机!$B$73:$E$81,4)*(F66-$F$40)+$J$40</f>
        <v>3400</v>
      </c>
      <c r="K66" cm="1">
        <f t="array" ref="K66">INDEX(R:R,MATCH(J66-1,T:T,1))+1</f>
        <v>10</v>
      </c>
      <c r="L66">
        <f>ROUND(J66-VLOOKUP(K66-1,R:T,3),0)</f>
        <v>300</v>
      </c>
      <c r="M66" t="str">
        <f>"通关守卫战:"&amp;VLOOKUP(K66,[2]辅助表!$A:$B,2)&amp;L66</f>
        <v>通关守卫战:暗紫星300</v>
      </c>
      <c r="N66" t="str">
        <f t="shared" ref="N66:N129" si="18">"战斗类型-挂机关卡|"&amp;K66&amp;"|"&amp;L66</f>
        <v>战斗类型-挂机关卡|10|300</v>
      </c>
    </row>
    <row r="67" spans="1:14">
      <c r="A67">
        <f t="shared" si="12"/>
        <v>212</v>
      </c>
      <c r="B67">
        <v>66</v>
      </c>
      <c r="C67">
        <f t="shared" si="14"/>
        <v>14</v>
      </c>
      <c r="D67">
        <f t="shared" si="15"/>
        <v>1</v>
      </c>
      <c r="E67" t="str">
        <f t="shared" si="16"/>
        <v>通关星球14-1</v>
      </c>
      <c r="F67">
        <f>VLOOKUP(B67,[1]精英关卡!$B$50:$C$809,2)</f>
        <v>72</v>
      </c>
      <c r="G67" s="1">
        <f>ROUND(VLOOKUP(F67,[1]战斗模型!$B$142:$G$163,5),-1)*5</f>
        <v>15000</v>
      </c>
      <c r="H67" t="str">
        <f t="shared" ref="H67:H130" si="19">"职业总等级到达"&amp;G67</f>
        <v>职业总等级到达15000</v>
      </c>
      <c r="I67" t="str">
        <f t="shared" si="17"/>
        <v>战斗类型-精英关卡|14|1</v>
      </c>
      <c r="J67" s="2">
        <f>VLOOKUP(F67,[1]在线挂机!$B$73:$E$81,4)*(F67-$F$40)+$J$40</f>
        <v>3550</v>
      </c>
      <c r="K67" cm="1">
        <f t="array" ref="K67">INDEX(R:R,MATCH(J67-1,T:T,1))+1</f>
        <v>10</v>
      </c>
      <c r="L67">
        <f>ROUND(J67-VLOOKUP(K67-1,R:T,3),0)</f>
        <v>450</v>
      </c>
      <c r="M67" t="str">
        <f>"通关守卫战:"&amp;VLOOKUP(K67,[2]辅助表!$A:$B,2)&amp;L67</f>
        <v>通关守卫战:暗紫星450</v>
      </c>
      <c r="N67" t="str">
        <f t="shared" si="18"/>
        <v>战斗类型-挂机关卡|10|450</v>
      </c>
    </row>
    <row r="68" spans="1:14">
      <c r="A68">
        <f t="shared" si="12"/>
        <v>215</v>
      </c>
      <c r="B68">
        <v>67</v>
      </c>
      <c r="C68">
        <f t="shared" si="14"/>
        <v>14</v>
      </c>
      <c r="D68">
        <f t="shared" si="15"/>
        <v>2</v>
      </c>
      <c r="E68" t="str">
        <f t="shared" si="16"/>
        <v>通关星球14-2</v>
      </c>
      <c r="F68">
        <f>VLOOKUP(B68,[1]精英关卡!$B$50:$C$809,2)</f>
        <v>75</v>
      </c>
      <c r="G68" s="1">
        <f>ROUND(VLOOKUP(F68,[1]战斗模型!$B$142:$G$163,5),-1)*5</f>
        <v>15000</v>
      </c>
      <c r="H68" t="str">
        <f t="shared" si="19"/>
        <v>职业总等级到达15000</v>
      </c>
      <c r="I68" t="str">
        <f t="shared" si="17"/>
        <v>战斗类型-精英关卡|14|2</v>
      </c>
      <c r="J68" s="2">
        <f>VLOOKUP(F68,[1]在线挂机!$B$73:$E$81,4)*(F68-$F$40)+$J$40</f>
        <v>3700</v>
      </c>
      <c r="K68" cm="1">
        <f t="array" ref="K68">INDEX(R:R,MATCH(J68-1,T:T,1))+1</f>
        <v>11</v>
      </c>
      <c r="L68">
        <f>ROUND(J68-VLOOKUP(K68-1,R:T,3),0)</f>
        <v>100</v>
      </c>
      <c r="M68" t="str">
        <f>"通关守卫战:"&amp;VLOOKUP(K68,[2]辅助表!$A:$B,2)&amp;L68</f>
        <v>通关守卫战:风气星100</v>
      </c>
      <c r="N68" t="str">
        <f t="shared" si="18"/>
        <v>战斗类型-挂机关卡|11|100</v>
      </c>
    </row>
    <row r="69" spans="1:14">
      <c r="A69">
        <f t="shared" si="12"/>
        <v>218</v>
      </c>
      <c r="B69">
        <v>68</v>
      </c>
      <c r="C69">
        <f t="shared" si="14"/>
        <v>14</v>
      </c>
      <c r="D69">
        <f t="shared" si="15"/>
        <v>3</v>
      </c>
      <c r="E69" t="str">
        <f t="shared" si="16"/>
        <v>通关星球14-3</v>
      </c>
      <c r="F69">
        <f>VLOOKUP(B69,[1]精英关卡!$B$50:$C$809,2)</f>
        <v>78</v>
      </c>
      <c r="G69" s="1">
        <f>ROUND(VLOOKUP(F69,[1]战斗模型!$B$142:$G$163,5),-1)*5</f>
        <v>15000</v>
      </c>
      <c r="H69" t="str">
        <f t="shared" si="19"/>
        <v>职业总等级到达15000</v>
      </c>
      <c r="I69" t="str">
        <f t="shared" si="17"/>
        <v>战斗类型-精英关卡|14|3</v>
      </c>
      <c r="J69" s="2">
        <f>VLOOKUP(F69,[1]在线挂机!$B$73:$E$81,4)*(F69-$F$40)+$J$40</f>
        <v>3850</v>
      </c>
      <c r="K69" cm="1">
        <f t="array" ref="K69">INDEX(R:R,MATCH(J69-1,T:T,1))+1</f>
        <v>11</v>
      </c>
      <c r="L69">
        <f>ROUND(J69-VLOOKUP(K69-1,R:T,3),0)</f>
        <v>250</v>
      </c>
      <c r="M69" t="str">
        <f>"通关守卫战:"&amp;VLOOKUP(K69,[2]辅助表!$A:$B,2)&amp;L69</f>
        <v>通关守卫战:风气星250</v>
      </c>
      <c r="N69" t="str">
        <f t="shared" si="18"/>
        <v>战斗类型-挂机关卡|11|250</v>
      </c>
    </row>
    <row r="70" spans="1:14">
      <c r="A70">
        <f t="shared" si="12"/>
        <v>221</v>
      </c>
      <c r="B70">
        <v>69</v>
      </c>
      <c r="C70">
        <f t="shared" si="14"/>
        <v>14</v>
      </c>
      <c r="D70">
        <f t="shared" si="15"/>
        <v>4</v>
      </c>
      <c r="E70" t="str">
        <f t="shared" si="16"/>
        <v>通关星球14-4</v>
      </c>
      <c r="F70">
        <f>VLOOKUP(B70,[1]精英关卡!$B$50:$C$809,2)</f>
        <v>81</v>
      </c>
      <c r="G70" s="1">
        <f>ROUND(VLOOKUP(F70,[1]战斗模型!$B$142:$G$163,5),-1)*5</f>
        <v>15000</v>
      </c>
      <c r="H70" t="str">
        <f t="shared" si="19"/>
        <v>职业总等级到达15000</v>
      </c>
      <c r="I70" t="str">
        <f t="shared" si="17"/>
        <v>战斗类型-精英关卡|14|4</v>
      </c>
      <c r="J70" s="2">
        <f>VLOOKUP(F70,[1]在线挂机!$B$73:$E$81,4)*(F70-$F$40)+$J$40</f>
        <v>4000</v>
      </c>
      <c r="K70" cm="1">
        <f t="array" ref="K70">INDEX(R:R,MATCH(J70-1,T:T,1))+1</f>
        <v>11</v>
      </c>
      <c r="L70">
        <f>ROUND(J70-VLOOKUP(K70-1,R:T,3),0)</f>
        <v>400</v>
      </c>
      <c r="M70" t="str">
        <f>"通关守卫战:"&amp;VLOOKUP(K70,[2]辅助表!$A:$B,2)&amp;L70</f>
        <v>通关守卫战:风气星400</v>
      </c>
      <c r="N70" t="str">
        <f t="shared" si="18"/>
        <v>战斗类型-挂机关卡|11|400</v>
      </c>
    </row>
    <row r="71" spans="1:14">
      <c r="A71">
        <f t="shared" si="12"/>
        <v>224</v>
      </c>
      <c r="B71">
        <v>70</v>
      </c>
      <c r="C71">
        <f t="shared" si="14"/>
        <v>14</v>
      </c>
      <c r="D71">
        <f t="shared" si="15"/>
        <v>5</v>
      </c>
      <c r="E71" t="str">
        <f t="shared" si="16"/>
        <v>通关星球14-5</v>
      </c>
      <c r="F71">
        <f>VLOOKUP(B71,[1]精英关卡!$B$50:$C$809,2)</f>
        <v>84</v>
      </c>
      <c r="G71" s="1">
        <f>ROUND(VLOOKUP(F71,[1]战斗模型!$B$142:$G$163,5),-1)*5</f>
        <v>15000</v>
      </c>
      <c r="H71" t="str">
        <f t="shared" si="19"/>
        <v>职业总等级到达15000</v>
      </c>
      <c r="I71" t="str">
        <f t="shared" si="17"/>
        <v>战斗类型-精英关卡|14|5</v>
      </c>
      <c r="J71" s="2">
        <f>VLOOKUP(F71,[1]在线挂机!$B$73:$E$81,4)*(F71-$F$40)+$J$40</f>
        <v>4150</v>
      </c>
      <c r="K71" cm="1">
        <f t="array" ref="K71">INDEX(R:R,MATCH(J71-1,T:T,1))+1</f>
        <v>12</v>
      </c>
      <c r="L71">
        <f>ROUND(J71-VLOOKUP(K71-1,R:T,3),0)</f>
        <v>50</v>
      </c>
      <c r="M71" t="str">
        <f>"通关守卫战:"&amp;VLOOKUP(K71,[2]辅助表!$A:$B,2)&amp;L71</f>
        <v>通关守卫战:冰川星50</v>
      </c>
      <c r="N71" t="str">
        <f t="shared" si="18"/>
        <v>战斗类型-挂机关卡|12|50</v>
      </c>
    </row>
    <row r="72" spans="1:14">
      <c r="A72">
        <f t="shared" si="12"/>
        <v>227</v>
      </c>
      <c r="B72">
        <v>71</v>
      </c>
      <c r="C72">
        <f t="shared" si="14"/>
        <v>15</v>
      </c>
      <c r="D72">
        <f t="shared" si="15"/>
        <v>1</v>
      </c>
      <c r="E72" t="str">
        <f t="shared" si="16"/>
        <v>通关星球15-1</v>
      </c>
      <c r="F72">
        <f>VLOOKUP(B72,[1]精英关卡!$B$50:$C$809,2)</f>
        <v>87</v>
      </c>
      <c r="G72" s="1">
        <f>ROUND(VLOOKUP(F72,[1]战斗模型!$B$142:$G$163,5),-1)*5</f>
        <v>15000</v>
      </c>
      <c r="H72" t="str">
        <f t="shared" si="19"/>
        <v>职业总等级到达15000</v>
      </c>
      <c r="I72" t="str">
        <f t="shared" si="17"/>
        <v>战斗类型-精英关卡|15|1</v>
      </c>
      <c r="J72" s="2">
        <f>VLOOKUP(F72,[1]在线挂机!$B$73:$E$81,4)*(F72-$F$40)+$J$40</f>
        <v>4300</v>
      </c>
      <c r="K72" cm="1">
        <f t="array" ref="K72">INDEX(R:R,MATCH(J72-1,T:T,1))+1</f>
        <v>12</v>
      </c>
      <c r="L72">
        <f>ROUND(J72-VLOOKUP(K72-1,R:T,3),0)</f>
        <v>200</v>
      </c>
      <c r="M72" t="str">
        <f>"通关守卫战:"&amp;VLOOKUP(K72,[2]辅助表!$A:$B,2)&amp;L72</f>
        <v>通关守卫战:冰川星200</v>
      </c>
      <c r="N72" t="str">
        <f t="shared" si="18"/>
        <v>战斗类型-挂机关卡|12|200</v>
      </c>
    </row>
    <row r="73" spans="1:14">
      <c r="A73">
        <f t="shared" si="12"/>
        <v>230</v>
      </c>
      <c r="B73">
        <v>72</v>
      </c>
      <c r="C73">
        <f t="shared" si="14"/>
        <v>15</v>
      </c>
      <c r="D73">
        <f t="shared" si="15"/>
        <v>2</v>
      </c>
      <c r="E73" t="str">
        <f t="shared" si="16"/>
        <v>通关星球15-2</v>
      </c>
      <c r="F73">
        <f>VLOOKUP(B73,[1]精英关卡!$B$50:$C$809,2)</f>
        <v>90</v>
      </c>
      <c r="G73" s="1">
        <f>ROUND(VLOOKUP(F73,[1]战斗模型!$B$142:$G$163,5),-1)*5</f>
        <v>15000</v>
      </c>
      <c r="H73" t="str">
        <f t="shared" si="19"/>
        <v>职业总等级到达15000</v>
      </c>
      <c r="I73" t="str">
        <f t="shared" si="17"/>
        <v>战斗类型-精英关卡|15|2</v>
      </c>
      <c r="J73" s="2">
        <f>VLOOKUP(F73,[1]在线挂机!$B$73:$E$81,4)*(F73-$F$40)+$J$40</f>
        <v>4450</v>
      </c>
      <c r="K73" cm="1">
        <f t="array" ref="K73">INDEX(R:R,MATCH(J73-1,T:T,1))+1</f>
        <v>12</v>
      </c>
      <c r="L73">
        <f>ROUND(J73-VLOOKUP(K73-1,R:T,3),0)</f>
        <v>350</v>
      </c>
      <c r="M73" t="str">
        <f>"通关守卫战:"&amp;VLOOKUP(K73,[2]辅助表!$A:$B,2)&amp;L73</f>
        <v>通关守卫战:冰川星350</v>
      </c>
      <c r="N73" t="str">
        <f t="shared" si="18"/>
        <v>战斗类型-挂机关卡|12|350</v>
      </c>
    </row>
    <row r="74" spans="1:14">
      <c r="A74">
        <f t="shared" si="12"/>
        <v>233</v>
      </c>
      <c r="B74">
        <v>73</v>
      </c>
      <c r="C74">
        <f t="shared" si="14"/>
        <v>15</v>
      </c>
      <c r="D74">
        <f t="shared" si="15"/>
        <v>3</v>
      </c>
      <c r="E74" t="str">
        <f t="shared" si="16"/>
        <v>通关星球15-3</v>
      </c>
      <c r="F74">
        <f>VLOOKUP(B74,[1]精英关卡!$B$50:$C$809,2)</f>
        <v>93</v>
      </c>
      <c r="G74" s="1">
        <f>ROUND(VLOOKUP(F74,[1]战斗模型!$B$142:$G$163,5),-1)*5</f>
        <v>15000</v>
      </c>
      <c r="H74" t="str">
        <f t="shared" si="19"/>
        <v>职业总等级到达15000</v>
      </c>
      <c r="I74" t="str">
        <f t="shared" si="17"/>
        <v>战斗类型-精英关卡|15|3</v>
      </c>
      <c r="J74" s="2">
        <f>VLOOKUP(F74,[1]在线挂机!$B$73:$E$81,4)*(F74-$F$40)+$J$40</f>
        <v>4600</v>
      </c>
      <c r="K74" cm="1">
        <f t="array" ref="K74">INDEX(R:R,MATCH(J74-1,T:T,1))+1</f>
        <v>12</v>
      </c>
      <c r="L74">
        <f>ROUND(J74-VLOOKUP(K74-1,R:T,3),0)</f>
        <v>500</v>
      </c>
      <c r="M74" t="str">
        <f>"通关守卫战:"&amp;VLOOKUP(K74,[2]辅助表!$A:$B,2)&amp;L74</f>
        <v>通关守卫战:冰川星500</v>
      </c>
      <c r="N74" t="str">
        <f t="shared" si="18"/>
        <v>战斗类型-挂机关卡|12|500</v>
      </c>
    </row>
    <row r="75" spans="1:14">
      <c r="A75">
        <f t="shared" si="12"/>
        <v>236</v>
      </c>
      <c r="B75">
        <v>74</v>
      </c>
      <c r="C75">
        <f t="shared" si="14"/>
        <v>15</v>
      </c>
      <c r="D75">
        <f t="shared" si="15"/>
        <v>4</v>
      </c>
      <c r="E75" t="str">
        <f t="shared" si="16"/>
        <v>通关星球15-4</v>
      </c>
      <c r="F75">
        <f>VLOOKUP(B75,[1]精英关卡!$B$50:$C$809,2)</f>
        <v>96</v>
      </c>
      <c r="G75" s="1">
        <f>ROUND(VLOOKUP(F75,[1]战斗模型!$B$142:$G$163,5),-1)*5</f>
        <v>15000</v>
      </c>
      <c r="H75" t="str">
        <f t="shared" si="19"/>
        <v>职业总等级到达15000</v>
      </c>
      <c r="I75" t="str">
        <f t="shared" si="17"/>
        <v>战斗类型-精英关卡|15|4</v>
      </c>
      <c r="J75" s="2">
        <f>VLOOKUP(F75,[1]在线挂机!$B$73:$E$81,4)*(F75-$F$40)+$J$40</f>
        <v>4750</v>
      </c>
      <c r="K75" cm="1">
        <f t="array" ref="K75">INDEX(R:R,MATCH(J75-1,T:T,1))+1</f>
        <v>13</v>
      </c>
      <c r="L75">
        <f>ROUND(J75-VLOOKUP(K75-1,R:T,3),0)</f>
        <v>150</v>
      </c>
      <c r="M75" t="str">
        <f>"通关守卫战:"&amp;VLOOKUP(K75,[2]辅助表!$A:$B,2)&amp;L75</f>
        <v>通关守卫战:炙岩星150</v>
      </c>
      <c r="N75" t="str">
        <f t="shared" si="18"/>
        <v>战斗类型-挂机关卡|13|150</v>
      </c>
    </row>
    <row r="76" spans="1:14">
      <c r="A76">
        <f t="shared" si="12"/>
        <v>239</v>
      </c>
      <c r="B76">
        <v>75</v>
      </c>
      <c r="C76">
        <f t="shared" si="14"/>
        <v>15</v>
      </c>
      <c r="D76">
        <f t="shared" si="15"/>
        <v>5</v>
      </c>
      <c r="E76" t="str">
        <f t="shared" si="16"/>
        <v>通关星球15-5</v>
      </c>
      <c r="F76">
        <f>VLOOKUP(B76,[1]精英关卡!$B$50:$C$809,2)</f>
        <v>99</v>
      </c>
      <c r="G76" s="1">
        <f>ROUND(VLOOKUP(F76,[1]战斗模型!$B$142:$G$163,5),-1)*5</f>
        <v>15000</v>
      </c>
      <c r="H76" t="str">
        <f t="shared" si="19"/>
        <v>职业总等级到达15000</v>
      </c>
      <c r="I76" t="str">
        <f t="shared" si="17"/>
        <v>战斗类型-精英关卡|15|5</v>
      </c>
      <c r="J76" s="2">
        <f>VLOOKUP(F76,[1]在线挂机!$B$73:$E$81,4)*(F76-$F$40)+$J$40</f>
        <v>4900</v>
      </c>
      <c r="K76" cm="1">
        <f t="array" ref="K76">INDEX(R:R,MATCH(J76-1,T:T,1))+1</f>
        <v>13</v>
      </c>
      <c r="L76">
        <f>ROUND(J76-VLOOKUP(K76-1,R:T,3),0)</f>
        <v>300</v>
      </c>
      <c r="M76" t="str">
        <f>"通关守卫战:"&amp;VLOOKUP(K76,[2]辅助表!$A:$B,2)&amp;L76</f>
        <v>通关守卫战:炙岩星300</v>
      </c>
      <c r="N76" t="str">
        <f t="shared" si="18"/>
        <v>战斗类型-挂机关卡|13|300</v>
      </c>
    </row>
    <row r="77" spans="1:14">
      <c r="A77">
        <f t="shared" si="12"/>
        <v>242</v>
      </c>
      <c r="B77">
        <v>76</v>
      </c>
      <c r="C77">
        <f t="shared" si="14"/>
        <v>16</v>
      </c>
      <c r="D77">
        <f t="shared" si="15"/>
        <v>1</v>
      </c>
      <c r="E77" t="str">
        <f t="shared" si="16"/>
        <v>通关星球16-1</v>
      </c>
      <c r="F77">
        <f>VLOOKUP(B77,[1]精英关卡!$B$50:$C$809,2)</f>
        <v>103</v>
      </c>
      <c r="G77" s="1">
        <f>ROUND(VLOOKUP(F77,[1]战斗模型!$B$142:$G$163,5),-1)*5</f>
        <v>15000</v>
      </c>
      <c r="H77" t="str">
        <f t="shared" si="19"/>
        <v>职业总等级到达15000</v>
      </c>
      <c r="I77" t="str">
        <f t="shared" si="17"/>
        <v>战斗类型-精英关卡|16|1</v>
      </c>
      <c r="J77" s="1">
        <f>VLOOKUP(F77,[1]在线挂机!$B$73:$E$81,4)*(F77-$F$76)+$J$76</f>
        <v>5060</v>
      </c>
      <c r="K77" cm="1">
        <f t="array" ref="K77">INDEX(R:R,MATCH(J77-1,T:T,1))+1</f>
        <v>13</v>
      </c>
      <c r="L77">
        <f>ROUND(J77-VLOOKUP(K77-1,R:T,3),0)</f>
        <v>460</v>
      </c>
      <c r="M77" t="str">
        <f>"通关守卫战:"&amp;VLOOKUP(K77,[2]辅助表!$A:$B,2)&amp;L77</f>
        <v>通关守卫战:炙岩星460</v>
      </c>
      <c r="N77" t="str">
        <f t="shared" si="18"/>
        <v>战斗类型-挂机关卡|13|460</v>
      </c>
    </row>
    <row r="78" spans="1:14">
      <c r="A78">
        <f t="shared" si="12"/>
        <v>245</v>
      </c>
      <c r="B78">
        <v>77</v>
      </c>
      <c r="C78">
        <f t="shared" si="14"/>
        <v>16</v>
      </c>
      <c r="D78">
        <f t="shared" si="15"/>
        <v>2</v>
      </c>
      <c r="E78" t="str">
        <f t="shared" si="16"/>
        <v>通关星球16-2</v>
      </c>
      <c r="F78">
        <f>VLOOKUP(B78,[1]精英关卡!$B$50:$C$809,2)</f>
        <v>107</v>
      </c>
      <c r="G78" s="1">
        <f>ROUND(VLOOKUP(F78,[1]战斗模型!$B$142:$G$163,5),-1)*5</f>
        <v>15000</v>
      </c>
      <c r="H78" t="str">
        <f t="shared" si="19"/>
        <v>职业总等级到达15000</v>
      </c>
      <c r="I78" t="str">
        <f t="shared" si="17"/>
        <v>战斗类型-精英关卡|16|2</v>
      </c>
      <c r="J78" s="2">
        <f>VLOOKUP(F78,[1]在线挂机!$B$73:$E$81,4)*(F78-$F$76)+$J$76</f>
        <v>5220</v>
      </c>
      <c r="K78" cm="1">
        <f t="array" ref="K78">INDEX(R:R,MATCH(J78-1,T:T,1))+1</f>
        <v>14</v>
      </c>
      <c r="L78">
        <f>ROUND(J78-VLOOKUP(K78-1,R:T,3),0)</f>
        <v>120</v>
      </c>
      <c r="M78" t="str">
        <f>"通关守卫战:"&amp;VLOOKUP(K78,[2]辅助表!$A:$B,2)&amp;L78</f>
        <v>通关守卫战:光明星120</v>
      </c>
      <c r="N78" t="str">
        <f t="shared" si="18"/>
        <v>战斗类型-挂机关卡|14|120</v>
      </c>
    </row>
    <row r="79" spans="1:14">
      <c r="A79">
        <f t="shared" si="12"/>
        <v>248</v>
      </c>
      <c r="B79">
        <v>78</v>
      </c>
      <c r="C79">
        <f t="shared" si="14"/>
        <v>16</v>
      </c>
      <c r="D79">
        <f t="shared" si="15"/>
        <v>3</v>
      </c>
      <c r="E79" t="str">
        <f t="shared" si="16"/>
        <v>通关星球16-3</v>
      </c>
      <c r="F79">
        <f>VLOOKUP(B79,[1]精英关卡!$B$50:$C$809,2)</f>
        <v>111</v>
      </c>
      <c r="G79" s="1">
        <f>ROUND(VLOOKUP(F79,[1]战斗模型!$B$142:$G$163,5),-1)*5</f>
        <v>15000</v>
      </c>
      <c r="H79" t="str">
        <f t="shared" si="19"/>
        <v>职业总等级到达15000</v>
      </c>
      <c r="I79" t="str">
        <f t="shared" si="17"/>
        <v>战斗类型-精英关卡|16|3</v>
      </c>
      <c r="J79" s="2">
        <f>VLOOKUP(F79,[1]在线挂机!$B$73:$E$81,4)*(F79-$F$76)+$J$76</f>
        <v>5380</v>
      </c>
      <c r="K79" cm="1">
        <f t="array" ref="K79">INDEX(R:R,MATCH(J79-1,T:T,1))+1</f>
        <v>14</v>
      </c>
      <c r="L79">
        <f>ROUND(J79-VLOOKUP(K79-1,R:T,3),0)</f>
        <v>280</v>
      </c>
      <c r="M79" t="str">
        <f>"通关守卫战:"&amp;VLOOKUP(K79,[2]辅助表!$A:$B,2)&amp;L79</f>
        <v>通关守卫战:光明星280</v>
      </c>
      <c r="N79" t="str">
        <f t="shared" si="18"/>
        <v>战斗类型-挂机关卡|14|280</v>
      </c>
    </row>
    <row r="80" spans="1:14">
      <c r="A80">
        <f t="shared" si="12"/>
        <v>251</v>
      </c>
      <c r="B80">
        <v>79</v>
      </c>
      <c r="C80">
        <f t="shared" si="14"/>
        <v>16</v>
      </c>
      <c r="D80">
        <f t="shared" si="15"/>
        <v>4</v>
      </c>
      <c r="E80" t="str">
        <f t="shared" si="16"/>
        <v>通关星球16-4</v>
      </c>
      <c r="F80">
        <f>VLOOKUP(B80,[1]精英关卡!$B$50:$C$809,2)</f>
        <v>115</v>
      </c>
      <c r="G80" s="1">
        <f>ROUND(VLOOKUP(F80,[1]战斗模型!$B$142:$G$163,5),-1)*5</f>
        <v>15000</v>
      </c>
      <c r="H80" t="str">
        <f t="shared" si="19"/>
        <v>职业总等级到达15000</v>
      </c>
      <c r="I80" t="str">
        <f t="shared" si="17"/>
        <v>战斗类型-精英关卡|16|4</v>
      </c>
      <c r="J80" s="2">
        <f>VLOOKUP(F80,[1]在线挂机!$B$73:$E$81,4)*(F80-$F$76)+$J$76</f>
        <v>5540</v>
      </c>
      <c r="K80" cm="1">
        <f t="array" ref="K80">INDEX(R:R,MATCH(J80-1,T:T,1))+1</f>
        <v>14</v>
      </c>
      <c r="L80">
        <f>ROUND(J80-VLOOKUP(K80-1,R:T,3),0)</f>
        <v>440</v>
      </c>
      <c r="M80" t="str">
        <f>"通关守卫战:"&amp;VLOOKUP(K80,[2]辅助表!$A:$B,2)&amp;L80</f>
        <v>通关守卫战:光明星440</v>
      </c>
      <c r="N80" t="str">
        <f t="shared" si="18"/>
        <v>战斗类型-挂机关卡|14|440</v>
      </c>
    </row>
    <row r="81" spans="1:14">
      <c r="A81">
        <f t="shared" si="12"/>
        <v>254</v>
      </c>
      <c r="B81">
        <v>80</v>
      </c>
      <c r="C81">
        <f t="shared" si="14"/>
        <v>16</v>
      </c>
      <c r="D81">
        <f t="shared" si="15"/>
        <v>5</v>
      </c>
      <c r="E81" t="str">
        <f t="shared" si="16"/>
        <v>通关星球16-5</v>
      </c>
      <c r="F81">
        <f>VLOOKUP(B81,[1]精英关卡!$B$50:$C$809,2)</f>
        <v>119</v>
      </c>
      <c r="G81" s="1">
        <f>ROUND(VLOOKUP(F81,[1]战斗模型!$B$142:$G$163,5),-1)*5</f>
        <v>15000</v>
      </c>
      <c r="H81" t="str">
        <f t="shared" si="19"/>
        <v>职业总等级到达15000</v>
      </c>
      <c r="I81" t="str">
        <f t="shared" si="17"/>
        <v>战斗类型-精英关卡|16|5</v>
      </c>
      <c r="J81" s="2">
        <f>VLOOKUP(F81,[1]在线挂机!$B$73:$E$81,4)*(F81-$F$76)+$J$76</f>
        <v>5700</v>
      </c>
      <c r="K81" cm="1">
        <f t="array" ref="K81">INDEX(R:R,MATCH(J81-1,T:T,1))+1</f>
        <v>15</v>
      </c>
      <c r="L81">
        <f>ROUND(J81-VLOOKUP(K81-1,R:T,3),0)</f>
        <v>100</v>
      </c>
      <c r="M81" t="str">
        <f>"通关守卫战:"&amp;VLOOKUP(K81,[2]辅助表!$A:$B,2)&amp;L81</f>
        <v>通关守卫战:暗紫星100</v>
      </c>
      <c r="N81" t="str">
        <f t="shared" si="18"/>
        <v>战斗类型-挂机关卡|15|100</v>
      </c>
    </row>
    <row r="82" spans="1:14">
      <c r="A82">
        <f t="shared" ref="A82:A145" si="20">A81+3</f>
        <v>257</v>
      </c>
      <c r="B82">
        <v>81</v>
      </c>
      <c r="C82">
        <f t="shared" si="14"/>
        <v>17</v>
      </c>
      <c r="D82">
        <f t="shared" si="15"/>
        <v>1</v>
      </c>
      <c r="E82" t="str">
        <f t="shared" si="16"/>
        <v>通关星球17-1</v>
      </c>
      <c r="F82">
        <f>VLOOKUP(B82,[1]精英关卡!$B$50:$C$809,2)</f>
        <v>123</v>
      </c>
      <c r="G82" s="1">
        <f>ROUND(VLOOKUP(F82,[1]战斗模型!$B$142:$G$163,5),-1)*5</f>
        <v>15000</v>
      </c>
      <c r="H82" t="str">
        <f t="shared" si="19"/>
        <v>职业总等级到达15000</v>
      </c>
      <c r="I82" t="str">
        <f t="shared" si="17"/>
        <v>战斗类型-精英关卡|17|1</v>
      </c>
      <c r="J82" s="2">
        <f>VLOOKUP(F82,[1]在线挂机!$B$73:$E$81,4)*(F82-$F$76)+$J$76</f>
        <v>5860</v>
      </c>
      <c r="K82" cm="1">
        <f t="array" ref="K82">INDEX(R:R,MATCH(J82-1,T:T,1))+1</f>
        <v>15</v>
      </c>
      <c r="L82">
        <f>ROUND(J82-VLOOKUP(K82-1,R:T,3),0)</f>
        <v>260</v>
      </c>
      <c r="M82" t="str">
        <f>"通关守卫战:"&amp;VLOOKUP(K82,[2]辅助表!$A:$B,2)&amp;L82</f>
        <v>通关守卫战:暗紫星260</v>
      </c>
      <c r="N82" t="str">
        <f t="shared" si="18"/>
        <v>战斗类型-挂机关卡|15|260</v>
      </c>
    </row>
    <row r="83" spans="1:14">
      <c r="A83">
        <f t="shared" si="20"/>
        <v>260</v>
      </c>
      <c r="B83">
        <v>82</v>
      </c>
      <c r="C83">
        <f t="shared" si="14"/>
        <v>17</v>
      </c>
      <c r="D83">
        <f t="shared" si="15"/>
        <v>2</v>
      </c>
      <c r="E83" t="str">
        <f t="shared" si="16"/>
        <v>通关星球17-2</v>
      </c>
      <c r="F83">
        <f>VLOOKUP(B83,[1]精英关卡!$B$50:$C$809,2)</f>
        <v>127</v>
      </c>
      <c r="G83" s="1">
        <f>ROUND(VLOOKUP(F83,[1]战斗模型!$B$142:$G$163,5),-1)*5</f>
        <v>15000</v>
      </c>
      <c r="H83" t="str">
        <f t="shared" si="19"/>
        <v>职业总等级到达15000</v>
      </c>
      <c r="I83" t="str">
        <f t="shared" si="17"/>
        <v>战斗类型-精英关卡|17|2</v>
      </c>
      <c r="J83" s="2">
        <f>VLOOKUP(F83,[1]在线挂机!$B$73:$E$81,4)*(F83-$F$76)+$J$76</f>
        <v>6020</v>
      </c>
      <c r="K83" cm="1">
        <f t="array" ref="K83">INDEX(R:R,MATCH(J83-1,T:T,1))+1</f>
        <v>15</v>
      </c>
      <c r="L83">
        <f>ROUND(J83-VLOOKUP(K83-1,R:T,3),0)</f>
        <v>420</v>
      </c>
      <c r="M83" t="str">
        <f>"通关守卫战:"&amp;VLOOKUP(K83,[2]辅助表!$A:$B,2)&amp;L83</f>
        <v>通关守卫战:暗紫星420</v>
      </c>
      <c r="N83" t="str">
        <f t="shared" si="18"/>
        <v>战斗类型-挂机关卡|15|420</v>
      </c>
    </row>
    <row r="84" spans="1:14">
      <c r="A84">
        <f t="shared" si="20"/>
        <v>263</v>
      </c>
      <c r="B84">
        <v>83</v>
      </c>
      <c r="C84">
        <f t="shared" si="14"/>
        <v>17</v>
      </c>
      <c r="D84">
        <f t="shared" si="15"/>
        <v>3</v>
      </c>
      <c r="E84" t="str">
        <f t="shared" si="16"/>
        <v>通关星球17-3</v>
      </c>
      <c r="F84">
        <f>VLOOKUP(B84,[1]精英关卡!$B$50:$C$809,2)</f>
        <v>131</v>
      </c>
      <c r="G84" s="1">
        <f>ROUND(VLOOKUP(F84,[1]战斗模型!$B$142:$G$163,5),-1)*5</f>
        <v>15000</v>
      </c>
      <c r="H84" t="str">
        <f t="shared" si="19"/>
        <v>职业总等级到达15000</v>
      </c>
      <c r="I84" t="str">
        <f t="shared" si="17"/>
        <v>战斗类型-精英关卡|17|3</v>
      </c>
      <c r="J84" s="2">
        <f>VLOOKUP(F84,[1]在线挂机!$B$73:$E$81,4)*(F84-$F$76)+$J$76</f>
        <v>6180</v>
      </c>
      <c r="K84" cm="1">
        <f t="array" ref="K84">INDEX(R:R,MATCH(J84-1,T:T,1))+1</f>
        <v>16</v>
      </c>
      <c r="L84">
        <f>ROUND(J84-VLOOKUP(K84-1,R:T,3),0)</f>
        <v>80</v>
      </c>
      <c r="M84" t="str">
        <f>"通关守卫战:"&amp;VLOOKUP(K84,[2]辅助表!$A:$B,2)&amp;L84</f>
        <v>通关守卫战:风气星80</v>
      </c>
      <c r="N84" t="str">
        <f t="shared" si="18"/>
        <v>战斗类型-挂机关卡|16|80</v>
      </c>
    </row>
    <row r="85" spans="1:14">
      <c r="A85">
        <f t="shared" si="20"/>
        <v>266</v>
      </c>
      <c r="B85">
        <v>84</v>
      </c>
      <c r="C85">
        <f t="shared" si="14"/>
        <v>17</v>
      </c>
      <c r="D85">
        <f t="shared" si="15"/>
        <v>4</v>
      </c>
      <c r="E85" t="str">
        <f t="shared" si="16"/>
        <v>通关星球17-4</v>
      </c>
      <c r="F85">
        <f>VLOOKUP(B85,[1]精英关卡!$B$50:$C$809,2)</f>
        <v>135</v>
      </c>
      <c r="G85" s="1">
        <f>ROUND(VLOOKUP(F85,[1]战斗模型!$B$142:$G$163,5),-1)*5</f>
        <v>15000</v>
      </c>
      <c r="H85" t="str">
        <f t="shared" si="19"/>
        <v>职业总等级到达15000</v>
      </c>
      <c r="I85" t="str">
        <f t="shared" si="17"/>
        <v>战斗类型-精英关卡|17|4</v>
      </c>
      <c r="J85" s="2">
        <f>VLOOKUP(F85,[1]在线挂机!$B$73:$E$81,4)*(F85-$F$76)+$J$76</f>
        <v>6340</v>
      </c>
      <c r="K85" cm="1">
        <f t="array" ref="K85">INDEX(R:R,MATCH(J85-1,T:T,1))+1</f>
        <v>16</v>
      </c>
      <c r="L85">
        <f>ROUND(J85-VLOOKUP(K85-1,R:T,3),0)</f>
        <v>240</v>
      </c>
      <c r="M85" t="str">
        <f>"通关守卫战:"&amp;VLOOKUP(K85,[2]辅助表!$A:$B,2)&amp;L85</f>
        <v>通关守卫战:风气星240</v>
      </c>
      <c r="N85" t="str">
        <f t="shared" si="18"/>
        <v>战斗类型-挂机关卡|16|240</v>
      </c>
    </row>
    <row r="86" spans="1:14">
      <c r="A86">
        <f t="shared" si="20"/>
        <v>269</v>
      </c>
      <c r="B86">
        <v>85</v>
      </c>
      <c r="C86">
        <f t="shared" si="14"/>
        <v>17</v>
      </c>
      <c r="D86">
        <f t="shared" si="15"/>
        <v>5</v>
      </c>
      <c r="E86" t="str">
        <f t="shared" si="16"/>
        <v>通关星球17-5</v>
      </c>
      <c r="F86">
        <f>VLOOKUP(B86,[1]精英关卡!$B$50:$C$809,2)</f>
        <v>139</v>
      </c>
      <c r="G86" s="1">
        <f>ROUND(VLOOKUP(F86,[1]战斗模型!$B$142:$G$163,5),-1)*5</f>
        <v>15000</v>
      </c>
      <c r="H86" t="str">
        <f t="shared" si="19"/>
        <v>职业总等级到达15000</v>
      </c>
      <c r="I86" t="str">
        <f t="shared" si="17"/>
        <v>战斗类型-精英关卡|17|5</v>
      </c>
      <c r="J86" s="2">
        <f>VLOOKUP(F86,[1]在线挂机!$B$73:$E$81,4)*(F86-$F$76)+$J$76</f>
        <v>6500</v>
      </c>
      <c r="K86" cm="1">
        <f t="array" ref="K86">INDEX(R:R,MATCH(J86-1,T:T,1))+1</f>
        <v>16</v>
      </c>
      <c r="L86">
        <f>ROUND(J86-VLOOKUP(K86-1,R:T,3),0)</f>
        <v>400</v>
      </c>
      <c r="M86" t="str">
        <f>"通关守卫战:"&amp;VLOOKUP(K86,[2]辅助表!$A:$B,2)&amp;L86</f>
        <v>通关守卫战:风气星400</v>
      </c>
      <c r="N86" t="str">
        <f t="shared" si="18"/>
        <v>战斗类型-挂机关卡|16|400</v>
      </c>
    </row>
    <row r="87" spans="1:14">
      <c r="A87">
        <f t="shared" si="20"/>
        <v>272</v>
      </c>
      <c r="B87">
        <v>86</v>
      </c>
      <c r="C87">
        <f t="shared" si="14"/>
        <v>18</v>
      </c>
      <c r="D87">
        <f t="shared" si="15"/>
        <v>1</v>
      </c>
      <c r="E87" t="str">
        <f t="shared" si="16"/>
        <v>通关星球18-1</v>
      </c>
      <c r="F87">
        <f>VLOOKUP(B87,[1]精英关卡!$B$50:$C$809,2)</f>
        <v>143</v>
      </c>
      <c r="G87" s="1">
        <f>ROUND(VLOOKUP(F87,[1]战斗模型!$B$142:$G$163,5),-1)*5</f>
        <v>15000</v>
      </c>
      <c r="H87" t="str">
        <f t="shared" si="19"/>
        <v>职业总等级到达15000</v>
      </c>
      <c r="I87" t="str">
        <f t="shared" si="17"/>
        <v>战斗类型-精英关卡|18|1</v>
      </c>
      <c r="J87" s="2">
        <f>VLOOKUP(F87,[1]在线挂机!$B$73:$E$81,4)*(F87-$F$76)+$J$76</f>
        <v>6660</v>
      </c>
      <c r="K87" cm="1">
        <f t="array" ref="K87">INDEX(R:R,MATCH(J87-1,T:T,1))+1</f>
        <v>17</v>
      </c>
      <c r="L87">
        <f>ROUND(J87-VLOOKUP(K87-1,R:T,3),0)</f>
        <v>60</v>
      </c>
      <c r="M87" t="str">
        <f>"通关守卫战:"&amp;VLOOKUP(K87,[2]辅助表!$A:$B,2)&amp;L87</f>
        <v>通关守卫战:冰川星60</v>
      </c>
      <c r="N87" t="str">
        <f t="shared" si="18"/>
        <v>战斗类型-挂机关卡|17|60</v>
      </c>
    </row>
    <row r="88" spans="1:14">
      <c r="A88">
        <f t="shared" si="20"/>
        <v>275</v>
      </c>
      <c r="B88">
        <v>87</v>
      </c>
      <c r="C88">
        <f t="shared" si="14"/>
        <v>18</v>
      </c>
      <c r="D88">
        <f t="shared" si="15"/>
        <v>2</v>
      </c>
      <c r="E88" t="str">
        <f t="shared" si="16"/>
        <v>通关星球18-2</v>
      </c>
      <c r="F88">
        <f>VLOOKUP(B88,[1]精英关卡!$B$50:$C$809,2)</f>
        <v>147</v>
      </c>
      <c r="G88" s="1">
        <f>ROUND(VLOOKUP(F88,[1]战斗模型!$B$142:$G$163,5),-1)*5</f>
        <v>15000</v>
      </c>
      <c r="H88" t="str">
        <f t="shared" si="19"/>
        <v>职业总等级到达15000</v>
      </c>
      <c r="I88" t="str">
        <f t="shared" si="17"/>
        <v>战斗类型-精英关卡|18|2</v>
      </c>
      <c r="J88" s="2">
        <f>VLOOKUP(F88,[1]在线挂机!$B$73:$E$81,4)*(F88-$F$76)+$J$76</f>
        <v>6820</v>
      </c>
      <c r="K88" cm="1">
        <f t="array" ref="K88">INDEX(R:R,MATCH(J88-1,T:T,1))+1</f>
        <v>17</v>
      </c>
      <c r="L88">
        <f>ROUND(J88-VLOOKUP(K88-1,R:T,3),0)</f>
        <v>220</v>
      </c>
      <c r="M88" t="str">
        <f>"通关守卫战:"&amp;VLOOKUP(K88,[2]辅助表!$A:$B,2)&amp;L88</f>
        <v>通关守卫战:冰川星220</v>
      </c>
      <c r="N88" t="str">
        <f t="shared" si="18"/>
        <v>战斗类型-挂机关卡|17|220</v>
      </c>
    </row>
    <row r="89" spans="1:14">
      <c r="A89">
        <f t="shared" si="20"/>
        <v>278</v>
      </c>
      <c r="B89">
        <v>88</v>
      </c>
      <c r="C89">
        <f t="shared" si="14"/>
        <v>18</v>
      </c>
      <c r="D89">
        <f t="shared" si="15"/>
        <v>3</v>
      </c>
      <c r="E89" t="str">
        <f t="shared" si="16"/>
        <v>通关星球18-3</v>
      </c>
      <c r="F89">
        <f>VLOOKUP(B89,[1]精英关卡!$B$50:$C$809,2)</f>
        <v>151</v>
      </c>
      <c r="G89" s="1">
        <f>ROUND(VLOOKUP(F89,[1]战斗模型!$B$142:$G$163,5),-1)*5</f>
        <v>15000</v>
      </c>
      <c r="H89" t="str">
        <f t="shared" si="19"/>
        <v>职业总等级到达15000</v>
      </c>
      <c r="I89" t="str">
        <f t="shared" si="17"/>
        <v>战斗类型-精英关卡|18|3</v>
      </c>
      <c r="J89" s="2">
        <f>VLOOKUP(F89,[1]在线挂机!$B$73:$E$81,4)*(F89-$F$76)+$J$76</f>
        <v>6980</v>
      </c>
      <c r="K89" cm="1">
        <f t="array" ref="K89">INDEX(R:R,MATCH(J89-1,T:T,1))+1</f>
        <v>17</v>
      </c>
      <c r="L89">
        <f>ROUND(J89-VLOOKUP(K89-1,R:T,3),0)</f>
        <v>380</v>
      </c>
      <c r="M89" t="str">
        <f>"通关守卫战:"&amp;VLOOKUP(K89,[2]辅助表!$A:$B,2)&amp;L89</f>
        <v>通关守卫战:冰川星380</v>
      </c>
      <c r="N89" t="str">
        <f t="shared" si="18"/>
        <v>战斗类型-挂机关卡|17|380</v>
      </c>
    </row>
    <row r="90" spans="1:14">
      <c r="A90">
        <f t="shared" si="20"/>
        <v>281</v>
      </c>
      <c r="B90">
        <v>89</v>
      </c>
      <c r="C90">
        <f t="shared" si="14"/>
        <v>18</v>
      </c>
      <c r="D90">
        <f t="shared" si="15"/>
        <v>4</v>
      </c>
      <c r="E90" t="str">
        <f t="shared" si="16"/>
        <v>通关星球18-4</v>
      </c>
      <c r="F90">
        <f>VLOOKUP(B90,[1]精英关卡!$B$50:$C$809,2)</f>
        <v>155</v>
      </c>
      <c r="G90" s="1">
        <f>ROUND(VLOOKUP(F90,[1]战斗模型!$B$142:$G$163,5),-1)*5</f>
        <v>15000</v>
      </c>
      <c r="H90" t="str">
        <f t="shared" si="19"/>
        <v>职业总等级到达15000</v>
      </c>
      <c r="I90" t="str">
        <f t="shared" si="17"/>
        <v>战斗类型-精英关卡|18|4</v>
      </c>
      <c r="J90" s="2">
        <f>VLOOKUP(F90,[1]在线挂机!$B$73:$E$81,4)*(F90-$F$76)+$J$76</f>
        <v>7140</v>
      </c>
      <c r="K90" cm="1">
        <f t="array" ref="K90">INDEX(R:R,MATCH(J90-1,T:T,1))+1</f>
        <v>18</v>
      </c>
      <c r="L90">
        <f>ROUND(J90-VLOOKUP(K90-1,R:T,3),0)</f>
        <v>40</v>
      </c>
      <c r="M90" t="str">
        <f>"通关守卫战:"&amp;VLOOKUP(K90,[2]辅助表!$A:$B,2)&amp;L90</f>
        <v>通关守卫战:炙岩星40</v>
      </c>
      <c r="N90" t="str">
        <f t="shared" si="18"/>
        <v>战斗类型-挂机关卡|18|40</v>
      </c>
    </row>
    <row r="91" spans="1:14">
      <c r="A91">
        <f t="shared" si="20"/>
        <v>284</v>
      </c>
      <c r="B91">
        <v>90</v>
      </c>
      <c r="C91">
        <f t="shared" si="14"/>
        <v>18</v>
      </c>
      <c r="D91">
        <f t="shared" si="15"/>
        <v>5</v>
      </c>
      <c r="E91" t="str">
        <f t="shared" si="16"/>
        <v>通关星球18-5</v>
      </c>
      <c r="F91">
        <f>VLOOKUP(B91,[1]精英关卡!$B$50:$C$809,2)</f>
        <v>159</v>
      </c>
      <c r="G91" s="1">
        <f>ROUND(VLOOKUP(F91,[1]战斗模型!$B$142:$G$163,5),-1)*5</f>
        <v>15000</v>
      </c>
      <c r="H91" t="str">
        <f t="shared" si="19"/>
        <v>职业总等级到达15000</v>
      </c>
      <c r="I91" t="str">
        <f t="shared" si="17"/>
        <v>战斗类型-精英关卡|18|5</v>
      </c>
      <c r="J91" s="2">
        <f>VLOOKUP(F91,[1]在线挂机!$B$73:$E$81,4)*(F91-$F$76)+$J$76</f>
        <v>7300</v>
      </c>
      <c r="K91" cm="1">
        <f t="array" ref="K91">INDEX(R:R,MATCH(J91-1,T:T,1))+1</f>
        <v>18</v>
      </c>
      <c r="L91">
        <f>ROUND(J91-VLOOKUP(K91-1,R:T,3),0)</f>
        <v>200</v>
      </c>
      <c r="M91" t="str">
        <f>"通关守卫战:"&amp;VLOOKUP(K91,[2]辅助表!$A:$B,2)&amp;L91</f>
        <v>通关守卫战:炙岩星200</v>
      </c>
      <c r="N91" t="str">
        <f t="shared" si="18"/>
        <v>战斗类型-挂机关卡|18|200</v>
      </c>
    </row>
    <row r="92" spans="1:14">
      <c r="A92">
        <f t="shared" si="20"/>
        <v>287</v>
      </c>
      <c r="B92">
        <v>91</v>
      </c>
      <c r="C92">
        <f t="shared" si="14"/>
        <v>19</v>
      </c>
      <c r="D92">
        <f t="shared" si="15"/>
        <v>1</v>
      </c>
      <c r="E92" t="str">
        <f t="shared" si="16"/>
        <v>通关星球19-1</v>
      </c>
      <c r="F92">
        <f>VLOOKUP(B92,[1]精英关卡!$B$50:$C$809,2)</f>
        <v>163</v>
      </c>
      <c r="G92" s="1">
        <f>ROUND(VLOOKUP(F92,[1]战斗模型!$B$142:$G$163,5),-1)*5</f>
        <v>15000</v>
      </c>
      <c r="H92" t="str">
        <f t="shared" si="19"/>
        <v>职业总等级到达15000</v>
      </c>
      <c r="I92" t="str">
        <f t="shared" si="17"/>
        <v>战斗类型-精英关卡|19|1</v>
      </c>
      <c r="J92" s="2">
        <f>VLOOKUP(F92,[1]在线挂机!$B$73:$E$81,4)*(F92-$F$76)+$J$76</f>
        <v>7460</v>
      </c>
      <c r="K92" cm="1">
        <f t="array" ref="K92">INDEX(R:R,MATCH(J92-1,T:T,1))+1</f>
        <v>18</v>
      </c>
      <c r="L92">
        <f>ROUND(J92-VLOOKUP(K92-1,R:T,3),0)</f>
        <v>360</v>
      </c>
      <c r="M92" t="str">
        <f>"通关守卫战:"&amp;VLOOKUP(K92,[2]辅助表!$A:$B,2)&amp;L92</f>
        <v>通关守卫战:炙岩星360</v>
      </c>
      <c r="N92" t="str">
        <f t="shared" si="18"/>
        <v>战斗类型-挂机关卡|18|360</v>
      </c>
    </row>
    <row r="93" spans="1:14">
      <c r="A93">
        <f t="shared" si="20"/>
        <v>290</v>
      </c>
      <c r="B93">
        <v>92</v>
      </c>
      <c r="C93">
        <f t="shared" si="14"/>
        <v>19</v>
      </c>
      <c r="D93">
        <f t="shared" si="15"/>
        <v>2</v>
      </c>
      <c r="E93" t="str">
        <f t="shared" si="16"/>
        <v>通关星球19-2</v>
      </c>
      <c r="F93">
        <f>VLOOKUP(B93,[1]精英关卡!$B$50:$C$809,2)</f>
        <v>167</v>
      </c>
      <c r="G93" s="1">
        <f>ROUND(VLOOKUP(F93,[1]战斗模型!$B$142:$G$163,5),-1)*5</f>
        <v>15000</v>
      </c>
      <c r="H93" t="str">
        <f t="shared" si="19"/>
        <v>职业总等级到达15000</v>
      </c>
      <c r="I93" t="str">
        <f t="shared" si="17"/>
        <v>战斗类型-精英关卡|19|2</v>
      </c>
      <c r="J93" s="2">
        <f>VLOOKUP(F93,[1]在线挂机!$B$73:$E$81,4)*(F93-$F$76)+$J$76</f>
        <v>7620</v>
      </c>
      <c r="K93" cm="1">
        <f t="array" ref="K93">INDEX(R:R,MATCH(J93-1,T:T,1))+1</f>
        <v>19</v>
      </c>
      <c r="L93">
        <f>ROUND(J93-VLOOKUP(K93-1,R:T,3),0)</f>
        <v>20</v>
      </c>
      <c r="M93" t="str">
        <f>"通关守卫战:"&amp;VLOOKUP(K93,[2]辅助表!$A:$B,2)&amp;L93</f>
        <v>通关守卫战:光明星20</v>
      </c>
      <c r="N93" t="str">
        <f t="shared" si="18"/>
        <v>战斗类型-挂机关卡|19|20</v>
      </c>
    </row>
    <row r="94" spans="1:14">
      <c r="A94">
        <f t="shared" si="20"/>
        <v>293</v>
      </c>
      <c r="B94">
        <v>93</v>
      </c>
      <c r="C94">
        <f t="shared" si="14"/>
        <v>19</v>
      </c>
      <c r="D94">
        <f t="shared" si="15"/>
        <v>3</v>
      </c>
      <c r="E94" t="str">
        <f t="shared" si="16"/>
        <v>通关星球19-3</v>
      </c>
      <c r="F94">
        <f>VLOOKUP(B94,[1]精英关卡!$B$50:$C$809,2)</f>
        <v>171</v>
      </c>
      <c r="G94" s="1">
        <f>ROUND(VLOOKUP(F94,[1]战斗模型!$B$142:$G$163,5),-1)*5</f>
        <v>15000</v>
      </c>
      <c r="H94" t="str">
        <f t="shared" si="19"/>
        <v>职业总等级到达15000</v>
      </c>
      <c r="I94" t="str">
        <f t="shared" si="17"/>
        <v>战斗类型-精英关卡|19|3</v>
      </c>
      <c r="J94" s="2">
        <f>VLOOKUP(F94,[1]在线挂机!$B$73:$E$81,4)*(F94-$F$76)+$J$76</f>
        <v>7780</v>
      </c>
      <c r="K94" cm="1">
        <f t="array" ref="K94">INDEX(R:R,MATCH(J94-1,T:T,1))+1</f>
        <v>19</v>
      </c>
      <c r="L94">
        <f>ROUND(J94-VLOOKUP(K94-1,R:T,3),0)</f>
        <v>180</v>
      </c>
      <c r="M94" t="str">
        <f>"通关守卫战:"&amp;VLOOKUP(K94,[2]辅助表!$A:$B,2)&amp;L94</f>
        <v>通关守卫战:光明星180</v>
      </c>
      <c r="N94" t="str">
        <f t="shared" si="18"/>
        <v>战斗类型-挂机关卡|19|180</v>
      </c>
    </row>
    <row r="95" spans="1:14">
      <c r="A95">
        <f t="shared" si="20"/>
        <v>296</v>
      </c>
      <c r="B95">
        <v>94</v>
      </c>
      <c r="C95">
        <f t="shared" si="14"/>
        <v>19</v>
      </c>
      <c r="D95">
        <f t="shared" si="15"/>
        <v>4</v>
      </c>
      <c r="E95" t="str">
        <f t="shared" si="16"/>
        <v>通关星球19-4</v>
      </c>
      <c r="F95">
        <f>VLOOKUP(B95,[1]精英关卡!$B$50:$C$809,2)</f>
        <v>175</v>
      </c>
      <c r="G95" s="1">
        <f>ROUND(VLOOKUP(F95,[1]战斗模型!$B$142:$G$163,5),-1)*5</f>
        <v>15000</v>
      </c>
      <c r="H95" t="str">
        <f t="shared" si="19"/>
        <v>职业总等级到达15000</v>
      </c>
      <c r="I95" t="str">
        <f t="shared" si="17"/>
        <v>战斗类型-精英关卡|19|4</v>
      </c>
      <c r="J95" s="2">
        <f>VLOOKUP(F95,[1]在线挂机!$B$73:$E$81,4)*(F95-$F$76)+$J$76</f>
        <v>7940</v>
      </c>
      <c r="K95" cm="1">
        <f t="array" ref="K95">INDEX(R:R,MATCH(J95-1,T:T,1))+1</f>
        <v>19</v>
      </c>
      <c r="L95">
        <f>ROUND(J95-VLOOKUP(K95-1,R:T,3),0)</f>
        <v>340</v>
      </c>
      <c r="M95" t="str">
        <f>"通关守卫战:"&amp;VLOOKUP(K95,[2]辅助表!$A:$B,2)&amp;L95</f>
        <v>通关守卫战:光明星340</v>
      </c>
      <c r="N95" t="str">
        <f t="shared" si="18"/>
        <v>战斗类型-挂机关卡|19|340</v>
      </c>
    </row>
    <row r="96" spans="1:14">
      <c r="A96">
        <f t="shared" si="20"/>
        <v>299</v>
      </c>
      <c r="B96">
        <v>95</v>
      </c>
      <c r="C96">
        <f t="shared" si="14"/>
        <v>19</v>
      </c>
      <c r="D96">
        <f t="shared" si="15"/>
        <v>5</v>
      </c>
      <c r="E96" t="str">
        <f t="shared" si="16"/>
        <v>通关星球19-5</v>
      </c>
      <c r="F96">
        <f>VLOOKUP(B96,[1]精英关卡!$B$50:$C$809,2)</f>
        <v>179</v>
      </c>
      <c r="G96" s="1">
        <f>ROUND(VLOOKUP(F96,[1]战斗模型!$B$142:$G$163,5),-1)*5</f>
        <v>15000</v>
      </c>
      <c r="H96" t="str">
        <f t="shared" si="19"/>
        <v>职业总等级到达15000</v>
      </c>
      <c r="I96" t="str">
        <f t="shared" si="17"/>
        <v>战斗类型-精英关卡|19|5</v>
      </c>
      <c r="J96" s="2">
        <f>VLOOKUP(F96,[1]在线挂机!$B$73:$E$81,4)*(F96-$F$76)+$J$76</f>
        <v>8100</v>
      </c>
      <c r="K96" cm="1">
        <f t="array" ref="K96">INDEX(R:R,MATCH(J96-1,T:T,1))+1</f>
        <v>19</v>
      </c>
      <c r="L96">
        <f>ROUND(J96-VLOOKUP(K96-1,R:T,3),0)</f>
        <v>500</v>
      </c>
      <c r="M96" t="str">
        <f>"通关守卫战:"&amp;VLOOKUP(K96,[2]辅助表!$A:$B,2)&amp;L96</f>
        <v>通关守卫战:光明星500</v>
      </c>
      <c r="N96" t="str">
        <f t="shared" si="18"/>
        <v>战斗类型-挂机关卡|19|500</v>
      </c>
    </row>
    <row r="97" spans="1:14">
      <c r="A97">
        <f t="shared" si="20"/>
        <v>302</v>
      </c>
      <c r="B97">
        <v>96</v>
      </c>
      <c r="C97">
        <f t="shared" si="14"/>
        <v>20</v>
      </c>
      <c r="D97">
        <f t="shared" si="15"/>
        <v>1</v>
      </c>
      <c r="E97" t="str">
        <f t="shared" si="16"/>
        <v>通关星球20-1</v>
      </c>
      <c r="F97">
        <f>VLOOKUP(B97,[1]精英关卡!$B$50:$C$809,2)</f>
        <v>183</v>
      </c>
      <c r="G97" s="1">
        <f>ROUND(VLOOKUP(F97,[1]战斗模型!$B$142:$G$163,5),-1)*5</f>
        <v>15000</v>
      </c>
      <c r="H97" t="str">
        <f t="shared" si="19"/>
        <v>职业总等级到达15000</v>
      </c>
      <c r="I97" t="str">
        <f t="shared" si="17"/>
        <v>战斗类型-精英关卡|20|1</v>
      </c>
      <c r="J97" s="2">
        <f>VLOOKUP(F97,[1]在线挂机!$B$73:$E$81,4)*(F97-$F$76)+$J$76</f>
        <v>8260</v>
      </c>
      <c r="K97" cm="1">
        <f t="array" ref="K97">INDEX(R:R,MATCH(J97-1,T:T,1))+1</f>
        <v>20</v>
      </c>
      <c r="L97">
        <f>ROUND(J97-VLOOKUP(K97-1,R:T,3),0)</f>
        <v>160</v>
      </c>
      <c r="M97" t="str">
        <f>"通关守卫战:"&amp;VLOOKUP(K97,[2]辅助表!$A:$B,2)&amp;L97</f>
        <v>通关守卫战:暗紫星160</v>
      </c>
      <c r="N97" t="str">
        <f t="shared" si="18"/>
        <v>战斗类型-挂机关卡|20|160</v>
      </c>
    </row>
    <row r="98" spans="1:14">
      <c r="A98">
        <f t="shared" si="20"/>
        <v>305</v>
      </c>
      <c r="B98">
        <v>97</v>
      </c>
      <c r="C98">
        <f t="shared" si="14"/>
        <v>20</v>
      </c>
      <c r="D98">
        <f t="shared" si="15"/>
        <v>2</v>
      </c>
      <c r="E98" t="str">
        <f t="shared" si="16"/>
        <v>通关星球20-2</v>
      </c>
      <c r="F98">
        <f>VLOOKUP(B98,[1]精英关卡!$B$50:$C$809,2)</f>
        <v>187</v>
      </c>
      <c r="G98" s="1">
        <f>ROUND(VLOOKUP(F98,[1]战斗模型!$B$142:$G$163,5),-1)*5</f>
        <v>15000</v>
      </c>
      <c r="H98" t="str">
        <f t="shared" si="19"/>
        <v>职业总等级到达15000</v>
      </c>
      <c r="I98" t="str">
        <f t="shared" si="17"/>
        <v>战斗类型-精英关卡|20|2</v>
      </c>
      <c r="J98" s="2">
        <f>VLOOKUP(F98,[1]在线挂机!$B$73:$E$81,4)*(F98-$F$76)+$J$76</f>
        <v>8420</v>
      </c>
      <c r="K98" cm="1">
        <f t="array" ref="K98">INDEX(R:R,MATCH(J98-1,T:T,1))+1</f>
        <v>20</v>
      </c>
      <c r="L98">
        <f>ROUND(J98-VLOOKUP(K98-1,R:T,3),0)</f>
        <v>320</v>
      </c>
      <c r="M98" t="str">
        <f>"通关守卫战:"&amp;VLOOKUP(K98,[2]辅助表!$A:$B,2)&amp;L98</f>
        <v>通关守卫战:暗紫星320</v>
      </c>
      <c r="N98" t="str">
        <f t="shared" si="18"/>
        <v>战斗类型-挂机关卡|20|320</v>
      </c>
    </row>
    <row r="99" spans="1:14">
      <c r="A99">
        <f t="shared" si="20"/>
        <v>308</v>
      </c>
      <c r="B99">
        <v>98</v>
      </c>
      <c r="C99">
        <f t="shared" si="14"/>
        <v>20</v>
      </c>
      <c r="D99">
        <f t="shared" si="15"/>
        <v>3</v>
      </c>
      <c r="E99" t="str">
        <f t="shared" si="16"/>
        <v>通关星球20-3</v>
      </c>
      <c r="F99">
        <f>VLOOKUP(B99,[1]精英关卡!$B$50:$C$809,2)</f>
        <v>191</v>
      </c>
      <c r="G99" s="1">
        <f>ROUND(VLOOKUP(F99,[1]战斗模型!$B$142:$G$163,5),-1)*5</f>
        <v>15000</v>
      </c>
      <c r="H99" t="str">
        <f t="shared" si="19"/>
        <v>职业总等级到达15000</v>
      </c>
      <c r="I99" t="str">
        <f t="shared" si="17"/>
        <v>战斗类型-精英关卡|20|3</v>
      </c>
      <c r="J99" s="2">
        <f>VLOOKUP(F99,[1]在线挂机!$B$73:$E$81,4)*(F99-$F$76)+$J$76</f>
        <v>8580</v>
      </c>
      <c r="K99" cm="1">
        <f t="array" ref="K99">INDEX(R:R,MATCH(J99-1,T:T,1))+1</f>
        <v>20</v>
      </c>
      <c r="L99">
        <f>ROUND(J99-VLOOKUP(K99-1,R:T,3),0)</f>
        <v>480</v>
      </c>
      <c r="M99" t="str">
        <f>"通关守卫战:"&amp;VLOOKUP(K99,[2]辅助表!$A:$B,2)&amp;L99</f>
        <v>通关守卫战:暗紫星480</v>
      </c>
      <c r="N99" t="str">
        <f t="shared" si="18"/>
        <v>战斗类型-挂机关卡|20|480</v>
      </c>
    </row>
    <row r="100" spans="1:14">
      <c r="A100">
        <f t="shared" si="20"/>
        <v>311</v>
      </c>
      <c r="B100">
        <v>99</v>
      </c>
      <c r="C100">
        <f t="shared" si="14"/>
        <v>20</v>
      </c>
      <c r="D100">
        <f t="shared" si="15"/>
        <v>4</v>
      </c>
      <c r="E100" t="str">
        <f t="shared" si="16"/>
        <v>通关星球20-4</v>
      </c>
      <c r="F100">
        <f>VLOOKUP(B100,[1]精英关卡!$B$50:$C$809,2)</f>
        <v>195</v>
      </c>
      <c r="G100" s="1">
        <f>ROUND(VLOOKUP(F100,[1]战斗模型!$B$142:$G$163,5),-1)*5</f>
        <v>15000</v>
      </c>
      <c r="H100" t="str">
        <f t="shared" si="19"/>
        <v>职业总等级到达15000</v>
      </c>
      <c r="I100" t="str">
        <f t="shared" si="17"/>
        <v>战斗类型-精英关卡|20|4</v>
      </c>
      <c r="J100" s="2">
        <f>VLOOKUP(F100,[1]在线挂机!$B$73:$E$81,4)*(F100-$F$76)+$J$76</f>
        <v>8740</v>
      </c>
      <c r="K100" cm="1">
        <f t="array" ref="K100">INDEX(R:R,MATCH(J100-1,T:T,1))+1</f>
        <v>21</v>
      </c>
      <c r="L100">
        <f>ROUND(J100-VLOOKUP(K100-1,R:T,3),0)</f>
        <v>140</v>
      </c>
      <c r="M100" t="str">
        <f>"通关守卫战:"&amp;VLOOKUP(K100,[2]辅助表!$A:$B,2)&amp;L100</f>
        <v>通关守卫战:风气星140</v>
      </c>
      <c r="N100" t="str">
        <f t="shared" si="18"/>
        <v>战斗类型-挂机关卡|21|140</v>
      </c>
    </row>
    <row r="101" spans="1:14">
      <c r="A101">
        <f t="shared" si="20"/>
        <v>314</v>
      </c>
      <c r="B101">
        <v>100</v>
      </c>
      <c r="C101">
        <f t="shared" si="14"/>
        <v>20</v>
      </c>
      <c r="D101">
        <f t="shared" si="15"/>
        <v>5</v>
      </c>
      <c r="E101" t="str">
        <f t="shared" si="16"/>
        <v>通关星球20-5</v>
      </c>
      <c r="F101">
        <f>VLOOKUP(B101,[1]精英关卡!$B$50:$C$809,2)</f>
        <v>199</v>
      </c>
      <c r="G101" s="1">
        <f>ROUND(VLOOKUP(F101,[1]战斗模型!$B$142:$G$163,5),-1)*5</f>
        <v>15000</v>
      </c>
      <c r="H101" t="str">
        <f t="shared" si="19"/>
        <v>职业总等级到达15000</v>
      </c>
      <c r="I101" t="str">
        <f t="shared" si="17"/>
        <v>战斗类型-精英关卡|20|5</v>
      </c>
      <c r="J101" s="2">
        <f>VLOOKUP(F101,[1]在线挂机!$B$73:$E$81,4)*(F101-$F$76)+$J$76</f>
        <v>8900</v>
      </c>
      <c r="K101" cm="1">
        <f t="array" ref="K101">INDEX(R:R,MATCH(J101-1,T:T,1))+1</f>
        <v>21</v>
      </c>
      <c r="L101">
        <f>ROUND(J101-VLOOKUP(K101-1,R:T,3),0)</f>
        <v>300</v>
      </c>
      <c r="M101" t="str">
        <f>"通关守卫战:"&amp;VLOOKUP(K101,[2]辅助表!$A:$B,2)&amp;L101</f>
        <v>通关守卫战:风气星300</v>
      </c>
      <c r="N101" t="str">
        <f t="shared" si="18"/>
        <v>战斗类型-挂机关卡|21|300</v>
      </c>
    </row>
    <row r="102" spans="1:14">
      <c r="A102">
        <f t="shared" si="20"/>
        <v>317</v>
      </c>
      <c r="B102">
        <v>101</v>
      </c>
      <c r="C102">
        <f t="shared" si="14"/>
        <v>21</v>
      </c>
      <c r="D102">
        <f t="shared" si="15"/>
        <v>1</v>
      </c>
      <c r="E102" t="str">
        <f t="shared" si="16"/>
        <v>通关星球21-1</v>
      </c>
      <c r="F102">
        <f>VLOOKUP(B102,[1]精英关卡!$B$50:$C$809,2)</f>
        <v>204</v>
      </c>
      <c r="G102" s="1">
        <f>ROUND(VLOOKUP(F102,[1]战斗模型!$B$142:$G$163,5),-1)*5</f>
        <v>15000</v>
      </c>
      <c r="H102" t="str">
        <f t="shared" si="19"/>
        <v>职业总等级到达15000</v>
      </c>
      <c r="I102" t="str">
        <f t="shared" si="17"/>
        <v>战斗类型-精英关卡|21|1</v>
      </c>
      <c r="J102" s="1">
        <f>VLOOKUP(F102,[1]在线挂机!$B$73:$E$81,4)*(F102-$F$101)+$J$101</f>
        <v>9050</v>
      </c>
      <c r="K102" cm="1">
        <f t="array" ref="K102">INDEX(R:R,MATCH(J102-1,T:T,1))+1</f>
        <v>21</v>
      </c>
      <c r="L102">
        <f>ROUND(J102-VLOOKUP(K102-1,R:T,3),0)</f>
        <v>450</v>
      </c>
      <c r="M102" t="str">
        <f>"通关守卫战:"&amp;VLOOKUP(K102,[2]辅助表!$A:$B,2)&amp;L102</f>
        <v>通关守卫战:风气星450</v>
      </c>
      <c r="N102" t="str">
        <f t="shared" si="18"/>
        <v>战斗类型-挂机关卡|21|450</v>
      </c>
    </row>
    <row r="103" spans="1:14">
      <c r="A103">
        <f t="shared" si="20"/>
        <v>320</v>
      </c>
      <c r="B103">
        <v>102</v>
      </c>
      <c r="C103">
        <f t="shared" si="14"/>
        <v>21</v>
      </c>
      <c r="D103">
        <f t="shared" si="15"/>
        <v>2</v>
      </c>
      <c r="E103" t="str">
        <f t="shared" si="16"/>
        <v>通关星球21-2</v>
      </c>
      <c r="F103">
        <f>VLOOKUP(B103,[1]精英关卡!$B$50:$C$809,2)</f>
        <v>209</v>
      </c>
      <c r="G103" s="1">
        <f>ROUND(VLOOKUP(F103,[1]战斗模型!$B$142:$G$163,5),-1)*5</f>
        <v>15000</v>
      </c>
      <c r="H103" t="str">
        <f t="shared" si="19"/>
        <v>职业总等级到达15000</v>
      </c>
      <c r="I103" t="str">
        <f t="shared" si="17"/>
        <v>战斗类型-精英关卡|21|2</v>
      </c>
      <c r="J103" s="2">
        <f>VLOOKUP(F103,[1]在线挂机!$B$73:$E$81,4)*(F103-$F$101)+$J$101</f>
        <v>9200</v>
      </c>
      <c r="K103" cm="1">
        <f t="array" ref="K103">INDEX(R:R,MATCH(J103-1,T:T,1))+1</f>
        <v>22</v>
      </c>
      <c r="L103">
        <f>ROUND(J103-VLOOKUP(K103-1,R:T,3),0)</f>
        <v>100</v>
      </c>
      <c r="M103" t="str">
        <f>"通关守卫战:"&amp;VLOOKUP(K103,[2]辅助表!$A:$B,2)&amp;L103</f>
        <v>通关守卫战:冰川星100</v>
      </c>
      <c r="N103" t="str">
        <f t="shared" si="18"/>
        <v>战斗类型-挂机关卡|22|100</v>
      </c>
    </row>
    <row r="104" spans="1:14">
      <c r="A104">
        <f t="shared" si="20"/>
        <v>323</v>
      </c>
      <c r="B104">
        <v>103</v>
      </c>
      <c r="C104">
        <f t="shared" si="14"/>
        <v>21</v>
      </c>
      <c r="D104">
        <f t="shared" si="15"/>
        <v>3</v>
      </c>
      <c r="E104" t="str">
        <f t="shared" si="16"/>
        <v>通关星球21-3</v>
      </c>
      <c r="F104">
        <f>VLOOKUP(B104,[1]精英关卡!$B$50:$C$809,2)</f>
        <v>214</v>
      </c>
      <c r="G104" s="1">
        <f>ROUND(VLOOKUP(F104,[1]战斗模型!$B$142:$G$163,5),-1)*5</f>
        <v>15000</v>
      </c>
      <c r="H104" t="str">
        <f t="shared" si="19"/>
        <v>职业总等级到达15000</v>
      </c>
      <c r="I104" t="str">
        <f t="shared" si="17"/>
        <v>战斗类型-精英关卡|21|3</v>
      </c>
      <c r="J104" s="2">
        <f>VLOOKUP(F104,[1]在线挂机!$B$73:$E$81,4)*(F104-$F$101)+$J$101</f>
        <v>9350</v>
      </c>
      <c r="K104" cm="1">
        <f t="array" ref="K104">INDEX(R:R,MATCH(J104-1,T:T,1))+1</f>
        <v>22</v>
      </c>
      <c r="L104">
        <f>ROUND(J104-VLOOKUP(K104-1,R:T,3),0)</f>
        <v>250</v>
      </c>
      <c r="M104" t="str">
        <f>"通关守卫战:"&amp;VLOOKUP(K104,[2]辅助表!$A:$B,2)&amp;L104</f>
        <v>通关守卫战:冰川星250</v>
      </c>
      <c r="N104" t="str">
        <f t="shared" si="18"/>
        <v>战斗类型-挂机关卡|22|250</v>
      </c>
    </row>
    <row r="105" spans="1:14">
      <c r="A105">
        <f t="shared" si="20"/>
        <v>326</v>
      </c>
      <c r="B105">
        <v>104</v>
      </c>
      <c r="C105">
        <f t="shared" si="14"/>
        <v>21</v>
      </c>
      <c r="D105">
        <f t="shared" si="15"/>
        <v>4</v>
      </c>
      <c r="E105" t="str">
        <f t="shared" si="16"/>
        <v>通关星球21-4</v>
      </c>
      <c r="F105">
        <f>VLOOKUP(B105,[1]精英关卡!$B$50:$C$809,2)</f>
        <v>219</v>
      </c>
      <c r="G105" s="1">
        <f>ROUND(VLOOKUP(F105,[1]战斗模型!$B$142:$G$163,5),-1)*5</f>
        <v>15000</v>
      </c>
      <c r="H105" t="str">
        <f t="shared" si="19"/>
        <v>职业总等级到达15000</v>
      </c>
      <c r="I105" t="str">
        <f t="shared" si="17"/>
        <v>战斗类型-精英关卡|21|4</v>
      </c>
      <c r="J105" s="2">
        <f>VLOOKUP(F105,[1]在线挂机!$B$73:$E$81,4)*(F105-$F$101)+$J$101</f>
        <v>9500</v>
      </c>
      <c r="K105" cm="1">
        <f t="array" ref="K105">INDEX(R:R,MATCH(J105-1,T:T,1))+1</f>
        <v>22</v>
      </c>
      <c r="L105">
        <f>ROUND(J105-VLOOKUP(K105-1,R:T,3),0)</f>
        <v>400</v>
      </c>
      <c r="M105" t="str">
        <f>"通关守卫战:"&amp;VLOOKUP(K105,[2]辅助表!$A:$B,2)&amp;L105</f>
        <v>通关守卫战:冰川星400</v>
      </c>
      <c r="N105" t="str">
        <f t="shared" si="18"/>
        <v>战斗类型-挂机关卡|22|400</v>
      </c>
    </row>
    <row r="106" spans="1:14">
      <c r="A106">
        <f t="shared" si="20"/>
        <v>329</v>
      </c>
      <c r="B106">
        <v>105</v>
      </c>
      <c r="C106">
        <f t="shared" si="14"/>
        <v>21</v>
      </c>
      <c r="D106">
        <f t="shared" si="15"/>
        <v>5</v>
      </c>
      <c r="E106" t="str">
        <f t="shared" si="16"/>
        <v>通关星球21-5</v>
      </c>
      <c r="F106">
        <f>VLOOKUP(B106,[1]精英关卡!$B$50:$C$809,2)</f>
        <v>224</v>
      </c>
      <c r="G106" s="1">
        <f>ROUND(VLOOKUP(F106,[1]战斗模型!$B$142:$G$163,5),-1)*5</f>
        <v>15000</v>
      </c>
      <c r="H106" t="str">
        <f t="shared" si="19"/>
        <v>职业总等级到达15000</v>
      </c>
      <c r="I106" t="str">
        <f t="shared" si="17"/>
        <v>战斗类型-精英关卡|21|5</v>
      </c>
      <c r="J106" s="2">
        <f>VLOOKUP(F106,[1]在线挂机!$B$73:$E$81,4)*(F106-$F$101)+$J$101</f>
        <v>9650</v>
      </c>
      <c r="K106" cm="1">
        <f t="array" ref="K106">INDEX(R:R,MATCH(J106-1,T:T,1))+1</f>
        <v>23</v>
      </c>
      <c r="L106">
        <f>ROUND(J106-VLOOKUP(K106-1,R:T,3),0)</f>
        <v>50</v>
      </c>
      <c r="M106" t="str">
        <f>"通关守卫战:"&amp;VLOOKUP(K106,[2]辅助表!$A:$B,2)&amp;L106</f>
        <v>通关守卫战:炙岩星50</v>
      </c>
      <c r="N106" t="str">
        <f t="shared" si="18"/>
        <v>战斗类型-挂机关卡|23|50</v>
      </c>
    </row>
    <row r="107" spans="1:14">
      <c r="A107">
        <f t="shared" si="20"/>
        <v>332</v>
      </c>
      <c r="B107">
        <v>106</v>
      </c>
      <c r="C107">
        <f t="shared" si="14"/>
        <v>22</v>
      </c>
      <c r="D107">
        <f t="shared" si="15"/>
        <v>1</v>
      </c>
      <c r="E107" t="str">
        <f t="shared" si="16"/>
        <v>通关星球22-1</v>
      </c>
      <c r="F107">
        <f>VLOOKUP(B107,[1]精英关卡!$B$50:$C$809,2)</f>
        <v>229</v>
      </c>
      <c r="G107" s="1">
        <f>ROUND(VLOOKUP(F107,[1]战斗模型!$B$142:$G$163,5),-1)*5</f>
        <v>15000</v>
      </c>
      <c r="H107" t="str">
        <f t="shared" si="19"/>
        <v>职业总等级到达15000</v>
      </c>
      <c r="I107" t="str">
        <f t="shared" si="17"/>
        <v>战斗类型-精英关卡|22|1</v>
      </c>
      <c r="J107" s="2">
        <f>VLOOKUP(F107,[1]在线挂机!$B$73:$E$81,4)*(F107-$F$101)+$J$101</f>
        <v>9800</v>
      </c>
      <c r="K107" cm="1">
        <f t="array" ref="K107">INDEX(R:R,MATCH(J107-1,T:T,1))+1</f>
        <v>23</v>
      </c>
      <c r="L107">
        <f>ROUND(J107-VLOOKUP(K107-1,R:T,3),0)</f>
        <v>200</v>
      </c>
      <c r="M107" t="str">
        <f>"通关守卫战:"&amp;VLOOKUP(K107,[2]辅助表!$A:$B,2)&amp;L107</f>
        <v>通关守卫战:炙岩星200</v>
      </c>
      <c r="N107" t="str">
        <f t="shared" si="18"/>
        <v>战斗类型-挂机关卡|23|200</v>
      </c>
    </row>
    <row r="108" spans="1:14">
      <c r="A108">
        <f t="shared" si="20"/>
        <v>335</v>
      </c>
      <c r="B108">
        <v>107</v>
      </c>
      <c r="C108">
        <f t="shared" si="14"/>
        <v>22</v>
      </c>
      <c r="D108">
        <f t="shared" si="15"/>
        <v>2</v>
      </c>
      <c r="E108" t="str">
        <f t="shared" si="16"/>
        <v>通关星球22-2</v>
      </c>
      <c r="F108">
        <f>VLOOKUP(B108,[1]精英关卡!$B$50:$C$809,2)</f>
        <v>234</v>
      </c>
      <c r="G108" s="1">
        <f>ROUND(VLOOKUP(F108,[1]战斗模型!$B$142:$G$163,5),-1)*5</f>
        <v>15000</v>
      </c>
      <c r="H108" t="str">
        <f t="shared" si="19"/>
        <v>职业总等级到达15000</v>
      </c>
      <c r="I108" t="str">
        <f t="shared" si="17"/>
        <v>战斗类型-精英关卡|22|2</v>
      </c>
      <c r="J108" s="2">
        <f>VLOOKUP(F108,[1]在线挂机!$B$73:$E$81,4)*(F108-$F$101)+$J$101</f>
        <v>9950</v>
      </c>
      <c r="K108" cm="1">
        <f t="array" ref="K108">INDEX(R:R,MATCH(J108-1,T:T,1))+1</f>
        <v>23</v>
      </c>
      <c r="L108">
        <f>ROUND(J108-VLOOKUP(K108-1,R:T,3),0)</f>
        <v>350</v>
      </c>
      <c r="M108" t="str">
        <f>"通关守卫战:"&amp;VLOOKUP(K108,[2]辅助表!$A:$B,2)&amp;L108</f>
        <v>通关守卫战:炙岩星350</v>
      </c>
      <c r="N108" t="str">
        <f t="shared" si="18"/>
        <v>战斗类型-挂机关卡|23|350</v>
      </c>
    </row>
    <row r="109" spans="1:14">
      <c r="A109">
        <f t="shared" si="20"/>
        <v>338</v>
      </c>
      <c r="B109">
        <v>108</v>
      </c>
      <c r="C109">
        <f t="shared" si="14"/>
        <v>22</v>
      </c>
      <c r="D109">
        <f t="shared" si="15"/>
        <v>3</v>
      </c>
      <c r="E109" t="str">
        <f t="shared" si="16"/>
        <v>通关星球22-3</v>
      </c>
      <c r="F109">
        <f>VLOOKUP(B109,[1]精英关卡!$B$50:$C$809,2)</f>
        <v>239</v>
      </c>
      <c r="G109" s="1">
        <f>ROUND(VLOOKUP(F109,[1]战斗模型!$B$142:$G$163,5),-1)*5</f>
        <v>15000</v>
      </c>
      <c r="H109" t="str">
        <f t="shared" si="19"/>
        <v>职业总等级到达15000</v>
      </c>
      <c r="I109" t="str">
        <f t="shared" si="17"/>
        <v>战斗类型-精英关卡|22|3</v>
      </c>
      <c r="J109" s="2">
        <f>VLOOKUP(F109,[1]在线挂机!$B$73:$E$81,4)*(F109-$F$101)+$J$101</f>
        <v>10100</v>
      </c>
      <c r="K109" cm="1">
        <f t="array" ref="K109">INDEX(R:R,MATCH(J109-1,T:T,1))+1</f>
        <v>23</v>
      </c>
      <c r="L109">
        <f>ROUND(J109-VLOOKUP(K109-1,R:T,3),0)</f>
        <v>500</v>
      </c>
      <c r="M109" t="str">
        <f>"通关守卫战:"&amp;VLOOKUP(K109,[2]辅助表!$A:$B,2)&amp;L109</f>
        <v>通关守卫战:炙岩星500</v>
      </c>
      <c r="N109" t="str">
        <f t="shared" si="18"/>
        <v>战斗类型-挂机关卡|23|500</v>
      </c>
    </row>
    <row r="110" spans="1:14">
      <c r="A110">
        <f t="shared" si="20"/>
        <v>341</v>
      </c>
      <c r="B110">
        <v>109</v>
      </c>
      <c r="C110">
        <f t="shared" si="14"/>
        <v>22</v>
      </c>
      <c r="D110">
        <f t="shared" si="15"/>
        <v>4</v>
      </c>
      <c r="E110" t="str">
        <f t="shared" si="16"/>
        <v>通关星球22-4</v>
      </c>
      <c r="F110">
        <f>VLOOKUP(B110,[1]精英关卡!$B$50:$C$809,2)</f>
        <v>244</v>
      </c>
      <c r="G110" s="1">
        <f>ROUND(VLOOKUP(F110,[1]战斗模型!$B$142:$G$163,5),-1)*5</f>
        <v>15000</v>
      </c>
      <c r="H110" t="str">
        <f t="shared" si="19"/>
        <v>职业总等级到达15000</v>
      </c>
      <c r="I110" t="str">
        <f t="shared" si="17"/>
        <v>战斗类型-精英关卡|22|4</v>
      </c>
      <c r="J110" s="2">
        <f>VLOOKUP(F110,[1]在线挂机!$B$73:$E$81,4)*(F110-$F$101)+$J$101</f>
        <v>10250</v>
      </c>
      <c r="K110" cm="1">
        <f t="array" ref="K110">INDEX(R:R,MATCH(J110-1,T:T,1))+1</f>
        <v>24</v>
      </c>
      <c r="L110">
        <f>ROUND(J110-VLOOKUP(K110-1,R:T,3),0)</f>
        <v>150</v>
      </c>
      <c r="M110" t="str">
        <f>"通关守卫战:"&amp;VLOOKUP(K110,[2]辅助表!$A:$B,2)&amp;L110</f>
        <v>通关守卫战:光明星150</v>
      </c>
      <c r="N110" t="str">
        <f t="shared" si="18"/>
        <v>战斗类型-挂机关卡|24|150</v>
      </c>
    </row>
    <row r="111" spans="1:14">
      <c r="A111">
        <f t="shared" si="20"/>
        <v>344</v>
      </c>
      <c r="B111">
        <v>110</v>
      </c>
      <c r="C111">
        <f t="shared" si="14"/>
        <v>22</v>
      </c>
      <c r="D111">
        <f t="shared" si="15"/>
        <v>5</v>
      </c>
      <c r="E111" t="str">
        <f t="shared" si="16"/>
        <v>通关星球22-5</v>
      </c>
      <c r="F111">
        <f>VLOOKUP(B111,[1]精英关卡!$B$50:$C$809,2)</f>
        <v>249</v>
      </c>
      <c r="G111" s="1">
        <f>ROUND(VLOOKUP(F111,[1]战斗模型!$B$142:$G$163,5),-1)*5</f>
        <v>15000</v>
      </c>
      <c r="H111" t="str">
        <f t="shared" si="19"/>
        <v>职业总等级到达15000</v>
      </c>
      <c r="I111" t="str">
        <f t="shared" si="17"/>
        <v>战斗类型-精英关卡|22|5</v>
      </c>
      <c r="J111" s="2">
        <f>VLOOKUP(F111,[1]在线挂机!$B$73:$E$81,4)*(F111-$F$101)+$J$101</f>
        <v>10400</v>
      </c>
      <c r="K111" cm="1">
        <f t="array" ref="K111">INDEX(R:R,MATCH(J111-1,T:T,1))+1</f>
        <v>24</v>
      </c>
      <c r="L111">
        <f>ROUND(J111-VLOOKUP(K111-1,R:T,3),0)</f>
        <v>300</v>
      </c>
      <c r="M111" t="str">
        <f>"通关守卫战:"&amp;VLOOKUP(K111,[2]辅助表!$A:$B,2)&amp;L111</f>
        <v>通关守卫战:光明星300</v>
      </c>
      <c r="N111" t="str">
        <f t="shared" si="18"/>
        <v>战斗类型-挂机关卡|24|300</v>
      </c>
    </row>
    <row r="112" spans="1:14">
      <c r="A112">
        <f t="shared" si="20"/>
        <v>347</v>
      </c>
      <c r="B112">
        <v>111</v>
      </c>
      <c r="C112">
        <f t="shared" si="14"/>
        <v>23</v>
      </c>
      <c r="D112">
        <f t="shared" si="15"/>
        <v>1</v>
      </c>
      <c r="E112" t="str">
        <f t="shared" si="16"/>
        <v>通关星球23-1</v>
      </c>
      <c r="F112">
        <f>VLOOKUP(B112,[1]精英关卡!$B$50:$C$809,2)</f>
        <v>254</v>
      </c>
      <c r="G112" s="1">
        <f>ROUND(VLOOKUP(F112,[1]战斗模型!$B$142:$G$163,5),-1)*5</f>
        <v>15000</v>
      </c>
      <c r="H112" t="str">
        <f t="shared" si="19"/>
        <v>职业总等级到达15000</v>
      </c>
      <c r="I112" t="str">
        <f t="shared" si="17"/>
        <v>战斗类型-精英关卡|23|1</v>
      </c>
      <c r="J112" s="2">
        <f>VLOOKUP(F112,[1]在线挂机!$B$73:$E$81,4)*(F112-$F$101)+$J$101</f>
        <v>10550</v>
      </c>
      <c r="K112" cm="1">
        <f t="array" ref="K112">INDEX(R:R,MATCH(J112-1,T:T,1))+1</f>
        <v>24</v>
      </c>
      <c r="L112">
        <f>ROUND(J112-VLOOKUP(K112-1,R:T,3),0)</f>
        <v>450</v>
      </c>
      <c r="M112" t="str">
        <f>"通关守卫战:"&amp;VLOOKUP(K112,[2]辅助表!$A:$B,2)&amp;L112</f>
        <v>通关守卫战:光明星450</v>
      </c>
      <c r="N112" t="str">
        <f t="shared" si="18"/>
        <v>战斗类型-挂机关卡|24|450</v>
      </c>
    </row>
    <row r="113" spans="1:14">
      <c r="A113">
        <f t="shared" si="20"/>
        <v>350</v>
      </c>
      <c r="B113">
        <v>112</v>
      </c>
      <c r="C113">
        <f t="shared" si="14"/>
        <v>23</v>
      </c>
      <c r="D113">
        <f t="shared" si="15"/>
        <v>2</v>
      </c>
      <c r="E113" t="str">
        <f t="shared" si="16"/>
        <v>通关星球23-2</v>
      </c>
      <c r="F113">
        <f>VLOOKUP(B113,[1]精英关卡!$B$50:$C$809,2)</f>
        <v>259</v>
      </c>
      <c r="G113" s="1">
        <f>ROUND(VLOOKUP(F113,[1]战斗模型!$B$142:$G$163,5),-1)*5</f>
        <v>15000</v>
      </c>
      <c r="H113" t="str">
        <f t="shared" si="19"/>
        <v>职业总等级到达15000</v>
      </c>
      <c r="I113" t="str">
        <f t="shared" si="17"/>
        <v>战斗类型-精英关卡|23|2</v>
      </c>
      <c r="J113" s="2">
        <f>VLOOKUP(F113,[1]在线挂机!$B$73:$E$81,4)*(F113-$F$101)+$J$101</f>
        <v>10700</v>
      </c>
      <c r="K113" cm="1">
        <f t="array" ref="K113">INDEX(R:R,MATCH(J113-1,T:T,1))+1</f>
        <v>25</v>
      </c>
      <c r="L113">
        <f>ROUND(J113-VLOOKUP(K113-1,R:T,3),0)</f>
        <v>100</v>
      </c>
      <c r="M113" t="str">
        <f>"通关守卫战:"&amp;VLOOKUP(K113,[2]辅助表!$A:$B,2)&amp;L113</f>
        <v>通关守卫战:暗紫星100</v>
      </c>
      <c r="N113" t="str">
        <f t="shared" si="18"/>
        <v>战斗类型-挂机关卡|25|100</v>
      </c>
    </row>
    <row r="114" spans="1:14">
      <c r="A114">
        <f t="shared" si="20"/>
        <v>353</v>
      </c>
      <c r="B114">
        <v>113</v>
      </c>
      <c r="C114">
        <f t="shared" si="14"/>
        <v>23</v>
      </c>
      <c r="D114">
        <f t="shared" si="15"/>
        <v>3</v>
      </c>
      <c r="E114" t="str">
        <f t="shared" si="16"/>
        <v>通关星球23-3</v>
      </c>
      <c r="F114">
        <f>VLOOKUP(B114,[1]精英关卡!$B$50:$C$809,2)</f>
        <v>264</v>
      </c>
      <c r="G114" s="1">
        <f>ROUND(VLOOKUP(F114,[1]战斗模型!$B$142:$G$163,5),-1)*5</f>
        <v>15000</v>
      </c>
      <c r="H114" t="str">
        <f t="shared" si="19"/>
        <v>职业总等级到达15000</v>
      </c>
      <c r="I114" t="str">
        <f t="shared" si="17"/>
        <v>战斗类型-精英关卡|23|3</v>
      </c>
      <c r="J114" s="2">
        <f>VLOOKUP(F114,[1]在线挂机!$B$73:$E$81,4)*(F114-$F$101)+$J$101</f>
        <v>10850</v>
      </c>
      <c r="K114" cm="1">
        <f t="array" ref="K114">INDEX(R:R,MATCH(J114-1,T:T,1))+1</f>
        <v>25</v>
      </c>
      <c r="L114">
        <f>ROUND(J114-VLOOKUP(K114-1,R:T,3),0)</f>
        <v>250</v>
      </c>
      <c r="M114" t="str">
        <f>"通关守卫战:"&amp;VLOOKUP(K114,[2]辅助表!$A:$B,2)&amp;L114</f>
        <v>通关守卫战:暗紫星250</v>
      </c>
      <c r="N114" t="str">
        <f t="shared" si="18"/>
        <v>战斗类型-挂机关卡|25|250</v>
      </c>
    </row>
    <row r="115" spans="1:14">
      <c r="A115">
        <f t="shared" si="20"/>
        <v>356</v>
      </c>
      <c r="B115">
        <v>114</v>
      </c>
      <c r="C115">
        <f t="shared" si="14"/>
        <v>23</v>
      </c>
      <c r="D115">
        <f t="shared" si="15"/>
        <v>4</v>
      </c>
      <c r="E115" t="str">
        <f t="shared" si="16"/>
        <v>通关星球23-4</v>
      </c>
      <c r="F115">
        <f>VLOOKUP(B115,[1]精英关卡!$B$50:$C$809,2)</f>
        <v>269</v>
      </c>
      <c r="G115" s="1">
        <f>ROUND(VLOOKUP(F115,[1]战斗模型!$B$142:$G$163,5),-1)*5</f>
        <v>15000</v>
      </c>
      <c r="H115" t="str">
        <f t="shared" si="19"/>
        <v>职业总等级到达15000</v>
      </c>
      <c r="I115" t="str">
        <f t="shared" si="17"/>
        <v>战斗类型-精英关卡|23|4</v>
      </c>
      <c r="J115" s="2">
        <f>VLOOKUP(F115,[1]在线挂机!$B$73:$E$81,4)*(F115-$F$101)+$J$101</f>
        <v>11000</v>
      </c>
      <c r="K115" cm="1">
        <f t="array" ref="K115">INDEX(R:R,MATCH(J115-1,T:T,1))+1</f>
        <v>25</v>
      </c>
      <c r="L115">
        <f>ROUND(J115-VLOOKUP(K115-1,R:T,3),0)</f>
        <v>400</v>
      </c>
      <c r="M115" t="str">
        <f>"通关守卫战:"&amp;VLOOKUP(K115,[2]辅助表!$A:$B,2)&amp;L115</f>
        <v>通关守卫战:暗紫星400</v>
      </c>
      <c r="N115" t="str">
        <f t="shared" si="18"/>
        <v>战斗类型-挂机关卡|25|400</v>
      </c>
    </row>
    <row r="116" spans="1:14">
      <c r="A116">
        <f t="shared" si="20"/>
        <v>359</v>
      </c>
      <c r="B116">
        <v>115</v>
      </c>
      <c r="C116">
        <f t="shared" si="14"/>
        <v>23</v>
      </c>
      <c r="D116">
        <f t="shared" si="15"/>
        <v>5</v>
      </c>
      <c r="E116" t="str">
        <f t="shared" si="16"/>
        <v>通关星球23-5</v>
      </c>
      <c r="F116">
        <f>VLOOKUP(B116,[1]精英关卡!$B$50:$C$809,2)</f>
        <v>274</v>
      </c>
      <c r="G116" s="1">
        <f>ROUND(VLOOKUP(F116,[1]战斗模型!$B$142:$G$163,5),-1)*5</f>
        <v>15000</v>
      </c>
      <c r="H116" t="str">
        <f t="shared" si="19"/>
        <v>职业总等级到达15000</v>
      </c>
      <c r="I116" t="str">
        <f t="shared" si="17"/>
        <v>战斗类型-精英关卡|23|5</v>
      </c>
      <c r="J116" s="2">
        <f>VLOOKUP(F116,[1]在线挂机!$B$73:$E$81,4)*(F116-$F$101)+$J$101</f>
        <v>11150</v>
      </c>
      <c r="K116" cm="1">
        <f t="array" ref="K116">INDEX(R:R,MATCH(J116-1,T:T,1))+1</f>
        <v>26</v>
      </c>
      <c r="L116">
        <f>ROUND(J116-VLOOKUP(K116-1,R:T,3),0)</f>
        <v>50</v>
      </c>
      <c r="M116" t="str">
        <f>"通关守卫战:"&amp;VLOOKUP(K116,[2]辅助表!$A:$B,2)&amp;L116</f>
        <v>通关守卫战:风气星50</v>
      </c>
      <c r="N116" t="str">
        <f t="shared" si="18"/>
        <v>战斗类型-挂机关卡|26|50</v>
      </c>
    </row>
    <row r="117" spans="1:14">
      <c r="A117">
        <f t="shared" si="20"/>
        <v>362</v>
      </c>
      <c r="B117">
        <v>116</v>
      </c>
      <c r="C117">
        <f t="shared" si="14"/>
        <v>24</v>
      </c>
      <c r="D117">
        <f t="shared" si="15"/>
        <v>1</v>
      </c>
      <c r="E117" t="str">
        <f t="shared" si="16"/>
        <v>通关星球24-1</v>
      </c>
      <c r="F117">
        <f>VLOOKUP(B117,[1]精英关卡!$B$50:$C$809,2)</f>
        <v>279</v>
      </c>
      <c r="G117" s="1">
        <f>ROUND(VLOOKUP(F117,[1]战斗模型!$B$142:$G$163,5),-1)*5</f>
        <v>15000</v>
      </c>
      <c r="H117" t="str">
        <f t="shared" si="19"/>
        <v>职业总等级到达15000</v>
      </c>
      <c r="I117" t="str">
        <f t="shared" si="17"/>
        <v>战斗类型-精英关卡|24|1</v>
      </c>
      <c r="J117" s="2">
        <f>VLOOKUP(F117,[1]在线挂机!$B$73:$E$81,4)*(F117-$F$101)+$J$101</f>
        <v>11300</v>
      </c>
      <c r="K117" cm="1">
        <f t="array" ref="K117">INDEX(R:R,MATCH(J117-1,T:T,1))+1</f>
        <v>26</v>
      </c>
      <c r="L117">
        <f>ROUND(J117-VLOOKUP(K117-1,R:T,3),0)</f>
        <v>200</v>
      </c>
      <c r="M117" t="str">
        <f>"通关守卫战:"&amp;VLOOKUP(K117,[2]辅助表!$A:$B,2)&amp;L117</f>
        <v>通关守卫战:风气星200</v>
      </c>
      <c r="N117" t="str">
        <f t="shared" si="18"/>
        <v>战斗类型-挂机关卡|26|200</v>
      </c>
    </row>
    <row r="118" spans="1:14">
      <c r="A118">
        <f t="shared" si="20"/>
        <v>365</v>
      </c>
      <c r="B118">
        <v>117</v>
      </c>
      <c r="C118">
        <f t="shared" si="14"/>
        <v>24</v>
      </c>
      <c r="D118">
        <f t="shared" si="15"/>
        <v>2</v>
      </c>
      <c r="E118" t="str">
        <f t="shared" si="16"/>
        <v>通关星球24-2</v>
      </c>
      <c r="F118">
        <f>VLOOKUP(B118,[1]精英关卡!$B$50:$C$809,2)</f>
        <v>284</v>
      </c>
      <c r="G118" s="1">
        <f>ROUND(VLOOKUP(F118,[1]战斗模型!$B$142:$G$163,5),-1)*5</f>
        <v>15000</v>
      </c>
      <c r="H118" t="str">
        <f t="shared" si="19"/>
        <v>职业总等级到达15000</v>
      </c>
      <c r="I118" t="str">
        <f t="shared" si="17"/>
        <v>战斗类型-精英关卡|24|2</v>
      </c>
      <c r="J118" s="2">
        <f>VLOOKUP(F118,[1]在线挂机!$B$73:$E$81,4)*(F118-$F$101)+$J$101</f>
        <v>11450</v>
      </c>
      <c r="K118" cm="1">
        <f t="array" ref="K118">INDEX(R:R,MATCH(J118-1,T:T,1))+1</f>
        <v>26</v>
      </c>
      <c r="L118">
        <f>ROUND(J118-VLOOKUP(K118-1,R:T,3),0)</f>
        <v>350</v>
      </c>
      <c r="M118" t="str">
        <f>"通关守卫战:"&amp;VLOOKUP(K118,[2]辅助表!$A:$B,2)&amp;L118</f>
        <v>通关守卫战:风气星350</v>
      </c>
      <c r="N118" t="str">
        <f t="shared" si="18"/>
        <v>战斗类型-挂机关卡|26|350</v>
      </c>
    </row>
    <row r="119" spans="1:14">
      <c r="A119">
        <f t="shared" si="20"/>
        <v>368</v>
      </c>
      <c r="B119">
        <v>118</v>
      </c>
      <c r="C119">
        <f t="shared" si="14"/>
        <v>24</v>
      </c>
      <c r="D119">
        <f t="shared" si="15"/>
        <v>3</v>
      </c>
      <c r="E119" t="str">
        <f t="shared" si="16"/>
        <v>通关星球24-3</v>
      </c>
      <c r="F119">
        <f>VLOOKUP(B119,[1]精英关卡!$B$50:$C$809,2)</f>
        <v>289</v>
      </c>
      <c r="G119" s="1">
        <f>ROUND(VLOOKUP(F119,[1]战斗模型!$B$142:$G$163,5),-1)*5</f>
        <v>15000</v>
      </c>
      <c r="H119" t="str">
        <f t="shared" si="19"/>
        <v>职业总等级到达15000</v>
      </c>
      <c r="I119" t="str">
        <f t="shared" si="17"/>
        <v>战斗类型-精英关卡|24|3</v>
      </c>
      <c r="J119" s="2">
        <f>VLOOKUP(F119,[1]在线挂机!$B$73:$E$81,4)*(F119-$F$101)+$J$101</f>
        <v>11600</v>
      </c>
      <c r="K119" cm="1">
        <f t="array" ref="K119">INDEX(R:R,MATCH(J119-1,T:T,1))+1</f>
        <v>26</v>
      </c>
      <c r="L119">
        <f>ROUND(J119-VLOOKUP(K119-1,R:T,3),0)</f>
        <v>500</v>
      </c>
      <c r="M119" t="str">
        <f>"通关守卫战:"&amp;VLOOKUP(K119,[2]辅助表!$A:$B,2)&amp;L119</f>
        <v>通关守卫战:风气星500</v>
      </c>
      <c r="N119" t="str">
        <f t="shared" si="18"/>
        <v>战斗类型-挂机关卡|26|500</v>
      </c>
    </row>
    <row r="120" spans="1:14">
      <c r="A120">
        <f t="shared" si="20"/>
        <v>371</v>
      </c>
      <c r="B120">
        <v>119</v>
      </c>
      <c r="C120">
        <f t="shared" si="14"/>
        <v>24</v>
      </c>
      <c r="D120">
        <f t="shared" si="15"/>
        <v>4</v>
      </c>
      <c r="E120" t="str">
        <f t="shared" si="16"/>
        <v>通关星球24-4</v>
      </c>
      <c r="F120">
        <f>VLOOKUP(B120,[1]精英关卡!$B$50:$C$809,2)</f>
        <v>294</v>
      </c>
      <c r="G120" s="1">
        <f>ROUND(VLOOKUP(F120,[1]战斗模型!$B$142:$G$163,5),-1)*5</f>
        <v>15000</v>
      </c>
      <c r="H120" t="str">
        <f t="shared" si="19"/>
        <v>职业总等级到达15000</v>
      </c>
      <c r="I120" t="str">
        <f t="shared" si="17"/>
        <v>战斗类型-精英关卡|24|4</v>
      </c>
      <c r="J120" s="2">
        <f>VLOOKUP(F120,[1]在线挂机!$B$73:$E$81,4)*(F120-$F$101)+$J$101</f>
        <v>11750</v>
      </c>
      <c r="K120" cm="1">
        <f t="array" ref="K120">INDEX(R:R,MATCH(J120-1,T:T,1))+1</f>
        <v>27</v>
      </c>
      <c r="L120">
        <f>ROUND(J120-VLOOKUP(K120-1,R:T,3),0)</f>
        <v>150</v>
      </c>
      <c r="M120" t="str">
        <f>"通关守卫战:"&amp;VLOOKUP(K120,[2]辅助表!$A:$B,2)&amp;L120</f>
        <v>通关守卫战:冰川星150</v>
      </c>
      <c r="N120" t="str">
        <f t="shared" si="18"/>
        <v>战斗类型-挂机关卡|27|150</v>
      </c>
    </row>
    <row r="121" spans="1:14">
      <c r="A121">
        <f t="shared" si="20"/>
        <v>374</v>
      </c>
      <c r="B121">
        <v>120</v>
      </c>
      <c r="C121">
        <f t="shared" si="14"/>
        <v>24</v>
      </c>
      <c r="D121">
        <f t="shared" si="15"/>
        <v>5</v>
      </c>
      <c r="E121" t="str">
        <f t="shared" si="16"/>
        <v>通关星球24-5</v>
      </c>
      <c r="F121">
        <f>VLOOKUP(B121,[1]精英关卡!$B$50:$C$809,2)</f>
        <v>299</v>
      </c>
      <c r="G121" s="1">
        <f>ROUND(VLOOKUP(F121,[1]战斗模型!$B$142:$G$163,5),-1)*5</f>
        <v>15000</v>
      </c>
      <c r="H121" t="str">
        <f t="shared" si="19"/>
        <v>职业总等级到达15000</v>
      </c>
      <c r="I121" t="str">
        <f t="shared" si="17"/>
        <v>战斗类型-精英关卡|24|5</v>
      </c>
      <c r="J121" s="2">
        <f>VLOOKUP(F121,[1]在线挂机!$B$73:$E$81,4)*(F121-$F$101)+$J$101</f>
        <v>11900</v>
      </c>
      <c r="K121" cm="1">
        <f t="array" ref="K121">INDEX(R:R,MATCH(J121-1,T:T,1))+1</f>
        <v>27</v>
      </c>
      <c r="L121">
        <f>ROUND(J121-VLOOKUP(K121-1,R:T,3),0)</f>
        <v>300</v>
      </c>
      <c r="M121" t="str">
        <f>"通关守卫战:"&amp;VLOOKUP(K121,[2]辅助表!$A:$B,2)&amp;L121</f>
        <v>通关守卫战:冰川星300</v>
      </c>
      <c r="N121" t="str">
        <f t="shared" si="18"/>
        <v>战斗类型-挂机关卡|27|300</v>
      </c>
    </row>
    <row r="122" spans="1:14">
      <c r="A122">
        <f t="shared" si="20"/>
        <v>377</v>
      </c>
      <c r="B122">
        <v>121</v>
      </c>
      <c r="C122">
        <f t="shared" si="14"/>
        <v>25</v>
      </c>
      <c r="D122">
        <f t="shared" si="15"/>
        <v>1</v>
      </c>
      <c r="E122" t="str">
        <f t="shared" si="16"/>
        <v>通关星球25-1</v>
      </c>
      <c r="F122">
        <f>VLOOKUP(B122,[1]精英关卡!$B$50:$C$809,2)</f>
        <v>304</v>
      </c>
      <c r="G122" s="1">
        <f>ROUND(VLOOKUP(F122,[1]战斗模型!$B$142:$G$163,5),-1)*5</f>
        <v>15000</v>
      </c>
      <c r="H122" t="str">
        <f t="shared" si="19"/>
        <v>职业总等级到达15000</v>
      </c>
      <c r="I122" t="str">
        <f t="shared" si="17"/>
        <v>战斗类型-精英关卡|25|1</v>
      </c>
      <c r="J122" s="1">
        <f>VLOOKUP(F122,[1]在线挂机!$B$73:$E$81,4)*(F122-$F$121)+$J$121</f>
        <v>12000</v>
      </c>
      <c r="K122" cm="1">
        <f t="array" ref="K122">INDEX(R:R,MATCH(J122-1,T:T,1))+1</f>
        <v>27</v>
      </c>
      <c r="L122">
        <f>ROUND(J122-VLOOKUP(K122-1,R:T,3),0)</f>
        <v>400</v>
      </c>
      <c r="M122" t="str">
        <f>"通关守卫战:"&amp;VLOOKUP(K122,[2]辅助表!$A:$B,2)&amp;L122</f>
        <v>通关守卫战:冰川星400</v>
      </c>
      <c r="N122" t="str">
        <f t="shared" si="18"/>
        <v>战斗类型-挂机关卡|27|400</v>
      </c>
    </row>
    <row r="123" spans="1:14">
      <c r="A123">
        <f t="shared" si="20"/>
        <v>380</v>
      </c>
      <c r="B123">
        <v>122</v>
      </c>
      <c r="C123">
        <f t="shared" si="14"/>
        <v>25</v>
      </c>
      <c r="D123">
        <f t="shared" si="15"/>
        <v>2</v>
      </c>
      <c r="E123" t="str">
        <f t="shared" si="16"/>
        <v>通关星球25-2</v>
      </c>
      <c r="F123">
        <f>VLOOKUP(B123,[1]精英关卡!$B$50:$C$809,2)</f>
        <v>309</v>
      </c>
      <c r="G123" s="1">
        <f>ROUND(VLOOKUP(F123,[1]战斗模型!$B$142:$G$163,5),-1)*5</f>
        <v>15000</v>
      </c>
      <c r="H123" t="str">
        <f t="shared" si="19"/>
        <v>职业总等级到达15000</v>
      </c>
      <c r="I123" t="str">
        <f t="shared" si="17"/>
        <v>战斗类型-精英关卡|25|2</v>
      </c>
      <c r="J123" s="2">
        <f>VLOOKUP(F123,[1]在线挂机!$B$73:$E$81,4)*(F123-$F$121)+$J$121</f>
        <v>12100</v>
      </c>
      <c r="K123" cm="1">
        <f t="array" ref="K123">INDEX(R:R,MATCH(J123-1,T:T,1))+1</f>
        <v>27</v>
      </c>
      <c r="L123">
        <f>ROUND(J123-VLOOKUP(K123-1,R:T,3),0)</f>
        <v>500</v>
      </c>
      <c r="M123" t="str">
        <f>"通关守卫战:"&amp;VLOOKUP(K123,[2]辅助表!$A:$B,2)&amp;L123</f>
        <v>通关守卫战:冰川星500</v>
      </c>
      <c r="N123" t="str">
        <f t="shared" si="18"/>
        <v>战斗类型-挂机关卡|27|500</v>
      </c>
    </row>
    <row r="124" spans="1:14">
      <c r="A124">
        <f t="shared" si="20"/>
        <v>383</v>
      </c>
      <c r="B124">
        <v>123</v>
      </c>
      <c r="C124">
        <f t="shared" si="14"/>
        <v>25</v>
      </c>
      <c r="D124">
        <f t="shared" si="15"/>
        <v>3</v>
      </c>
      <c r="E124" t="str">
        <f t="shared" si="16"/>
        <v>通关星球25-3</v>
      </c>
      <c r="F124">
        <f>VLOOKUP(B124,[1]精英关卡!$B$50:$C$809,2)</f>
        <v>314</v>
      </c>
      <c r="G124" s="1">
        <f>ROUND(VLOOKUP(F124,[1]战斗模型!$B$142:$G$163,5),-1)*5</f>
        <v>15000</v>
      </c>
      <c r="H124" t="str">
        <f t="shared" si="19"/>
        <v>职业总等级到达15000</v>
      </c>
      <c r="I124" t="str">
        <f t="shared" si="17"/>
        <v>战斗类型-精英关卡|25|3</v>
      </c>
      <c r="J124" s="2">
        <f>VLOOKUP(F124,[1]在线挂机!$B$73:$E$81,4)*(F124-$F$121)+$J$121</f>
        <v>12200</v>
      </c>
      <c r="K124" cm="1">
        <f t="array" ref="K124">INDEX(R:R,MATCH(J124-1,T:T,1))+1</f>
        <v>28</v>
      </c>
      <c r="L124">
        <f>ROUND(J124-VLOOKUP(K124-1,R:T,3),0)</f>
        <v>100</v>
      </c>
      <c r="M124" t="str">
        <f>"通关守卫战:"&amp;VLOOKUP(K124,[2]辅助表!$A:$B,2)&amp;L124</f>
        <v>通关守卫战:炙岩星100</v>
      </c>
      <c r="N124" t="str">
        <f t="shared" si="18"/>
        <v>战斗类型-挂机关卡|28|100</v>
      </c>
    </row>
    <row r="125" spans="1:14">
      <c r="A125">
        <f t="shared" si="20"/>
        <v>386</v>
      </c>
      <c r="B125">
        <v>124</v>
      </c>
      <c r="C125">
        <f t="shared" si="14"/>
        <v>25</v>
      </c>
      <c r="D125">
        <f t="shared" si="15"/>
        <v>4</v>
      </c>
      <c r="E125" t="str">
        <f t="shared" si="16"/>
        <v>通关星球25-4</v>
      </c>
      <c r="F125">
        <f>VLOOKUP(B125,[1]精英关卡!$B$50:$C$809,2)</f>
        <v>319</v>
      </c>
      <c r="G125" s="1">
        <f>ROUND(VLOOKUP(F125,[1]战斗模型!$B$142:$G$163,5),-1)*5</f>
        <v>15000</v>
      </c>
      <c r="H125" t="str">
        <f t="shared" si="19"/>
        <v>职业总等级到达15000</v>
      </c>
      <c r="I125" t="str">
        <f t="shared" si="17"/>
        <v>战斗类型-精英关卡|25|4</v>
      </c>
      <c r="J125" s="2">
        <f>VLOOKUP(F125,[1]在线挂机!$B$73:$E$81,4)*(F125-$F$121)+$J$121</f>
        <v>12300</v>
      </c>
      <c r="K125" cm="1">
        <f t="array" ref="K125">INDEX(R:R,MATCH(J125-1,T:T,1))+1</f>
        <v>28</v>
      </c>
      <c r="L125">
        <f>ROUND(J125-VLOOKUP(K125-1,R:T,3),0)</f>
        <v>200</v>
      </c>
      <c r="M125" t="str">
        <f>"通关守卫战:"&amp;VLOOKUP(K125,[2]辅助表!$A:$B,2)&amp;L125</f>
        <v>通关守卫战:炙岩星200</v>
      </c>
      <c r="N125" t="str">
        <f t="shared" si="18"/>
        <v>战斗类型-挂机关卡|28|200</v>
      </c>
    </row>
    <row r="126" spans="1:14">
      <c r="A126">
        <f t="shared" si="20"/>
        <v>389</v>
      </c>
      <c r="B126">
        <v>125</v>
      </c>
      <c r="C126">
        <f t="shared" si="14"/>
        <v>25</v>
      </c>
      <c r="D126">
        <f t="shared" si="15"/>
        <v>5</v>
      </c>
      <c r="E126" t="str">
        <f t="shared" si="16"/>
        <v>通关星球25-5</v>
      </c>
      <c r="F126">
        <f>VLOOKUP(B126,[1]精英关卡!$B$50:$C$809,2)</f>
        <v>324</v>
      </c>
      <c r="G126" s="1">
        <f>ROUND(VLOOKUP(F126,[1]战斗模型!$B$142:$G$163,5),-1)*5</f>
        <v>15000</v>
      </c>
      <c r="H126" t="str">
        <f t="shared" si="19"/>
        <v>职业总等级到达15000</v>
      </c>
      <c r="I126" t="str">
        <f t="shared" si="17"/>
        <v>战斗类型-精英关卡|25|5</v>
      </c>
      <c r="J126" s="2">
        <f>VLOOKUP(F126,[1]在线挂机!$B$73:$E$81,4)*(F126-$F$121)+$J$121</f>
        <v>12400</v>
      </c>
      <c r="K126" cm="1">
        <f t="array" ref="K126">INDEX(R:R,MATCH(J126-1,T:T,1))+1</f>
        <v>28</v>
      </c>
      <c r="L126">
        <f>ROUND(J126-VLOOKUP(K126-1,R:T,3),0)</f>
        <v>300</v>
      </c>
      <c r="M126" t="str">
        <f>"通关守卫战:"&amp;VLOOKUP(K126,[2]辅助表!$A:$B,2)&amp;L126</f>
        <v>通关守卫战:炙岩星300</v>
      </c>
      <c r="N126" t="str">
        <f t="shared" si="18"/>
        <v>战斗类型-挂机关卡|28|300</v>
      </c>
    </row>
    <row r="127" spans="1:14">
      <c r="A127">
        <f t="shared" si="20"/>
        <v>392</v>
      </c>
      <c r="B127">
        <v>126</v>
      </c>
      <c r="C127">
        <f t="shared" si="14"/>
        <v>26</v>
      </c>
      <c r="D127">
        <f t="shared" si="15"/>
        <v>1</v>
      </c>
      <c r="E127" t="str">
        <f t="shared" si="16"/>
        <v>通关星球26-1</v>
      </c>
      <c r="F127">
        <f>VLOOKUP(B127,[1]精英关卡!$B$50:$C$809,2)</f>
        <v>329</v>
      </c>
      <c r="G127" s="1">
        <f>ROUND(VLOOKUP(F127,[1]战斗模型!$B$142:$G$163,5),-1)*5</f>
        <v>15000</v>
      </c>
      <c r="H127" t="str">
        <f t="shared" si="19"/>
        <v>职业总等级到达15000</v>
      </c>
      <c r="I127" t="str">
        <f t="shared" si="17"/>
        <v>战斗类型-精英关卡|26|1</v>
      </c>
      <c r="J127" s="2">
        <f>VLOOKUP(F127,[1]在线挂机!$B$73:$E$81,4)*(F127-$F$121)+$J$121</f>
        <v>12500</v>
      </c>
      <c r="K127" cm="1">
        <f t="array" ref="K127">INDEX(R:R,MATCH(J127-1,T:T,1))+1</f>
        <v>28</v>
      </c>
      <c r="L127">
        <f>ROUND(J127-VLOOKUP(K127-1,R:T,3),0)</f>
        <v>400</v>
      </c>
      <c r="M127" t="str">
        <f>"通关守卫战:"&amp;VLOOKUP(K127,[2]辅助表!$A:$B,2)&amp;L127</f>
        <v>通关守卫战:炙岩星400</v>
      </c>
      <c r="N127" t="str">
        <f t="shared" si="18"/>
        <v>战斗类型-挂机关卡|28|400</v>
      </c>
    </row>
    <row r="128" spans="1:14">
      <c r="A128">
        <f t="shared" si="20"/>
        <v>395</v>
      </c>
      <c r="B128">
        <v>127</v>
      </c>
      <c r="C128">
        <f t="shared" si="14"/>
        <v>26</v>
      </c>
      <c r="D128">
        <f t="shared" si="15"/>
        <v>2</v>
      </c>
      <c r="E128" t="str">
        <f t="shared" si="16"/>
        <v>通关星球26-2</v>
      </c>
      <c r="F128">
        <f>VLOOKUP(B128,[1]精英关卡!$B$50:$C$809,2)</f>
        <v>334</v>
      </c>
      <c r="G128" s="1">
        <f>ROUND(VLOOKUP(F128,[1]战斗模型!$B$142:$G$163,5),-1)*5</f>
        <v>15000</v>
      </c>
      <c r="H128" t="str">
        <f t="shared" si="19"/>
        <v>职业总等级到达15000</v>
      </c>
      <c r="I128" t="str">
        <f t="shared" si="17"/>
        <v>战斗类型-精英关卡|26|2</v>
      </c>
      <c r="J128" s="2">
        <f>VLOOKUP(F128,[1]在线挂机!$B$73:$E$81,4)*(F128-$F$121)+$J$121</f>
        <v>12600</v>
      </c>
      <c r="K128" cm="1">
        <f t="array" ref="K128">INDEX(R:R,MATCH(J128-1,T:T,1))+1</f>
        <v>28</v>
      </c>
      <c r="L128">
        <f>ROUND(J128-VLOOKUP(K128-1,R:T,3),0)</f>
        <v>500</v>
      </c>
      <c r="M128" t="str">
        <f>"通关守卫战:"&amp;VLOOKUP(K128,[2]辅助表!$A:$B,2)&amp;L128</f>
        <v>通关守卫战:炙岩星500</v>
      </c>
      <c r="N128" t="str">
        <f t="shared" si="18"/>
        <v>战斗类型-挂机关卡|28|500</v>
      </c>
    </row>
    <row r="129" spans="1:14">
      <c r="A129">
        <f t="shared" si="20"/>
        <v>398</v>
      </c>
      <c r="B129">
        <v>128</v>
      </c>
      <c r="C129">
        <f t="shared" si="14"/>
        <v>26</v>
      </c>
      <c r="D129">
        <f t="shared" si="15"/>
        <v>3</v>
      </c>
      <c r="E129" t="str">
        <f t="shared" si="16"/>
        <v>通关星球26-3</v>
      </c>
      <c r="F129">
        <f>VLOOKUP(B129,[1]精英关卡!$B$50:$C$809,2)</f>
        <v>339</v>
      </c>
      <c r="G129" s="1">
        <f>ROUND(VLOOKUP(F129,[1]战斗模型!$B$142:$G$163,5),-1)*5</f>
        <v>15000</v>
      </c>
      <c r="H129" t="str">
        <f t="shared" si="19"/>
        <v>职业总等级到达15000</v>
      </c>
      <c r="I129" t="str">
        <f t="shared" si="17"/>
        <v>战斗类型-精英关卡|26|3</v>
      </c>
      <c r="J129" s="2">
        <f>VLOOKUP(F129,[1]在线挂机!$B$73:$E$81,4)*(F129-$F$121)+$J$121</f>
        <v>12700</v>
      </c>
      <c r="K129" cm="1">
        <f t="array" ref="K129">INDEX(R:R,MATCH(J129-1,T:T,1))+1</f>
        <v>29</v>
      </c>
      <c r="L129">
        <f>ROUND(J129-VLOOKUP(K129-1,R:T,3),0)</f>
        <v>100</v>
      </c>
      <c r="M129" t="str">
        <f>"通关守卫战:"&amp;VLOOKUP(K129,[2]辅助表!$A:$B,2)&amp;L129</f>
        <v>通关守卫战:光明星100</v>
      </c>
      <c r="N129" t="str">
        <f t="shared" si="18"/>
        <v>战斗类型-挂机关卡|29|100</v>
      </c>
    </row>
    <row r="130" spans="1:14">
      <c r="A130">
        <f t="shared" si="20"/>
        <v>401</v>
      </c>
      <c r="B130">
        <v>129</v>
      </c>
      <c r="C130">
        <f t="shared" ref="C130:C193" si="21">IF(MOD(B130,5)=0,INT(B130/5),INT(B130/5)+1)</f>
        <v>26</v>
      </c>
      <c r="D130">
        <f t="shared" ref="D130:D193" si="22">IF(MOD(B130,5)=0,5,MOD(B130,5))</f>
        <v>4</v>
      </c>
      <c r="E130" t="str">
        <f t="shared" ref="E130:E193" si="23">"通关星球"&amp;C130&amp;"-"&amp;D130</f>
        <v>通关星球26-4</v>
      </c>
      <c r="F130">
        <f>VLOOKUP(B130,[1]精英关卡!$B$50:$C$809,2)</f>
        <v>344</v>
      </c>
      <c r="G130" s="1">
        <f>ROUND(VLOOKUP(F130,[1]战斗模型!$B$142:$G$163,5),-1)*5</f>
        <v>15000</v>
      </c>
      <c r="H130" t="str">
        <f t="shared" si="19"/>
        <v>职业总等级到达15000</v>
      </c>
      <c r="I130" t="str">
        <f t="shared" ref="I130:I193" si="24">"战斗类型-精英关卡|"&amp;C130&amp;"|"&amp;D130</f>
        <v>战斗类型-精英关卡|26|4</v>
      </c>
      <c r="J130" s="2">
        <f>VLOOKUP(F130,[1]在线挂机!$B$73:$E$81,4)*(F130-$F$121)+$J$121</f>
        <v>12800</v>
      </c>
      <c r="K130" cm="1">
        <f t="array" ref="K130">INDEX(R:R,MATCH(J130-1,T:T,1))+1</f>
        <v>29</v>
      </c>
      <c r="L130">
        <f>ROUND(J130-VLOOKUP(K130-1,R:T,3),0)</f>
        <v>200</v>
      </c>
      <c r="M130" t="str">
        <f>"通关守卫战:"&amp;VLOOKUP(K130,[2]辅助表!$A:$B,2)&amp;L130</f>
        <v>通关守卫战:光明星200</v>
      </c>
      <c r="N130" t="str">
        <f t="shared" ref="N130:N193" si="25">"战斗类型-挂机关卡|"&amp;K130&amp;"|"&amp;L130</f>
        <v>战斗类型-挂机关卡|29|200</v>
      </c>
    </row>
    <row r="131" spans="1:14">
      <c r="A131">
        <f t="shared" si="20"/>
        <v>404</v>
      </c>
      <c r="B131">
        <v>130</v>
      </c>
      <c r="C131">
        <f t="shared" si="21"/>
        <v>26</v>
      </c>
      <c r="D131">
        <f t="shared" si="22"/>
        <v>5</v>
      </c>
      <c r="E131" t="str">
        <f t="shared" si="23"/>
        <v>通关星球26-5</v>
      </c>
      <c r="F131">
        <f>VLOOKUP(B131,[1]精英关卡!$B$50:$C$809,2)</f>
        <v>349</v>
      </c>
      <c r="G131" s="1">
        <f>ROUND(VLOOKUP(F131,[1]战斗模型!$B$142:$G$163,5),-1)*5</f>
        <v>15000</v>
      </c>
      <c r="H131" t="str">
        <f t="shared" ref="H131:H194" si="26">"职业总等级到达"&amp;G131</f>
        <v>职业总等级到达15000</v>
      </c>
      <c r="I131" t="str">
        <f t="shared" si="24"/>
        <v>战斗类型-精英关卡|26|5</v>
      </c>
      <c r="J131" s="2">
        <f>VLOOKUP(F131,[1]在线挂机!$B$73:$E$81,4)*(F131-$F$121)+$J$121</f>
        <v>12900</v>
      </c>
      <c r="K131" cm="1">
        <f t="array" ref="K131">INDEX(R:R,MATCH(J131-1,T:T,1))+1</f>
        <v>29</v>
      </c>
      <c r="L131">
        <f>ROUND(J131-VLOOKUP(K131-1,R:T,3),0)</f>
        <v>300</v>
      </c>
      <c r="M131" t="str">
        <f>"通关守卫战:"&amp;VLOOKUP(K131,[2]辅助表!$A:$B,2)&amp;L131</f>
        <v>通关守卫战:光明星300</v>
      </c>
      <c r="N131" t="str">
        <f t="shared" si="25"/>
        <v>战斗类型-挂机关卡|29|300</v>
      </c>
    </row>
    <row r="132" spans="1:14">
      <c r="A132">
        <f t="shared" si="20"/>
        <v>407</v>
      </c>
      <c r="B132">
        <v>131</v>
      </c>
      <c r="C132">
        <f t="shared" si="21"/>
        <v>27</v>
      </c>
      <c r="D132">
        <f t="shared" si="22"/>
        <v>1</v>
      </c>
      <c r="E132" t="str">
        <f t="shared" si="23"/>
        <v>通关星球27-1</v>
      </c>
      <c r="F132">
        <f>VLOOKUP(B132,[1]精英关卡!$B$50:$C$809,2)</f>
        <v>354</v>
      </c>
      <c r="G132" s="1">
        <f>ROUND(VLOOKUP(F132,[1]战斗模型!$B$142:$G$163,5),-1)*5</f>
        <v>15000</v>
      </c>
      <c r="H132" t="str">
        <f t="shared" si="26"/>
        <v>职业总等级到达15000</v>
      </c>
      <c r="I132" t="str">
        <f t="shared" si="24"/>
        <v>战斗类型-精英关卡|27|1</v>
      </c>
      <c r="J132" s="2">
        <f>VLOOKUP(F132,[1]在线挂机!$B$73:$E$81,4)*(F132-$F$121)+$J$121</f>
        <v>13000</v>
      </c>
      <c r="K132" cm="1">
        <f t="array" ref="K132">INDEX(R:R,MATCH(J132-1,T:T,1))+1</f>
        <v>29</v>
      </c>
      <c r="L132">
        <f>ROUND(J132-VLOOKUP(K132-1,R:T,3),0)</f>
        <v>400</v>
      </c>
      <c r="M132" t="str">
        <f>"通关守卫战:"&amp;VLOOKUP(K132,[2]辅助表!$A:$B,2)&amp;L132</f>
        <v>通关守卫战:光明星400</v>
      </c>
      <c r="N132" t="str">
        <f t="shared" si="25"/>
        <v>战斗类型-挂机关卡|29|400</v>
      </c>
    </row>
    <row r="133" spans="1:14">
      <c r="A133">
        <f t="shared" si="20"/>
        <v>410</v>
      </c>
      <c r="B133">
        <v>132</v>
      </c>
      <c r="C133">
        <f t="shared" si="21"/>
        <v>27</v>
      </c>
      <c r="D133">
        <f t="shared" si="22"/>
        <v>2</v>
      </c>
      <c r="E133" t="str">
        <f t="shared" si="23"/>
        <v>通关星球27-2</v>
      </c>
      <c r="F133">
        <f>VLOOKUP(B133,[1]精英关卡!$B$50:$C$809,2)</f>
        <v>359</v>
      </c>
      <c r="G133" s="1">
        <f>ROUND(VLOOKUP(F133,[1]战斗模型!$B$142:$G$163,5),-1)*5</f>
        <v>15000</v>
      </c>
      <c r="H133" t="str">
        <f t="shared" si="26"/>
        <v>职业总等级到达15000</v>
      </c>
      <c r="I133" t="str">
        <f t="shared" si="24"/>
        <v>战斗类型-精英关卡|27|2</v>
      </c>
      <c r="J133" s="2">
        <f>VLOOKUP(F133,[1]在线挂机!$B$73:$E$81,4)*(F133-$F$121)+$J$121</f>
        <v>13100</v>
      </c>
      <c r="K133" cm="1">
        <f t="array" ref="K133">INDEX(R:R,MATCH(J133-1,T:T,1))+1</f>
        <v>29</v>
      </c>
      <c r="L133">
        <f>ROUND(J133-VLOOKUP(K133-1,R:T,3),0)</f>
        <v>500</v>
      </c>
      <c r="M133" t="str">
        <f>"通关守卫战:"&amp;VLOOKUP(K133,[2]辅助表!$A:$B,2)&amp;L133</f>
        <v>通关守卫战:光明星500</v>
      </c>
      <c r="N133" t="str">
        <f t="shared" si="25"/>
        <v>战斗类型-挂机关卡|29|500</v>
      </c>
    </row>
    <row r="134" spans="1:14">
      <c r="A134">
        <f t="shared" si="20"/>
        <v>413</v>
      </c>
      <c r="B134">
        <v>133</v>
      </c>
      <c r="C134">
        <f t="shared" si="21"/>
        <v>27</v>
      </c>
      <c r="D134">
        <f t="shared" si="22"/>
        <v>3</v>
      </c>
      <c r="E134" t="str">
        <f t="shared" si="23"/>
        <v>通关星球27-3</v>
      </c>
      <c r="F134">
        <f>VLOOKUP(B134,[1]精英关卡!$B$50:$C$809,2)</f>
        <v>364</v>
      </c>
      <c r="G134" s="1">
        <f>ROUND(VLOOKUP(F134,[1]战斗模型!$B$142:$G$163,5),-1)*5</f>
        <v>15000</v>
      </c>
      <c r="H134" t="str">
        <f t="shared" si="26"/>
        <v>职业总等级到达15000</v>
      </c>
      <c r="I134" t="str">
        <f t="shared" si="24"/>
        <v>战斗类型-精英关卡|27|3</v>
      </c>
      <c r="J134" s="2">
        <f>VLOOKUP(F134,[1]在线挂机!$B$73:$E$81,4)*(F134-$F$121)+$J$121</f>
        <v>13200</v>
      </c>
      <c r="K134" cm="1">
        <f t="array" ref="K134">INDEX(R:R,MATCH(J134-1,T:T,1))+1</f>
        <v>30</v>
      </c>
      <c r="L134">
        <f>ROUND(J134-VLOOKUP(K134-1,R:T,3),0)</f>
        <v>100</v>
      </c>
      <c r="M134" t="str">
        <f>"通关守卫战:"&amp;VLOOKUP(K134,[2]辅助表!$A:$B,2)&amp;L134</f>
        <v>通关守卫战:暗紫星100</v>
      </c>
      <c r="N134" t="str">
        <f t="shared" si="25"/>
        <v>战斗类型-挂机关卡|30|100</v>
      </c>
    </row>
    <row r="135" spans="1:14">
      <c r="A135">
        <f t="shared" si="20"/>
        <v>416</v>
      </c>
      <c r="B135">
        <v>134</v>
      </c>
      <c r="C135">
        <f t="shared" si="21"/>
        <v>27</v>
      </c>
      <c r="D135">
        <f t="shared" si="22"/>
        <v>4</v>
      </c>
      <c r="E135" t="str">
        <f t="shared" si="23"/>
        <v>通关星球27-4</v>
      </c>
      <c r="F135">
        <f>VLOOKUP(B135,[1]精英关卡!$B$50:$C$809,2)</f>
        <v>369</v>
      </c>
      <c r="G135" s="1">
        <f>ROUND(VLOOKUP(F135,[1]战斗模型!$B$142:$G$163,5),-1)*5</f>
        <v>15000</v>
      </c>
      <c r="H135" t="str">
        <f t="shared" si="26"/>
        <v>职业总等级到达15000</v>
      </c>
      <c r="I135" t="str">
        <f t="shared" si="24"/>
        <v>战斗类型-精英关卡|27|4</v>
      </c>
      <c r="J135" s="2">
        <f>VLOOKUP(F135,[1]在线挂机!$B$73:$E$81,4)*(F135-$F$121)+$J$121</f>
        <v>13300</v>
      </c>
      <c r="K135" cm="1">
        <f t="array" ref="K135">INDEX(R:R,MATCH(J135-1,T:T,1))+1</f>
        <v>30</v>
      </c>
      <c r="L135">
        <f>ROUND(J135-VLOOKUP(K135-1,R:T,3),0)</f>
        <v>200</v>
      </c>
      <c r="M135" t="str">
        <f>"通关守卫战:"&amp;VLOOKUP(K135,[2]辅助表!$A:$B,2)&amp;L135</f>
        <v>通关守卫战:暗紫星200</v>
      </c>
      <c r="N135" t="str">
        <f t="shared" si="25"/>
        <v>战斗类型-挂机关卡|30|200</v>
      </c>
    </row>
    <row r="136" spans="1:14">
      <c r="A136">
        <f t="shared" si="20"/>
        <v>419</v>
      </c>
      <c r="B136">
        <v>135</v>
      </c>
      <c r="C136">
        <f t="shared" si="21"/>
        <v>27</v>
      </c>
      <c r="D136">
        <f t="shared" si="22"/>
        <v>5</v>
      </c>
      <c r="E136" t="str">
        <f t="shared" si="23"/>
        <v>通关星球27-5</v>
      </c>
      <c r="F136">
        <f>VLOOKUP(B136,[1]精英关卡!$B$50:$C$809,2)</f>
        <v>374</v>
      </c>
      <c r="G136" s="1">
        <f>ROUND(VLOOKUP(F136,[1]战斗模型!$B$142:$G$163,5),-1)*5</f>
        <v>15000</v>
      </c>
      <c r="H136" t="str">
        <f t="shared" si="26"/>
        <v>职业总等级到达15000</v>
      </c>
      <c r="I136" t="str">
        <f t="shared" si="24"/>
        <v>战斗类型-精英关卡|27|5</v>
      </c>
      <c r="J136" s="2">
        <f>VLOOKUP(F136,[1]在线挂机!$B$73:$E$81,4)*(F136-$F$121)+$J$121</f>
        <v>13400</v>
      </c>
      <c r="K136" cm="1">
        <f t="array" ref="K136">INDEX(R:R,MATCH(J136-1,T:T,1))+1</f>
        <v>30</v>
      </c>
      <c r="L136">
        <f>ROUND(J136-VLOOKUP(K136-1,R:T,3),0)</f>
        <v>300</v>
      </c>
      <c r="M136" t="str">
        <f>"通关守卫战:"&amp;VLOOKUP(K136,[2]辅助表!$A:$B,2)&amp;L136</f>
        <v>通关守卫战:暗紫星300</v>
      </c>
      <c r="N136" t="str">
        <f t="shared" si="25"/>
        <v>战斗类型-挂机关卡|30|300</v>
      </c>
    </row>
    <row r="137" spans="1:14">
      <c r="A137">
        <f t="shared" si="20"/>
        <v>422</v>
      </c>
      <c r="B137">
        <v>136</v>
      </c>
      <c r="C137">
        <f t="shared" si="21"/>
        <v>28</v>
      </c>
      <c r="D137">
        <f t="shared" si="22"/>
        <v>1</v>
      </c>
      <c r="E137" t="str">
        <f t="shared" si="23"/>
        <v>通关星球28-1</v>
      </c>
      <c r="F137">
        <f>VLOOKUP(B137,[1]精英关卡!$B$50:$C$809,2)</f>
        <v>379</v>
      </c>
      <c r="G137" s="1">
        <f>ROUND(VLOOKUP(F137,[1]战斗模型!$B$142:$G$163,5),-1)*5</f>
        <v>15000</v>
      </c>
      <c r="H137" t="str">
        <f t="shared" si="26"/>
        <v>职业总等级到达15000</v>
      </c>
      <c r="I137" t="str">
        <f t="shared" si="24"/>
        <v>战斗类型-精英关卡|28|1</v>
      </c>
      <c r="J137" s="2">
        <f>VLOOKUP(F137,[1]在线挂机!$B$73:$E$81,4)*(F137-$F$121)+$J$121</f>
        <v>13500</v>
      </c>
      <c r="K137" cm="1">
        <f t="array" ref="K137">INDEX(R:R,MATCH(J137-1,T:T,1))+1</f>
        <v>30</v>
      </c>
      <c r="L137">
        <f>ROUND(J137-VLOOKUP(K137-1,R:T,3),0)</f>
        <v>400</v>
      </c>
      <c r="M137" t="str">
        <f>"通关守卫战:"&amp;VLOOKUP(K137,[2]辅助表!$A:$B,2)&amp;L137</f>
        <v>通关守卫战:暗紫星400</v>
      </c>
      <c r="N137" t="str">
        <f t="shared" si="25"/>
        <v>战斗类型-挂机关卡|30|400</v>
      </c>
    </row>
    <row r="138" spans="1:14">
      <c r="A138">
        <f t="shared" si="20"/>
        <v>425</v>
      </c>
      <c r="B138">
        <v>137</v>
      </c>
      <c r="C138">
        <f t="shared" si="21"/>
        <v>28</v>
      </c>
      <c r="D138">
        <f t="shared" si="22"/>
        <v>2</v>
      </c>
      <c r="E138" t="str">
        <f t="shared" si="23"/>
        <v>通关星球28-2</v>
      </c>
      <c r="F138">
        <f>VLOOKUP(B138,[1]精英关卡!$B$50:$C$809,2)</f>
        <v>384</v>
      </c>
      <c r="G138" s="1">
        <f>ROUND(VLOOKUP(F138,[1]战斗模型!$B$142:$G$163,5),-1)*5</f>
        <v>15000</v>
      </c>
      <c r="H138" t="str">
        <f t="shared" si="26"/>
        <v>职业总等级到达15000</v>
      </c>
      <c r="I138" t="str">
        <f t="shared" si="24"/>
        <v>战斗类型-精英关卡|28|2</v>
      </c>
      <c r="J138" s="2">
        <f>VLOOKUP(F138,[1]在线挂机!$B$73:$E$81,4)*(F138-$F$121)+$J$121</f>
        <v>13600</v>
      </c>
      <c r="K138" cm="1">
        <f t="array" ref="K138">INDEX(R:R,MATCH(J138-1,T:T,1))+1</f>
        <v>30</v>
      </c>
      <c r="L138">
        <f>ROUND(J138-VLOOKUP(K138-1,R:T,3),0)</f>
        <v>500</v>
      </c>
      <c r="M138" t="str">
        <f>"通关守卫战:"&amp;VLOOKUP(K138,[2]辅助表!$A:$B,2)&amp;L138</f>
        <v>通关守卫战:暗紫星500</v>
      </c>
      <c r="N138" t="str">
        <f t="shared" si="25"/>
        <v>战斗类型-挂机关卡|30|500</v>
      </c>
    </row>
    <row r="139" spans="1:14">
      <c r="A139">
        <f t="shared" si="20"/>
        <v>428</v>
      </c>
      <c r="B139">
        <v>138</v>
      </c>
      <c r="C139">
        <f t="shared" si="21"/>
        <v>28</v>
      </c>
      <c r="D139">
        <f t="shared" si="22"/>
        <v>3</v>
      </c>
      <c r="E139" t="str">
        <f t="shared" si="23"/>
        <v>通关星球28-3</v>
      </c>
      <c r="F139">
        <f>VLOOKUP(B139,[1]精英关卡!$B$50:$C$809,2)</f>
        <v>389</v>
      </c>
      <c r="G139" s="1">
        <f>ROUND(VLOOKUP(F139,[1]战斗模型!$B$142:$G$163,5),-1)*5</f>
        <v>15000</v>
      </c>
      <c r="H139" t="str">
        <f t="shared" si="26"/>
        <v>职业总等级到达15000</v>
      </c>
      <c r="I139" t="str">
        <f t="shared" si="24"/>
        <v>战斗类型-精英关卡|28|3</v>
      </c>
      <c r="J139" s="2">
        <f>VLOOKUP(F139,[1]在线挂机!$B$73:$E$81,4)*(F139-$F$121)+$J$121</f>
        <v>13700</v>
      </c>
      <c r="K139" cm="1">
        <f t="array" ref="K139">INDEX(R:R,MATCH(J139-1,T:T,1))+1</f>
        <v>31</v>
      </c>
      <c r="L139">
        <f>ROUND(J139-VLOOKUP(K139-1,R:T,3),0)</f>
        <v>100</v>
      </c>
      <c r="M139" t="str">
        <f>"通关守卫战:"&amp;VLOOKUP(K139,[2]辅助表!$A:$B,2)&amp;L139</f>
        <v>通关守卫战:风气星100</v>
      </c>
      <c r="N139" t="str">
        <f t="shared" si="25"/>
        <v>战斗类型-挂机关卡|31|100</v>
      </c>
    </row>
    <row r="140" spans="1:14">
      <c r="A140">
        <f t="shared" si="20"/>
        <v>431</v>
      </c>
      <c r="B140">
        <v>139</v>
      </c>
      <c r="C140">
        <f t="shared" si="21"/>
        <v>28</v>
      </c>
      <c r="D140">
        <f t="shared" si="22"/>
        <v>4</v>
      </c>
      <c r="E140" t="str">
        <f t="shared" si="23"/>
        <v>通关星球28-4</v>
      </c>
      <c r="F140">
        <f>VLOOKUP(B140,[1]精英关卡!$B$50:$C$809,2)</f>
        <v>394</v>
      </c>
      <c r="G140" s="1">
        <f>ROUND(VLOOKUP(F140,[1]战斗模型!$B$142:$G$163,5),-1)*5</f>
        <v>15000</v>
      </c>
      <c r="H140" t="str">
        <f t="shared" si="26"/>
        <v>职业总等级到达15000</v>
      </c>
      <c r="I140" t="str">
        <f t="shared" si="24"/>
        <v>战斗类型-精英关卡|28|4</v>
      </c>
      <c r="J140" s="2">
        <f>VLOOKUP(F140,[1]在线挂机!$B$73:$E$81,4)*(F140-$F$121)+$J$121</f>
        <v>13800</v>
      </c>
      <c r="K140" cm="1">
        <f t="array" ref="K140">INDEX(R:R,MATCH(J140-1,T:T,1))+1</f>
        <v>31</v>
      </c>
      <c r="L140">
        <f>ROUND(J140-VLOOKUP(K140-1,R:T,3),0)</f>
        <v>200</v>
      </c>
      <c r="M140" t="str">
        <f>"通关守卫战:"&amp;VLOOKUP(K140,[2]辅助表!$A:$B,2)&amp;L140</f>
        <v>通关守卫战:风气星200</v>
      </c>
      <c r="N140" t="str">
        <f t="shared" si="25"/>
        <v>战斗类型-挂机关卡|31|200</v>
      </c>
    </row>
    <row r="141" spans="1:14">
      <c r="A141">
        <f t="shared" si="20"/>
        <v>434</v>
      </c>
      <c r="B141">
        <v>140</v>
      </c>
      <c r="C141">
        <f t="shared" si="21"/>
        <v>28</v>
      </c>
      <c r="D141">
        <f t="shared" si="22"/>
        <v>5</v>
      </c>
      <c r="E141" t="str">
        <f t="shared" si="23"/>
        <v>通关星球28-5</v>
      </c>
      <c r="F141">
        <f>VLOOKUP(B141,[1]精英关卡!$B$50:$C$809,2)</f>
        <v>399</v>
      </c>
      <c r="G141" s="1">
        <f>ROUND(VLOOKUP(F141,[1]战斗模型!$B$142:$G$163,5),-1)*5</f>
        <v>15000</v>
      </c>
      <c r="H141" t="str">
        <f t="shared" si="26"/>
        <v>职业总等级到达15000</v>
      </c>
      <c r="I141" t="str">
        <f t="shared" si="24"/>
        <v>战斗类型-精英关卡|28|5</v>
      </c>
      <c r="J141" s="2">
        <f>VLOOKUP(F141,[1]在线挂机!$B$73:$E$81,4)*(F141-$F$121)+$J$121</f>
        <v>13900</v>
      </c>
      <c r="K141" cm="1">
        <f t="array" ref="K141">INDEX(R:R,MATCH(J141-1,T:T,1))+1</f>
        <v>31</v>
      </c>
      <c r="L141">
        <f>ROUND(J141-VLOOKUP(K141-1,R:T,3),0)</f>
        <v>300</v>
      </c>
      <c r="M141" t="str">
        <f>"通关守卫战:"&amp;VLOOKUP(K141,[2]辅助表!$A:$B,2)&amp;L141</f>
        <v>通关守卫战:风气星300</v>
      </c>
      <c r="N141" t="str">
        <f t="shared" si="25"/>
        <v>战斗类型-挂机关卡|31|300</v>
      </c>
    </row>
    <row r="142" spans="1:14">
      <c r="A142">
        <f t="shared" si="20"/>
        <v>437</v>
      </c>
      <c r="B142">
        <v>141</v>
      </c>
      <c r="C142">
        <f t="shared" si="21"/>
        <v>29</v>
      </c>
      <c r="D142">
        <f t="shared" si="22"/>
        <v>1</v>
      </c>
      <c r="E142" t="str">
        <f t="shared" si="23"/>
        <v>通关星球29-1</v>
      </c>
      <c r="F142">
        <f>VLOOKUP(B142,[1]精英关卡!$B$50:$C$809,2)</f>
        <v>404</v>
      </c>
      <c r="G142" s="1">
        <f>ROUND(VLOOKUP(F142,[1]战斗模型!$B$142:$G$163,5),-1)*5</f>
        <v>15000</v>
      </c>
      <c r="H142" t="str">
        <f t="shared" si="26"/>
        <v>职业总等级到达15000</v>
      </c>
      <c r="I142" t="str">
        <f t="shared" si="24"/>
        <v>战斗类型-精英关卡|29|1</v>
      </c>
      <c r="J142" s="1">
        <f>VLOOKUP(F142,[1]在线挂机!$B$73:$E$81,4)*(F142-$F$141)+$J$141</f>
        <v>13950</v>
      </c>
      <c r="K142" cm="1">
        <f t="array" ref="K142">INDEX(R:R,MATCH(J142-1,T:T,1))+1</f>
        <v>31</v>
      </c>
      <c r="L142">
        <f>ROUND(J142-VLOOKUP(K142-1,R:T,3),0)</f>
        <v>350</v>
      </c>
      <c r="M142" t="str">
        <f>"通关守卫战:"&amp;VLOOKUP(K142,[2]辅助表!$A:$B,2)&amp;L142</f>
        <v>通关守卫战:风气星350</v>
      </c>
      <c r="N142" t="str">
        <f t="shared" si="25"/>
        <v>战斗类型-挂机关卡|31|350</v>
      </c>
    </row>
    <row r="143" spans="1:14">
      <c r="A143">
        <f t="shared" si="20"/>
        <v>440</v>
      </c>
      <c r="B143">
        <v>142</v>
      </c>
      <c r="C143">
        <f t="shared" si="21"/>
        <v>29</v>
      </c>
      <c r="D143">
        <f t="shared" si="22"/>
        <v>2</v>
      </c>
      <c r="E143" t="str">
        <f t="shared" si="23"/>
        <v>通关星球29-2</v>
      </c>
      <c r="F143">
        <f>VLOOKUP(B143,[1]精英关卡!$B$50:$C$809,2)</f>
        <v>409</v>
      </c>
      <c r="G143" s="1">
        <f>ROUND(VLOOKUP(F143,[1]战斗模型!$B$142:$G$163,5),-1)*5</f>
        <v>15000</v>
      </c>
      <c r="H143" t="str">
        <f t="shared" si="26"/>
        <v>职业总等级到达15000</v>
      </c>
      <c r="I143" t="str">
        <f t="shared" si="24"/>
        <v>战斗类型-精英关卡|29|2</v>
      </c>
      <c r="J143" s="2">
        <f>VLOOKUP(F143,[1]在线挂机!$B$73:$E$81,4)*(F143-$F$141)+$J$141</f>
        <v>14000</v>
      </c>
      <c r="K143" cm="1">
        <f t="array" ref="K143">INDEX(R:R,MATCH(J143-1,T:T,1))+1</f>
        <v>31</v>
      </c>
      <c r="L143">
        <f>ROUND(J143-VLOOKUP(K143-1,R:T,3),0)</f>
        <v>400</v>
      </c>
      <c r="M143" t="str">
        <f>"通关守卫战:"&amp;VLOOKUP(K143,[2]辅助表!$A:$B,2)&amp;L143</f>
        <v>通关守卫战:风气星400</v>
      </c>
      <c r="N143" t="str">
        <f t="shared" si="25"/>
        <v>战斗类型-挂机关卡|31|400</v>
      </c>
    </row>
    <row r="144" spans="1:14">
      <c r="A144">
        <f t="shared" si="20"/>
        <v>443</v>
      </c>
      <c r="B144">
        <v>143</v>
      </c>
      <c r="C144">
        <f t="shared" si="21"/>
        <v>29</v>
      </c>
      <c r="D144">
        <f t="shared" si="22"/>
        <v>3</v>
      </c>
      <c r="E144" t="str">
        <f t="shared" si="23"/>
        <v>通关星球29-3</v>
      </c>
      <c r="F144">
        <f>VLOOKUP(B144,[1]精英关卡!$B$50:$C$809,2)</f>
        <v>414</v>
      </c>
      <c r="G144" s="1">
        <f>ROUND(VLOOKUP(F144,[1]战斗模型!$B$142:$G$163,5),-1)*5</f>
        <v>15000</v>
      </c>
      <c r="H144" t="str">
        <f t="shared" si="26"/>
        <v>职业总等级到达15000</v>
      </c>
      <c r="I144" t="str">
        <f t="shared" si="24"/>
        <v>战斗类型-精英关卡|29|3</v>
      </c>
      <c r="J144" s="2">
        <f>VLOOKUP(F144,[1]在线挂机!$B$73:$E$81,4)*(F144-$F$141)+$J$141</f>
        <v>14050</v>
      </c>
      <c r="K144" cm="1">
        <f t="array" ref="K144">INDEX(R:R,MATCH(J144-1,T:T,1))+1</f>
        <v>31</v>
      </c>
      <c r="L144">
        <f>ROUND(J144-VLOOKUP(K144-1,R:T,3),0)</f>
        <v>450</v>
      </c>
      <c r="M144" t="str">
        <f>"通关守卫战:"&amp;VLOOKUP(K144,[2]辅助表!$A:$B,2)&amp;L144</f>
        <v>通关守卫战:风气星450</v>
      </c>
      <c r="N144" t="str">
        <f t="shared" si="25"/>
        <v>战斗类型-挂机关卡|31|450</v>
      </c>
    </row>
    <row r="145" spans="1:14">
      <c r="A145">
        <f t="shared" si="20"/>
        <v>446</v>
      </c>
      <c r="B145">
        <v>144</v>
      </c>
      <c r="C145">
        <f t="shared" si="21"/>
        <v>29</v>
      </c>
      <c r="D145">
        <f t="shared" si="22"/>
        <v>4</v>
      </c>
      <c r="E145" t="str">
        <f t="shared" si="23"/>
        <v>通关星球29-4</v>
      </c>
      <c r="F145">
        <f>VLOOKUP(B145,[1]精英关卡!$B$50:$C$809,2)</f>
        <v>419</v>
      </c>
      <c r="G145" s="1">
        <f>ROUND(VLOOKUP(F145,[1]战斗模型!$B$142:$G$163,5),-1)*5</f>
        <v>15000</v>
      </c>
      <c r="H145" t="str">
        <f t="shared" si="26"/>
        <v>职业总等级到达15000</v>
      </c>
      <c r="I145" t="str">
        <f t="shared" si="24"/>
        <v>战斗类型-精英关卡|29|4</v>
      </c>
      <c r="J145" s="2">
        <f>VLOOKUP(F145,[1]在线挂机!$B$73:$E$81,4)*(F145-$F$141)+$J$141</f>
        <v>14100</v>
      </c>
      <c r="K145" cm="1">
        <f t="array" ref="K145">INDEX(R:R,MATCH(J145-1,T:T,1))+1</f>
        <v>31</v>
      </c>
      <c r="L145">
        <f>ROUND(J145-VLOOKUP(K145-1,R:T,3),0)</f>
        <v>500</v>
      </c>
      <c r="M145" t="str">
        <f>"通关守卫战:"&amp;VLOOKUP(K145,[2]辅助表!$A:$B,2)&amp;L145</f>
        <v>通关守卫战:风气星500</v>
      </c>
      <c r="N145" t="str">
        <f t="shared" si="25"/>
        <v>战斗类型-挂机关卡|31|500</v>
      </c>
    </row>
    <row r="146" spans="1:14">
      <c r="A146">
        <f t="shared" ref="A146:A208" si="27">A145+3</f>
        <v>449</v>
      </c>
      <c r="B146">
        <v>145</v>
      </c>
      <c r="C146">
        <f t="shared" si="21"/>
        <v>29</v>
      </c>
      <c r="D146">
        <f t="shared" si="22"/>
        <v>5</v>
      </c>
      <c r="E146" t="str">
        <f t="shared" si="23"/>
        <v>通关星球29-5</v>
      </c>
      <c r="F146">
        <f>VLOOKUP(B146,[1]精英关卡!$B$50:$C$809,2)</f>
        <v>424</v>
      </c>
      <c r="G146" s="1">
        <f>ROUND(VLOOKUP(F146,[1]战斗模型!$B$142:$G$163,5),-1)*5</f>
        <v>15000</v>
      </c>
      <c r="H146" t="str">
        <f t="shared" si="26"/>
        <v>职业总等级到达15000</v>
      </c>
      <c r="I146" t="str">
        <f t="shared" si="24"/>
        <v>战斗类型-精英关卡|29|5</v>
      </c>
      <c r="J146" s="2">
        <f>VLOOKUP(F146,[1]在线挂机!$B$73:$E$81,4)*(F146-$F$141)+$J$141</f>
        <v>14150</v>
      </c>
      <c r="K146" cm="1">
        <f t="array" ref="K146">INDEX(R:R,MATCH(J146-1,T:T,1))+1</f>
        <v>32</v>
      </c>
      <c r="L146">
        <f>ROUND(J146-VLOOKUP(K146-1,R:T,3),0)</f>
        <v>50</v>
      </c>
      <c r="M146" t="str">
        <f>"通关守卫战:"&amp;VLOOKUP(K146,[2]辅助表!$A:$B,2)&amp;L146</f>
        <v>通关守卫战:冰川星50</v>
      </c>
      <c r="N146" t="str">
        <f t="shared" si="25"/>
        <v>战斗类型-挂机关卡|32|50</v>
      </c>
    </row>
    <row r="147" spans="1:14">
      <c r="A147">
        <f t="shared" si="27"/>
        <v>452</v>
      </c>
      <c r="B147">
        <v>146</v>
      </c>
      <c r="C147">
        <f t="shared" si="21"/>
        <v>30</v>
      </c>
      <c r="D147">
        <f t="shared" si="22"/>
        <v>1</v>
      </c>
      <c r="E147" t="str">
        <f t="shared" si="23"/>
        <v>通关星球30-1</v>
      </c>
      <c r="F147">
        <f>VLOOKUP(B147,[1]精英关卡!$B$50:$C$809,2)</f>
        <v>429</v>
      </c>
      <c r="G147" s="1">
        <f>ROUND(VLOOKUP(F147,[1]战斗模型!$B$142:$G$163,5),-1)*5</f>
        <v>15000</v>
      </c>
      <c r="H147" t="str">
        <f t="shared" si="26"/>
        <v>职业总等级到达15000</v>
      </c>
      <c r="I147" t="str">
        <f t="shared" si="24"/>
        <v>战斗类型-精英关卡|30|1</v>
      </c>
      <c r="J147" s="2">
        <f>VLOOKUP(F147,[1]在线挂机!$B$73:$E$81,4)*(F147-$F$141)+$J$141</f>
        <v>14200</v>
      </c>
      <c r="K147" cm="1">
        <f t="array" ref="K147">INDEX(R:R,MATCH(J147-1,T:T,1))+1</f>
        <v>32</v>
      </c>
      <c r="L147">
        <f>ROUND(J147-VLOOKUP(K147-1,R:T,3),0)</f>
        <v>100</v>
      </c>
      <c r="M147" t="str">
        <f>"通关守卫战:"&amp;VLOOKUP(K147,[2]辅助表!$A:$B,2)&amp;L147</f>
        <v>通关守卫战:冰川星100</v>
      </c>
      <c r="N147" t="str">
        <f t="shared" si="25"/>
        <v>战斗类型-挂机关卡|32|100</v>
      </c>
    </row>
    <row r="148" spans="1:14">
      <c r="A148">
        <f t="shared" si="27"/>
        <v>455</v>
      </c>
      <c r="B148">
        <v>147</v>
      </c>
      <c r="C148">
        <f t="shared" si="21"/>
        <v>30</v>
      </c>
      <c r="D148">
        <f t="shared" si="22"/>
        <v>2</v>
      </c>
      <c r="E148" t="str">
        <f t="shared" si="23"/>
        <v>通关星球30-2</v>
      </c>
      <c r="F148">
        <f>VLOOKUP(B148,[1]精英关卡!$B$50:$C$809,2)</f>
        <v>434</v>
      </c>
      <c r="G148" s="1">
        <f>ROUND(VLOOKUP(F148,[1]战斗模型!$B$142:$G$163,5),-1)*5</f>
        <v>15000</v>
      </c>
      <c r="H148" t="str">
        <f t="shared" si="26"/>
        <v>职业总等级到达15000</v>
      </c>
      <c r="I148" t="str">
        <f t="shared" si="24"/>
        <v>战斗类型-精英关卡|30|2</v>
      </c>
      <c r="J148" s="2">
        <f>VLOOKUP(F148,[1]在线挂机!$B$73:$E$81,4)*(F148-$F$141)+$J$141</f>
        <v>14250</v>
      </c>
      <c r="K148" cm="1">
        <f t="array" ref="K148">INDEX(R:R,MATCH(J148-1,T:T,1))+1</f>
        <v>32</v>
      </c>
      <c r="L148">
        <f>ROUND(J148-VLOOKUP(K148-1,R:T,3),0)</f>
        <v>150</v>
      </c>
      <c r="M148" t="str">
        <f>"通关守卫战:"&amp;VLOOKUP(K148,[2]辅助表!$A:$B,2)&amp;L148</f>
        <v>通关守卫战:冰川星150</v>
      </c>
      <c r="N148" t="str">
        <f t="shared" si="25"/>
        <v>战斗类型-挂机关卡|32|150</v>
      </c>
    </row>
    <row r="149" spans="1:14">
      <c r="A149">
        <f t="shared" si="27"/>
        <v>458</v>
      </c>
      <c r="B149">
        <v>148</v>
      </c>
      <c r="C149">
        <f t="shared" si="21"/>
        <v>30</v>
      </c>
      <c r="D149">
        <f t="shared" si="22"/>
        <v>3</v>
      </c>
      <c r="E149" t="str">
        <f t="shared" si="23"/>
        <v>通关星球30-3</v>
      </c>
      <c r="F149">
        <f>VLOOKUP(B149,[1]精英关卡!$B$50:$C$809,2)</f>
        <v>439</v>
      </c>
      <c r="G149" s="1">
        <f>ROUND(VLOOKUP(F149,[1]战斗模型!$B$142:$G$163,5),-1)*5</f>
        <v>15000</v>
      </c>
      <c r="H149" t="str">
        <f t="shared" si="26"/>
        <v>职业总等级到达15000</v>
      </c>
      <c r="I149" t="str">
        <f t="shared" si="24"/>
        <v>战斗类型-精英关卡|30|3</v>
      </c>
      <c r="J149" s="2">
        <f>VLOOKUP(F149,[1]在线挂机!$B$73:$E$81,4)*(F149-$F$141)+$J$141</f>
        <v>14300</v>
      </c>
      <c r="K149" cm="1">
        <f t="array" ref="K149">INDEX(R:R,MATCH(J149-1,T:T,1))+1</f>
        <v>32</v>
      </c>
      <c r="L149">
        <f>ROUND(J149-VLOOKUP(K149-1,R:T,3),0)</f>
        <v>200</v>
      </c>
      <c r="M149" t="str">
        <f>"通关守卫战:"&amp;VLOOKUP(K149,[2]辅助表!$A:$B,2)&amp;L149</f>
        <v>通关守卫战:冰川星200</v>
      </c>
      <c r="N149" t="str">
        <f t="shared" si="25"/>
        <v>战斗类型-挂机关卡|32|200</v>
      </c>
    </row>
    <row r="150" spans="1:14">
      <c r="A150">
        <f t="shared" si="27"/>
        <v>461</v>
      </c>
      <c r="B150">
        <v>149</v>
      </c>
      <c r="C150">
        <f t="shared" si="21"/>
        <v>30</v>
      </c>
      <c r="D150">
        <f t="shared" si="22"/>
        <v>4</v>
      </c>
      <c r="E150" t="str">
        <f t="shared" si="23"/>
        <v>通关星球30-4</v>
      </c>
      <c r="F150">
        <f>VLOOKUP(B150,[1]精英关卡!$B$50:$C$809,2)</f>
        <v>444</v>
      </c>
      <c r="G150" s="1">
        <f>ROUND(VLOOKUP(F150,[1]战斗模型!$B$142:$G$163,5),-1)*5</f>
        <v>15000</v>
      </c>
      <c r="H150" t="str">
        <f t="shared" si="26"/>
        <v>职业总等级到达15000</v>
      </c>
      <c r="I150" t="str">
        <f t="shared" si="24"/>
        <v>战斗类型-精英关卡|30|4</v>
      </c>
      <c r="J150" s="2">
        <f>VLOOKUP(F150,[1]在线挂机!$B$73:$E$81,4)*(F150-$F$141)+$J$141</f>
        <v>14350</v>
      </c>
      <c r="K150" cm="1">
        <f t="array" ref="K150">INDEX(R:R,MATCH(J150-1,T:T,1))+1</f>
        <v>32</v>
      </c>
      <c r="L150">
        <f>ROUND(J150-VLOOKUP(K150-1,R:T,3),0)</f>
        <v>250</v>
      </c>
      <c r="M150" t="str">
        <f>"通关守卫战:"&amp;VLOOKUP(K150,[2]辅助表!$A:$B,2)&amp;L150</f>
        <v>通关守卫战:冰川星250</v>
      </c>
      <c r="N150" t="str">
        <f t="shared" si="25"/>
        <v>战斗类型-挂机关卡|32|250</v>
      </c>
    </row>
    <row r="151" spans="1:14">
      <c r="A151">
        <f t="shared" si="27"/>
        <v>464</v>
      </c>
      <c r="B151">
        <v>150</v>
      </c>
      <c r="C151">
        <f t="shared" si="21"/>
        <v>30</v>
      </c>
      <c r="D151">
        <f t="shared" si="22"/>
        <v>5</v>
      </c>
      <c r="E151" t="str">
        <f t="shared" si="23"/>
        <v>通关星球30-5</v>
      </c>
      <c r="F151">
        <f>VLOOKUP(B151,[1]精英关卡!$B$50:$C$809,2)</f>
        <v>449</v>
      </c>
      <c r="G151" s="1">
        <f>ROUND(VLOOKUP(F151,[1]战斗模型!$B$142:$G$163,5),-1)*5</f>
        <v>15000</v>
      </c>
      <c r="H151" t="str">
        <f t="shared" si="26"/>
        <v>职业总等级到达15000</v>
      </c>
      <c r="I151" t="str">
        <f t="shared" si="24"/>
        <v>战斗类型-精英关卡|30|5</v>
      </c>
      <c r="J151" s="2">
        <f>VLOOKUP(F151,[1]在线挂机!$B$73:$E$81,4)*(F151-$F$141)+$J$141</f>
        <v>14400</v>
      </c>
      <c r="K151" cm="1">
        <f t="array" ref="K151">INDEX(R:R,MATCH(J151-1,T:T,1))+1</f>
        <v>32</v>
      </c>
      <c r="L151">
        <f>ROUND(J151-VLOOKUP(K151-1,R:T,3),0)</f>
        <v>300</v>
      </c>
      <c r="M151" t="str">
        <f>"通关守卫战:"&amp;VLOOKUP(K151,[2]辅助表!$A:$B,2)&amp;L151</f>
        <v>通关守卫战:冰川星300</v>
      </c>
      <c r="N151" t="str">
        <f t="shared" si="25"/>
        <v>战斗类型-挂机关卡|32|300</v>
      </c>
    </row>
    <row r="152" spans="1:14">
      <c r="A152">
        <f t="shared" si="27"/>
        <v>467</v>
      </c>
      <c r="B152">
        <v>151</v>
      </c>
      <c r="C152">
        <f t="shared" si="21"/>
        <v>31</v>
      </c>
      <c r="D152">
        <f t="shared" si="22"/>
        <v>1</v>
      </c>
      <c r="E152" t="str">
        <f t="shared" si="23"/>
        <v>通关星球31-1</v>
      </c>
      <c r="F152">
        <f>VLOOKUP(B152,[1]精英关卡!$B$50:$C$809,2)</f>
        <v>454</v>
      </c>
      <c r="G152" s="1">
        <f>ROUND(VLOOKUP(F152,[1]战斗模型!$B$142:$G$163,5),-1)*5</f>
        <v>15000</v>
      </c>
      <c r="H152" t="str">
        <f t="shared" si="26"/>
        <v>职业总等级到达15000</v>
      </c>
      <c r="I152" t="str">
        <f t="shared" si="24"/>
        <v>战斗类型-精英关卡|31|1</v>
      </c>
      <c r="J152" s="2">
        <f>VLOOKUP(F152,[1]在线挂机!$B$73:$E$81,4)*(F152-$F$141)+$J$141</f>
        <v>14450</v>
      </c>
      <c r="K152" cm="1">
        <f t="array" ref="K152">INDEX(R:R,MATCH(J152-1,T:T,1))+1</f>
        <v>32</v>
      </c>
      <c r="L152">
        <f>ROUND(J152-VLOOKUP(K152-1,R:T,3),0)</f>
        <v>350</v>
      </c>
      <c r="M152" t="str">
        <f>"通关守卫战:"&amp;VLOOKUP(K152,[2]辅助表!$A:$B,2)&amp;L152</f>
        <v>通关守卫战:冰川星350</v>
      </c>
      <c r="N152" t="str">
        <f t="shared" si="25"/>
        <v>战斗类型-挂机关卡|32|350</v>
      </c>
    </row>
    <row r="153" spans="1:14">
      <c r="A153">
        <f t="shared" si="27"/>
        <v>470</v>
      </c>
      <c r="B153">
        <v>152</v>
      </c>
      <c r="C153">
        <f t="shared" si="21"/>
        <v>31</v>
      </c>
      <c r="D153">
        <f t="shared" si="22"/>
        <v>2</v>
      </c>
      <c r="E153" t="str">
        <f t="shared" si="23"/>
        <v>通关星球31-2</v>
      </c>
      <c r="F153">
        <f>VLOOKUP(B153,[1]精英关卡!$B$50:$C$809,2)</f>
        <v>459</v>
      </c>
      <c r="G153" s="1">
        <f>ROUND(VLOOKUP(F153,[1]战斗模型!$B$142:$G$163,5),-1)*5</f>
        <v>15000</v>
      </c>
      <c r="H153" t="str">
        <f t="shared" si="26"/>
        <v>职业总等级到达15000</v>
      </c>
      <c r="I153" t="str">
        <f t="shared" si="24"/>
        <v>战斗类型-精英关卡|31|2</v>
      </c>
      <c r="J153" s="2">
        <f>VLOOKUP(F153,[1]在线挂机!$B$73:$E$81,4)*(F153-$F$141)+$J$141</f>
        <v>14500</v>
      </c>
      <c r="K153" cm="1">
        <f t="array" ref="K153">INDEX(R:R,MATCH(J153-1,T:T,1))+1</f>
        <v>32</v>
      </c>
      <c r="L153">
        <f>ROUND(J153-VLOOKUP(K153-1,R:T,3),0)</f>
        <v>400</v>
      </c>
      <c r="M153" t="str">
        <f>"通关守卫战:"&amp;VLOOKUP(K153,[2]辅助表!$A:$B,2)&amp;L153</f>
        <v>通关守卫战:冰川星400</v>
      </c>
      <c r="N153" t="str">
        <f t="shared" si="25"/>
        <v>战斗类型-挂机关卡|32|400</v>
      </c>
    </row>
    <row r="154" spans="1:14">
      <c r="A154">
        <f t="shared" si="27"/>
        <v>473</v>
      </c>
      <c r="B154">
        <v>153</v>
      </c>
      <c r="C154">
        <f t="shared" si="21"/>
        <v>31</v>
      </c>
      <c r="D154">
        <f t="shared" si="22"/>
        <v>3</v>
      </c>
      <c r="E154" t="str">
        <f t="shared" si="23"/>
        <v>通关星球31-3</v>
      </c>
      <c r="F154">
        <f>VLOOKUP(B154,[1]精英关卡!$B$50:$C$809,2)</f>
        <v>464</v>
      </c>
      <c r="G154" s="1">
        <f>ROUND(VLOOKUP(F154,[1]战斗模型!$B$142:$G$163,5),-1)*5</f>
        <v>15000</v>
      </c>
      <c r="H154" t="str">
        <f t="shared" si="26"/>
        <v>职业总等级到达15000</v>
      </c>
      <c r="I154" t="str">
        <f t="shared" si="24"/>
        <v>战斗类型-精英关卡|31|3</v>
      </c>
      <c r="J154" s="2">
        <f>VLOOKUP(F154,[1]在线挂机!$B$73:$E$81,4)*(F154-$F$141)+$J$141</f>
        <v>14550</v>
      </c>
      <c r="K154" cm="1">
        <f t="array" ref="K154">INDEX(R:R,MATCH(J154-1,T:T,1))+1</f>
        <v>32</v>
      </c>
      <c r="L154">
        <f>ROUND(J154-VLOOKUP(K154-1,R:T,3),0)</f>
        <v>450</v>
      </c>
      <c r="M154" t="str">
        <f>"通关守卫战:"&amp;VLOOKUP(K154,[2]辅助表!$A:$B,2)&amp;L154</f>
        <v>通关守卫战:冰川星450</v>
      </c>
      <c r="N154" t="str">
        <f t="shared" si="25"/>
        <v>战斗类型-挂机关卡|32|450</v>
      </c>
    </row>
    <row r="155" spans="1:14">
      <c r="A155">
        <f t="shared" si="27"/>
        <v>476</v>
      </c>
      <c r="B155">
        <v>154</v>
      </c>
      <c r="C155">
        <f t="shared" si="21"/>
        <v>31</v>
      </c>
      <c r="D155">
        <f t="shared" si="22"/>
        <v>4</v>
      </c>
      <c r="E155" t="str">
        <f t="shared" si="23"/>
        <v>通关星球31-4</v>
      </c>
      <c r="F155">
        <f>VLOOKUP(B155,[1]精英关卡!$B$50:$C$809,2)</f>
        <v>469</v>
      </c>
      <c r="G155" s="1">
        <f>ROUND(VLOOKUP(F155,[1]战斗模型!$B$142:$G$163,5),-1)*5</f>
        <v>15000</v>
      </c>
      <c r="H155" t="str">
        <f t="shared" si="26"/>
        <v>职业总等级到达15000</v>
      </c>
      <c r="I155" t="str">
        <f t="shared" si="24"/>
        <v>战斗类型-精英关卡|31|4</v>
      </c>
      <c r="J155" s="2">
        <f>VLOOKUP(F155,[1]在线挂机!$B$73:$E$81,4)*(F155-$F$141)+$J$141</f>
        <v>14600</v>
      </c>
      <c r="K155" cm="1">
        <f t="array" ref="K155">INDEX(R:R,MATCH(J155-1,T:T,1))+1</f>
        <v>32</v>
      </c>
      <c r="L155">
        <f>ROUND(J155-VLOOKUP(K155-1,R:T,3),0)</f>
        <v>500</v>
      </c>
      <c r="M155" t="str">
        <f>"通关守卫战:"&amp;VLOOKUP(K155,[2]辅助表!$A:$B,2)&amp;L155</f>
        <v>通关守卫战:冰川星500</v>
      </c>
      <c r="N155" t="str">
        <f t="shared" si="25"/>
        <v>战斗类型-挂机关卡|32|500</v>
      </c>
    </row>
    <row r="156" spans="1:14">
      <c r="A156">
        <f t="shared" si="27"/>
        <v>479</v>
      </c>
      <c r="B156">
        <v>155</v>
      </c>
      <c r="C156">
        <f t="shared" si="21"/>
        <v>31</v>
      </c>
      <c r="D156">
        <f t="shared" si="22"/>
        <v>5</v>
      </c>
      <c r="E156" t="str">
        <f t="shared" si="23"/>
        <v>通关星球31-5</v>
      </c>
      <c r="F156">
        <f>VLOOKUP(B156,[1]精英关卡!$B$50:$C$809,2)</f>
        <v>474</v>
      </c>
      <c r="G156" s="1">
        <f>ROUND(VLOOKUP(F156,[1]战斗模型!$B$142:$G$163,5),-1)*5</f>
        <v>15000</v>
      </c>
      <c r="H156" t="str">
        <f t="shared" si="26"/>
        <v>职业总等级到达15000</v>
      </c>
      <c r="I156" t="str">
        <f t="shared" si="24"/>
        <v>战斗类型-精英关卡|31|5</v>
      </c>
      <c r="J156" s="2">
        <f>VLOOKUP(F156,[1]在线挂机!$B$73:$E$81,4)*(F156-$F$141)+$J$141</f>
        <v>14650</v>
      </c>
      <c r="K156" cm="1">
        <f t="array" ref="K156">INDEX(R:R,MATCH(J156-1,T:T,1))+1</f>
        <v>33</v>
      </c>
      <c r="L156">
        <f>ROUND(J156-VLOOKUP(K156-1,R:T,3),0)</f>
        <v>50</v>
      </c>
      <c r="M156" t="str">
        <f>"通关守卫战:"&amp;VLOOKUP(K156,[2]辅助表!$A:$B,2)&amp;L156</f>
        <v>通关守卫战:炙岩星50</v>
      </c>
      <c r="N156" t="str">
        <f t="shared" si="25"/>
        <v>战斗类型-挂机关卡|33|50</v>
      </c>
    </row>
    <row r="157" spans="1:14">
      <c r="A157">
        <f t="shared" si="27"/>
        <v>482</v>
      </c>
      <c r="B157">
        <v>156</v>
      </c>
      <c r="C157">
        <f t="shared" si="21"/>
        <v>32</v>
      </c>
      <c r="D157">
        <f t="shared" si="22"/>
        <v>1</v>
      </c>
      <c r="E157" t="str">
        <f t="shared" si="23"/>
        <v>通关星球32-1</v>
      </c>
      <c r="F157">
        <f>VLOOKUP(B157,[1]精英关卡!$B$50:$C$809,2)</f>
        <v>479</v>
      </c>
      <c r="G157" s="1">
        <f>ROUND(VLOOKUP(F157,[1]战斗模型!$B$142:$G$163,5),-1)*5</f>
        <v>15000</v>
      </c>
      <c r="H157" t="str">
        <f t="shared" si="26"/>
        <v>职业总等级到达15000</v>
      </c>
      <c r="I157" t="str">
        <f t="shared" si="24"/>
        <v>战斗类型-精英关卡|32|1</v>
      </c>
      <c r="J157" s="2">
        <f>VLOOKUP(F157,[1]在线挂机!$B$73:$E$81,4)*(F157-$F$141)+$J$141</f>
        <v>14700</v>
      </c>
      <c r="K157" cm="1">
        <f t="array" ref="K157">INDEX(R:R,MATCH(J157-1,T:T,1))+1</f>
        <v>33</v>
      </c>
      <c r="L157">
        <f>ROUND(J157-VLOOKUP(K157-1,R:T,3),0)</f>
        <v>100</v>
      </c>
      <c r="M157" t="str">
        <f>"通关守卫战:"&amp;VLOOKUP(K157,[2]辅助表!$A:$B,2)&amp;L157</f>
        <v>通关守卫战:炙岩星100</v>
      </c>
      <c r="N157" t="str">
        <f t="shared" si="25"/>
        <v>战斗类型-挂机关卡|33|100</v>
      </c>
    </row>
    <row r="158" spans="1:14">
      <c r="A158">
        <f t="shared" si="27"/>
        <v>485</v>
      </c>
      <c r="B158">
        <v>157</v>
      </c>
      <c r="C158">
        <f t="shared" si="21"/>
        <v>32</v>
      </c>
      <c r="D158">
        <f t="shared" si="22"/>
        <v>2</v>
      </c>
      <c r="E158" t="str">
        <f t="shared" si="23"/>
        <v>通关星球32-2</v>
      </c>
      <c r="F158">
        <f>VLOOKUP(B158,[1]精英关卡!$B$50:$C$809,2)</f>
        <v>484</v>
      </c>
      <c r="G158" s="1">
        <f>ROUND(VLOOKUP(F158,[1]战斗模型!$B$142:$G$163,5),-1)*5</f>
        <v>15000</v>
      </c>
      <c r="H158" t="str">
        <f t="shared" si="26"/>
        <v>职业总等级到达15000</v>
      </c>
      <c r="I158" t="str">
        <f t="shared" si="24"/>
        <v>战斗类型-精英关卡|32|2</v>
      </c>
      <c r="J158" s="2">
        <f>VLOOKUP(F158,[1]在线挂机!$B$73:$E$81,4)*(F158-$F$141)+$J$141</f>
        <v>14750</v>
      </c>
      <c r="K158" cm="1">
        <f t="array" ref="K158">INDEX(R:R,MATCH(J158-1,T:T,1))+1</f>
        <v>33</v>
      </c>
      <c r="L158">
        <f>ROUND(J158-VLOOKUP(K158-1,R:T,3),0)</f>
        <v>150</v>
      </c>
      <c r="M158" t="str">
        <f>"通关守卫战:"&amp;VLOOKUP(K158,[2]辅助表!$A:$B,2)&amp;L158</f>
        <v>通关守卫战:炙岩星150</v>
      </c>
      <c r="N158" t="str">
        <f t="shared" si="25"/>
        <v>战斗类型-挂机关卡|33|150</v>
      </c>
    </row>
    <row r="159" spans="1:14">
      <c r="A159">
        <f t="shared" si="27"/>
        <v>488</v>
      </c>
      <c r="B159">
        <v>158</v>
      </c>
      <c r="C159">
        <f t="shared" si="21"/>
        <v>32</v>
      </c>
      <c r="D159">
        <f t="shared" si="22"/>
        <v>3</v>
      </c>
      <c r="E159" t="str">
        <f t="shared" si="23"/>
        <v>通关星球32-3</v>
      </c>
      <c r="F159">
        <f>VLOOKUP(B159,[1]精英关卡!$B$50:$C$809,2)</f>
        <v>489</v>
      </c>
      <c r="G159" s="1">
        <f>ROUND(VLOOKUP(F159,[1]战斗模型!$B$142:$G$163,5),-1)*5</f>
        <v>15000</v>
      </c>
      <c r="H159" t="str">
        <f t="shared" si="26"/>
        <v>职业总等级到达15000</v>
      </c>
      <c r="I159" t="str">
        <f t="shared" si="24"/>
        <v>战斗类型-精英关卡|32|3</v>
      </c>
      <c r="J159" s="2">
        <f>VLOOKUP(F159,[1]在线挂机!$B$73:$E$81,4)*(F159-$F$141)+$J$141</f>
        <v>14800</v>
      </c>
      <c r="K159" cm="1">
        <f t="array" ref="K159">INDEX(R:R,MATCH(J159-1,T:T,1))+1</f>
        <v>33</v>
      </c>
      <c r="L159">
        <f>ROUND(J159-VLOOKUP(K159-1,R:T,3),0)</f>
        <v>200</v>
      </c>
      <c r="M159" t="str">
        <f>"通关守卫战:"&amp;VLOOKUP(K159,[2]辅助表!$A:$B,2)&amp;L159</f>
        <v>通关守卫战:炙岩星200</v>
      </c>
      <c r="N159" t="str">
        <f t="shared" si="25"/>
        <v>战斗类型-挂机关卡|33|200</v>
      </c>
    </row>
    <row r="160" spans="1:14">
      <c r="A160">
        <f t="shared" si="27"/>
        <v>491</v>
      </c>
      <c r="B160">
        <v>159</v>
      </c>
      <c r="C160">
        <f t="shared" si="21"/>
        <v>32</v>
      </c>
      <c r="D160">
        <f t="shared" si="22"/>
        <v>4</v>
      </c>
      <c r="E160" t="str">
        <f t="shared" si="23"/>
        <v>通关星球32-4</v>
      </c>
      <c r="F160">
        <f>VLOOKUP(B160,[1]精英关卡!$B$50:$C$809,2)</f>
        <v>494</v>
      </c>
      <c r="G160" s="1">
        <f>ROUND(VLOOKUP(F160,[1]战斗模型!$B$142:$G$163,5),-1)*5</f>
        <v>15000</v>
      </c>
      <c r="H160" t="str">
        <f t="shared" si="26"/>
        <v>职业总等级到达15000</v>
      </c>
      <c r="I160" t="str">
        <f t="shared" si="24"/>
        <v>战斗类型-精英关卡|32|4</v>
      </c>
      <c r="J160" s="2">
        <f>VLOOKUP(F160,[1]在线挂机!$B$73:$E$81,4)*(F160-$F$141)+$J$141</f>
        <v>14850</v>
      </c>
      <c r="K160" cm="1">
        <f t="array" ref="K160">INDEX(R:R,MATCH(J160-1,T:T,1))+1</f>
        <v>33</v>
      </c>
      <c r="L160">
        <f>ROUND(J160-VLOOKUP(K160-1,R:T,3),0)</f>
        <v>250</v>
      </c>
      <c r="M160" t="str">
        <f>"通关守卫战:"&amp;VLOOKUP(K160,[2]辅助表!$A:$B,2)&amp;L160</f>
        <v>通关守卫战:炙岩星250</v>
      </c>
      <c r="N160" t="str">
        <f t="shared" si="25"/>
        <v>战斗类型-挂机关卡|33|250</v>
      </c>
    </row>
    <row r="161" spans="1:14">
      <c r="A161">
        <f t="shared" si="27"/>
        <v>494</v>
      </c>
      <c r="B161">
        <v>160</v>
      </c>
      <c r="C161">
        <f t="shared" si="21"/>
        <v>32</v>
      </c>
      <c r="D161">
        <f t="shared" si="22"/>
        <v>5</v>
      </c>
      <c r="E161" t="str">
        <f t="shared" si="23"/>
        <v>通关星球32-5</v>
      </c>
      <c r="F161">
        <f>VLOOKUP(B161,[1]精英关卡!$B$50:$C$809,2)</f>
        <v>499</v>
      </c>
      <c r="G161" s="1">
        <f>ROUND(VLOOKUP(F161,[1]战斗模型!$B$142:$G$163,5),-1)*5</f>
        <v>15000</v>
      </c>
      <c r="H161" t="str">
        <f t="shared" si="26"/>
        <v>职业总等级到达15000</v>
      </c>
      <c r="I161" t="str">
        <f t="shared" si="24"/>
        <v>战斗类型-精英关卡|32|5</v>
      </c>
      <c r="J161" s="2">
        <f>VLOOKUP(F161,[1]在线挂机!$B$73:$E$81,4)*(F161-$F$141)+$J$141</f>
        <v>14900</v>
      </c>
      <c r="K161" cm="1">
        <f t="array" ref="K161">INDEX(R:R,MATCH(J161-1,T:T,1))+1</f>
        <v>33</v>
      </c>
      <c r="L161">
        <f>ROUND(J161-VLOOKUP(K161-1,R:T,3),0)</f>
        <v>300</v>
      </c>
      <c r="M161" t="str">
        <f>"通关守卫战:"&amp;VLOOKUP(K161,[2]辅助表!$A:$B,2)&amp;L161</f>
        <v>通关守卫战:炙岩星300</v>
      </c>
      <c r="N161" t="str">
        <f t="shared" si="25"/>
        <v>战斗类型-挂机关卡|33|300</v>
      </c>
    </row>
    <row r="162" spans="1:14">
      <c r="A162">
        <f t="shared" si="27"/>
        <v>497</v>
      </c>
      <c r="B162">
        <v>161</v>
      </c>
      <c r="C162">
        <f t="shared" si="21"/>
        <v>33</v>
      </c>
      <c r="D162">
        <f t="shared" si="22"/>
        <v>1</v>
      </c>
      <c r="E162" t="str">
        <f t="shared" si="23"/>
        <v>通关星球33-1</v>
      </c>
      <c r="F162">
        <f>VLOOKUP(B162,[1]精英关卡!$B$50:$C$809,2)</f>
        <v>504</v>
      </c>
      <c r="G162" s="1">
        <f>ROUND(VLOOKUP(F162,[1]战斗模型!$B$142:$G$163,5),-1)*5</f>
        <v>15000</v>
      </c>
      <c r="H162" t="str">
        <f t="shared" si="26"/>
        <v>职业总等级到达15000</v>
      </c>
      <c r="I162" t="str">
        <f t="shared" si="24"/>
        <v>战斗类型-精英关卡|33|1</v>
      </c>
      <c r="J162" s="1">
        <f>VLOOKUP(F162,[1]在线挂机!$B$73:$E$81,4)*(F162-$F$161)+$J$161</f>
        <v>14925</v>
      </c>
      <c r="K162" cm="1">
        <f t="array" ref="K162">INDEX(R:R,MATCH(J162-1,T:T,1))+1</f>
        <v>33</v>
      </c>
      <c r="L162">
        <f>ROUND(J162-VLOOKUP(K162-1,R:T,3),0)</f>
        <v>325</v>
      </c>
      <c r="M162" t="str">
        <f>"通关守卫战:"&amp;VLOOKUP(K162,[2]辅助表!$A:$B,2)&amp;L162</f>
        <v>通关守卫战:炙岩星325</v>
      </c>
      <c r="N162" t="str">
        <f t="shared" si="25"/>
        <v>战斗类型-挂机关卡|33|325</v>
      </c>
    </row>
    <row r="163" spans="1:14">
      <c r="A163">
        <f t="shared" si="27"/>
        <v>500</v>
      </c>
      <c r="B163">
        <v>162</v>
      </c>
      <c r="C163">
        <f t="shared" si="21"/>
        <v>33</v>
      </c>
      <c r="D163">
        <f t="shared" si="22"/>
        <v>2</v>
      </c>
      <c r="E163" t="str">
        <f t="shared" si="23"/>
        <v>通关星球33-2</v>
      </c>
      <c r="F163">
        <f>VLOOKUP(B163,[1]精英关卡!$B$50:$C$809,2)</f>
        <v>509</v>
      </c>
      <c r="G163" s="1">
        <f>ROUND(VLOOKUP(F163,[1]战斗模型!$B$142:$G$163,5),-1)*5</f>
        <v>15000</v>
      </c>
      <c r="H163" t="str">
        <f t="shared" si="26"/>
        <v>职业总等级到达15000</v>
      </c>
      <c r="I163" t="str">
        <f t="shared" si="24"/>
        <v>战斗类型-精英关卡|33|2</v>
      </c>
      <c r="J163" s="2">
        <f>VLOOKUP(F163,[1]在线挂机!$B$73:$E$81,4)*(F163-$F$161)+$J$161</f>
        <v>14950</v>
      </c>
      <c r="K163" cm="1">
        <f t="array" ref="K163">INDEX(R:R,MATCH(J163-1,T:T,1))+1</f>
        <v>33</v>
      </c>
      <c r="L163">
        <f>ROUND(J163-VLOOKUP(K163-1,R:T,3),0)</f>
        <v>350</v>
      </c>
      <c r="M163" t="str">
        <f>"通关守卫战:"&amp;VLOOKUP(K163,[2]辅助表!$A:$B,2)&amp;L163</f>
        <v>通关守卫战:炙岩星350</v>
      </c>
      <c r="N163" t="str">
        <f t="shared" si="25"/>
        <v>战斗类型-挂机关卡|33|350</v>
      </c>
    </row>
    <row r="164" spans="1:14">
      <c r="A164">
        <f t="shared" si="27"/>
        <v>503</v>
      </c>
      <c r="B164">
        <v>163</v>
      </c>
      <c r="C164">
        <f t="shared" si="21"/>
        <v>33</v>
      </c>
      <c r="D164">
        <f t="shared" si="22"/>
        <v>3</v>
      </c>
      <c r="E164" t="str">
        <f t="shared" si="23"/>
        <v>通关星球33-3</v>
      </c>
      <c r="F164">
        <f>VLOOKUP(B164,[1]精英关卡!$B$50:$C$809,2)</f>
        <v>514</v>
      </c>
      <c r="G164" s="1">
        <f>ROUND(VLOOKUP(F164,[1]战斗模型!$B$142:$G$163,5),-1)*5</f>
        <v>15000</v>
      </c>
      <c r="H164" t="str">
        <f t="shared" si="26"/>
        <v>职业总等级到达15000</v>
      </c>
      <c r="I164" t="str">
        <f t="shared" si="24"/>
        <v>战斗类型-精英关卡|33|3</v>
      </c>
      <c r="J164" s="2">
        <f>VLOOKUP(F164,[1]在线挂机!$B$73:$E$81,4)*(F164-$F$161)+$J$161</f>
        <v>14975</v>
      </c>
      <c r="K164" cm="1">
        <f t="array" ref="K164">INDEX(R:R,MATCH(J164-1,T:T,1))+1</f>
        <v>33</v>
      </c>
      <c r="L164">
        <f>ROUND(J164-VLOOKUP(K164-1,R:T,3),0)</f>
        <v>375</v>
      </c>
      <c r="M164" t="str">
        <f>"通关守卫战:"&amp;VLOOKUP(K164,[2]辅助表!$A:$B,2)&amp;L164</f>
        <v>通关守卫战:炙岩星375</v>
      </c>
      <c r="N164" t="str">
        <f t="shared" si="25"/>
        <v>战斗类型-挂机关卡|33|375</v>
      </c>
    </row>
    <row r="165" spans="1:14">
      <c r="A165">
        <f t="shared" si="27"/>
        <v>506</v>
      </c>
      <c r="B165">
        <v>164</v>
      </c>
      <c r="C165">
        <f t="shared" si="21"/>
        <v>33</v>
      </c>
      <c r="D165">
        <f t="shared" si="22"/>
        <v>4</v>
      </c>
      <c r="E165" t="str">
        <f t="shared" si="23"/>
        <v>通关星球33-4</v>
      </c>
      <c r="F165">
        <f>VLOOKUP(B165,[1]精英关卡!$B$50:$C$809,2)</f>
        <v>519</v>
      </c>
      <c r="G165" s="1">
        <f>ROUND(VLOOKUP(F165,[1]战斗模型!$B$142:$G$163,5),-1)*5</f>
        <v>15000</v>
      </c>
      <c r="H165" t="str">
        <f t="shared" si="26"/>
        <v>职业总等级到达15000</v>
      </c>
      <c r="I165" t="str">
        <f t="shared" si="24"/>
        <v>战斗类型-精英关卡|33|4</v>
      </c>
      <c r="J165" s="2">
        <f>VLOOKUP(F165,[1]在线挂机!$B$73:$E$81,4)*(F165-$F$161)+$J$161</f>
        <v>15000</v>
      </c>
      <c r="K165" cm="1">
        <f t="array" ref="K165">INDEX(R:R,MATCH(J165-1,T:T,1))+1</f>
        <v>33</v>
      </c>
      <c r="L165">
        <f>ROUND(J165-VLOOKUP(K165-1,R:T,3),0)</f>
        <v>400</v>
      </c>
      <c r="M165" t="str">
        <f>"通关守卫战:"&amp;VLOOKUP(K165,[2]辅助表!$A:$B,2)&amp;L165</f>
        <v>通关守卫战:炙岩星400</v>
      </c>
      <c r="N165" t="str">
        <f t="shared" si="25"/>
        <v>战斗类型-挂机关卡|33|400</v>
      </c>
    </row>
    <row r="166" spans="1:14">
      <c r="A166">
        <f t="shared" si="27"/>
        <v>509</v>
      </c>
      <c r="B166">
        <v>165</v>
      </c>
      <c r="C166">
        <f t="shared" si="21"/>
        <v>33</v>
      </c>
      <c r="D166">
        <f t="shared" si="22"/>
        <v>5</v>
      </c>
      <c r="E166" t="str">
        <f t="shared" si="23"/>
        <v>通关星球33-5</v>
      </c>
      <c r="F166">
        <f>VLOOKUP(B166,[1]精英关卡!$B$50:$C$809,2)</f>
        <v>524</v>
      </c>
      <c r="G166" s="1">
        <f>ROUND(VLOOKUP(F166,[1]战斗模型!$B$142:$G$163,5),-1)*5</f>
        <v>15000</v>
      </c>
      <c r="H166" t="str">
        <f t="shared" si="26"/>
        <v>职业总等级到达15000</v>
      </c>
      <c r="I166" t="str">
        <f t="shared" si="24"/>
        <v>战斗类型-精英关卡|33|5</v>
      </c>
      <c r="J166" s="2">
        <f>VLOOKUP(F166,[1]在线挂机!$B$73:$E$81,4)*(F166-$F$161)+$J$161</f>
        <v>15025</v>
      </c>
      <c r="K166" cm="1">
        <f t="array" ref="K166">INDEX(R:R,MATCH(J166-1,T:T,1))+1</f>
        <v>33</v>
      </c>
      <c r="L166">
        <f>ROUND(J166-VLOOKUP(K166-1,R:T,3),0)</f>
        <v>425</v>
      </c>
      <c r="M166" t="str">
        <f>"通关守卫战:"&amp;VLOOKUP(K166,[2]辅助表!$A:$B,2)&amp;L166</f>
        <v>通关守卫战:炙岩星425</v>
      </c>
      <c r="N166" t="str">
        <f t="shared" si="25"/>
        <v>战斗类型-挂机关卡|33|425</v>
      </c>
    </row>
    <row r="167" spans="1:14">
      <c r="A167">
        <f t="shared" si="27"/>
        <v>512</v>
      </c>
      <c r="B167">
        <v>166</v>
      </c>
      <c r="C167">
        <f t="shared" si="21"/>
        <v>34</v>
      </c>
      <c r="D167">
        <f t="shared" si="22"/>
        <v>1</v>
      </c>
      <c r="E167" t="str">
        <f t="shared" si="23"/>
        <v>通关星球34-1</v>
      </c>
      <c r="F167">
        <f>VLOOKUP(B167,[1]精英关卡!$B$50:$C$809,2)</f>
        <v>529</v>
      </c>
      <c r="G167" s="1">
        <f>ROUND(VLOOKUP(F167,[1]战斗模型!$B$142:$G$163,5),-1)*5</f>
        <v>15000</v>
      </c>
      <c r="H167" t="str">
        <f t="shared" si="26"/>
        <v>职业总等级到达15000</v>
      </c>
      <c r="I167" t="str">
        <f t="shared" si="24"/>
        <v>战斗类型-精英关卡|34|1</v>
      </c>
      <c r="J167" s="2">
        <f>VLOOKUP(F167,[1]在线挂机!$B$73:$E$81,4)*(F167-$F$161)+$J$161</f>
        <v>15050</v>
      </c>
      <c r="K167" cm="1">
        <f t="array" ref="K167">INDEX(R:R,MATCH(J167-1,T:T,1))+1</f>
        <v>33</v>
      </c>
      <c r="L167">
        <f>ROUND(J167-VLOOKUP(K167-1,R:T,3),0)</f>
        <v>450</v>
      </c>
      <c r="M167" t="str">
        <f>"通关守卫战:"&amp;VLOOKUP(K167,[2]辅助表!$A:$B,2)&amp;L167</f>
        <v>通关守卫战:炙岩星450</v>
      </c>
      <c r="N167" t="str">
        <f t="shared" si="25"/>
        <v>战斗类型-挂机关卡|33|450</v>
      </c>
    </row>
    <row r="168" spans="1:14">
      <c r="A168">
        <f t="shared" si="27"/>
        <v>515</v>
      </c>
      <c r="B168">
        <v>167</v>
      </c>
      <c r="C168">
        <f t="shared" si="21"/>
        <v>34</v>
      </c>
      <c r="D168">
        <f t="shared" si="22"/>
        <v>2</v>
      </c>
      <c r="E168" t="str">
        <f t="shared" si="23"/>
        <v>通关星球34-2</v>
      </c>
      <c r="F168">
        <f>VLOOKUP(B168,[1]精英关卡!$B$50:$C$809,2)</f>
        <v>534</v>
      </c>
      <c r="G168" s="1">
        <f>ROUND(VLOOKUP(F168,[1]战斗模型!$B$142:$G$163,5),-1)*5</f>
        <v>15000</v>
      </c>
      <c r="H168" t="str">
        <f t="shared" si="26"/>
        <v>职业总等级到达15000</v>
      </c>
      <c r="I168" t="str">
        <f t="shared" si="24"/>
        <v>战斗类型-精英关卡|34|2</v>
      </c>
      <c r="J168" s="2">
        <f>VLOOKUP(F168,[1]在线挂机!$B$73:$E$81,4)*(F168-$F$161)+$J$161</f>
        <v>15075</v>
      </c>
      <c r="K168" cm="1">
        <f t="array" ref="K168">INDEX(R:R,MATCH(J168-1,T:T,1))+1</f>
        <v>33</v>
      </c>
      <c r="L168">
        <f>ROUND(J168-VLOOKUP(K168-1,R:T,3),0)</f>
        <v>475</v>
      </c>
      <c r="M168" t="str">
        <f>"通关守卫战:"&amp;VLOOKUP(K168,[2]辅助表!$A:$B,2)&amp;L168</f>
        <v>通关守卫战:炙岩星475</v>
      </c>
      <c r="N168" t="str">
        <f t="shared" si="25"/>
        <v>战斗类型-挂机关卡|33|475</v>
      </c>
    </row>
    <row r="169" spans="1:14">
      <c r="A169">
        <f t="shared" si="27"/>
        <v>518</v>
      </c>
      <c r="B169">
        <v>168</v>
      </c>
      <c r="C169">
        <f t="shared" si="21"/>
        <v>34</v>
      </c>
      <c r="D169">
        <f t="shared" si="22"/>
        <v>3</v>
      </c>
      <c r="E169" t="str">
        <f t="shared" si="23"/>
        <v>通关星球34-3</v>
      </c>
      <c r="F169">
        <f>VLOOKUP(B169,[1]精英关卡!$B$50:$C$809,2)</f>
        <v>539</v>
      </c>
      <c r="G169" s="1">
        <f>ROUND(VLOOKUP(F169,[1]战斗模型!$B$142:$G$163,5),-1)*5</f>
        <v>15000</v>
      </c>
      <c r="H169" t="str">
        <f t="shared" si="26"/>
        <v>职业总等级到达15000</v>
      </c>
      <c r="I169" t="str">
        <f t="shared" si="24"/>
        <v>战斗类型-精英关卡|34|3</v>
      </c>
      <c r="J169" s="2">
        <f>VLOOKUP(F169,[1]在线挂机!$B$73:$E$81,4)*(F169-$F$161)+$J$161</f>
        <v>15100</v>
      </c>
      <c r="K169" cm="1">
        <f t="array" ref="K169">INDEX(R:R,MATCH(J169-1,T:T,1))+1</f>
        <v>33</v>
      </c>
      <c r="L169">
        <f>ROUND(J169-VLOOKUP(K169-1,R:T,3),0)</f>
        <v>500</v>
      </c>
      <c r="M169" t="str">
        <f>"通关守卫战:"&amp;VLOOKUP(K169,[2]辅助表!$A:$B,2)&amp;L169</f>
        <v>通关守卫战:炙岩星500</v>
      </c>
      <c r="N169" t="str">
        <f t="shared" si="25"/>
        <v>战斗类型-挂机关卡|33|500</v>
      </c>
    </row>
    <row r="170" spans="1:14">
      <c r="A170">
        <f t="shared" si="27"/>
        <v>521</v>
      </c>
      <c r="B170">
        <v>169</v>
      </c>
      <c r="C170">
        <f t="shared" si="21"/>
        <v>34</v>
      </c>
      <c r="D170">
        <f t="shared" si="22"/>
        <v>4</v>
      </c>
      <c r="E170" t="str">
        <f t="shared" si="23"/>
        <v>通关星球34-4</v>
      </c>
      <c r="F170">
        <f>VLOOKUP(B170,[1]精英关卡!$B$50:$C$809,2)</f>
        <v>544</v>
      </c>
      <c r="G170" s="1">
        <f>ROUND(VLOOKUP(F170,[1]战斗模型!$B$142:$G$163,5),-1)*5</f>
        <v>15000</v>
      </c>
      <c r="H170" t="str">
        <f t="shared" si="26"/>
        <v>职业总等级到达15000</v>
      </c>
      <c r="I170" t="str">
        <f t="shared" si="24"/>
        <v>战斗类型-精英关卡|34|4</v>
      </c>
      <c r="J170" s="2">
        <f>VLOOKUP(F170,[1]在线挂机!$B$73:$E$81,4)*(F170-$F$161)+$J$161</f>
        <v>15125</v>
      </c>
      <c r="K170" cm="1">
        <f t="array" ref="K170">INDEX(R:R,MATCH(J170-1,T:T,1))+1</f>
        <v>34</v>
      </c>
      <c r="L170">
        <f>ROUND(J170-VLOOKUP(K170-1,R:T,3),0)</f>
        <v>25</v>
      </c>
      <c r="M170" t="str">
        <f>"通关守卫战:"&amp;VLOOKUP(K170,[2]辅助表!$A:$B,2)&amp;L170</f>
        <v>通关守卫战:光明星25</v>
      </c>
      <c r="N170" t="str">
        <f t="shared" si="25"/>
        <v>战斗类型-挂机关卡|34|25</v>
      </c>
    </row>
    <row r="171" spans="1:14">
      <c r="A171">
        <f t="shared" si="27"/>
        <v>524</v>
      </c>
      <c r="B171">
        <v>170</v>
      </c>
      <c r="C171">
        <f t="shared" si="21"/>
        <v>34</v>
      </c>
      <c r="D171">
        <f t="shared" si="22"/>
        <v>5</v>
      </c>
      <c r="E171" t="str">
        <f t="shared" si="23"/>
        <v>通关星球34-5</v>
      </c>
      <c r="F171">
        <f>VLOOKUP(B171,[1]精英关卡!$B$50:$C$809,2)</f>
        <v>549</v>
      </c>
      <c r="G171" s="1">
        <f>ROUND(VLOOKUP(F171,[1]战斗模型!$B$142:$G$163,5),-1)*5</f>
        <v>15000</v>
      </c>
      <c r="H171" t="str">
        <f t="shared" si="26"/>
        <v>职业总等级到达15000</v>
      </c>
      <c r="I171" t="str">
        <f t="shared" si="24"/>
        <v>战斗类型-精英关卡|34|5</v>
      </c>
      <c r="J171" s="2">
        <f>VLOOKUP(F171,[1]在线挂机!$B$73:$E$81,4)*(F171-$F$161)+$J$161</f>
        <v>15150</v>
      </c>
      <c r="K171" cm="1">
        <f t="array" ref="K171">INDEX(R:R,MATCH(J171-1,T:T,1))+1</f>
        <v>34</v>
      </c>
      <c r="L171">
        <f>ROUND(J171-VLOOKUP(K171-1,R:T,3),0)</f>
        <v>50</v>
      </c>
      <c r="M171" t="str">
        <f>"通关守卫战:"&amp;VLOOKUP(K171,[2]辅助表!$A:$B,2)&amp;L171</f>
        <v>通关守卫战:光明星50</v>
      </c>
      <c r="N171" t="str">
        <f t="shared" si="25"/>
        <v>战斗类型-挂机关卡|34|50</v>
      </c>
    </row>
    <row r="172" spans="1:14">
      <c r="A172">
        <f t="shared" si="27"/>
        <v>527</v>
      </c>
      <c r="B172">
        <v>171</v>
      </c>
      <c r="C172">
        <f t="shared" si="21"/>
        <v>35</v>
      </c>
      <c r="D172">
        <f t="shared" si="22"/>
        <v>1</v>
      </c>
      <c r="E172" t="str">
        <f t="shared" si="23"/>
        <v>通关星球35-1</v>
      </c>
      <c r="F172">
        <f>VLOOKUP(B172,[1]精英关卡!$B$50:$C$809,2)</f>
        <v>554</v>
      </c>
      <c r="G172" s="1">
        <f>ROUND(VLOOKUP(F172,[1]战斗模型!$B$142:$G$163,5),-1)*5</f>
        <v>15000</v>
      </c>
      <c r="H172" t="str">
        <f t="shared" si="26"/>
        <v>职业总等级到达15000</v>
      </c>
      <c r="I172" t="str">
        <f t="shared" si="24"/>
        <v>战斗类型-精英关卡|35|1</v>
      </c>
      <c r="J172" s="2">
        <f>VLOOKUP(F172,[1]在线挂机!$B$73:$E$81,4)*(F172-$F$161)+$J$161</f>
        <v>15175</v>
      </c>
      <c r="K172" cm="1">
        <f t="array" ref="K172">INDEX(R:R,MATCH(J172-1,T:T,1))+1</f>
        <v>34</v>
      </c>
      <c r="L172">
        <f>ROUND(J172-VLOOKUP(K172-1,R:T,3),0)</f>
        <v>75</v>
      </c>
      <c r="M172" t="str">
        <f>"通关守卫战:"&amp;VLOOKUP(K172,[2]辅助表!$A:$B,2)&amp;L172</f>
        <v>通关守卫战:光明星75</v>
      </c>
      <c r="N172" t="str">
        <f t="shared" si="25"/>
        <v>战斗类型-挂机关卡|34|75</v>
      </c>
    </row>
    <row r="173" spans="1:14">
      <c r="A173">
        <f t="shared" si="27"/>
        <v>530</v>
      </c>
      <c r="B173">
        <v>172</v>
      </c>
      <c r="C173">
        <f t="shared" si="21"/>
        <v>35</v>
      </c>
      <c r="D173">
        <f t="shared" si="22"/>
        <v>2</v>
      </c>
      <c r="E173" t="str">
        <f t="shared" si="23"/>
        <v>通关星球35-2</v>
      </c>
      <c r="F173">
        <f>VLOOKUP(B173,[1]精英关卡!$B$50:$C$809,2)</f>
        <v>559</v>
      </c>
      <c r="G173" s="1">
        <f>ROUND(VLOOKUP(F173,[1]战斗模型!$B$142:$G$163,5),-1)*5</f>
        <v>15000</v>
      </c>
      <c r="H173" t="str">
        <f t="shared" si="26"/>
        <v>职业总等级到达15000</v>
      </c>
      <c r="I173" t="str">
        <f t="shared" si="24"/>
        <v>战斗类型-精英关卡|35|2</v>
      </c>
      <c r="J173" s="2">
        <f>VLOOKUP(F173,[1]在线挂机!$B$73:$E$81,4)*(F173-$F$161)+$J$161</f>
        <v>15200</v>
      </c>
      <c r="K173" cm="1">
        <f t="array" ref="K173">INDEX(R:R,MATCH(J173-1,T:T,1))+1</f>
        <v>34</v>
      </c>
      <c r="L173">
        <f>ROUND(J173-VLOOKUP(K173-1,R:T,3),0)</f>
        <v>100</v>
      </c>
      <c r="M173" t="str">
        <f>"通关守卫战:"&amp;VLOOKUP(K173,[2]辅助表!$A:$B,2)&amp;L173</f>
        <v>通关守卫战:光明星100</v>
      </c>
      <c r="N173" t="str">
        <f t="shared" si="25"/>
        <v>战斗类型-挂机关卡|34|100</v>
      </c>
    </row>
    <row r="174" spans="1:14">
      <c r="A174">
        <f t="shared" si="27"/>
        <v>533</v>
      </c>
      <c r="B174">
        <v>173</v>
      </c>
      <c r="C174">
        <f t="shared" si="21"/>
        <v>35</v>
      </c>
      <c r="D174">
        <f t="shared" si="22"/>
        <v>3</v>
      </c>
      <c r="E174" t="str">
        <f t="shared" si="23"/>
        <v>通关星球35-3</v>
      </c>
      <c r="F174">
        <f>VLOOKUP(B174,[1]精英关卡!$B$50:$C$809,2)</f>
        <v>564</v>
      </c>
      <c r="G174" s="1">
        <f>ROUND(VLOOKUP(F174,[1]战斗模型!$B$142:$G$163,5),-1)*5</f>
        <v>15000</v>
      </c>
      <c r="H174" t="str">
        <f t="shared" si="26"/>
        <v>职业总等级到达15000</v>
      </c>
      <c r="I174" t="str">
        <f t="shared" si="24"/>
        <v>战斗类型-精英关卡|35|3</v>
      </c>
      <c r="J174" s="2">
        <f>VLOOKUP(F174,[1]在线挂机!$B$73:$E$81,4)*(F174-$F$161)+$J$161</f>
        <v>15225</v>
      </c>
      <c r="K174" cm="1">
        <f t="array" ref="K174">INDEX(R:R,MATCH(J174-1,T:T,1))+1</f>
        <v>34</v>
      </c>
      <c r="L174">
        <f>ROUND(J174-VLOOKUP(K174-1,R:T,3),0)</f>
        <v>125</v>
      </c>
      <c r="M174" t="str">
        <f>"通关守卫战:"&amp;VLOOKUP(K174,[2]辅助表!$A:$B,2)&amp;L174</f>
        <v>通关守卫战:光明星125</v>
      </c>
      <c r="N174" t="str">
        <f t="shared" si="25"/>
        <v>战斗类型-挂机关卡|34|125</v>
      </c>
    </row>
    <row r="175" spans="1:14">
      <c r="A175">
        <f t="shared" si="27"/>
        <v>536</v>
      </c>
      <c r="B175">
        <v>174</v>
      </c>
      <c r="C175">
        <f t="shared" si="21"/>
        <v>35</v>
      </c>
      <c r="D175">
        <f t="shared" si="22"/>
        <v>4</v>
      </c>
      <c r="E175" t="str">
        <f t="shared" si="23"/>
        <v>通关星球35-4</v>
      </c>
      <c r="F175">
        <f>VLOOKUP(B175,[1]精英关卡!$B$50:$C$809,2)</f>
        <v>569</v>
      </c>
      <c r="G175" s="1">
        <f>ROUND(VLOOKUP(F175,[1]战斗模型!$B$142:$G$163,5),-1)*5</f>
        <v>15000</v>
      </c>
      <c r="H175" t="str">
        <f t="shared" si="26"/>
        <v>职业总等级到达15000</v>
      </c>
      <c r="I175" t="str">
        <f t="shared" si="24"/>
        <v>战斗类型-精英关卡|35|4</v>
      </c>
      <c r="J175" s="2">
        <f>VLOOKUP(F175,[1]在线挂机!$B$73:$E$81,4)*(F175-$F$161)+$J$161</f>
        <v>15250</v>
      </c>
      <c r="K175" cm="1">
        <f t="array" ref="K175">INDEX(R:R,MATCH(J175-1,T:T,1))+1</f>
        <v>34</v>
      </c>
      <c r="L175">
        <f>ROUND(J175-VLOOKUP(K175-1,R:T,3),0)</f>
        <v>150</v>
      </c>
      <c r="M175" t="str">
        <f>"通关守卫战:"&amp;VLOOKUP(K175,[2]辅助表!$A:$B,2)&amp;L175</f>
        <v>通关守卫战:光明星150</v>
      </c>
      <c r="N175" t="str">
        <f t="shared" si="25"/>
        <v>战斗类型-挂机关卡|34|150</v>
      </c>
    </row>
    <row r="176" spans="1:14">
      <c r="A176">
        <f t="shared" si="27"/>
        <v>539</v>
      </c>
      <c r="B176">
        <v>175</v>
      </c>
      <c r="C176">
        <f t="shared" si="21"/>
        <v>35</v>
      </c>
      <c r="D176">
        <f t="shared" si="22"/>
        <v>5</v>
      </c>
      <c r="E176" t="str">
        <f t="shared" si="23"/>
        <v>通关星球35-5</v>
      </c>
      <c r="F176">
        <f>VLOOKUP(B176,[1]精英关卡!$B$50:$C$809,2)</f>
        <v>574</v>
      </c>
      <c r="G176" s="1">
        <f>ROUND(VLOOKUP(F176,[1]战斗模型!$B$142:$G$163,5),-1)*5</f>
        <v>15000</v>
      </c>
      <c r="H176" t="str">
        <f t="shared" si="26"/>
        <v>职业总等级到达15000</v>
      </c>
      <c r="I176" t="str">
        <f t="shared" si="24"/>
        <v>战斗类型-精英关卡|35|5</v>
      </c>
      <c r="J176" s="2">
        <f>VLOOKUP(F176,[1]在线挂机!$B$73:$E$81,4)*(F176-$F$161)+$J$161</f>
        <v>15275</v>
      </c>
      <c r="K176" cm="1">
        <f t="array" ref="K176">INDEX(R:R,MATCH(J176-1,T:T,1))+1</f>
        <v>34</v>
      </c>
      <c r="L176">
        <f>ROUND(J176-VLOOKUP(K176-1,R:T,3),0)</f>
        <v>175</v>
      </c>
      <c r="M176" t="str">
        <f>"通关守卫战:"&amp;VLOOKUP(K176,[2]辅助表!$A:$B,2)&amp;L176</f>
        <v>通关守卫战:光明星175</v>
      </c>
      <c r="N176" t="str">
        <f t="shared" si="25"/>
        <v>战斗类型-挂机关卡|34|175</v>
      </c>
    </row>
    <row r="177" spans="1:14">
      <c r="A177">
        <f t="shared" si="27"/>
        <v>542</v>
      </c>
      <c r="B177">
        <v>176</v>
      </c>
      <c r="C177">
        <f t="shared" si="21"/>
        <v>36</v>
      </c>
      <c r="D177">
        <f t="shared" si="22"/>
        <v>1</v>
      </c>
      <c r="E177" t="str">
        <f t="shared" si="23"/>
        <v>通关星球36-1</v>
      </c>
      <c r="F177">
        <f>VLOOKUP(B177,[1]精英关卡!$B$50:$C$809,2)</f>
        <v>579</v>
      </c>
      <c r="G177" s="1">
        <f>ROUND(VLOOKUP(F177,[1]战斗模型!$B$142:$G$163,5),-1)*5</f>
        <v>15000</v>
      </c>
      <c r="H177" t="str">
        <f t="shared" si="26"/>
        <v>职业总等级到达15000</v>
      </c>
      <c r="I177" t="str">
        <f t="shared" si="24"/>
        <v>战斗类型-精英关卡|36|1</v>
      </c>
      <c r="J177" s="2">
        <f>VLOOKUP(F177,[1]在线挂机!$B$73:$E$81,4)*(F177-$F$161)+$J$161</f>
        <v>15300</v>
      </c>
      <c r="K177" cm="1">
        <f t="array" ref="K177">INDEX(R:R,MATCH(J177-1,T:T,1))+1</f>
        <v>34</v>
      </c>
      <c r="L177">
        <f>ROUND(J177-VLOOKUP(K177-1,R:T,3),0)</f>
        <v>200</v>
      </c>
      <c r="M177" t="str">
        <f>"通关守卫战:"&amp;VLOOKUP(K177,[2]辅助表!$A:$B,2)&amp;L177</f>
        <v>通关守卫战:光明星200</v>
      </c>
      <c r="N177" t="str">
        <f t="shared" si="25"/>
        <v>战斗类型-挂机关卡|34|200</v>
      </c>
    </row>
    <row r="178" spans="1:14">
      <c r="A178">
        <f t="shared" si="27"/>
        <v>545</v>
      </c>
      <c r="B178">
        <v>177</v>
      </c>
      <c r="C178">
        <f t="shared" si="21"/>
        <v>36</v>
      </c>
      <c r="D178">
        <f t="shared" si="22"/>
        <v>2</v>
      </c>
      <c r="E178" t="str">
        <f t="shared" si="23"/>
        <v>通关星球36-2</v>
      </c>
      <c r="F178">
        <f>VLOOKUP(B178,[1]精英关卡!$B$50:$C$809,2)</f>
        <v>584</v>
      </c>
      <c r="G178" s="1">
        <f>ROUND(VLOOKUP(F178,[1]战斗模型!$B$142:$G$163,5),-1)*5</f>
        <v>15000</v>
      </c>
      <c r="H178" t="str">
        <f t="shared" si="26"/>
        <v>职业总等级到达15000</v>
      </c>
      <c r="I178" t="str">
        <f t="shared" si="24"/>
        <v>战斗类型-精英关卡|36|2</v>
      </c>
      <c r="J178" s="2">
        <f>VLOOKUP(F178,[1]在线挂机!$B$73:$E$81,4)*(F178-$F$161)+$J$161</f>
        <v>15325</v>
      </c>
      <c r="K178" cm="1">
        <f t="array" ref="K178">INDEX(R:R,MATCH(J178-1,T:T,1))+1</f>
        <v>34</v>
      </c>
      <c r="L178">
        <f>ROUND(J178-VLOOKUP(K178-1,R:T,3),0)</f>
        <v>225</v>
      </c>
      <c r="M178" t="str">
        <f>"通关守卫战:"&amp;VLOOKUP(K178,[2]辅助表!$A:$B,2)&amp;L178</f>
        <v>通关守卫战:光明星225</v>
      </c>
      <c r="N178" t="str">
        <f t="shared" si="25"/>
        <v>战斗类型-挂机关卡|34|225</v>
      </c>
    </row>
    <row r="179" spans="1:14">
      <c r="A179">
        <f t="shared" si="27"/>
        <v>548</v>
      </c>
      <c r="B179">
        <v>178</v>
      </c>
      <c r="C179">
        <f t="shared" si="21"/>
        <v>36</v>
      </c>
      <c r="D179">
        <f t="shared" si="22"/>
        <v>3</v>
      </c>
      <c r="E179" t="str">
        <f t="shared" si="23"/>
        <v>通关星球36-3</v>
      </c>
      <c r="F179">
        <f>VLOOKUP(B179,[1]精英关卡!$B$50:$C$809,2)</f>
        <v>589</v>
      </c>
      <c r="G179" s="1">
        <f>ROUND(VLOOKUP(F179,[1]战斗模型!$B$142:$G$163,5),-1)*5</f>
        <v>15000</v>
      </c>
      <c r="H179" t="str">
        <f t="shared" si="26"/>
        <v>职业总等级到达15000</v>
      </c>
      <c r="I179" t="str">
        <f t="shared" si="24"/>
        <v>战斗类型-精英关卡|36|3</v>
      </c>
      <c r="J179" s="2">
        <f>VLOOKUP(F179,[1]在线挂机!$B$73:$E$81,4)*(F179-$F$161)+$J$161</f>
        <v>15350</v>
      </c>
      <c r="K179" cm="1">
        <f t="array" ref="K179">INDEX(R:R,MATCH(J179-1,T:T,1))+1</f>
        <v>34</v>
      </c>
      <c r="L179">
        <f>ROUND(J179-VLOOKUP(K179-1,R:T,3),0)</f>
        <v>250</v>
      </c>
      <c r="M179" t="str">
        <f>"通关守卫战:"&amp;VLOOKUP(K179,[2]辅助表!$A:$B,2)&amp;L179</f>
        <v>通关守卫战:光明星250</v>
      </c>
      <c r="N179" t="str">
        <f t="shared" si="25"/>
        <v>战斗类型-挂机关卡|34|250</v>
      </c>
    </row>
    <row r="180" spans="1:14">
      <c r="A180">
        <f t="shared" si="27"/>
        <v>551</v>
      </c>
      <c r="B180">
        <v>179</v>
      </c>
      <c r="C180">
        <f t="shared" si="21"/>
        <v>36</v>
      </c>
      <c r="D180">
        <f t="shared" si="22"/>
        <v>4</v>
      </c>
      <c r="E180" t="str">
        <f t="shared" si="23"/>
        <v>通关星球36-4</v>
      </c>
      <c r="F180">
        <f>VLOOKUP(B180,[1]精英关卡!$B$50:$C$809,2)</f>
        <v>594</v>
      </c>
      <c r="G180" s="1">
        <f>ROUND(VLOOKUP(F180,[1]战斗模型!$B$142:$G$163,5),-1)*5</f>
        <v>15000</v>
      </c>
      <c r="H180" t="str">
        <f t="shared" si="26"/>
        <v>职业总等级到达15000</v>
      </c>
      <c r="I180" t="str">
        <f t="shared" si="24"/>
        <v>战斗类型-精英关卡|36|4</v>
      </c>
      <c r="J180" s="2">
        <f>VLOOKUP(F180,[1]在线挂机!$B$73:$E$81,4)*(F180-$F$161)+$J$161</f>
        <v>15375</v>
      </c>
      <c r="K180" cm="1">
        <f t="array" ref="K180">INDEX(R:R,MATCH(J180-1,T:T,1))+1</f>
        <v>34</v>
      </c>
      <c r="L180">
        <f>ROUND(J180-VLOOKUP(K180-1,R:T,3),0)</f>
        <v>275</v>
      </c>
      <c r="M180" t="str">
        <f>"通关守卫战:"&amp;VLOOKUP(K180,[2]辅助表!$A:$B,2)&amp;L180</f>
        <v>通关守卫战:光明星275</v>
      </c>
      <c r="N180" t="str">
        <f t="shared" si="25"/>
        <v>战斗类型-挂机关卡|34|275</v>
      </c>
    </row>
    <row r="181" spans="1:14">
      <c r="A181">
        <f t="shared" si="27"/>
        <v>554</v>
      </c>
      <c r="B181">
        <v>180</v>
      </c>
      <c r="C181">
        <f t="shared" si="21"/>
        <v>36</v>
      </c>
      <c r="D181">
        <f t="shared" si="22"/>
        <v>5</v>
      </c>
      <c r="E181" t="str">
        <f t="shared" si="23"/>
        <v>通关星球36-5</v>
      </c>
      <c r="F181">
        <f>VLOOKUP(B181,[1]精英关卡!$B$50:$C$809,2)</f>
        <v>599</v>
      </c>
      <c r="G181" s="1">
        <f>ROUND(VLOOKUP(F181,[1]战斗模型!$B$142:$G$163,5),-1)*5</f>
        <v>15000</v>
      </c>
      <c r="H181" t="str">
        <f t="shared" si="26"/>
        <v>职业总等级到达15000</v>
      </c>
      <c r="I181" t="str">
        <f t="shared" si="24"/>
        <v>战斗类型-精英关卡|36|5</v>
      </c>
      <c r="J181" s="2">
        <f>VLOOKUP(F181,[1]在线挂机!$B$73:$E$81,4)*(F181-$F$161)+$J$161</f>
        <v>15400</v>
      </c>
      <c r="K181" cm="1">
        <f t="array" ref="K181">INDEX(R:R,MATCH(J181-1,T:T,1))+1</f>
        <v>34</v>
      </c>
      <c r="L181">
        <f>ROUND(J181-VLOOKUP(K181-1,R:T,3),0)</f>
        <v>300</v>
      </c>
      <c r="M181" t="str">
        <f>"通关守卫战:"&amp;VLOOKUP(K181,[2]辅助表!$A:$B,2)&amp;L181</f>
        <v>通关守卫战:光明星300</v>
      </c>
      <c r="N181" t="str">
        <f t="shared" si="25"/>
        <v>战斗类型-挂机关卡|34|300</v>
      </c>
    </row>
    <row r="182" spans="1:14">
      <c r="A182">
        <f t="shared" si="27"/>
        <v>557</v>
      </c>
      <c r="B182">
        <v>181</v>
      </c>
      <c r="C182">
        <f t="shared" si="21"/>
        <v>37</v>
      </c>
      <c r="D182">
        <f t="shared" si="22"/>
        <v>1</v>
      </c>
      <c r="E182" t="str">
        <f t="shared" si="23"/>
        <v>通关星球37-1</v>
      </c>
      <c r="F182">
        <f>VLOOKUP(B182,[1]精英关卡!$B$50:$C$809,2)</f>
        <v>604</v>
      </c>
      <c r="G182" s="1">
        <f>ROUND(VLOOKUP(F182,[1]战斗模型!$B$142:$G$163,5),-1)*5</f>
        <v>15000</v>
      </c>
      <c r="H182" t="str">
        <f t="shared" si="26"/>
        <v>职业总等级到达15000</v>
      </c>
      <c r="I182" t="str">
        <f t="shared" si="24"/>
        <v>战斗类型-精英关卡|37|1</v>
      </c>
      <c r="J182" s="1">
        <f>VLOOKUP(F182,[1]在线挂机!$B$73:$E$81,4)*(F182-$F$181)+$J$181</f>
        <v>15415</v>
      </c>
      <c r="K182" cm="1">
        <f t="array" ref="K182">INDEX(R:R,MATCH(J182-1,T:T,1))+1</f>
        <v>34</v>
      </c>
      <c r="L182">
        <f>ROUND(J182-VLOOKUP(K182-1,R:T,3),0)</f>
        <v>315</v>
      </c>
      <c r="M182" t="str">
        <f>"通关守卫战:"&amp;VLOOKUP(K182,[2]辅助表!$A:$B,2)&amp;L182</f>
        <v>通关守卫战:光明星315</v>
      </c>
      <c r="N182" t="str">
        <f t="shared" si="25"/>
        <v>战斗类型-挂机关卡|34|315</v>
      </c>
    </row>
    <row r="183" spans="1:14">
      <c r="A183">
        <f t="shared" si="27"/>
        <v>560</v>
      </c>
      <c r="B183">
        <v>182</v>
      </c>
      <c r="C183">
        <f t="shared" si="21"/>
        <v>37</v>
      </c>
      <c r="D183">
        <f t="shared" si="22"/>
        <v>2</v>
      </c>
      <c r="E183" t="str">
        <f t="shared" si="23"/>
        <v>通关星球37-2</v>
      </c>
      <c r="F183">
        <f>VLOOKUP(B183,[1]精英关卡!$B$50:$C$809,2)</f>
        <v>609</v>
      </c>
      <c r="G183" s="1">
        <f>ROUND(VLOOKUP(F183,[1]战斗模型!$B$142:$G$163,5),-1)*5</f>
        <v>15000</v>
      </c>
      <c r="H183" t="str">
        <f t="shared" si="26"/>
        <v>职业总等级到达15000</v>
      </c>
      <c r="I183" t="str">
        <f t="shared" si="24"/>
        <v>战斗类型-精英关卡|37|2</v>
      </c>
      <c r="J183" s="2">
        <f>VLOOKUP(F183,[1]在线挂机!$B$73:$E$81,4)*(F183-$F$181)+$J$181</f>
        <v>15430</v>
      </c>
      <c r="K183" cm="1">
        <f t="array" ref="K183">INDEX(R:R,MATCH(J183-1,T:T,1))+1</f>
        <v>34</v>
      </c>
      <c r="L183">
        <f>ROUND(J183-VLOOKUP(K183-1,R:T,3),0)</f>
        <v>330</v>
      </c>
      <c r="M183" t="str">
        <f>"通关守卫战:"&amp;VLOOKUP(K183,[2]辅助表!$A:$B,2)&amp;L183</f>
        <v>通关守卫战:光明星330</v>
      </c>
      <c r="N183" t="str">
        <f t="shared" si="25"/>
        <v>战斗类型-挂机关卡|34|330</v>
      </c>
    </row>
    <row r="184" spans="1:14">
      <c r="A184">
        <f t="shared" si="27"/>
        <v>563</v>
      </c>
      <c r="B184">
        <v>183</v>
      </c>
      <c r="C184">
        <f t="shared" si="21"/>
        <v>37</v>
      </c>
      <c r="D184">
        <f t="shared" si="22"/>
        <v>3</v>
      </c>
      <c r="E184" t="str">
        <f t="shared" si="23"/>
        <v>通关星球37-3</v>
      </c>
      <c r="F184">
        <f>VLOOKUP(B184,[1]精英关卡!$B$50:$C$809,2)</f>
        <v>614</v>
      </c>
      <c r="G184" s="1">
        <f>ROUND(VLOOKUP(F184,[1]战斗模型!$B$142:$G$163,5),-1)*5</f>
        <v>15000</v>
      </c>
      <c r="H184" t="str">
        <f t="shared" si="26"/>
        <v>职业总等级到达15000</v>
      </c>
      <c r="I184" t="str">
        <f t="shared" si="24"/>
        <v>战斗类型-精英关卡|37|3</v>
      </c>
      <c r="J184" s="2">
        <f>VLOOKUP(F184,[1]在线挂机!$B$73:$E$81,4)*(F184-$F$181)+$J$181</f>
        <v>15445</v>
      </c>
      <c r="K184" cm="1">
        <f t="array" ref="K184">INDEX(R:R,MATCH(J184-1,T:T,1))+1</f>
        <v>34</v>
      </c>
      <c r="L184">
        <f>ROUND(J184-VLOOKUP(K184-1,R:T,3),0)</f>
        <v>345</v>
      </c>
      <c r="M184" t="str">
        <f>"通关守卫战:"&amp;VLOOKUP(K184,[2]辅助表!$A:$B,2)&amp;L184</f>
        <v>通关守卫战:光明星345</v>
      </c>
      <c r="N184" t="str">
        <f t="shared" si="25"/>
        <v>战斗类型-挂机关卡|34|345</v>
      </c>
    </row>
    <row r="185" spans="1:14">
      <c r="A185">
        <f t="shared" si="27"/>
        <v>566</v>
      </c>
      <c r="B185">
        <v>184</v>
      </c>
      <c r="C185">
        <f t="shared" si="21"/>
        <v>37</v>
      </c>
      <c r="D185">
        <f t="shared" si="22"/>
        <v>4</v>
      </c>
      <c r="E185" t="str">
        <f t="shared" si="23"/>
        <v>通关星球37-4</v>
      </c>
      <c r="F185">
        <f>VLOOKUP(B185,[1]精英关卡!$B$50:$C$809,2)</f>
        <v>619</v>
      </c>
      <c r="G185" s="1">
        <f>ROUND(VLOOKUP(F185,[1]战斗模型!$B$142:$G$163,5),-1)*5</f>
        <v>15000</v>
      </c>
      <c r="H185" t="str">
        <f t="shared" si="26"/>
        <v>职业总等级到达15000</v>
      </c>
      <c r="I185" t="str">
        <f t="shared" si="24"/>
        <v>战斗类型-精英关卡|37|4</v>
      </c>
      <c r="J185" s="2">
        <f>VLOOKUP(F185,[1]在线挂机!$B$73:$E$81,4)*(F185-$F$181)+$J$181</f>
        <v>15460</v>
      </c>
      <c r="K185" cm="1">
        <f t="array" ref="K185">INDEX(R:R,MATCH(J185-1,T:T,1))+1</f>
        <v>34</v>
      </c>
      <c r="L185">
        <f>ROUND(J185-VLOOKUP(K185-1,R:T,3),0)</f>
        <v>360</v>
      </c>
      <c r="M185" t="str">
        <f>"通关守卫战:"&amp;VLOOKUP(K185,[2]辅助表!$A:$B,2)&amp;L185</f>
        <v>通关守卫战:光明星360</v>
      </c>
      <c r="N185" t="str">
        <f t="shared" si="25"/>
        <v>战斗类型-挂机关卡|34|360</v>
      </c>
    </row>
    <row r="186" spans="1:14">
      <c r="A186">
        <f t="shared" si="27"/>
        <v>569</v>
      </c>
      <c r="B186">
        <v>185</v>
      </c>
      <c r="C186">
        <f t="shared" si="21"/>
        <v>37</v>
      </c>
      <c r="D186">
        <f t="shared" si="22"/>
        <v>5</v>
      </c>
      <c r="E186" t="str">
        <f t="shared" si="23"/>
        <v>通关星球37-5</v>
      </c>
      <c r="F186">
        <f>VLOOKUP(B186,[1]精英关卡!$B$50:$C$809,2)</f>
        <v>624</v>
      </c>
      <c r="G186" s="1">
        <f>ROUND(VLOOKUP(F186,[1]战斗模型!$B$142:$G$163,5),-1)*5</f>
        <v>15000</v>
      </c>
      <c r="H186" t="str">
        <f t="shared" si="26"/>
        <v>职业总等级到达15000</v>
      </c>
      <c r="I186" t="str">
        <f t="shared" si="24"/>
        <v>战斗类型-精英关卡|37|5</v>
      </c>
      <c r="J186" s="2">
        <f>VLOOKUP(F186,[1]在线挂机!$B$73:$E$81,4)*(F186-$F$181)+$J$181</f>
        <v>15475</v>
      </c>
      <c r="K186" cm="1">
        <f t="array" ref="K186">INDEX(R:R,MATCH(J186-1,T:T,1))+1</f>
        <v>34</v>
      </c>
      <c r="L186">
        <f>ROUND(J186-VLOOKUP(K186-1,R:T,3),0)</f>
        <v>375</v>
      </c>
      <c r="M186" t="str">
        <f>"通关守卫战:"&amp;VLOOKUP(K186,[2]辅助表!$A:$B,2)&amp;L186</f>
        <v>通关守卫战:光明星375</v>
      </c>
      <c r="N186" t="str">
        <f t="shared" si="25"/>
        <v>战斗类型-挂机关卡|34|375</v>
      </c>
    </row>
    <row r="187" spans="1:14">
      <c r="A187">
        <f t="shared" si="27"/>
        <v>572</v>
      </c>
      <c r="B187">
        <v>186</v>
      </c>
      <c r="C187">
        <f t="shared" si="21"/>
        <v>38</v>
      </c>
      <c r="D187">
        <f t="shared" si="22"/>
        <v>1</v>
      </c>
      <c r="E187" t="str">
        <f t="shared" si="23"/>
        <v>通关星球38-1</v>
      </c>
      <c r="F187">
        <f>VLOOKUP(B187,[1]精英关卡!$B$50:$C$809,2)</f>
        <v>629</v>
      </c>
      <c r="G187" s="1">
        <f>ROUND(VLOOKUP(F187,[1]战斗模型!$B$142:$G$163,5),-1)*5</f>
        <v>15000</v>
      </c>
      <c r="H187" t="str">
        <f t="shared" si="26"/>
        <v>职业总等级到达15000</v>
      </c>
      <c r="I187" t="str">
        <f t="shared" si="24"/>
        <v>战斗类型-精英关卡|38|1</v>
      </c>
      <c r="J187" s="2">
        <f>VLOOKUP(F187,[1]在线挂机!$B$73:$E$81,4)*(F187-$F$181)+$J$181</f>
        <v>15490</v>
      </c>
      <c r="K187" cm="1">
        <f t="array" ref="K187">INDEX(R:R,MATCH(J187-1,T:T,1))+1</f>
        <v>34</v>
      </c>
      <c r="L187">
        <f>ROUND(J187-VLOOKUP(K187-1,R:T,3),0)</f>
        <v>390</v>
      </c>
      <c r="M187" t="str">
        <f>"通关守卫战:"&amp;VLOOKUP(K187,[2]辅助表!$A:$B,2)&amp;L187</f>
        <v>通关守卫战:光明星390</v>
      </c>
      <c r="N187" t="str">
        <f t="shared" si="25"/>
        <v>战斗类型-挂机关卡|34|390</v>
      </c>
    </row>
    <row r="188" spans="1:14">
      <c r="A188">
        <f t="shared" si="27"/>
        <v>575</v>
      </c>
      <c r="B188">
        <v>187</v>
      </c>
      <c r="C188">
        <f t="shared" si="21"/>
        <v>38</v>
      </c>
      <c r="D188">
        <f t="shared" si="22"/>
        <v>2</v>
      </c>
      <c r="E188" t="str">
        <f t="shared" si="23"/>
        <v>通关星球38-2</v>
      </c>
      <c r="F188">
        <f>VLOOKUP(B188,[1]精英关卡!$B$50:$C$809,2)</f>
        <v>634</v>
      </c>
      <c r="G188" s="1">
        <f>ROUND(VLOOKUP(F188,[1]战斗模型!$B$142:$G$163,5),-1)*5</f>
        <v>15000</v>
      </c>
      <c r="H188" t="str">
        <f t="shared" si="26"/>
        <v>职业总等级到达15000</v>
      </c>
      <c r="I188" t="str">
        <f t="shared" si="24"/>
        <v>战斗类型-精英关卡|38|2</v>
      </c>
      <c r="J188" s="2">
        <f>VLOOKUP(F188,[1]在线挂机!$B$73:$E$81,4)*(F188-$F$181)+$J$181</f>
        <v>15505</v>
      </c>
      <c r="K188" cm="1">
        <f t="array" ref="K188">INDEX(R:R,MATCH(J188-1,T:T,1))+1</f>
        <v>34</v>
      </c>
      <c r="L188">
        <f>ROUND(J188-VLOOKUP(K188-1,R:T,3),0)</f>
        <v>405</v>
      </c>
      <c r="M188" t="str">
        <f>"通关守卫战:"&amp;VLOOKUP(K188,[2]辅助表!$A:$B,2)&amp;L188</f>
        <v>通关守卫战:光明星405</v>
      </c>
      <c r="N188" t="str">
        <f t="shared" si="25"/>
        <v>战斗类型-挂机关卡|34|405</v>
      </c>
    </row>
    <row r="189" spans="1:14">
      <c r="A189">
        <f t="shared" si="27"/>
        <v>578</v>
      </c>
      <c r="B189">
        <v>188</v>
      </c>
      <c r="C189">
        <f t="shared" si="21"/>
        <v>38</v>
      </c>
      <c r="D189">
        <f t="shared" si="22"/>
        <v>3</v>
      </c>
      <c r="E189" t="str">
        <f t="shared" si="23"/>
        <v>通关星球38-3</v>
      </c>
      <c r="F189">
        <f>VLOOKUP(B189,[1]精英关卡!$B$50:$C$809,2)</f>
        <v>639</v>
      </c>
      <c r="G189" s="1">
        <f>ROUND(VLOOKUP(F189,[1]战斗模型!$B$142:$G$163,5),-1)*5</f>
        <v>15000</v>
      </c>
      <c r="H189" t="str">
        <f t="shared" si="26"/>
        <v>职业总等级到达15000</v>
      </c>
      <c r="I189" t="str">
        <f t="shared" si="24"/>
        <v>战斗类型-精英关卡|38|3</v>
      </c>
      <c r="J189" s="2">
        <f>VLOOKUP(F189,[1]在线挂机!$B$73:$E$81,4)*(F189-$F$181)+$J$181</f>
        <v>15520</v>
      </c>
      <c r="K189" cm="1">
        <f t="array" ref="K189">INDEX(R:R,MATCH(J189-1,T:T,1))+1</f>
        <v>34</v>
      </c>
      <c r="L189">
        <f>ROUND(J189-VLOOKUP(K189-1,R:T,3),0)</f>
        <v>420</v>
      </c>
      <c r="M189" t="str">
        <f>"通关守卫战:"&amp;VLOOKUP(K189,[2]辅助表!$A:$B,2)&amp;L189</f>
        <v>通关守卫战:光明星420</v>
      </c>
      <c r="N189" t="str">
        <f t="shared" si="25"/>
        <v>战斗类型-挂机关卡|34|420</v>
      </c>
    </row>
    <row r="190" spans="1:14">
      <c r="A190">
        <f t="shared" si="27"/>
        <v>581</v>
      </c>
      <c r="B190">
        <v>189</v>
      </c>
      <c r="C190">
        <f t="shared" si="21"/>
        <v>38</v>
      </c>
      <c r="D190">
        <f t="shared" si="22"/>
        <v>4</v>
      </c>
      <c r="E190" t="str">
        <f t="shared" si="23"/>
        <v>通关星球38-4</v>
      </c>
      <c r="F190">
        <f>VLOOKUP(B190,[1]精英关卡!$B$50:$C$809,2)</f>
        <v>644</v>
      </c>
      <c r="G190" s="1">
        <f>ROUND(VLOOKUP(F190,[1]战斗模型!$B$142:$G$163,5),-1)*5</f>
        <v>15000</v>
      </c>
      <c r="H190" t="str">
        <f t="shared" si="26"/>
        <v>职业总等级到达15000</v>
      </c>
      <c r="I190" t="str">
        <f t="shared" si="24"/>
        <v>战斗类型-精英关卡|38|4</v>
      </c>
      <c r="J190" s="2">
        <f>VLOOKUP(F190,[1]在线挂机!$B$73:$E$81,4)*(F190-$F$181)+$J$181</f>
        <v>15535</v>
      </c>
      <c r="K190" cm="1">
        <f t="array" ref="K190">INDEX(R:R,MATCH(J190-1,T:T,1))+1</f>
        <v>34</v>
      </c>
      <c r="L190">
        <f>ROUND(J190-VLOOKUP(K190-1,R:T,3),0)</f>
        <v>435</v>
      </c>
      <c r="M190" t="str">
        <f>"通关守卫战:"&amp;VLOOKUP(K190,[2]辅助表!$A:$B,2)&amp;L190</f>
        <v>通关守卫战:光明星435</v>
      </c>
      <c r="N190" t="str">
        <f t="shared" si="25"/>
        <v>战斗类型-挂机关卡|34|435</v>
      </c>
    </row>
    <row r="191" spans="1:14">
      <c r="A191">
        <f t="shared" si="27"/>
        <v>584</v>
      </c>
      <c r="B191">
        <v>190</v>
      </c>
      <c r="C191">
        <f t="shared" si="21"/>
        <v>38</v>
      </c>
      <c r="D191">
        <f t="shared" si="22"/>
        <v>5</v>
      </c>
      <c r="E191" t="str">
        <f t="shared" si="23"/>
        <v>通关星球38-5</v>
      </c>
      <c r="F191">
        <f>VLOOKUP(B191,[1]精英关卡!$B$50:$C$809,2)</f>
        <v>649</v>
      </c>
      <c r="G191" s="1">
        <f>ROUND(VLOOKUP(F191,[1]战斗模型!$B$142:$G$163,5),-1)*5</f>
        <v>15000</v>
      </c>
      <c r="H191" t="str">
        <f t="shared" si="26"/>
        <v>职业总等级到达15000</v>
      </c>
      <c r="I191" t="str">
        <f t="shared" si="24"/>
        <v>战斗类型-精英关卡|38|5</v>
      </c>
      <c r="J191" s="2">
        <f>VLOOKUP(F191,[1]在线挂机!$B$73:$E$81,4)*(F191-$F$181)+$J$181</f>
        <v>15550</v>
      </c>
      <c r="K191" cm="1">
        <f t="array" ref="K191">INDEX(R:R,MATCH(J191-1,T:T,1))+1</f>
        <v>34</v>
      </c>
      <c r="L191">
        <f>ROUND(J191-VLOOKUP(K191-1,R:T,3),0)</f>
        <v>450</v>
      </c>
      <c r="M191" t="str">
        <f>"通关守卫战:"&amp;VLOOKUP(K191,[2]辅助表!$A:$B,2)&amp;L191</f>
        <v>通关守卫战:光明星450</v>
      </c>
      <c r="N191" t="str">
        <f t="shared" si="25"/>
        <v>战斗类型-挂机关卡|34|450</v>
      </c>
    </row>
    <row r="192" spans="1:14">
      <c r="A192">
        <f t="shared" si="27"/>
        <v>587</v>
      </c>
      <c r="B192">
        <v>191</v>
      </c>
      <c r="C192">
        <f t="shared" si="21"/>
        <v>39</v>
      </c>
      <c r="D192">
        <f t="shared" si="22"/>
        <v>1</v>
      </c>
      <c r="E192" t="str">
        <f t="shared" si="23"/>
        <v>通关星球39-1</v>
      </c>
      <c r="F192">
        <f>VLOOKUP(B192,[1]精英关卡!$B$50:$C$809,2)</f>
        <v>654</v>
      </c>
      <c r="G192" s="1">
        <f>ROUND(VLOOKUP(F192,[1]战斗模型!$B$142:$G$163,5),-1)*5</f>
        <v>15000</v>
      </c>
      <c r="H192" t="str">
        <f t="shared" si="26"/>
        <v>职业总等级到达15000</v>
      </c>
      <c r="I192" t="str">
        <f t="shared" si="24"/>
        <v>战斗类型-精英关卡|39|1</v>
      </c>
      <c r="J192" s="2">
        <f>VLOOKUP(F192,[1]在线挂机!$B$73:$E$81,4)*(F192-$F$181)+$J$181</f>
        <v>15565</v>
      </c>
      <c r="K192" cm="1">
        <f t="array" ref="K192">INDEX(R:R,MATCH(J192-1,T:T,1))+1</f>
        <v>34</v>
      </c>
      <c r="L192">
        <f>ROUND(J192-VLOOKUP(K192-1,R:T,3),0)</f>
        <v>465</v>
      </c>
      <c r="M192" t="str">
        <f>"通关守卫战:"&amp;VLOOKUP(K192,[2]辅助表!$A:$B,2)&amp;L192</f>
        <v>通关守卫战:光明星465</v>
      </c>
      <c r="N192" t="str">
        <f t="shared" si="25"/>
        <v>战斗类型-挂机关卡|34|465</v>
      </c>
    </row>
    <row r="193" spans="1:14">
      <c r="A193">
        <f t="shared" si="27"/>
        <v>590</v>
      </c>
      <c r="B193">
        <v>192</v>
      </c>
      <c r="C193">
        <f t="shared" si="21"/>
        <v>39</v>
      </c>
      <c r="D193">
        <f t="shared" si="22"/>
        <v>2</v>
      </c>
      <c r="E193" t="str">
        <f t="shared" si="23"/>
        <v>通关星球39-2</v>
      </c>
      <c r="F193">
        <f>VLOOKUP(B193,[1]精英关卡!$B$50:$C$809,2)</f>
        <v>659</v>
      </c>
      <c r="G193" s="1">
        <f>ROUND(VLOOKUP(F193,[1]战斗模型!$B$142:$G$163,5),-1)*5</f>
        <v>15000</v>
      </c>
      <c r="H193" t="str">
        <f t="shared" si="26"/>
        <v>职业总等级到达15000</v>
      </c>
      <c r="I193" t="str">
        <f t="shared" si="24"/>
        <v>战斗类型-精英关卡|39|2</v>
      </c>
      <c r="J193" s="2">
        <f>VLOOKUP(F193,[1]在线挂机!$B$73:$E$81,4)*(F193-$F$181)+$J$181</f>
        <v>15580</v>
      </c>
      <c r="K193" cm="1">
        <f t="array" ref="K193">INDEX(R:R,MATCH(J193-1,T:T,1))+1</f>
        <v>34</v>
      </c>
      <c r="L193">
        <f>ROUND(J193-VLOOKUP(K193-1,R:T,3),0)</f>
        <v>480</v>
      </c>
      <c r="M193" t="str">
        <f>"通关守卫战:"&amp;VLOOKUP(K193,[2]辅助表!$A:$B,2)&amp;L193</f>
        <v>通关守卫战:光明星480</v>
      </c>
      <c r="N193" t="str">
        <f t="shared" si="25"/>
        <v>战斗类型-挂机关卡|34|480</v>
      </c>
    </row>
    <row r="194" spans="1:14">
      <c r="A194">
        <f t="shared" si="27"/>
        <v>593</v>
      </c>
      <c r="B194">
        <v>193</v>
      </c>
      <c r="C194">
        <f t="shared" ref="C194:C208" si="28">IF(MOD(B194,5)=0,INT(B194/5),INT(B194/5)+1)</f>
        <v>39</v>
      </c>
      <c r="D194">
        <f t="shared" ref="D194:D208" si="29">IF(MOD(B194,5)=0,5,MOD(B194,5))</f>
        <v>3</v>
      </c>
      <c r="E194" t="str">
        <f t="shared" ref="E194:E208" si="30">"通关星球"&amp;C194&amp;"-"&amp;D194</f>
        <v>通关星球39-3</v>
      </c>
      <c r="F194">
        <f>VLOOKUP(B194,[1]精英关卡!$B$50:$C$809,2)</f>
        <v>664</v>
      </c>
      <c r="G194" s="1">
        <f>ROUND(VLOOKUP(F194,[1]战斗模型!$B$142:$G$163,5),-1)*5</f>
        <v>15000</v>
      </c>
      <c r="H194" t="str">
        <f t="shared" si="26"/>
        <v>职业总等级到达15000</v>
      </c>
      <c r="I194" t="str">
        <f t="shared" ref="I194:I208" si="31">"战斗类型-精英关卡|"&amp;C194&amp;"|"&amp;D194</f>
        <v>战斗类型-精英关卡|39|3</v>
      </c>
      <c r="J194" s="2">
        <f>VLOOKUP(F194,[1]在线挂机!$B$73:$E$81,4)*(F194-$F$181)+$J$181</f>
        <v>15595</v>
      </c>
      <c r="K194" cm="1">
        <f t="array" ref="K194">INDEX(R:R,MATCH(J194-1,T:T,1))+1</f>
        <v>34</v>
      </c>
      <c r="L194">
        <f>ROUND(J194-VLOOKUP(K194-1,R:T,3),0)</f>
        <v>495</v>
      </c>
      <c r="M194" t="str">
        <f>"通关守卫战:"&amp;VLOOKUP(K194,[2]辅助表!$A:$B,2)&amp;L194</f>
        <v>通关守卫战:光明星495</v>
      </c>
      <c r="N194" t="str">
        <f t="shared" ref="N194:N208" si="32">"战斗类型-挂机关卡|"&amp;K194&amp;"|"&amp;L194</f>
        <v>战斗类型-挂机关卡|34|495</v>
      </c>
    </row>
    <row r="195" spans="1:14">
      <c r="A195">
        <f t="shared" si="27"/>
        <v>596</v>
      </c>
      <c r="B195">
        <v>194</v>
      </c>
      <c r="C195">
        <f t="shared" si="28"/>
        <v>39</v>
      </c>
      <c r="D195">
        <f t="shared" si="29"/>
        <v>4</v>
      </c>
      <c r="E195" t="str">
        <f t="shared" si="30"/>
        <v>通关星球39-4</v>
      </c>
      <c r="F195">
        <f>VLOOKUP(B195,[1]精英关卡!$B$50:$C$809,2)</f>
        <v>669</v>
      </c>
      <c r="G195" s="1">
        <f>ROUND(VLOOKUP(F195,[1]战斗模型!$B$142:$G$163,5),-1)*5</f>
        <v>15000</v>
      </c>
      <c r="H195" t="str">
        <f t="shared" ref="H195:H208" si="33">"职业总等级到达"&amp;G195</f>
        <v>职业总等级到达15000</v>
      </c>
      <c r="I195" t="str">
        <f t="shared" si="31"/>
        <v>战斗类型-精英关卡|39|4</v>
      </c>
      <c r="J195" s="2">
        <f>VLOOKUP(F195,[1]在线挂机!$B$73:$E$81,4)*(F195-$F$181)+$J$181</f>
        <v>15610</v>
      </c>
      <c r="K195" cm="1">
        <f t="array" ref="K195">INDEX(R:R,MATCH(J195-1,T:T,1))+1</f>
        <v>35</v>
      </c>
      <c r="L195">
        <f>ROUND(J195-VLOOKUP(K195-1,R:T,3),0)</f>
        <v>10</v>
      </c>
      <c r="M195" t="str">
        <f>"通关守卫战:"&amp;VLOOKUP(K195,[2]辅助表!$A:$B,2)&amp;L195</f>
        <v>通关守卫战:暗紫星10</v>
      </c>
      <c r="N195" t="str">
        <f t="shared" si="32"/>
        <v>战斗类型-挂机关卡|35|10</v>
      </c>
    </row>
    <row r="196" spans="1:14">
      <c r="A196">
        <f t="shared" si="27"/>
        <v>599</v>
      </c>
      <c r="B196">
        <v>195</v>
      </c>
      <c r="C196">
        <f t="shared" si="28"/>
        <v>39</v>
      </c>
      <c r="D196">
        <f t="shared" si="29"/>
        <v>5</v>
      </c>
      <c r="E196" t="str">
        <f t="shared" si="30"/>
        <v>通关星球39-5</v>
      </c>
      <c r="F196">
        <f>VLOOKUP(B196,[1]精英关卡!$B$50:$C$809,2)</f>
        <v>674</v>
      </c>
      <c r="G196" s="1">
        <f>ROUND(VLOOKUP(F196,[1]战斗模型!$B$142:$G$163,5),-1)*5</f>
        <v>15000</v>
      </c>
      <c r="H196" t="str">
        <f t="shared" si="33"/>
        <v>职业总等级到达15000</v>
      </c>
      <c r="I196" t="str">
        <f t="shared" si="31"/>
        <v>战斗类型-精英关卡|39|5</v>
      </c>
      <c r="J196" s="2">
        <f>VLOOKUP(F196,[1]在线挂机!$B$73:$E$81,4)*(F196-$F$181)+$J$181</f>
        <v>15625</v>
      </c>
      <c r="K196" cm="1">
        <f t="array" ref="K196">INDEX(R:R,MATCH(J196-1,T:T,1))+1</f>
        <v>35</v>
      </c>
      <c r="L196">
        <f>ROUND(J196-VLOOKUP(K196-1,R:T,3),0)</f>
        <v>25</v>
      </c>
      <c r="M196" t="str">
        <f>"通关守卫战:"&amp;VLOOKUP(K196,[2]辅助表!$A:$B,2)&amp;L196</f>
        <v>通关守卫战:暗紫星25</v>
      </c>
      <c r="N196" t="str">
        <f t="shared" si="32"/>
        <v>战斗类型-挂机关卡|35|25</v>
      </c>
    </row>
    <row r="197" spans="1:14">
      <c r="A197">
        <f t="shared" si="27"/>
        <v>602</v>
      </c>
      <c r="B197">
        <v>196</v>
      </c>
      <c r="C197">
        <f t="shared" si="28"/>
        <v>40</v>
      </c>
      <c r="D197">
        <f t="shared" si="29"/>
        <v>1</v>
      </c>
      <c r="E197" t="str">
        <f t="shared" si="30"/>
        <v>通关星球40-1</v>
      </c>
      <c r="F197">
        <f>VLOOKUP(B197,[1]精英关卡!$B$50:$C$809,2)</f>
        <v>679</v>
      </c>
      <c r="G197" s="1">
        <f>ROUND(VLOOKUP(F197,[1]战斗模型!$B$142:$G$163,5),-1)*5</f>
        <v>15000</v>
      </c>
      <c r="H197" t="str">
        <f t="shared" si="33"/>
        <v>职业总等级到达15000</v>
      </c>
      <c r="I197" t="str">
        <f t="shared" si="31"/>
        <v>战斗类型-精英关卡|40|1</v>
      </c>
      <c r="J197" s="2">
        <f>VLOOKUP(F197,[1]在线挂机!$B$73:$E$81,4)*(F197-$F$181)+$J$181</f>
        <v>15640</v>
      </c>
      <c r="K197" cm="1">
        <f t="array" ref="K197">INDEX(R:R,MATCH(J197-1,T:T,1))+1</f>
        <v>35</v>
      </c>
      <c r="L197">
        <f>ROUND(J197-VLOOKUP(K197-1,R:T,3),0)</f>
        <v>40</v>
      </c>
      <c r="M197" t="str">
        <f>"通关守卫战:"&amp;VLOOKUP(K197,[2]辅助表!$A:$B,2)&amp;L197</f>
        <v>通关守卫战:暗紫星40</v>
      </c>
      <c r="N197" t="str">
        <f t="shared" si="32"/>
        <v>战斗类型-挂机关卡|35|40</v>
      </c>
    </row>
    <row r="198" spans="1:14">
      <c r="A198">
        <f t="shared" si="27"/>
        <v>605</v>
      </c>
      <c r="B198">
        <v>197</v>
      </c>
      <c r="C198">
        <f t="shared" si="28"/>
        <v>40</v>
      </c>
      <c r="D198">
        <f t="shared" si="29"/>
        <v>2</v>
      </c>
      <c r="E198" t="str">
        <f t="shared" si="30"/>
        <v>通关星球40-2</v>
      </c>
      <c r="F198">
        <f>VLOOKUP(B198,[1]精英关卡!$B$50:$C$809,2)</f>
        <v>684</v>
      </c>
      <c r="G198" s="1">
        <f>ROUND(VLOOKUP(F198,[1]战斗模型!$B$142:$G$163,5),-1)*5</f>
        <v>15000</v>
      </c>
      <c r="H198" t="str">
        <f t="shared" si="33"/>
        <v>职业总等级到达15000</v>
      </c>
      <c r="I198" t="str">
        <f t="shared" si="31"/>
        <v>战斗类型-精英关卡|40|2</v>
      </c>
      <c r="J198" s="2">
        <f>VLOOKUP(F198,[1]在线挂机!$B$73:$E$81,4)*(F198-$F$181)+$J$181</f>
        <v>15655</v>
      </c>
      <c r="K198" cm="1">
        <f t="array" ref="K198">INDEX(R:R,MATCH(J198-1,T:T,1))+1</f>
        <v>35</v>
      </c>
      <c r="L198">
        <f>ROUND(J198-VLOOKUP(K198-1,R:T,3),0)</f>
        <v>55</v>
      </c>
      <c r="M198" t="str">
        <f>"通关守卫战:"&amp;VLOOKUP(K198,[2]辅助表!$A:$B,2)&amp;L198</f>
        <v>通关守卫战:暗紫星55</v>
      </c>
      <c r="N198" t="str">
        <f t="shared" si="32"/>
        <v>战斗类型-挂机关卡|35|55</v>
      </c>
    </row>
    <row r="199" spans="1:14">
      <c r="A199">
        <f t="shared" si="27"/>
        <v>608</v>
      </c>
      <c r="B199">
        <v>198</v>
      </c>
      <c r="C199">
        <f t="shared" si="28"/>
        <v>40</v>
      </c>
      <c r="D199">
        <f t="shared" si="29"/>
        <v>3</v>
      </c>
      <c r="E199" t="str">
        <f t="shared" si="30"/>
        <v>通关星球40-3</v>
      </c>
      <c r="F199">
        <f>VLOOKUP(B199,[1]精英关卡!$B$50:$C$809,2)</f>
        <v>689</v>
      </c>
      <c r="G199" s="1">
        <f>ROUND(VLOOKUP(F199,[1]战斗模型!$B$142:$G$163,5),-1)*5</f>
        <v>15000</v>
      </c>
      <c r="H199" t="str">
        <f t="shared" si="33"/>
        <v>职业总等级到达15000</v>
      </c>
      <c r="I199" t="str">
        <f t="shared" si="31"/>
        <v>战斗类型-精英关卡|40|3</v>
      </c>
      <c r="J199" s="2">
        <f>VLOOKUP(F199,[1]在线挂机!$B$73:$E$81,4)*(F199-$F$181)+$J$181</f>
        <v>15670</v>
      </c>
      <c r="K199" cm="1">
        <f t="array" ref="K199">INDEX(R:R,MATCH(J199-1,T:T,1))+1</f>
        <v>35</v>
      </c>
      <c r="L199">
        <f>ROUND(J199-VLOOKUP(K199-1,R:T,3),0)</f>
        <v>70</v>
      </c>
      <c r="M199" t="str">
        <f>"通关守卫战:"&amp;VLOOKUP(K199,[2]辅助表!$A:$B,2)&amp;L199</f>
        <v>通关守卫战:暗紫星70</v>
      </c>
      <c r="N199" t="str">
        <f t="shared" si="32"/>
        <v>战斗类型-挂机关卡|35|70</v>
      </c>
    </row>
    <row r="200" spans="1:14">
      <c r="A200">
        <f t="shared" si="27"/>
        <v>611</v>
      </c>
      <c r="B200">
        <v>199</v>
      </c>
      <c r="C200">
        <f t="shared" si="28"/>
        <v>40</v>
      </c>
      <c r="D200">
        <f t="shared" si="29"/>
        <v>4</v>
      </c>
      <c r="E200" t="str">
        <f t="shared" si="30"/>
        <v>通关星球40-4</v>
      </c>
      <c r="F200">
        <f>VLOOKUP(B200,[1]精英关卡!$B$50:$C$809,2)</f>
        <v>694</v>
      </c>
      <c r="G200" s="1">
        <f>ROUND(VLOOKUP(F200,[1]战斗模型!$B$142:$G$163,5),-1)*5</f>
        <v>15000</v>
      </c>
      <c r="H200" t="str">
        <f t="shared" si="33"/>
        <v>职业总等级到达15000</v>
      </c>
      <c r="I200" t="str">
        <f t="shared" si="31"/>
        <v>战斗类型-精英关卡|40|4</v>
      </c>
      <c r="J200" s="2">
        <f>VLOOKUP(F200,[1]在线挂机!$B$73:$E$81,4)*(F200-$F$181)+$J$181</f>
        <v>15685</v>
      </c>
      <c r="K200" cm="1">
        <f t="array" ref="K200">INDEX(R:R,MATCH(J200-1,T:T,1))+1</f>
        <v>35</v>
      </c>
      <c r="L200">
        <f>ROUND(J200-VLOOKUP(K200-1,R:T,3),0)</f>
        <v>85</v>
      </c>
      <c r="M200" t="str">
        <f>"通关守卫战:"&amp;VLOOKUP(K200,[2]辅助表!$A:$B,2)&amp;L200</f>
        <v>通关守卫战:暗紫星85</v>
      </c>
      <c r="N200" t="str">
        <f t="shared" si="32"/>
        <v>战斗类型-挂机关卡|35|85</v>
      </c>
    </row>
    <row r="201" spans="1:14">
      <c r="A201">
        <f t="shared" si="27"/>
        <v>614</v>
      </c>
      <c r="B201">
        <v>200</v>
      </c>
      <c r="C201">
        <f t="shared" si="28"/>
        <v>40</v>
      </c>
      <c r="D201">
        <f t="shared" si="29"/>
        <v>5</v>
      </c>
      <c r="E201" t="str">
        <f t="shared" si="30"/>
        <v>通关星球40-5</v>
      </c>
      <c r="F201">
        <f>VLOOKUP(B201,[1]精英关卡!$B$50:$C$809,2)</f>
        <v>699</v>
      </c>
      <c r="G201" s="1">
        <f>ROUND(VLOOKUP(F201,[1]战斗模型!$B$142:$G$163,5),-1)*5</f>
        <v>15000</v>
      </c>
      <c r="H201" t="str">
        <f t="shared" si="33"/>
        <v>职业总等级到达15000</v>
      </c>
      <c r="I201" t="str">
        <f t="shared" si="31"/>
        <v>战斗类型-精英关卡|40|5</v>
      </c>
      <c r="J201" s="2">
        <f>VLOOKUP(F201,[1]在线挂机!$B$73:$E$81,4)*(F201-$F$181)+$J$181</f>
        <v>15700</v>
      </c>
      <c r="K201" cm="1">
        <f t="array" ref="K201">INDEX(R:R,MATCH(J201-1,T:T,1))+1</f>
        <v>35</v>
      </c>
      <c r="L201">
        <f>ROUND(J201-VLOOKUP(K201-1,R:T,3),0)</f>
        <v>100</v>
      </c>
      <c r="M201" t="str">
        <f>"通关守卫战:"&amp;VLOOKUP(K201,[2]辅助表!$A:$B,2)&amp;L201</f>
        <v>通关守卫战:暗紫星100</v>
      </c>
      <c r="N201" t="str">
        <f t="shared" si="32"/>
        <v>战斗类型-挂机关卡|35|100</v>
      </c>
    </row>
    <row r="202" spans="1:14">
      <c r="A202">
        <f t="shared" si="27"/>
        <v>617</v>
      </c>
      <c r="B202">
        <v>201</v>
      </c>
      <c r="C202">
        <f t="shared" si="28"/>
        <v>41</v>
      </c>
      <c r="D202">
        <f t="shared" si="29"/>
        <v>1</v>
      </c>
      <c r="E202" t="str">
        <f t="shared" si="30"/>
        <v>通关星球41-1</v>
      </c>
      <c r="F202">
        <f>VLOOKUP(B202,[1]精英关卡!$B$50:$C$809,2)</f>
        <v>704</v>
      </c>
      <c r="G202" s="1">
        <f>ROUND(VLOOKUP(F202,[1]战斗模型!$B$142:$G$163,5),-1)*5</f>
        <v>15000</v>
      </c>
      <c r="H202" t="str">
        <f t="shared" si="33"/>
        <v>职业总等级到达15000</v>
      </c>
      <c r="I202" t="str">
        <f t="shared" si="31"/>
        <v>战斗类型-精英关卡|41|1</v>
      </c>
      <c r="J202" s="1">
        <f>VLOOKUP(F202,[1]在线挂机!$B$73:$E$81,4)*(F202-$F$201)+$J$201</f>
        <v>15710</v>
      </c>
      <c r="K202" cm="1">
        <f t="array" ref="K202">INDEX(R:R,MATCH(J202-1,T:T,1))+1</f>
        <v>35</v>
      </c>
      <c r="L202">
        <f>ROUND(J202-VLOOKUP(K202-1,R:T,3),0)</f>
        <v>110</v>
      </c>
      <c r="M202" t="str">
        <f>"通关守卫战:"&amp;VLOOKUP(K202,[2]辅助表!$A:$B,2)&amp;L202</f>
        <v>通关守卫战:暗紫星110</v>
      </c>
      <c r="N202" t="str">
        <f t="shared" si="32"/>
        <v>战斗类型-挂机关卡|35|110</v>
      </c>
    </row>
    <row r="203" spans="1:14">
      <c r="A203">
        <f t="shared" si="27"/>
        <v>620</v>
      </c>
      <c r="B203">
        <v>202</v>
      </c>
      <c r="C203">
        <f t="shared" si="28"/>
        <v>41</v>
      </c>
      <c r="D203">
        <f t="shared" si="29"/>
        <v>2</v>
      </c>
      <c r="E203" t="str">
        <f t="shared" si="30"/>
        <v>通关星球41-2</v>
      </c>
      <c r="F203">
        <f>VLOOKUP(B203,[1]精英关卡!$B$50:$C$809,2)</f>
        <v>709</v>
      </c>
      <c r="G203" s="1">
        <f>ROUND(VLOOKUP(F203,[1]战斗模型!$B$142:$G$163,5),-1)*5</f>
        <v>15000</v>
      </c>
      <c r="H203" t="str">
        <f t="shared" si="33"/>
        <v>职业总等级到达15000</v>
      </c>
      <c r="I203" t="str">
        <f t="shared" si="31"/>
        <v>战斗类型-精英关卡|41|2</v>
      </c>
      <c r="J203" s="2">
        <f>VLOOKUP(F203,[1]在线挂机!$B$73:$E$81,4)*(F203-$F$201)+$J$201</f>
        <v>15720</v>
      </c>
      <c r="K203" cm="1">
        <f t="array" ref="K203">INDEX(R:R,MATCH(J203-1,T:T,1))+1</f>
        <v>35</v>
      </c>
      <c r="L203">
        <f>ROUND(J203-VLOOKUP(K203-1,R:T,3),0)</f>
        <v>120</v>
      </c>
      <c r="M203" t="str">
        <f>"通关守卫战:"&amp;VLOOKUP(K203,[2]辅助表!$A:$B,2)&amp;L203</f>
        <v>通关守卫战:暗紫星120</v>
      </c>
      <c r="N203" t="str">
        <f t="shared" si="32"/>
        <v>战斗类型-挂机关卡|35|120</v>
      </c>
    </row>
    <row r="204" spans="1:14">
      <c r="A204">
        <f t="shared" si="27"/>
        <v>623</v>
      </c>
      <c r="B204">
        <v>203</v>
      </c>
      <c r="C204">
        <f t="shared" si="28"/>
        <v>41</v>
      </c>
      <c r="D204">
        <f t="shared" si="29"/>
        <v>3</v>
      </c>
      <c r="E204" t="str">
        <f t="shared" si="30"/>
        <v>通关星球41-3</v>
      </c>
      <c r="F204">
        <f>VLOOKUP(B204,[1]精英关卡!$B$50:$C$809,2)</f>
        <v>714</v>
      </c>
      <c r="G204" s="1">
        <f>ROUND(VLOOKUP(F204,[1]战斗模型!$B$142:$G$163,5),-1)*5</f>
        <v>15000</v>
      </c>
      <c r="H204" t="str">
        <f t="shared" si="33"/>
        <v>职业总等级到达15000</v>
      </c>
      <c r="I204" t="str">
        <f t="shared" si="31"/>
        <v>战斗类型-精英关卡|41|3</v>
      </c>
      <c r="J204" s="2">
        <f>VLOOKUP(F204,[1]在线挂机!$B$73:$E$81,4)*(F204-$F$201)+$J$201</f>
        <v>15730</v>
      </c>
      <c r="K204" cm="1">
        <f t="array" ref="K204">INDEX(R:R,MATCH(J204-1,T:T,1))+1</f>
        <v>35</v>
      </c>
      <c r="L204">
        <f>ROUND(J204-VLOOKUP(K204-1,R:T,3),0)</f>
        <v>130</v>
      </c>
      <c r="M204" t="str">
        <f>"通关守卫战:"&amp;VLOOKUP(K204,[2]辅助表!$A:$B,2)&amp;L204</f>
        <v>通关守卫战:暗紫星130</v>
      </c>
      <c r="N204" t="str">
        <f t="shared" si="32"/>
        <v>战斗类型-挂机关卡|35|130</v>
      </c>
    </row>
    <row r="205" spans="1:14">
      <c r="A205">
        <f t="shared" si="27"/>
        <v>626</v>
      </c>
      <c r="B205">
        <v>204</v>
      </c>
      <c r="C205">
        <f t="shared" si="28"/>
        <v>41</v>
      </c>
      <c r="D205">
        <f t="shared" si="29"/>
        <v>4</v>
      </c>
      <c r="E205" t="str">
        <f t="shared" si="30"/>
        <v>通关星球41-4</v>
      </c>
      <c r="F205">
        <f>VLOOKUP(B205,[1]精英关卡!$B$50:$C$809,2)</f>
        <v>719</v>
      </c>
      <c r="G205" s="1">
        <f>ROUND(VLOOKUP(F205,[1]战斗模型!$B$142:$G$163,5),-1)*5</f>
        <v>15000</v>
      </c>
      <c r="H205" t="str">
        <f t="shared" si="33"/>
        <v>职业总等级到达15000</v>
      </c>
      <c r="I205" t="str">
        <f t="shared" si="31"/>
        <v>战斗类型-精英关卡|41|4</v>
      </c>
      <c r="J205" s="2">
        <f>VLOOKUP(F205,[1]在线挂机!$B$73:$E$81,4)*(F205-$F$201)+$J$201</f>
        <v>15740</v>
      </c>
      <c r="K205" cm="1">
        <f t="array" ref="K205">INDEX(R:R,MATCH(J205-1,T:T,1))+1</f>
        <v>35</v>
      </c>
      <c r="L205">
        <f>ROUND(J205-VLOOKUP(K205-1,R:T,3),0)</f>
        <v>140</v>
      </c>
      <c r="M205" t="str">
        <f>"通关守卫战:"&amp;VLOOKUP(K205,[2]辅助表!$A:$B,2)&amp;L205</f>
        <v>通关守卫战:暗紫星140</v>
      </c>
      <c r="N205" t="str">
        <f t="shared" si="32"/>
        <v>战斗类型-挂机关卡|35|140</v>
      </c>
    </row>
    <row r="206" spans="1:14">
      <c r="A206">
        <f t="shared" si="27"/>
        <v>629</v>
      </c>
      <c r="B206">
        <v>205</v>
      </c>
      <c r="C206">
        <f t="shared" si="28"/>
        <v>41</v>
      </c>
      <c r="D206">
        <f t="shared" si="29"/>
        <v>5</v>
      </c>
      <c r="E206" t="str">
        <f t="shared" si="30"/>
        <v>通关星球41-5</v>
      </c>
      <c r="F206">
        <f>VLOOKUP(B206,[1]精英关卡!$B$50:$C$809,2)</f>
        <v>724</v>
      </c>
      <c r="G206" s="1">
        <f>ROUND(VLOOKUP(F206,[1]战斗模型!$B$142:$G$163,5),-1)*5</f>
        <v>15000</v>
      </c>
      <c r="H206" t="str">
        <f t="shared" si="33"/>
        <v>职业总等级到达15000</v>
      </c>
      <c r="I206" t="str">
        <f t="shared" si="31"/>
        <v>战斗类型-精英关卡|41|5</v>
      </c>
      <c r="J206" s="2">
        <f>VLOOKUP(F206,[1]在线挂机!$B$73:$E$81,4)*(F206-$F$201)+$J$201</f>
        <v>15750</v>
      </c>
      <c r="K206" cm="1">
        <f t="array" ref="K206">INDEX(R:R,MATCH(J206-1,T:T,1))+1</f>
        <v>35</v>
      </c>
      <c r="L206">
        <f>ROUND(J206-VLOOKUP(K206-1,R:T,3),0)</f>
        <v>150</v>
      </c>
      <c r="M206" t="str">
        <f>"通关守卫战:"&amp;VLOOKUP(K206,[2]辅助表!$A:$B,2)&amp;L206</f>
        <v>通关守卫战:暗紫星150</v>
      </c>
      <c r="N206" t="str">
        <f t="shared" si="32"/>
        <v>战斗类型-挂机关卡|35|150</v>
      </c>
    </row>
    <row r="207" spans="1:14">
      <c r="A207">
        <f t="shared" si="27"/>
        <v>632</v>
      </c>
      <c r="B207">
        <v>206</v>
      </c>
      <c r="C207">
        <f t="shared" si="28"/>
        <v>42</v>
      </c>
      <c r="D207">
        <f t="shared" si="29"/>
        <v>1</v>
      </c>
      <c r="E207" t="str">
        <f t="shared" si="30"/>
        <v>通关星球42-1</v>
      </c>
      <c r="F207">
        <f>VLOOKUP(B207,[1]精英关卡!$B$50:$C$809,2)</f>
        <v>729</v>
      </c>
      <c r="G207" s="1">
        <f>ROUND(VLOOKUP(F207,[1]战斗模型!$B$142:$G$163,5),-1)*5</f>
        <v>15000</v>
      </c>
      <c r="H207" t="str">
        <f t="shared" si="33"/>
        <v>职业总等级到达15000</v>
      </c>
      <c r="I207" t="str">
        <f t="shared" si="31"/>
        <v>战斗类型-精英关卡|42|1</v>
      </c>
      <c r="J207" s="2">
        <f>VLOOKUP(F207,[1]在线挂机!$B$73:$E$81,4)*(F207-$F$201)+$J$201</f>
        <v>15760</v>
      </c>
      <c r="K207" cm="1">
        <f t="array" ref="K207">INDEX(R:R,MATCH(J207-1,T:T,1))+1</f>
        <v>35</v>
      </c>
      <c r="L207">
        <f>ROUND(J207-VLOOKUP(K207-1,R:T,3),0)</f>
        <v>160</v>
      </c>
      <c r="M207" t="str">
        <f>"通关守卫战:"&amp;VLOOKUP(K207,[2]辅助表!$A:$B,2)&amp;L207</f>
        <v>通关守卫战:暗紫星160</v>
      </c>
      <c r="N207" t="str">
        <f t="shared" si="32"/>
        <v>战斗类型-挂机关卡|35|160</v>
      </c>
    </row>
    <row r="208" spans="1:14">
      <c r="A208">
        <f t="shared" si="27"/>
        <v>635</v>
      </c>
      <c r="B208">
        <v>207</v>
      </c>
      <c r="C208">
        <f t="shared" si="28"/>
        <v>42</v>
      </c>
      <c r="D208">
        <f t="shared" si="29"/>
        <v>2</v>
      </c>
      <c r="E208" t="str">
        <f t="shared" si="30"/>
        <v>通关星球42-2</v>
      </c>
      <c r="F208">
        <f>VLOOKUP(B208,[1]精英关卡!$B$50:$C$809,2)</f>
        <v>734</v>
      </c>
      <c r="G208" s="1">
        <f>ROUND(VLOOKUP(F208,[1]战斗模型!$B$142:$G$163,5),-1)*5</f>
        <v>15000</v>
      </c>
      <c r="H208" t="str">
        <f t="shared" si="33"/>
        <v>职业总等级到达15000</v>
      </c>
      <c r="I208" t="str">
        <f t="shared" si="31"/>
        <v>战斗类型-精英关卡|42|2</v>
      </c>
      <c r="J208" s="2">
        <f>VLOOKUP(F208,[1]在线挂机!$B$73:$E$81,4)*(F208-$F$201)+$J$201</f>
        <v>15770</v>
      </c>
      <c r="K208" cm="1">
        <f t="array" ref="K208">INDEX(R:R,MATCH(J208-1,T:T,1))+1</f>
        <v>35</v>
      </c>
      <c r="L208">
        <f>ROUND(J208-VLOOKUP(K208-1,R:T,3),0)</f>
        <v>170</v>
      </c>
      <c r="M208" t="str">
        <f>"通关守卫战:"&amp;VLOOKUP(K208,[2]辅助表!$A:$B,2)&amp;L208</f>
        <v>通关守卫战:暗紫星170</v>
      </c>
      <c r="N208" t="str">
        <f t="shared" si="32"/>
        <v>战斗类型-挂机关卡|35|170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@主线任务表</vt:lpstr>
      <vt:lpstr>@每日任务表</vt:lpstr>
      <vt:lpstr>@每日任务积分表</vt:lpstr>
      <vt:lpstr>@锦标赛任务表</vt:lpstr>
      <vt:lpstr>@成就类型</vt:lpstr>
      <vt:lpstr>代对表</vt:lpstr>
      <vt:lpstr>任务数值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dc:description>hot</dc:description>
  <cp:lastModifiedBy>肖霄</cp:lastModifiedBy>
  <dcterms:created xsi:type="dcterms:W3CDTF">2019-09-24T08:08:00Z</dcterms:created>
  <dcterms:modified xsi:type="dcterms:W3CDTF">2024-08-21T04:11:08Z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E48E97ACFD6142D0A6DA827E85CC7884</vt:lpwstr>
  </property>
</Properties>
</file>