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55" documentId="8_{7DF60804-DFE7-4873-8D61-791B50E28245}" xr6:coauthVersionLast="47" xr6:coauthVersionMax="47" xr10:uidLastSave="{076670E0-C884-45F5-8BF1-D9E1C22002F8}"/>
  <bookViews>
    <workbookView xWindow="-120" yWindow="-120" windowWidth="19440" windowHeight="15000" xr2:uid="{7563ED62-E432-4C29-AC6D-058FF8435FE7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8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C25" i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B26" i="1" l="1"/>
  <c r="L26" i="1"/>
  <c r="K26" i="1"/>
  <c r="J26" i="1"/>
  <c r="I26" i="1"/>
  <c r="H26" i="1"/>
  <c r="G26" i="1"/>
  <c r="F26" i="1"/>
  <c r="E26" i="1"/>
  <c r="D26" i="1"/>
  <c r="C26" i="1"/>
  <c r="M40" i="1"/>
  <c r="B40" i="1"/>
  <c r="C40" i="1"/>
  <c r="D40" i="1"/>
  <c r="E40" i="1"/>
  <c r="F40" i="1"/>
  <c r="G40" i="1"/>
  <c r="H40" i="1"/>
  <c r="I40" i="1"/>
  <c r="J40" i="1"/>
  <c r="K40" i="1"/>
  <c r="L40" i="1"/>
</calcChain>
</file>

<file path=xl/sharedStrings.xml><?xml version="1.0" encoding="utf-8"?>
<sst xmlns="http://schemas.openxmlformats.org/spreadsheetml/2006/main" count="48" uniqueCount="37">
  <si>
    <t>User: USER</t>
  </si>
  <si>
    <t>Path: C:\Program Files (x86)\BMG\Omega\User\Data\</t>
  </si>
  <si>
    <t>Test ID: 971</t>
  </si>
  <si>
    <t>Test Name: GFP BOTTOM</t>
  </si>
  <si>
    <t>Date: 27/11/2024</t>
  </si>
  <si>
    <t>Time: 11:49:25</t>
  </si>
  <si>
    <t>Fluorescence (FI)</t>
  </si>
  <si>
    <t>End point</t>
  </si>
  <si>
    <t>1. Blank corrected based on Raw Data (485/520)</t>
  </si>
  <si>
    <t>Average of all blanks used</t>
  </si>
  <si>
    <t>A</t>
  </si>
  <si>
    <t xml:space="preserve">graph: </t>
  </si>
  <si>
    <t>B</t>
  </si>
  <si>
    <t>expectation is linear: Fluorescence = B x [FL] +c</t>
  </si>
  <si>
    <t>C</t>
  </si>
  <si>
    <r>
      <rPr>
        <sz val="11"/>
        <color rgb="FF000000"/>
        <rFont val="Calibri"/>
      </rPr>
      <t xml:space="preserve">if non-linear: Fluorescence = (B x [FL])^n +c      =&gt;  </t>
    </r>
    <r>
      <rPr>
        <b/>
        <sz val="11"/>
        <color rgb="FF000000"/>
        <rFont val="Calibri"/>
      </rPr>
      <t xml:space="preserve">  log(fluorescence) = n log(B [FL]) + logC</t>
    </r>
  </si>
  <si>
    <t>D</t>
  </si>
  <si>
    <t>B =  beta = absorption</t>
  </si>
  <si>
    <t>E</t>
  </si>
  <si>
    <t>F</t>
  </si>
  <si>
    <t>plot in log space - as if have some non-linearity -&gt; even weighting across points</t>
  </si>
  <si>
    <t>G</t>
  </si>
  <si>
    <r>
      <rPr>
        <b/>
        <sz val="11"/>
        <color rgb="FF000000"/>
        <rFont val="Calibri"/>
        <scheme val="minor"/>
      </rPr>
      <t xml:space="preserve">y = nx + logC </t>
    </r>
    <r>
      <rPr>
        <sz val="11"/>
        <color rgb="FF000000"/>
        <rFont val="Calibri"/>
        <scheme val="minor"/>
      </rPr>
      <t xml:space="preserve">     =&gt;      gradient of log-transformed data = n = should be 1 (the best dataset if n=1)</t>
    </r>
  </si>
  <si>
    <t>H</t>
  </si>
  <si>
    <t>if blank corrected - it's pulling away from true response, so graph looks worse</t>
  </si>
  <si>
    <t>av</t>
  </si>
  <si>
    <t>stdev</t>
  </si>
  <si>
    <t>%error</t>
  </si>
  <si>
    <t>error increases - as lower conc of fluorscein &amp; many pippeting steps to get there - accumulative error can add up</t>
  </si>
  <si>
    <t>2. Raw Data (485/520)</t>
  </si>
  <si>
    <r>
      <rPr>
        <b/>
        <sz val="11"/>
        <color rgb="FF000000"/>
        <rFont val="Calibri"/>
        <scheme val="minor"/>
      </rPr>
      <t xml:space="preserve">z-factor </t>
    </r>
    <r>
      <rPr>
        <sz val="11"/>
        <color rgb="FF000000"/>
        <rFont val="Calibri"/>
        <scheme val="minor"/>
      </rPr>
      <t>for each [FL] relative to [PBS].    0&lt;z&lt;1.     If z &gt; 0.5, considered a very good assay</t>
    </r>
  </si>
  <si>
    <t xml:space="preserve">As we go down the series, it goes &lt;&lt;&lt; 1 because the degree of variation between groups becomes quite large </t>
  </si>
  <si>
    <t>If one poor dataset, z-prime goes down much faster =&gt; outlier to remove</t>
  </si>
  <si>
    <t>two theories: why not completely linear respoonse in serial dilutions</t>
  </si>
  <si>
    <t>1. compounding of pippeting errors of every step -&gt; leading to non-linearity</t>
  </si>
  <si>
    <t>2. physical nature of the system - when measuring fluorescence - need  to excite fluorophore and get emmision - but at high levels of saturation - filters out light for later molecules - light intenisty drops off - factor at high concs</t>
  </si>
  <si>
    <t xml:space="preserve"> - from fits try to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</si>
</sst>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242424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2" fillId="0" borderId="10" xfId="0" applyFont="1" applyBorder="1"/>
    <xf numFmtId="0" fontId="0" fillId="0" borderId="11" xfId="0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BCD1-31D0-4B93-957E-FED2A06355EC}">
  <dimension ref="A3:Z40"/>
  <sheetViews>
    <sheetView tabSelected="1" topLeftCell="J21" workbookViewId="0">
      <selection activeCell="R40" sqref="R40"/>
    </sheetView>
  </sheetViews>
  <sheetFormatPr defaultRowHeight="15"/>
  <cols>
    <col min="1" max="1" width="12.5703125" customWidth="1"/>
    <col min="15" max="15" width="30.7109375" customWidth="1"/>
  </cols>
  <sheetData>
    <row r="3" spans="1:26">
      <c r="A3" t="s">
        <v>0</v>
      </c>
    </row>
    <row r="4" spans="1:26">
      <c r="A4" t="s">
        <v>1</v>
      </c>
    </row>
    <row r="5" spans="1:26">
      <c r="A5" t="s">
        <v>2</v>
      </c>
    </row>
    <row r="6" spans="1:26">
      <c r="A6" t="s">
        <v>3</v>
      </c>
    </row>
    <row r="7" spans="1:26">
      <c r="A7" t="s">
        <v>4</v>
      </c>
    </row>
    <row r="8" spans="1:26">
      <c r="A8" t="s">
        <v>5</v>
      </c>
    </row>
    <row r="9" spans="1:26">
      <c r="A9" t="s">
        <v>6</v>
      </c>
    </row>
    <row r="13" spans="1:26">
      <c r="A13" s="1" t="s">
        <v>7</v>
      </c>
    </row>
    <row r="14" spans="1:26">
      <c r="B14" t="s">
        <v>8</v>
      </c>
      <c r="O14" s="12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2" t="s">
        <v>10</v>
      </c>
      <c r="B16" s="3">
        <v>142971</v>
      </c>
      <c r="C16" s="4">
        <v>58892</v>
      </c>
      <c r="D16" s="4">
        <v>34201</v>
      </c>
      <c r="E16" s="4">
        <v>22145</v>
      </c>
      <c r="F16" s="4">
        <v>14932</v>
      </c>
      <c r="G16" s="4">
        <v>10876</v>
      </c>
      <c r="H16" s="4">
        <v>7231</v>
      </c>
      <c r="I16" s="4">
        <v>4958</v>
      </c>
      <c r="J16" s="4">
        <v>3606</v>
      </c>
      <c r="K16" s="4">
        <v>2432</v>
      </c>
      <c r="L16" s="4">
        <v>1659</v>
      </c>
      <c r="M16" s="5"/>
      <c r="O16" s="14"/>
      <c r="Q16" s="16"/>
      <c r="R16" s="18" t="s">
        <v>11</v>
      </c>
      <c r="S16" s="16"/>
      <c r="T16" s="16"/>
      <c r="U16" s="16"/>
      <c r="V16" s="16"/>
      <c r="W16" s="16"/>
      <c r="X16" s="16"/>
      <c r="Y16" s="16"/>
      <c r="Z16" s="16"/>
    </row>
    <row r="17" spans="1:26">
      <c r="A17" s="2" t="s">
        <v>12</v>
      </c>
      <c r="B17" s="6">
        <v>139670</v>
      </c>
      <c r="C17" s="7">
        <v>56810</v>
      </c>
      <c r="D17" s="7">
        <v>35555</v>
      </c>
      <c r="E17" s="7">
        <v>24735</v>
      </c>
      <c r="F17" s="7">
        <v>17713</v>
      </c>
      <c r="G17" s="7">
        <v>11893</v>
      </c>
      <c r="H17" s="7">
        <v>7866</v>
      </c>
      <c r="I17" s="7">
        <v>4916</v>
      </c>
      <c r="J17" s="7">
        <v>3214</v>
      </c>
      <c r="K17" s="7">
        <v>2234</v>
      </c>
      <c r="L17" s="7">
        <v>1439</v>
      </c>
      <c r="M17" s="8"/>
      <c r="Q17" s="16"/>
      <c r="R17" s="16" t="s">
        <v>13</v>
      </c>
      <c r="S17" s="16"/>
      <c r="T17" s="16"/>
      <c r="U17" s="16"/>
      <c r="V17" s="16"/>
      <c r="W17" s="16"/>
      <c r="X17" s="16"/>
      <c r="Y17" s="16"/>
      <c r="Z17" s="16"/>
    </row>
    <row r="18" spans="1:26">
      <c r="A18" s="15" t="s">
        <v>14</v>
      </c>
      <c r="B18" s="6">
        <v>140462</v>
      </c>
      <c r="C18" s="7">
        <v>58850</v>
      </c>
      <c r="D18" s="7">
        <v>33058</v>
      </c>
      <c r="E18" s="7">
        <v>23101</v>
      </c>
      <c r="F18" s="7">
        <v>15886</v>
      </c>
      <c r="G18" s="7">
        <v>10855</v>
      </c>
      <c r="H18" s="7">
        <v>7269</v>
      </c>
      <c r="I18" s="7">
        <v>5584</v>
      </c>
      <c r="J18" s="7">
        <v>4154</v>
      </c>
      <c r="K18" s="7">
        <v>3039</v>
      </c>
      <c r="L18" s="7">
        <v>2177</v>
      </c>
      <c r="M18" s="8"/>
      <c r="Q18" s="16"/>
      <c r="R18" s="20" t="s">
        <v>15</v>
      </c>
      <c r="S18" s="16"/>
      <c r="T18" s="16"/>
      <c r="U18" s="16"/>
      <c r="V18" s="16"/>
      <c r="W18" s="16"/>
      <c r="X18" s="16"/>
      <c r="Y18" s="16"/>
      <c r="Z18" s="16"/>
    </row>
    <row r="19" spans="1:26">
      <c r="A19" s="2" t="s">
        <v>16</v>
      </c>
      <c r="B19" s="6">
        <v>140721</v>
      </c>
      <c r="C19" s="7">
        <v>50439</v>
      </c>
      <c r="D19" s="7">
        <v>36410</v>
      </c>
      <c r="E19" s="7">
        <v>24981</v>
      </c>
      <c r="F19" s="7">
        <v>17380</v>
      </c>
      <c r="G19" s="7">
        <v>12079</v>
      </c>
      <c r="H19" s="7">
        <v>8297</v>
      </c>
      <c r="I19" s="7">
        <v>5761</v>
      </c>
      <c r="J19" s="7">
        <v>3981</v>
      </c>
      <c r="K19" s="7">
        <v>2879</v>
      </c>
      <c r="L19" s="7">
        <v>2003</v>
      </c>
      <c r="M19" s="8"/>
      <c r="Q19" s="16"/>
      <c r="R19" s="16" t="s">
        <v>17</v>
      </c>
      <c r="S19" s="16"/>
      <c r="T19" s="16"/>
      <c r="U19" s="16"/>
      <c r="V19" s="16"/>
      <c r="W19" s="16"/>
      <c r="X19" s="16"/>
      <c r="Y19" s="16"/>
      <c r="Z19" s="16"/>
    </row>
    <row r="20" spans="1:26">
      <c r="A20" s="2" t="s">
        <v>18</v>
      </c>
      <c r="B20" s="6">
        <v>139637</v>
      </c>
      <c r="C20" s="7">
        <v>51531</v>
      </c>
      <c r="D20" s="7">
        <v>36241</v>
      </c>
      <c r="E20" s="7">
        <v>24641</v>
      </c>
      <c r="F20" s="7">
        <v>16782</v>
      </c>
      <c r="G20" s="7">
        <v>11636</v>
      </c>
      <c r="H20" s="7">
        <v>7765</v>
      </c>
      <c r="I20" s="7">
        <v>5035</v>
      </c>
      <c r="J20" s="7">
        <v>3615</v>
      </c>
      <c r="K20" s="7">
        <v>2415</v>
      </c>
      <c r="L20" s="7">
        <v>1665</v>
      </c>
      <c r="M20" s="8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2" t="s">
        <v>19</v>
      </c>
      <c r="B21" s="6">
        <v>136193</v>
      </c>
      <c r="C21" s="7">
        <v>50247</v>
      </c>
      <c r="D21" s="7">
        <v>33823</v>
      </c>
      <c r="E21" s="7">
        <v>25781</v>
      </c>
      <c r="F21" s="7">
        <v>16862</v>
      </c>
      <c r="G21" s="7">
        <v>11890</v>
      </c>
      <c r="H21" s="7">
        <v>8113</v>
      </c>
      <c r="I21" s="7">
        <v>5540</v>
      </c>
      <c r="J21" s="7">
        <v>3789</v>
      </c>
      <c r="K21" s="7">
        <v>2917</v>
      </c>
      <c r="L21" s="7">
        <v>1787</v>
      </c>
      <c r="M21" s="8"/>
      <c r="Q21" s="16"/>
      <c r="R21" s="17" t="s">
        <v>20</v>
      </c>
      <c r="S21" s="16"/>
      <c r="T21" s="16"/>
      <c r="U21" s="16"/>
      <c r="V21" s="16"/>
      <c r="W21" s="16"/>
      <c r="X21" s="16"/>
      <c r="Y21" s="16"/>
      <c r="Z21" s="16"/>
    </row>
    <row r="22" spans="1:26">
      <c r="A22" s="2" t="s">
        <v>21</v>
      </c>
      <c r="B22" s="6">
        <v>136523</v>
      </c>
      <c r="C22" s="7">
        <v>50127</v>
      </c>
      <c r="D22" s="7">
        <v>34345</v>
      </c>
      <c r="E22" s="7">
        <v>23659</v>
      </c>
      <c r="F22" s="7">
        <v>17542</v>
      </c>
      <c r="G22" s="7">
        <v>12114</v>
      </c>
      <c r="H22" s="7">
        <v>7941</v>
      </c>
      <c r="I22" s="7">
        <v>5800</v>
      </c>
      <c r="J22" s="7">
        <v>4022</v>
      </c>
      <c r="K22" s="7">
        <v>2649</v>
      </c>
      <c r="L22" s="7">
        <v>1794</v>
      </c>
      <c r="M22" s="8"/>
      <c r="Q22" s="16"/>
      <c r="R22" s="19" t="s">
        <v>22</v>
      </c>
      <c r="S22" s="16"/>
      <c r="T22" s="16"/>
      <c r="U22" s="16"/>
      <c r="V22" s="16"/>
      <c r="W22" s="16"/>
      <c r="X22" s="16"/>
      <c r="Y22" s="16"/>
      <c r="Z22" s="16"/>
    </row>
    <row r="23" spans="1:26">
      <c r="A23" s="2" t="s">
        <v>23</v>
      </c>
      <c r="B23" s="9">
        <v>137360</v>
      </c>
      <c r="C23" s="10">
        <v>51997</v>
      </c>
      <c r="D23" s="10">
        <v>36177</v>
      </c>
      <c r="E23" s="10">
        <v>25006</v>
      </c>
      <c r="F23" s="10">
        <v>15937</v>
      </c>
      <c r="G23" s="10">
        <v>10987</v>
      </c>
      <c r="H23" s="10">
        <v>7221</v>
      </c>
      <c r="I23" s="10">
        <v>5284</v>
      </c>
      <c r="J23" s="10">
        <v>4011</v>
      </c>
      <c r="K23" s="10">
        <v>2164</v>
      </c>
      <c r="L23" s="10">
        <v>1338</v>
      </c>
      <c r="M23" s="11"/>
      <c r="Q23" s="16"/>
      <c r="R23" s="16" t="s">
        <v>24</v>
      </c>
      <c r="S23" s="16"/>
      <c r="T23" s="16"/>
      <c r="U23" s="16"/>
      <c r="V23" s="16"/>
      <c r="W23" s="16"/>
      <c r="X23" s="16"/>
      <c r="Y23" s="16"/>
      <c r="Z23" s="16"/>
    </row>
    <row r="24" spans="1:26">
      <c r="A24" t="s">
        <v>25</v>
      </c>
      <c r="B24">
        <f>AVERAGE(B16:B23)</f>
        <v>139192.125</v>
      </c>
      <c r="C24">
        <f t="shared" ref="C24:L24" si="0">AVERAGE(C16:C23)</f>
        <v>53611.625</v>
      </c>
      <c r="D24">
        <f t="shared" si="0"/>
        <v>34976.25</v>
      </c>
      <c r="E24">
        <f t="shared" si="0"/>
        <v>24256.125</v>
      </c>
      <c r="F24">
        <f t="shared" si="0"/>
        <v>16629.25</v>
      </c>
      <c r="G24">
        <f t="shared" si="0"/>
        <v>11541.25</v>
      </c>
      <c r="H24">
        <f t="shared" si="0"/>
        <v>7712.875</v>
      </c>
      <c r="I24">
        <f t="shared" si="0"/>
        <v>5359.75</v>
      </c>
      <c r="J24">
        <f t="shared" si="0"/>
        <v>3799</v>
      </c>
      <c r="K24">
        <f t="shared" si="0"/>
        <v>2591.125</v>
      </c>
      <c r="L24">
        <f t="shared" si="0"/>
        <v>1732.75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t="s">
        <v>26</v>
      </c>
      <c r="B25">
        <f>STDEV(B16:B23)</f>
        <v>2333.9689334142513</v>
      </c>
      <c r="C25">
        <f t="shared" ref="C25:L25" si="1">STDEV(C16:C23)</f>
        <v>3891.7020124325331</v>
      </c>
      <c r="D25">
        <f t="shared" si="1"/>
        <v>1278.4556252425368</v>
      </c>
      <c r="E25">
        <f t="shared" si="1"/>
        <v>1191.5278831939147</v>
      </c>
      <c r="F25">
        <f t="shared" si="1"/>
        <v>968.13853052428112</v>
      </c>
      <c r="G25">
        <f t="shared" si="1"/>
        <v>546.70957293873789</v>
      </c>
      <c r="H25">
        <f t="shared" si="1"/>
        <v>422.69152463705728</v>
      </c>
      <c r="I25">
        <f t="shared" si="1"/>
        <v>359.98363058021721</v>
      </c>
      <c r="J25">
        <f t="shared" si="1"/>
        <v>308.74214854100222</v>
      </c>
      <c r="K25">
        <f t="shared" si="1"/>
        <v>329.35497025029309</v>
      </c>
      <c r="L25">
        <f t="shared" si="1"/>
        <v>274.96324429691634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t="s">
        <v>27</v>
      </c>
      <c r="B26">
        <f>B25/B24*100</f>
        <v>1.6767966818627502</v>
      </c>
      <c r="C26">
        <f t="shared" ref="C26:L26" si="2">C25/C24*100</f>
        <v>7.2590637057401874</v>
      </c>
      <c r="D26">
        <f t="shared" si="2"/>
        <v>3.6552106793682482</v>
      </c>
      <c r="E26">
        <f t="shared" si="2"/>
        <v>4.9122763145140231</v>
      </c>
      <c r="F26">
        <f t="shared" si="2"/>
        <v>5.8219013516802089</v>
      </c>
      <c r="G26">
        <f t="shared" si="2"/>
        <v>4.737004855962204</v>
      </c>
      <c r="H26">
        <f t="shared" si="2"/>
        <v>5.480336769843376</v>
      </c>
      <c r="I26">
        <f t="shared" si="2"/>
        <v>6.7164257769526046</v>
      </c>
      <c r="J26">
        <f t="shared" si="2"/>
        <v>8.1269320489866335</v>
      </c>
      <c r="K26">
        <f t="shared" si="2"/>
        <v>12.710886979605117</v>
      </c>
      <c r="L26">
        <f t="shared" si="2"/>
        <v>15.868604489794624</v>
      </c>
      <c r="N26" t="s">
        <v>28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B28" t="s">
        <v>29</v>
      </c>
      <c r="Q28" s="16"/>
      <c r="R28" s="19" t="s">
        <v>30</v>
      </c>
      <c r="S28" s="16"/>
      <c r="T28" s="16"/>
      <c r="U28" s="16"/>
      <c r="V28" s="16"/>
      <c r="W28" s="16"/>
      <c r="X28" s="16"/>
      <c r="Y28" s="16"/>
      <c r="Z28" s="16"/>
    </row>
    <row r="29" spans="1:26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  <c r="Q29" s="16"/>
      <c r="R29" s="16" t="s">
        <v>31</v>
      </c>
      <c r="S29" s="16"/>
      <c r="T29" s="16"/>
      <c r="U29" s="16"/>
      <c r="V29" s="16"/>
      <c r="W29" s="16"/>
      <c r="X29" s="16"/>
      <c r="Y29" s="16"/>
      <c r="Z29" s="16"/>
    </row>
    <row r="30" spans="1:26">
      <c r="A30" s="2" t="s">
        <v>10</v>
      </c>
      <c r="B30" s="3">
        <v>143206</v>
      </c>
      <c r="C30" s="4">
        <v>59127</v>
      </c>
      <c r="D30" s="4">
        <v>34436</v>
      </c>
      <c r="E30" s="4">
        <v>22380</v>
      </c>
      <c r="F30" s="4">
        <v>15167</v>
      </c>
      <c r="G30" s="4">
        <v>11111</v>
      </c>
      <c r="H30" s="4">
        <v>7466</v>
      </c>
      <c r="I30" s="4">
        <v>5193</v>
      </c>
      <c r="J30" s="4">
        <v>3841</v>
      </c>
      <c r="K30" s="4">
        <v>2667</v>
      </c>
      <c r="L30" s="4">
        <v>1894</v>
      </c>
      <c r="M30" s="5">
        <v>233</v>
      </c>
      <c r="Q30" s="16"/>
      <c r="R30" t="s">
        <v>32</v>
      </c>
      <c r="S30" s="16"/>
      <c r="T30" s="16"/>
      <c r="U30" s="16"/>
      <c r="V30" s="16"/>
      <c r="W30" s="16"/>
      <c r="X30" s="16"/>
      <c r="Y30" s="16"/>
      <c r="Z30" s="16"/>
    </row>
    <row r="31" spans="1:26">
      <c r="A31" s="2" t="s">
        <v>12</v>
      </c>
      <c r="B31" s="6">
        <v>139905</v>
      </c>
      <c r="C31" s="7">
        <v>57045</v>
      </c>
      <c r="D31" s="7">
        <v>35790</v>
      </c>
      <c r="E31" s="7">
        <v>24970</v>
      </c>
      <c r="F31" s="7">
        <v>17948</v>
      </c>
      <c r="G31" s="7">
        <v>12128</v>
      </c>
      <c r="H31" s="7">
        <v>8101</v>
      </c>
      <c r="I31" s="7">
        <v>5151</v>
      </c>
      <c r="J31" s="7">
        <v>3449</v>
      </c>
      <c r="K31" s="7">
        <v>2469</v>
      </c>
      <c r="L31" s="7">
        <v>1674</v>
      </c>
      <c r="M31" s="8">
        <v>238</v>
      </c>
    </row>
    <row r="32" spans="1:26">
      <c r="A32" s="2" t="s">
        <v>14</v>
      </c>
      <c r="B32" s="6">
        <v>140697</v>
      </c>
      <c r="C32" s="7">
        <v>59085</v>
      </c>
      <c r="D32" s="7">
        <v>33293</v>
      </c>
      <c r="E32" s="7">
        <v>23336</v>
      </c>
      <c r="F32" s="7">
        <v>16121</v>
      </c>
      <c r="G32" s="7">
        <v>11090</v>
      </c>
      <c r="H32" s="7">
        <v>7504</v>
      </c>
      <c r="I32" s="7">
        <v>5819</v>
      </c>
      <c r="J32" s="7">
        <v>4389</v>
      </c>
      <c r="K32" s="7">
        <v>3274</v>
      </c>
      <c r="L32" s="7">
        <v>2412</v>
      </c>
      <c r="M32" s="8">
        <v>233</v>
      </c>
    </row>
    <row r="33" spans="1:18">
      <c r="A33" s="2" t="s">
        <v>16</v>
      </c>
      <c r="B33" s="6">
        <v>140956</v>
      </c>
      <c r="C33" s="7">
        <v>50674</v>
      </c>
      <c r="D33" s="7">
        <v>36645</v>
      </c>
      <c r="E33" s="7">
        <v>25216</v>
      </c>
      <c r="F33" s="7">
        <v>17615</v>
      </c>
      <c r="G33" s="7">
        <v>12314</v>
      </c>
      <c r="H33" s="7">
        <v>8532</v>
      </c>
      <c r="I33" s="7">
        <v>5996</v>
      </c>
      <c r="J33" s="7">
        <v>4216</v>
      </c>
      <c r="K33" s="7">
        <v>3114</v>
      </c>
      <c r="L33" s="7">
        <v>2238</v>
      </c>
      <c r="M33" s="8">
        <v>237</v>
      </c>
    </row>
    <row r="34" spans="1:18">
      <c r="A34" s="2" t="s">
        <v>18</v>
      </c>
      <c r="B34" s="6">
        <v>139872</v>
      </c>
      <c r="C34" s="7">
        <v>51766</v>
      </c>
      <c r="D34" s="7">
        <v>36476</v>
      </c>
      <c r="E34" s="7">
        <v>24876</v>
      </c>
      <c r="F34" s="7">
        <v>17017</v>
      </c>
      <c r="G34" s="7">
        <v>11871</v>
      </c>
      <c r="H34" s="7">
        <v>8000</v>
      </c>
      <c r="I34" s="7">
        <v>5270</v>
      </c>
      <c r="J34" s="7">
        <v>3850</v>
      </c>
      <c r="K34" s="7">
        <v>2650</v>
      </c>
      <c r="L34" s="7">
        <v>1900</v>
      </c>
      <c r="M34" s="8">
        <v>240</v>
      </c>
    </row>
    <row r="35" spans="1:18">
      <c r="A35" s="2" t="s">
        <v>19</v>
      </c>
      <c r="B35" s="6">
        <v>136428</v>
      </c>
      <c r="C35" s="7">
        <v>50482</v>
      </c>
      <c r="D35" s="7">
        <v>34058</v>
      </c>
      <c r="E35" s="7">
        <v>26016</v>
      </c>
      <c r="F35" s="7">
        <v>17097</v>
      </c>
      <c r="G35" s="7">
        <v>12125</v>
      </c>
      <c r="H35" s="7">
        <v>8348</v>
      </c>
      <c r="I35" s="7">
        <v>5775</v>
      </c>
      <c r="J35" s="7">
        <v>4024</v>
      </c>
      <c r="K35" s="7">
        <v>3152</v>
      </c>
      <c r="L35" s="7">
        <v>2022</v>
      </c>
      <c r="M35" s="8">
        <v>234</v>
      </c>
    </row>
    <row r="36" spans="1:18">
      <c r="A36" s="2" t="s">
        <v>21</v>
      </c>
      <c r="B36" s="6">
        <v>136758</v>
      </c>
      <c r="C36" s="7">
        <v>50362</v>
      </c>
      <c r="D36" s="7">
        <v>34580</v>
      </c>
      <c r="E36" s="7">
        <v>23894</v>
      </c>
      <c r="F36" s="7">
        <v>17777</v>
      </c>
      <c r="G36" s="7">
        <v>12349</v>
      </c>
      <c r="H36" s="7">
        <v>8176</v>
      </c>
      <c r="I36" s="7">
        <v>6035</v>
      </c>
      <c r="J36" s="7">
        <v>4257</v>
      </c>
      <c r="K36" s="7">
        <v>2884</v>
      </c>
      <c r="L36" s="7">
        <v>2029</v>
      </c>
      <c r="M36" s="8">
        <v>233</v>
      </c>
      <c r="R36" t="s">
        <v>33</v>
      </c>
    </row>
    <row r="37" spans="1:18">
      <c r="A37" s="2" t="s">
        <v>23</v>
      </c>
      <c r="B37" s="9">
        <v>137595</v>
      </c>
      <c r="C37" s="10">
        <v>52232</v>
      </c>
      <c r="D37" s="10">
        <v>36412</v>
      </c>
      <c r="E37" s="10">
        <v>25241</v>
      </c>
      <c r="F37" s="10">
        <v>16172</v>
      </c>
      <c r="G37" s="10">
        <v>11222</v>
      </c>
      <c r="H37" s="10">
        <v>7456</v>
      </c>
      <c r="I37" s="10">
        <v>5519</v>
      </c>
      <c r="J37" s="10">
        <v>4246</v>
      </c>
      <c r="K37" s="10">
        <v>2399</v>
      </c>
      <c r="L37" s="10">
        <v>1573</v>
      </c>
      <c r="M37" s="11">
        <v>234</v>
      </c>
      <c r="R37" t="s">
        <v>34</v>
      </c>
    </row>
    <row r="38" spans="1:18">
      <c r="A38" t="s">
        <v>25</v>
      </c>
      <c r="B38">
        <f>AVERAGE(B30:B37)</f>
        <v>139427.125</v>
      </c>
      <c r="C38">
        <f t="shared" ref="C38:M38" si="3">AVERAGE(C30:C37)</f>
        <v>53846.625</v>
      </c>
      <c r="D38">
        <f t="shared" si="3"/>
        <v>35211.25</v>
      </c>
      <c r="E38">
        <f t="shared" si="3"/>
        <v>24491.125</v>
      </c>
      <c r="F38">
        <f t="shared" si="3"/>
        <v>16864.25</v>
      </c>
      <c r="G38">
        <f t="shared" si="3"/>
        <v>11776.25</v>
      </c>
      <c r="H38">
        <f t="shared" si="3"/>
        <v>7947.875</v>
      </c>
      <c r="I38">
        <f t="shared" si="3"/>
        <v>5594.75</v>
      </c>
      <c r="J38">
        <f t="shared" si="3"/>
        <v>4034</v>
      </c>
      <c r="K38">
        <f t="shared" si="3"/>
        <v>2826.125</v>
      </c>
      <c r="L38">
        <f t="shared" si="3"/>
        <v>1967.75</v>
      </c>
      <c r="M38">
        <f t="shared" si="3"/>
        <v>235.25</v>
      </c>
      <c r="R38" t="s">
        <v>35</v>
      </c>
    </row>
    <row r="39" spans="1:18">
      <c r="A39" t="s">
        <v>26</v>
      </c>
      <c r="B39">
        <f>STDEV(B30:B37)</f>
        <v>2333.9689334142513</v>
      </c>
      <c r="C39">
        <f t="shared" ref="C39:M39" si="4">STDEV(C30:C37)</f>
        <v>3891.7020124325331</v>
      </c>
      <c r="D39">
        <f t="shared" si="4"/>
        <v>1278.4556252425368</v>
      </c>
      <c r="E39">
        <f t="shared" si="4"/>
        <v>1191.5278831939147</v>
      </c>
      <c r="F39">
        <f t="shared" si="4"/>
        <v>968.13853052428112</v>
      </c>
      <c r="G39">
        <f t="shared" si="4"/>
        <v>546.70957293873789</v>
      </c>
      <c r="H39">
        <f t="shared" si="4"/>
        <v>422.69152463705728</v>
      </c>
      <c r="I39">
        <f t="shared" si="4"/>
        <v>359.98363058021721</v>
      </c>
      <c r="J39">
        <f t="shared" si="4"/>
        <v>308.74214854100222</v>
      </c>
      <c r="K39">
        <f t="shared" si="4"/>
        <v>329.35497025029309</v>
      </c>
      <c r="L39">
        <f t="shared" si="4"/>
        <v>274.96324429691634</v>
      </c>
      <c r="M39">
        <f t="shared" si="4"/>
        <v>2.712405363721075</v>
      </c>
    </row>
    <row r="40" spans="1:18">
      <c r="A40" t="s">
        <v>27</v>
      </c>
      <c r="B40">
        <f>B39/B38*100</f>
        <v>1.6739704942020797</v>
      </c>
      <c r="C40">
        <f t="shared" ref="C40:M40" si="5">C39/C38*100</f>
        <v>7.2273833549132052</v>
      </c>
      <c r="D40">
        <f t="shared" si="5"/>
        <v>3.6308157910967003</v>
      </c>
      <c r="E40">
        <f t="shared" si="5"/>
        <v>4.8651414877589927</v>
      </c>
      <c r="F40">
        <f t="shared" si="5"/>
        <v>5.7407743037744412</v>
      </c>
      <c r="G40">
        <f t="shared" si="5"/>
        <v>4.6424759404626936</v>
      </c>
      <c r="H40">
        <f t="shared" si="5"/>
        <v>5.3182960808651032</v>
      </c>
      <c r="I40">
        <f t="shared" si="5"/>
        <v>6.4343112843329413</v>
      </c>
      <c r="J40">
        <f t="shared" si="5"/>
        <v>7.6534989722608389</v>
      </c>
      <c r="K40">
        <f t="shared" si="5"/>
        <v>11.653942067328696</v>
      </c>
      <c r="L40">
        <f t="shared" si="5"/>
        <v>13.97348465490618</v>
      </c>
      <c r="M40">
        <f t="shared" si="5"/>
        <v>1.1529884649186291</v>
      </c>
      <c r="R40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EDB0B1-43ED-4609-9BF8-CB7245A2E7F6}"/>
</file>

<file path=customXml/itemProps2.xml><?xml version="1.0" encoding="utf-8"?>
<ds:datastoreItem xmlns:ds="http://schemas.openxmlformats.org/officeDocument/2006/customXml" ds:itemID="{4612DD34-911F-4595-9F0E-345E4E937949}"/>
</file>

<file path=customXml/itemProps3.xml><?xml version="1.0" encoding="utf-8"?>
<ds:datastoreItem xmlns:ds="http://schemas.openxmlformats.org/officeDocument/2006/customXml" ds:itemID="{623E9014-9250-4664-A4A2-F11393B073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Edwards, Elen M</cp:lastModifiedBy>
  <cp:revision/>
  <dcterms:created xsi:type="dcterms:W3CDTF">2024-11-27T11:51:25Z</dcterms:created>
  <dcterms:modified xsi:type="dcterms:W3CDTF">2024-11-28T11:09:11Z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