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412"/>
  </bookViews>
  <sheets>
    <sheet name="2097041_期間" sheetId="9" r:id="rId1"/>
    <sheet name="kikanS_style" sheetId="10" state="hidden" r:id="rId2"/>
  </sheets>
  <definedNames>
    <definedName name="_20010￥67￥0">'2097041_期間'!$C$56:$C$56</definedName>
    <definedName name="_20011￥62￥0">'2097041_期間'!$C$57:$C$57</definedName>
    <definedName name="_20100￥TPSC￥0">'2097041_期間'!$C$58:$C$58</definedName>
    <definedName name="_20101￥IHI￥0">'2097041_期間'!$C$59:$C$59</definedName>
    <definedName name="_20102￥CHOTATSU￥0">'2097041_期間'!$C$60:$C$60</definedName>
    <definedName name="_20104￥SOKATSU￥0">'2097041_期間'!$C$61:$C$61</definedName>
    <definedName name="_20105￥ROUSAI￥0">'2097041_期間'!$C$62:$C$62</definedName>
    <definedName name="_20106￥URIHATSU￥0">'2097041_期間'!$C$63:$C$63</definedName>
    <definedName name="_201804">'2097041_期間'!$F$4:$F$4</definedName>
    <definedName name="_201804_K">'2097041_期間'!$F$80:$F$80</definedName>
    <definedName name="_201805">'2097041_期間'!$G$4:$G$4</definedName>
    <definedName name="_201805_K">'2097041_期間'!$G$80:$G$80</definedName>
    <definedName name="_201806">'2097041_期間'!$H$4:$H$4</definedName>
    <definedName name="_201806_K">'2097041_期間'!$H$80:$H$80</definedName>
    <definedName name="_201807">'2097041_期間'!$J$4:$J$4</definedName>
    <definedName name="_201807_K">'2097041_期間'!$J$80:$J$80</definedName>
    <definedName name="_201808">'2097041_期間'!$K$4:$K$4</definedName>
    <definedName name="_201808_K">'2097041_期間'!$K$80:$K$80</definedName>
    <definedName name="_201809">'2097041_期間'!$L$4:$L$4</definedName>
    <definedName name="_201809_K">'2097041_期間'!$L$80:$L$80</definedName>
    <definedName name="_201810">'2097041_期間'!$O$4:$O$4</definedName>
    <definedName name="_201810_K">'2097041_期間'!$O$80:$O$80</definedName>
    <definedName name="_201811">'2097041_期間'!$P$4:$P$4</definedName>
    <definedName name="_201811_K">'2097041_期間'!$P$80:$P$80</definedName>
    <definedName name="_201812">'2097041_期間'!$Q$4:$Q$4</definedName>
    <definedName name="_201812_K">'2097041_期間'!$Q$80:$Q$80</definedName>
    <definedName name="_201901">'2097041_期間'!$S$4:$S$4</definedName>
    <definedName name="_201901_K">'2097041_期間'!$S$80:$S$80</definedName>
    <definedName name="_201902">'2097041_期間'!$T$4:$T$4</definedName>
    <definedName name="_201902_K">'2097041_期間'!$T$80:$T$80</definedName>
    <definedName name="_201903">'2097041_期間'!$U$4:$U$4</definedName>
    <definedName name="_201903_K">'2097041_期間'!$U$80:$U$80</definedName>
    <definedName name="_201904">'2097041_期間'!$X$4:$X$4</definedName>
    <definedName name="_201904_K">'2097041_期間'!$X$80:$X$80</definedName>
    <definedName name="_201905">'2097041_期間'!$Y$4:$Y$4</definedName>
    <definedName name="_201905_K">'2097041_期間'!$Y$80:$Y$80</definedName>
    <definedName name="_201906">'2097041_期間'!$Z$4:$Z$4</definedName>
    <definedName name="_201906_K">'2097041_期間'!$Z$80:$Z$80</definedName>
    <definedName name="_201907">'2097041_期間'!$AB$4:$AB$4</definedName>
    <definedName name="_201907_K">'2097041_期間'!$AB$80:$AB$80</definedName>
    <definedName name="_201908">'2097041_期間'!$AC$4:$AC$4</definedName>
    <definedName name="_201908_K">'2097041_期間'!$AC$80:$AC$80</definedName>
    <definedName name="_201909">'2097041_期間'!$AD$4:$AD$4</definedName>
    <definedName name="_201909_K">'2097041_期間'!$AD$80:$AD$80</definedName>
    <definedName name="_201910">'2097041_期間'!$AG$4:$AG$4</definedName>
    <definedName name="_201910_K">'2097041_期間'!$AG$80:$AG$80</definedName>
    <definedName name="_201911">'2097041_期間'!$AH$4:$AH$4</definedName>
    <definedName name="_201911_K">'2097041_期間'!$AH$80:$AH$80</definedName>
    <definedName name="_201912">'2097041_期間'!$AI$4:$AI$4</definedName>
    <definedName name="_201912_K">'2097041_期間'!$AI$80:$AI$80</definedName>
    <definedName name="_202001">'2097041_期間'!$AK$4:$AK$4</definedName>
    <definedName name="_202001_K">'2097041_期間'!$AK$80:$AK$80</definedName>
    <definedName name="_202002">'2097041_期間'!$AL$4:$AL$4</definedName>
    <definedName name="_202002_K">'2097041_期間'!$AL$80:$AL$80</definedName>
    <definedName name="_202003_K">'2097041_期間'!$AM$80:$AM$80</definedName>
    <definedName name="_202004_K">'2097041_期間'!$AP$80:$AP$80</definedName>
    <definedName name="_202005_K">'2097041_期間'!$AQ$80:$AQ$80</definedName>
    <definedName name="_90001￥CTASK￥0">'2097041_期間'!$C$64:$C$64</definedName>
    <definedName name="_A0002￥GAIA1002￥GAIA1002">'2097041_期間'!$C$65:$C$65</definedName>
    <definedName name="_EUR">'2097041_期間'!$D$21:$D$21</definedName>
    <definedName name="_EUR￥GE￥4￥1￥0">'2097041_期間'!$E$86:$E$86</definedName>
    <definedName name="_EUR￥GG￥4￥1￥0">'2097041_期間'!$E$85:$E$85</definedName>
    <definedName name="_EUR￥ZZ￥4￥1￥0">'2097041_期間'!$E$87:$E$87</definedName>
    <definedName name="_HAT_NET">'2097041_期間'!$C$31:$C$31</definedName>
    <definedName name="_JPY">'2097041_期間'!$D$23:$D$23</definedName>
    <definedName name="_JPY￥EE￥4￥1￥1">'2097041_期間'!$E$88:$E$88</definedName>
    <definedName name="_JPY￥ZZ￥4￥1￥1">'2097041_期間'!$E$89:$E$89</definedName>
    <definedName name="_KAWASE_EIKYO">'2097041_期間'!$C$34:$C$34</definedName>
    <definedName name="_MI_HAT_NET">'2097041_期間'!$C$32:$C$32</definedName>
    <definedName name="_SEIBAN_SONEKI">'2097041_期間'!$C$33:$C$33</definedName>
    <definedName name="_USD">'2097041_期間'!$D$19:$D$19</definedName>
    <definedName name="_USD￥GE￥3￥2￥0">'2097041_期間'!$E$84:$E$84</definedName>
    <definedName name="_USD￥GG￥3￥2￥0">'2097041_期間'!$E$83:$E$83</definedName>
  </definedNames>
  <calcPr calcId="162913"/>
</workbook>
</file>

<file path=xl/calcChain.xml><?xml version="1.0" encoding="utf-8"?>
<calcChain xmlns="http://schemas.openxmlformats.org/spreadsheetml/2006/main">
  <c r="H82" i="10" l="1"/>
  <c r="G82" i="10"/>
  <c r="F82" i="10"/>
  <c r="H76" i="10"/>
  <c r="G76" i="10"/>
  <c r="F76" i="10"/>
  <c r="H75" i="10"/>
  <c r="G75" i="10"/>
  <c r="F75" i="10"/>
  <c r="G68" i="10"/>
  <c r="H66" i="10"/>
  <c r="H70" i="10" s="1"/>
  <c r="G66" i="10"/>
  <c r="G70" i="10" s="1"/>
  <c r="F66" i="10"/>
  <c r="F67" i="10" s="1"/>
  <c r="H55" i="10"/>
  <c r="G55" i="10"/>
  <c r="F55" i="10"/>
  <c r="F69" i="10" s="1"/>
  <c r="H48" i="10"/>
  <c r="H68" i="10" s="1"/>
  <c r="G48" i="10"/>
  <c r="F48" i="10"/>
  <c r="G36" i="10"/>
  <c r="H35" i="10"/>
  <c r="H36" i="10" s="1"/>
  <c r="G35" i="10"/>
  <c r="F35" i="10"/>
  <c r="F36" i="10" s="1"/>
  <c r="H30" i="10"/>
  <c r="G30" i="10"/>
  <c r="F30" i="10"/>
  <c r="H16" i="10"/>
  <c r="G16" i="10"/>
  <c r="G15" i="10"/>
  <c r="H14" i="10"/>
  <c r="H15" i="10" s="1"/>
  <c r="G14" i="10"/>
  <c r="F14" i="10"/>
  <c r="F16" i="10" s="1"/>
  <c r="AQ89" i="9"/>
  <c r="AP89" i="9"/>
  <c r="AM89" i="9"/>
  <c r="AL89" i="9"/>
  <c r="AL82" i="9" s="1"/>
  <c r="AK89" i="9"/>
  <c r="AI89" i="9"/>
  <c r="AH89" i="9"/>
  <c r="AH82" i="9" s="1"/>
  <c r="AG89" i="9"/>
  <c r="AD89" i="9"/>
  <c r="AD82" i="9" s="1"/>
  <c r="AC89" i="9"/>
  <c r="AC82" i="9" s="1"/>
  <c r="AB89" i="9"/>
  <c r="Z89" i="9"/>
  <c r="Z82" i="9" s="1"/>
  <c r="Y89" i="9"/>
  <c r="Y82" i="9" s="1"/>
  <c r="X89" i="9"/>
  <c r="U89" i="9"/>
  <c r="T89" i="9"/>
  <c r="S89" i="9"/>
  <c r="Q89" i="9"/>
  <c r="P89" i="9"/>
  <c r="O89" i="9"/>
  <c r="M89" i="9"/>
  <c r="L89" i="9"/>
  <c r="K89" i="9"/>
  <c r="J89" i="9"/>
  <c r="J82" i="9" s="1"/>
  <c r="I89" i="9"/>
  <c r="H89" i="9"/>
  <c r="G89" i="9"/>
  <c r="F89" i="9"/>
  <c r="F82" i="9" s="1"/>
  <c r="AS88" i="9"/>
  <c r="AR88" i="9"/>
  <c r="AO88" i="9"/>
  <c r="AN88" i="9"/>
  <c r="AJ88" i="9"/>
  <c r="AF88" i="9"/>
  <c r="AE88" i="9"/>
  <c r="AA88" i="9"/>
  <c r="W88" i="9"/>
  <c r="V88" i="9"/>
  <c r="R88" i="9"/>
  <c r="N88" i="9"/>
  <c r="M88" i="9"/>
  <c r="I88" i="9"/>
  <c r="AQ87" i="9"/>
  <c r="AR87" i="9" s="1"/>
  <c r="AP87" i="9"/>
  <c r="AS87" i="9" s="1"/>
  <c r="AN87" i="9"/>
  <c r="AM87" i="9"/>
  <c r="AL87" i="9"/>
  <c r="AK87" i="9"/>
  <c r="AJ87" i="9"/>
  <c r="AI87" i="9"/>
  <c r="AH87" i="9"/>
  <c r="AG87" i="9"/>
  <c r="AO87" i="9" s="1"/>
  <c r="AD87" i="9"/>
  <c r="AC87" i="9"/>
  <c r="AB87" i="9"/>
  <c r="Z87" i="9"/>
  <c r="Y87" i="9"/>
  <c r="X87" i="9"/>
  <c r="U87" i="9"/>
  <c r="T87" i="9"/>
  <c r="T82" i="9" s="1"/>
  <c r="S87" i="9"/>
  <c r="Q87" i="9"/>
  <c r="P87" i="9"/>
  <c r="O87" i="9"/>
  <c r="L87" i="9"/>
  <c r="L82" i="9" s="1"/>
  <c r="K87" i="9"/>
  <c r="J87" i="9"/>
  <c r="H87" i="9"/>
  <c r="H82" i="9" s="1"/>
  <c r="G87" i="9"/>
  <c r="G82" i="9" s="1"/>
  <c r="F87" i="9"/>
  <c r="AS86" i="9"/>
  <c r="AR86" i="9"/>
  <c r="AO86" i="9"/>
  <c r="AN86" i="9"/>
  <c r="AJ86" i="9"/>
  <c r="AF86" i="9"/>
  <c r="AE86" i="9"/>
  <c r="AA86" i="9"/>
  <c r="W86" i="9"/>
  <c r="V86" i="9"/>
  <c r="R86" i="9"/>
  <c r="N86" i="9"/>
  <c r="M86" i="9"/>
  <c r="I86" i="9"/>
  <c r="AS85" i="9"/>
  <c r="AR85" i="9"/>
  <c r="AO85" i="9"/>
  <c r="AN85" i="9"/>
  <c r="AJ85" i="9"/>
  <c r="AF85" i="9"/>
  <c r="AE85" i="9"/>
  <c r="AA85" i="9"/>
  <c r="W85" i="9"/>
  <c r="V85" i="9"/>
  <c r="R85" i="9"/>
  <c r="N85" i="9"/>
  <c r="M85" i="9"/>
  <c r="I85" i="9"/>
  <c r="AS84" i="9"/>
  <c r="AR84" i="9"/>
  <c r="AO84" i="9"/>
  <c r="AN84" i="9"/>
  <c r="AJ84" i="9"/>
  <c r="AF84" i="9"/>
  <c r="AE84" i="9"/>
  <c r="AA84" i="9"/>
  <c r="W84" i="9"/>
  <c r="V84" i="9"/>
  <c r="R84" i="9"/>
  <c r="N84" i="9"/>
  <c r="M84" i="9"/>
  <c r="I84" i="9"/>
  <c r="AS83" i="9"/>
  <c r="AR83" i="9"/>
  <c r="AO83" i="9"/>
  <c r="AN83" i="9"/>
  <c r="AJ83" i="9"/>
  <c r="AF83" i="9"/>
  <c r="AE83" i="9"/>
  <c r="AA83" i="9"/>
  <c r="W83" i="9"/>
  <c r="V83" i="9"/>
  <c r="R83" i="9"/>
  <c r="N83" i="9"/>
  <c r="M83" i="9"/>
  <c r="I83" i="9"/>
  <c r="AQ82" i="9"/>
  <c r="AM82" i="9"/>
  <c r="AI82" i="9"/>
  <c r="S82" i="9"/>
  <c r="P82" i="9"/>
  <c r="K82" i="9"/>
  <c r="R78" i="9"/>
  <c r="N78" i="9"/>
  <c r="M78" i="9"/>
  <c r="I78" i="9"/>
  <c r="R77" i="9"/>
  <c r="N77" i="9"/>
  <c r="M77" i="9"/>
  <c r="I77" i="9"/>
  <c r="T76" i="9"/>
  <c r="S76" i="9"/>
  <c r="Q76" i="9"/>
  <c r="P76" i="9"/>
  <c r="O76" i="9"/>
  <c r="L76" i="9"/>
  <c r="K76" i="9"/>
  <c r="J76" i="9"/>
  <c r="H76" i="9"/>
  <c r="G76" i="9"/>
  <c r="F76" i="9"/>
  <c r="T75" i="9"/>
  <c r="S75" i="9"/>
  <c r="R75" i="9"/>
  <c r="Q75" i="9"/>
  <c r="P75" i="9"/>
  <c r="O75" i="9"/>
  <c r="N75" i="9"/>
  <c r="L75" i="9"/>
  <c r="K75" i="9"/>
  <c r="J75" i="9"/>
  <c r="H75" i="9"/>
  <c r="G75" i="9"/>
  <c r="F75" i="9"/>
  <c r="R74" i="9"/>
  <c r="R76" i="9" s="1"/>
  <c r="N74" i="9"/>
  <c r="N76" i="9" s="1"/>
  <c r="M74" i="9"/>
  <c r="I74" i="9"/>
  <c r="R73" i="9"/>
  <c r="N73" i="9"/>
  <c r="M73" i="9"/>
  <c r="I73" i="9"/>
  <c r="R72" i="9"/>
  <c r="N72" i="9"/>
  <c r="M72" i="9"/>
  <c r="I72" i="9"/>
  <c r="Q70" i="9"/>
  <c r="L70" i="9"/>
  <c r="P68" i="9"/>
  <c r="H68" i="9"/>
  <c r="AK66" i="9"/>
  <c r="AK70" i="9" s="1"/>
  <c r="AI66" i="9"/>
  <c r="AH66" i="9"/>
  <c r="AG66" i="9"/>
  <c r="AE66" i="9"/>
  <c r="AD66" i="9"/>
  <c r="AC66" i="9"/>
  <c r="AB66" i="9"/>
  <c r="AA66" i="9"/>
  <c r="Z66" i="9"/>
  <c r="Y66" i="9"/>
  <c r="X66" i="9"/>
  <c r="U66" i="9"/>
  <c r="T66" i="9"/>
  <c r="S66" i="9"/>
  <c r="Q66" i="9"/>
  <c r="P66" i="9"/>
  <c r="P70" i="9" s="1"/>
  <c r="O66" i="9"/>
  <c r="W66" i="9" s="1"/>
  <c r="L66" i="9"/>
  <c r="K66" i="9"/>
  <c r="K70" i="9" s="1"/>
  <c r="J66" i="9"/>
  <c r="H66" i="9"/>
  <c r="H70" i="9" s="1"/>
  <c r="G66" i="9"/>
  <c r="G70" i="9" s="1"/>
  <c r="F66" i="9"/>
  <c r="AN65" i="9"/>
  <c r="AM65" i="9"/>
  <c r="AJ65" i="9"/>
  <c r="AF65" i="9"/>
  <c r="AE65" i="9"/>
  <c r="AA65" i="9"/>
  <c r="W65" i="9"/>
  <c r="V65" i="9"/>
  <c r="R65" i="9"/>
  <c r="N65" i="9"/>
  <c r="M65" i="9"/>
  <c r="I65" i="9"/>
  <c r="AN64" i="9"/>
  <c r="AM64" i="9"/>
  <c r="AJ64" i="9"/>
  <c r="AF64" i="9"/>
  <c r="AE64" i="9"/>
  <c r="AA64" i="9"/>
  <c r="W64" i="9"/>
  <c r="V64" i="9"/>
  <c r="R64" i="9"/>
  <c r="N64" i="9"/>
  <c r="M64" i="9"/>
  <c r="I64" i="9"/>
  <c r="AN63" i="9"/>
  <c r="AM63" i="9"/>
  <c r="AJ63" i="9"/>
  <c r="AF63" i="9"/>
  <c r="AE63" i="9"/>
  <c r="AA63" i="9"/>
  <c r="W63" i="9"/>
  <c r="V63" i="9"/>
  <c r="R63" i="9"/>
  <c r="N63" i="9"/>
  <c r="M63" i="9"/>
  <c r="I63" i="9"/>
  <c r="AN62" i="9"/>
  <c r="AM62" i="9"/>
  <c r="AJ62" i="9"/>
  <c r="AF62" i="9"/>
  <c r="AE62" i="9"/>
  <c r="AA62" i="9"/>
  <c r="W62" i="9"/>
  <c r="V62" i="9"/>
  <c r="R62" i="9"/>
  <c r="N62" i="9"/>
  <c r="M62" i="9"/>
  <c r="I62" i="9"/>
  <c r="AN61" i="9"/>
  <c r="AM61" i="9"/>
  <c r="AJ61" i="9"/>
  <c r="AF61" i="9"/>
  <c r="AE61" i="9"/>
  <c r="AA61" i="9"/>
  <c r="W61" i="9"/>
  <c r="V61" i="9"/>
  <c r="R61" i="9"/>
  <c r="N61" i="9"/>
  <c r="M61" i="9"/>
  <c r="I61" i="9"/>
  <c r="AN60" i="9"/>
  <c r="AM60" i="9"/>
  <c r="AJ60" i="9"/>
  <c r="AF60" i="9"/>
  <c r="AE60" i="9"/>
  <c r="AA60" i="9"/>
  <c r="W60" i="9"/>
  <c r="V60" i="9"/>
  <c r="R60" i="9"/>
  <c r="N60" i="9"/>
  <c r="M60" i="9"/>
  <c r="I60" i="9"/>
  <c r="AN59" i="9"/>
  <c r="AM59" i="9"/>
  <c r="AJ59" i="9"/>
  <c r="AF59" i="9"/>
  <c r="AE59" i="9"/>
  <c r="AA59" i="9"/>
  <c r="W59" i="9"/>
  <c r="V59" i="9"/>
  <c r="R59" i="9"/>
  <c r="N59" i="9"/>
  <c r="M59" i="9"/>
  <c r="I59" i="9"/>
  <c r="AN58" i="9"/>
  <c r="AM58" i="9"/>
  <c r="AJ58" i="9"/>
  <c r="AF58" i="9"/>
  <c r="AE58" i="9"/>
  <c r="AA58" i="9"/>
  <c r="W58" i="9"/>
  <c r="V58" i="9"/>
  <c r="R58" i="9"/>
  <c r="N58" i="9"/>
  <c r="M58" i="9"/>
  <c r="I58" i="9"/>
  <c r="AN57" i="9"/>
  <c r="AM57" i="9"/>
  <c r="AJ57" i="9"/>
  <c r="AF57" i="9"/>
  <c r="AE57" i="9"/>
  <c r="AA57" i="9"/>
  <c r="W57" i="9"/>
  <c r="V57" i="9"/>
  <c r="R57" i="9"/>
  <c r="N57" i="9"/>
  <c r="M57" i="9"/>
  <c r="I57" i="9"/>
  <c r="AN56" i="9"/>
  <c r="AM56" i="9"/>
  <c r="AJ56" i="9"/>
  <c r="AF56" i="9"/>
  <c r="AE56" i="9"/>
  <c r="AA56" i="9"/>
  <c r="W56" i="9"/>
  <c r="V56" i="9"/>
  <c r="R56" i="9"/>
  <c r="N56" i="9"/>
  <c r="M56" i="9"/>
  <c r="I56" i="9"/>
  <c r="S55" i="9"/>
  <c r="Q55" i="9"/>
  <c r="P55" i="9"/>
  <c r="O55" i="9"/>
  <c r="L55" i="9"/>
  <c r="K55" i="9"/>
  <c r="J55" i="9"/>
  <c r="I55" i="9"/>
  <c r="H55" i="9"/>
  <c r="G55" i="9"/>
  <c r="F55" i="9"/>
  <c r="R54" i="9"/>
  <c r="N54" i="9"/>
  <c r="M54" i="9"/>
  <c r="I54" i="9"/>
  <c r="R53" i="9"/>
  <c r="N53" i="9"/>
  <c r="M53" i="9"/>
  <c r="M55" i="9" s="1"/>
  <c r="I53" i="9"/>
  <c r="R52" i="9"/>
  <c r="R55" i="9" s="1"/>
  <c r="N52" i="9"/>
  <c r="N55" i="9" s="1"/>
  <c r="M52" i="9"/>
  <c r="I52" i="9"/>
  <c r="R51" i="9"/>
  <c r="N51" i="9"/>
  <c r="M51" i="9"/>
  <c r="I51" i="9"/>
  <c r="R50" i="9"/>
  <c r="N50" i="9"/>
  <c r="M50" i="9"/>
  <c r="I50" i="9"/>
  <c r="R49" i="9"/>
  <c r="N49" i="9"/>
  <c r="M49" i="9"/>
  <c r="I49" i="9"/>
  <c r="S48" i="9"/>
  <c r="S68" i="9" s="1"/>
  <c r="R48" i="9"/>
  <c r="Q48" i="9"/>
  <c r="Q68" i="9" s="1"/>
  <c r="P48" i="9"/>
  <c r="O48" i="9"/>
  <c r="L48" i="9"/>
  <c r="L68" i="9" s="1"/>
  <c r="K48" i="9"/>
  <c r="K68" i="9" s="1"/>
  <c r="J48" i="9"/>
  <c r="J68" i="9" s="1"/>
  <c r="H48" i="9"/>
  <c r="G48" i="9"/>
  <c r="G68" i="9" s="1"/>
  <c r="F48" i="9"/>
  <c r="F68" i="9" s="1"/>
  <c r="R47" i="9"/>
  <c r="N47" i="9"/>
  <c r="M47" i="9"/>
  <c r="I47" i="9"/>
  <c r="AM46" i="9"/>
  <c r="R46" i="9"/>
  <c r="N46" i="9"/>
  <c r="M46" i="9"/>
  <c r="I46" i="9"/>
  <c r="R45" i="9"/>
  <c r="N45" i="9"/>
  <c r="M45" i="9"/>
  <c r="I45" i="9"/>
  <c r="AM44" i="9"/>
  <c r="R44" i="9"/>
  <c r="N44" i="9"/>
  <c r="N48" i="9" s="1"/>
  <c r="M44" i="9"/>
  <c r="I44" i="9"/>
  <c r="R43" i="9"/>
  <c r="N43" i="9"/>
  <c r="M43" i="9"/>
  <c r="M48" i="9" s="1"/>
  <c r="I43" i="9"/>
  <c r="I48" i="9" s="1"/>
  <c r="R39" i="9"/>
  <c r="N39" i="9"/>
  <c r="M39" i="9"/>
  <c r="I39" i="9"/>
  <c r="R38" i="9"/>
  <c r="N38" i="9"/>
  <c r="M38" i="9"/>
  <c r="I38" i="9"/>
  <c r="R37" i="9"/>
  <c r="N37" i="9"/>
  <c r="M37" i="9"/>
  <c r="I37" i="9"/>
  <c r="S36" i="9"/>
  <c r="Q36" i="9"/>
  <c r="P36" i="9"/>
  <c r="O36" i="9"/>
  <c r="L36" i="9"/>
  <c r="K36" i="9"/>
  <c r="J36" i="9"/>
  <c r="H36" i="9"/>
  <c r="G36" i="9"/>
  <c r="F36" i="9"/>
  <c r="AL35" i="9"/>
  <c r="AK35" i="9"/>
  <c r="AI35" i="9"/>
  <c r="AH35" i="9"/>
  <c r="AG35" i="9"/>
  <c r="AD35" i="9"/>
  <c r="AC35" i="9"/>
  <c r="AB35" i="9"/>
  <c r="AA35" i="9"/>
  <c r="Z35" i="9"/>
  <c r="Y35" i="9"/>
  <c r="X35" i="9"/>
  <c r="W35" i="9"/>
  <c r="V35" i="9"/>
  <c r="U35" i="9"/>
  <c r="T35" i="9"/>
  <c r="R35" i="9"/>
  <c r="R36" i="9" s="1"/>
  <c r="N35" i="9"/>
  <c r="N36" i="9" s="1"/>
  <c r="M35" i="9"/>
  <c r="M36" i="9" s="1"/>
  <c r="I35" i="9"/>
  <c r="AN34" i="9"/>
  <c r="AM34" i="9"/>
  <c r="AJ34" i="9"/>
  <c r="AF34" i="9"/>
  <c r="AE34" i="9"/>
  <c r="AA34" i="9"/>
  <c r="W34" i="9"/>
  <c r="V34" i="9"/>
  <c r="R34" i="9"/>
  <c r="N34" i="9"/>
  <c r="M34" i="9"/>
  <c r="I34" i="9"/>
  <c r="AN33" i="9"/>
  <c r="AM33" i="9"/>
  <c r="AJ33" i="9"/>
  <c r="AF33" i="9"/>
  <c r="AE33" i="9"/>
  <c r="AA33" i="9"/>
  <c r="W33" i="9"/>
  <c r="V33" i="9"/>
  <c r="R33" i="9"/>
  <c r="N33" i="9"/>
  <c r="M33" i="9"/>
  <c r="I33" i="9"/>
  <c r="AN32" i="9"/>
  <c r="AM32" i="9"/>
  <c r="AJ32" i="9"/>
  <c r="AF32" i="9"/>
  <c r="AE32" i="9"/>
  <c r="AA32" i="9"/>
  <c r="W32" i="9"/>
  <c r="V32" i="9"/>
  <c r="R32" i="9"/>
  <c r="N32" i="9"/>
  <c r="M32" i="9"/>
  <c r="I32" i="9"/>
  <c r="AN31" i="9"/>
  <c r="AN35" i="9" s="1"/>
  <c r="AM31" i="9"/>
  <c r="AM35" i="9" s="1"/>
  <c r="AJ31" i="9"/>
  <c r="AJ35" i="9" s="1"/>
  <c r="AF31" i="9"/>
  <c r="AF35" i="9" s="1"/>
  <c r="AE31" i="9"/>
  <c r="AE35" i="9" s="1"/>
  <c r="AA31" i="9"/>
  <c r="W31" i="9"/>
  <c r="V31" i="9"/>
  <c r="R31" i="9"/>
  <c r="N31" i="9"/>
  <c r="M31" i="9"/>
  <c r="I31" i="9"/>
  <c r="S30" i="9"/>
  <c r="Q30" i="9"/>
  <c r="P30" i="9"/>
  <c r="O30" i="9"/>
  <c r="L30" i="9"/>
  <c r="K30" i="9"/>
  <c r="J30" i="9"/>
  <c r="H30" i="9"/>
  <c r="G30" i="9"/>
  <c r="F30" i="9"/>
  <c r="T29" i="9"/>
  <c r="R29" i="9"/>
  <c r="N29" i="9"/>
  <c r="M29" i="9"/>
  <c r="I29" i="9"/>
  <c r="T28" i="9"/>
  <c r="R28" i="9"/>
  <c r="N28" i="9"/>
  <c r="M28" i="9"/>
  <c r="I28" i="9"/>
  <c r="U27" i="9"/>
  <c r="T27" i="9"/>
  <c r="T30" i="9" s="1"/>
  <c r="T36" i="9" s="1"/>
  <c r="R27" i="9"/>
  <c r="N27" i="9"/>
  <c r="N30" i="9" s="1"/>
  <c r="M27" i="9"/>
  <c r="M30" i="9" s="1"/>
  <c r="I27" i="9"/>
  <c r="AN26" i="9"/>
  <c r="AM26" i="9"/>
  <c r="AJ26" i="9"/>
  <c r="AF26" i="9"/>
  <c r="AE26" i="9"/>
  <c r="AA26" i="9"/>
  <c r="W26" i="9"/>
  <c r="V26" i="9"/>
  <c r="R26" i="9"/>
  <c r="N26" i="9"/>
  <c r="M26" i="9"/>
  <c r="I26" i="9"/>
  <c r="AN25" i="9"/>
  <c r="AM25" i="9"/>
  <c r="AJ25" i="9"/>
  <c r="AF25" i="9"/>
  <c r="AE25" i="9"/>
  <c r="AA25" i="9"/>
  <c r="W25" i="9"/>
  <c r="V25" i="9"/>
  <c r="R25" i="9"/>
  <c r="N25" i="9"/>
  <c r="M25" i="9"/>
  <c r="I25" i="9"/>
  <c r="AN24" i="9"/>
  <c r="AM24" i="9"/>
  <c r="AJ24" i="9"/>
  <c r="AF24" i="9"/>
  <c r="AE24" i="9"/>
  <c r="AA24" i="9"/>
  <c r="W24" i="9"/>
  <c r="V24" i="9"/>
  <c r="R24" i="9"/>
  <c r="N24" i="9"/>
  <c r="M24" i="9"/>
  <c r="I24" i="9"/>
  <c r="AN23" i="9"/>
  <c r="AM23" i="9"/>
  <c r="AJ23" i="9"/>
  <c r="AF23" i="9"/>
  <c r="AE23" i="9"/>
  <c r="AA23" i="9"/>
  <c r="W23" i="9"/>
  <c r="V23" i="9"/>
  <c r="R23" i="9"/>
  <c r="N23" i="9"/>
  <c r="M23" i="9"/>
  <c r="I23" i="9"/>
  <c r="U22" i="9"/>
  <c r="R22" i="9"/>
  <c r="N22" i="9"/>
  <c r="M22" i="9"/>
  <c r="I22" i="9"/>
  <c r="AN21" i="9"/>
  <c r="AM21" i="9"/>
  <c r="AJ21" i="9"/>
  <c r="AF21" i="9"/>
  <c r="AE21" i="9"/>
  <c r="AA21" i="9"/>
  <c r="W21" i="9"/>
  <c r="V21" i="9"/>
  <c r="R21" i="9"/>
  <c r="N21" i="9"/>
  <c r="M21" i="9"/>
  <c r="I21" i="9"/>
  <c r="V20" i="9"/>
  <c r="U20" i="9"/>
  <c r="R20" i="9"/>
  <c r="N20" i="9"/>
  <c r="M20" i="9"/>
  <c r="I20" i="9"/>
  <c r="AN19" i="9"/>
  <c r="AM19" i="9"/>
  <c r="AJ19" i="9"/>
  <c r="AF19" i="9"/>
  <c r="AE19" i="9"/>
  <c r="AA19" i="9"/>
  <c r="W19" i="9"/>
  <c r="V19" i="9"/>
  <c r="R19" i="9"/>
  <c r="N19" i="9"/>
  <c r="M19" i="9"/>
  <c r="I19" i="9"/>
  <c r="U18" i="9"/>
  <c r="V18" i="9" s="1"/>
  <c r="R18" i="9"/>
  <c r="N18" i="9"/>
  <c r="M18" i="9"/>
  <c r="I18" i="9"/>
  <c r="AG16" i="9"/>
  <c r="Y16" i="9"/>
  <c r="Q16" i="9"/>
  <c r="I16" i="9"/>
  <c r="AN15" i="9"/>
  <c r="AJ15" i="9"/>
  <c r="AG15" i="9"/>
  <c r="AB15" i="9"/>
  <c r="AA15" i="9"/>
  <c r="X15" i="9"/>
  <c r="W15" i="9"/>
  <c r="T15" i="9"/>
  <c r="S15" i="9"/>
  <c r="P15" i="9"/>
  <c r="O15" i="9"/>
  <c r="L15" i="9"/>
  <c r="K15" i="9"/>
  <c r="H15" i="9"/>
  <c r="G15" i="9"/>
  <c r="AN14" i="9"/>
  <c r="AN16" i="9" s="1"/>
  <c r="AM14" i="9"/>
  <c r="AL14" i="9"/>
  <c r="AL15" i="9" s="1"/>
  <c r="AK14" i="9"/>
  <c r="AK16" i="9" s="1"/>
  <c r="AJ14" i="9"/>
  <c r="AJ16" i="9" s="1"/>
  <c r="AI14" i="9"/>
  <c r="AH14" i="9"/>
  <c r="AH15" i="9" s="1"/>
  <c r="AG14" i="9"/>
  <c r="AF14" i="9"/>
  <c r="AF16" i="9" s="1"/>
  <c r="AE14" i="9"/>
  <c r="AD14" i="9"/>
  <c r="AD15" i="9" s="1"/>
  <c r="AC14" i="9"/>
  <c r="AC16" i="9" s="1"/>
  <c r="AB14" i="9"/>
  <c r="AB16" i="9" s="1"/>
  <c r="AA14" i="9"/>
  <c r="AA16" i="9" s="1"/>
  <c r="Z14" i="9"/>
  <c r="Z15" i="9" s="1"/>
  <c r="Y14" i="9"/>
  <c r="Y15" i="9" s="1"/>
  <c r="X14" i="9"/>
  <c r="X16" i="9" s="1"/>
  <c r="W14" i="9"/>
  <c r="W16" i="9" s="1"/>
  <c r="V14" i="9"/>
  <c r="V15" i="9" s="1"/>
  <c r="U14" i="9"/>
  <c r="U16" i="9" s="1"/>
  <c r="T14" i="9"/>
  <c r="T16" i="9" s="1"/>
  <c r="S14" i="9"/>
  <c r="S16" i="9" s="1"/>
  <c r="R14" i="9"/>
  <c r="R15" i="9" s="1"/>
  <c r="Q14" i="9"/>
  <c r="Q15" i="9" s="1"/>
  <c r="P14" i="9"/>
  <c r="P16" i="9" s="1"/>
  <c r="O14" i="9"/>
  <c r="O16" i="9" s="1"/>
  <c r="N14" i="9"/>
  <c r="N15" i="9" s="1"/>
  <c r="M14" i="9"/>
  <c r="M16" i="9" s="1"/>
  <c r="L14" i="9"/>
  <c r="L16" i="9" s="1"/>
  <c r="K14" i="9"/>
  <c r="K16" i="9" s="1"/>
  <c r="J14" i="9"/>
  <c r="J15" i="9" s="1"/>
  <c r="I14" i="9"/>
  <c r="I15" i="9" s="1"/>
  <c r="H14" i="9"/>
  <c r="H16" i="9" s="1"/>
  <c r="G14" i="9"/>
  <c r="G16" i="9" s="1"/>
  <c r="F14" i="9"/>
  <c r="F15" i="9" s="1"/>
  <c r="F16" i="9" l="1"/>
  <c r="V16" i="9"/>
  <c r="AL16" i="9"/>
  <c r="R68" i="9"/>
  <c r="AA87" i="9"/>
  <c r="AF87" i="9"/>
  <c r="X82" i="9"/>
  <c r="AI15" i="9"/>
  <c r="AI16" i="9"/>
  <c r="AM15" i="9"/>
  <c r="AM16" i="9"/>
  <c r="U29" i="9"/>
  <c r="X22" i="9"/>
  <c r="W22" i="9"/>
  <c r="J70" i="9"/>
  <c r="M66" i="9"/>
  <c r="M70" i="9" s="1"/>
  <c r="M15" i="9"/>
  <c r="U15" i="9"/>
  <c r="AC15" i="9"/>
  <c r="AK15" i="9"/>
  <c r="J16" i="9"/>
  <c r="R16" i="9"/>
  <c r="Z16" i="9"/>
  <c r="AH16" i="9"/>
  <c r="V22" i="9"/>
  <c r="R30" i="9"/>
  <c r="F70" i="9"/>
  <c r="F67" i="9"/>
  <c r="I66" i="9"/>
  <c r="I70" i="9" s="1"/>
  <c r="N66" i="9"/>
  <c r="N70" i="9" s="1"/>
  <c r="AJ89" i="9"/>
  <c r="AG82" i="9"/>
  <c r="AO89" i="9"/>
  <c r="AO82" i="9" s="1"/>
  <c r="G67" i="10"/>
  <c r="G71" i="10" s="1"/>
  <c r="F71" i="10"/>
  <c r="F70" i="10"/>
  <c r="N16" i="9"/>
  <c r="AD16" i="9"/>
  <c r="W27" i="9"/>
  <c r="V27" i="9"/>
  <c r="O70" i="9"/>
  <c r="R66" i="9"/>
  <c r="R70" i="9" s="1"/>
  <c r="AE15" i="9"/>
  <c r="AE16" i="9"/>
  <c r="X18" i="9"/>
  <c r="W18" i="9"/>
  <c r="AL67" i="9"/>
  <c r="O68" i="9"/>
  <c r="AF15" i="9"/>
  <c r="X20" i="9"/>
  <c r="U28" i="9"/>
  <c r="W20" i="9"/>
  <c r="I30" i="9"/>
  <c r="I36" i="9" s="1"/>
  <c r="I68" i="9"/>
  <c r="F69" i="9"/>
  <c r="S70" i="9"/>
  <c r="V66" i="9"/>
  <c r="AE87" i="9"/>
  <c r="AE82" i="9" s="1"/>
  <c r="AB82" i="9"/>
  <c r="U82" i="9"/>
  <c r="V89" i="9"/>
  <c r="I75" i="9"/>
  <c r="I76" i="9"/>
  <c r="R82" i="9"/>
  <c r="V87" i="9"/>
  <c r="Q82" i="9"/>
  <c r="R89" i="9"/>
  <c r="AR89" i="9"/>
  <c r="AP82" i="9"/>
  <c r="AS89" i="9"/>
  <c r="AS82" i="9" s="1"/>
  <c r="I82" i="9"/>
  <c r="V82" i="9"/>
  <c r="AR82" i="9"/>
  <c r="R87" i="9"/>
  <c r="W87" i="9"/>
  <c r="O82" i="9"/>
  <c r="AJ82" i="9"/>
  <c r="AN89" i="9"/>
  <c r="AN82" i="9" s="1"/>
  <c r="AK82" i="9"/>
  <c r="AF66" i="9"/>
  <c r="AJ66" i="9"/>
  <c r="M75" i="9"/>
  <c r="M76" i="9"/>
  <c r="M87" i="9"/>
  <c r="M82" i="9" s="1"/>
  <c r="N89" i="9"/>
  <c r="AE89" i="9"/>
  <c r="F15" i="10"/>
  <c r="F68" i="10"/>
  <c r="N87" i="9"/>
  <c r="N82" i="9" s="1"/>
  <c r="W89" i="9"/>
  <c r="AF89" i="9"/>
  <c r="I87" i="9"/>
  <c r="AA89" i="9"/>
  <c r="H67" i="10"/>
  <c r="H71" i="10" s="1"/>
  <c r="W29" i="9" l="1"/>
  <c r="V29" i="9"/>
  <c r="M68" i="9"/>
  <c r="V28" i="9"/>
  <c r="V30" i="9" s="1"/>
  <c r="V36" i="9" s="1"/>
  <c r="W28" i="9"/>
  <c r="U30" i="9"/>
  <c r="F71" i="9"/>
  <c r="G67" i="9"/>
  <c r="AF82" i="9"/>
  <c r="H69" i="10"/>
  <c r="W82" i="9"/>
  <c r="G69" i="10"/>
  <c r="Y20" i="9"/>
  <c r="X28" i="9"/>
  <c r="AM67" i="9"/>
  <c r="AN67" i="9"/>
  <c r="Y18" i="9"/>
  <c r="X27" i="9"/>
  <c r="X30" i="9" s="1"/>
  <c r="X36" i="9" s="1"/>
  <c r="W30" i="9"/>
  <c r="W36" i="9" s="1"/>
  <c r="X29" i="9"/>
  <c r="Y22" i="9"/>
  <c r="AA82" i="9"/>
  <c r="N68" i="9"/>
  <c r="Y29" i="9" l="1"/>
  <c r="Z22" i="9"/>
  <c r="U78" i="9"/>
  <c r="U36" i="9"/>
  <c r="G71" i="9"/>
  <c r="G69" i="9"/>
  <c r="H67" i="9"/>
  <c r="Z18" i="9"/>
  <c r="Y27" i="9"/>
  <c r="Y28" i="9"/>
  <c r="Z20" i="9"/>
  <c r="Y30" i="9" l="1"/>
  <c r="Y36" i="9" s="1"/>
  <c r="AB22" i="9"/>
  <c r="AA22" i="9"/>
  <c r="Z29" i="9"/>
  <c r="AA29" i="9" s="1"/>
  <c r="AB18" i="9"/>
  <c r="Z27" i="9"/>
  <c r="AA18" i="9"/>
  <c r="Z28" i="9"/>
  <c r="AA28" i="9" s="1"/>
  <c r="AB20" i="9"/>
  <c r="AA20" i="9"/>
  <c r="H71" i="9"/>
  <c r="J67" i="9"/>
  <c r="I67" i="9"/>
  <c r="H69" i="9"/>
  <c r="Y78" i="9"/>
  <c r="X78" i="9"/>
  <c r="U77" i="9"/>
  <c r="W78" i="9"/>
  <c r="V78" i="9"/>
  <c r="Z30" i="9" l="1"/>
  <c r="AA27" i="9"/>
  <c r="AA30" i="9" s="1"/>
  <c r="AA36" i="9" s="1"/>
  <c r="AB29" i="9"/>
  <c r="AC22" i="9"/>
  <c r="J71" i="9"/>
  <c r="K67" i="9"/>
  <c r="J69" i="9"/>
  <c r="V77" i="9"/>
  <c r="W77" i="9"/>
  <c r="I71" i="9"/>
  <c r="I69" i="9"/>
  <c r="AC20" i="9"/>
  <c r="AB28" i="9"/>
  <c r="AB27" i="9"/>
  <c r="AC18" i="9"/>
  <c r="AC28" i="9" l="1"/>
  <c r="AD20" i="9"/>
  <c r="AC29" i="9"/>
  <c r="AD22" i="9"/>
  <c r="AD18" i="9"/>
  <c r="AC27" i="9"/>
  <c r="AB30" i="9"/>
  <c r="AB36" i="9" s="1"/>
  <c r="K71" i="9"/>
  <c r="L67" i="9"/>
  <c r="K69" i="9"/>
  <c r="Z78" i="9"/>
  <c r="Z36" i="9"/>
  <c r="AF22" i="9" l="1"/>
  <c r="AE22" i="9"/>
  <c r="AG22" i="9"/>
  <c r="AD29" i="9"/>
  <c r="AC30" i="9"/>
  <c r="AC36" i="9" s="1"/>
  <c r="AD28" i="9"/>
  <c r="AF20" i="9"/>
  <c r="AE20" i="9"/>
  <c r="AG20" i="9"/>
  <c r="AC78" i="9"/>
  <c r="AB78" i="9"/>
  <c r="AA78" i="9"/>
  <c r="Z77" i="9"/>
  <c r="L71" i="9"/>
  <c r="N67" i="9"/>
  <c r="M67" i="9"/>
  <c r="L69" i="9"/>
  <c r="O67" i="9"/>
  <c r="AF18" i="9"/>
  <c r="AD27" i="9"/>
  <c r="AE18" i="9"/>
  <c r="AG18" i="9"/>
  <c r="N71" i="9" l="1"/>
  <c r="N69" i="9"/>
  <c r="AG29" i="9"/>
  <c r="AH22" i="9"/>
  <c r="AH18" i="9"/>
  <c r="AG27" i="9"/>
  <c r="O71" i="9"/>
  <c r="O69" i="9"/>
  <c r="P67" i="9"/>
  <c r="AE28" i="9"/>
  <c r="AF28" i="9"/>
  <c r="AD30" i="9"/>
  <c r="AE27" i="9"/>
  <c r="AE30" i="9" s="1"/>
  <c r="AE36" i="9" s="1"/>
  <c r="AF27" i="9"/>
  <c r="M71" i="9"/>
  <c r="M69" i="9"/>
  <c r="AF29" i="9"/>
  <c r="AE29" i="9"/>
  <c r="AA77" i="9"/>
  <c r="AG28" i="9"/>
  <c r="AH20" i="9"/>
  <c r="AD78" i="9" l="1"/>
  <c r="AD36" i="9"/>
  <c r="AH28" i="9"/>
  <c r="AI20" i="9"/>
  <c r="AF30" i="9"/>
  <c r="AF36" i="9" s="1"/>
  <c r="AG30" i="9"/>
  <c r="AG36" i="9" s="1"/>
  <c r="AI22" i="9"/>
  <c r="AH29" i="9"/>
  <c r="P71" i="9"/>
  <c r="Q67" i="9"/>
  <c r="P69" i="9"/>
  <c r="AH27" i="9"/>
  <c r="AI18" i="9"/>
  <c r="AJ22" i="9" l="1"/>
  <c r="AK22" i="9"/>
  <c r="AI29" i="9"/>
  <c r="AJ29" i="9" s="1"/>
  <c r="AH30" i="9"/>
  <c r="AH36" i="9" s="1"/>
  <c r="AJ20" i="9"/>
  <c r="AK20" i="9"/>
  <c r="AI28" i="9"/>
  <c r="AJ28" i="9" s="1"/>
  <c r="R67" i="9"/>
  <c r="Q71" i="9"/>
  <c r="S67" i="9"/>
  <c r="Q69" i="9"/>
  <c r="AI27" i="9"/>
  <c r="AJ18" i="9"/>
  <c r="AK18" i="9"/>
  <c r="AG78" i="9"/>
  <c r="AD77" i="9"/>
  <c r="AF78" i="9"/>
  <c r="AH78" i="9"/>
  <c r="AE78" i="9"/>
  <c r="S71" i="9" l="1"/>
  <c r="T67" i="9"/>
  <c r="S69" i="9"/>
  <c r="AK28" i="9"/>
  <c r="AL20" i="9"/>
  <c r="AE77" i="9"/>
  <c r="AF77" i="9"/>
  <c r="AJ27" i="9"/>
  <c r="AJ30" i="9" s="1"/>
  <c r="AJ36" i="9" s="1"/>
  <c r="AI30" i="9"/>
  <c r="R71" i="9"/>
  <c r="R69" i="9"/>
  <c r="AK27" i="9"/>
  <c r="AL18" i="9"/>
  <c r="AK29" i="9"/>
  <c r="AL22" i="9"/>
  <c r="AK30" i="9" l="1"/>
  <c r="AK36" i="9" s="1"/>
  <c r="AL51" i="9"/>
  <c r="AN22" i="9"/>
  <c r="AM22" i="9"/>
  <c r="AL29" i="9"/>
  <c r="U67" i="9"/>
  <c r="T50" i="9"/>
  <c r="T38" i="9" s="1"/>
  <c r="T49" i="9"/>
  <c r="T37" i="9" s="1"/>
  <c r="T51" i="9"/>
  <c r="T39" i="9" s="1"/>
  <c r="AN18" i="9"/>
  <c r="AL27" i="9"/>
  <c r="AM18" i="9"/>
  <c r="AL49" i="9"/>
  <c r="AI78" i="9"/>
  <c r="AI36" i="9"/>
  <c r="AL50" i="9"/>
  <c r="AL28" i="9"/>
  <c r="AN20" i="9"/>
  <c r="AM20" i="9"/>
  <c r="AL30" i="9" l="1"/>
  <c r="AM27" i="9"/>
  <c r="AN27" i="9"/>
  <c r="AK78" i="9"/>
  <c r="AJ78" i="9"/>
  <c r="AI77" i="9"/>
  <c r="AM28" i="9"/>
  <c r="AN28" i="9"/>
  <c r="AN49" i="9"/>
  <c r="AM49" i="9"/>
  <c r="T47" i="9"/>
  <c r="AN51" i="9"/>
  <c r="AM51" i="9"/>
  <c r="U46" i="9"/>
  <c r="T45" i="9"/>
  <c r="V67" i="9"/>
  <c r="W67" i="9"/>
  <c r="U50" i="9"/>
  <c r="X67" i="9"/>
  <c r="U49" i="9"/>
  <c r="U51" i="9"/>
  <c r="AN50" i="9"/>
  <c r="AM50" i="9"/>
  <c r="U44" i="9"/>
  <c r="T43" i="9"/>
  <c r="AN29" i="9"/>
  <c r="AM29" i="9"/>
  <c r="V44" i="9" l="1"/>
  <c r="W44" i="9"/>
  <c r="U37" i="9"/>
  <c r="W49" i="9"/>
  <c r="V49" i="9"/>
  <c r="T53" i="9"/>
  <c r="AN30" i="9"/>
  <c r="AN36" i="9" s="1"/>
  <c r="Y67" i="9"/>
  <c r="X50" i="9"/>
  <c r="X38" i="9" s="1"/>
  <c r="X51" i="9"/>
  <c r="X39" i="9" s="1"/>
  <c r="X49" i="9"/>
  <c r="X37" i="9" s="1"/>
  <c r="W46" i="9"/>
  <c r="V46" i="9"/>
  <c r="AJ77" i="9"/>
  <c r="AM30" i="9"/>
  <c r="AM36" i="9" s="1"/>
  <c r="V51" i="9"/>
  <c r="W51" i="9"/>
  <c r="U39" i="9"/>
  <c r="T54" i="9"/>
  <c r="T52" i="9"/>
  <c r="T48" i="9"/>
  <c r="W50" i="9"/>
  <c r="V50" i="9"/>
  <c r="U38" i="9"/>
  <c r="AL78" i="9"/>
  <c r="AL36" i="9"/>
  <c r="X43" i="9" l="1"/>
  <c r="U53" i="9"/>
  <c r="AN78" i="9"/>
  <c r="AL77" i="9"/>
  <c r="AM78" i="9"/>
  <c r="X47" i="9"/>
  <c r="U45" i="9"/>
  <c r="V38" i="9"/>
  <c r="W38" i="9"/>
  <c r="T68" i="9"/>
  <c r="T70" i="9"/>
  <c r="X45" i="9"/>
  <c r="T55" i="9"/>
  <c r="U47" i="9"/>
  <c r="W39" i="9"/>
  <c r="V39" i="9"/>
  <c r="U43" i="9"/>
  <c r="V37" i="9"/>
  <c r="W37" i="9"/>
  <c r="U54" i="9"/>
  <c r="Z67" i="9"/>
  <c r="Y49" i="9"/>
  <c r="Y37" i="9" s="1"/>
  <c r="Y50" i="9"/>
  <c r="Y38" i="9" s="1"/>
  <c r="Y51" i="9"/>
  <c r="Y39" i="9" s="1"/>
  <c r="Y47" i="9" s="1"/>
  <c r="U48" i="9" l="1"/>
  <c r="V43" i="9"/>
  <c r="W43" i="9"/>
  <c r="Y45" i="9"/>
  <c r="Z46" i="9"/>
  <c r="T69" i="9"/>
  <c r="T71" i="9"/>
  <c r="W45" i="9"/>
  <c r="V45" i="9"/>
  <c r="X48" i="9"/>
  <c r="Y43" i="9"/>
  <c r="Z44" i="9"/>
  <c r="AM77" i="9"/>
  <c r="AN77" i="9"/>
  <c r="AB67" i="9"/>
  <c r="AA67" i="9"/>
  <c r="Z51" i="9"/>
  <c r="Z50" i="9"/>
  <c r="Z49" i="9"/>
  <c r="U52" i="9"/>
  <c r="X53" i="9"/>
  <c r="W53" i="9"/>
  <c r="V53" i="9"/>
  <c r="W54" i="9"/>
  <c r="V54" i="9"/>
  <c r="X54" i="9"/>
  <c r="Y54" i="9" s="1"/>
  <c r="W47" i="9"/>
  <c r="V47" i="9"/>
  <c r="AA50" i="9" l="1"/>
  <c r="Z38" i="9"/>
  <c r="Z39" i="9"/>
  <c r="AA51" i="9"/>
  <c r="W48" i="9"/>
  <c r="X52" i="9"/>
  <c r="U55" i="9"/>
  <c r="W52" i="9"/>
  <c r="W55" i="9" s="1"/>
  <c r="V52" i="9"/>
  <c r="V55" i="9" s="1"/>
  <c r="AA44" i="9"/>
  <c r="X73" i="9"/>
  <c r="X68" i="9"/>
  <c r="X72" i="9" s="1"/>
  <c r="X70" i="9"/>
  <c r="V48" i="9"/>
  <c r="Y53" i="9"/>
  <c r="AA49" i="9"/>
  <c r="Z37" i="9"/>
  <c r="AC67" i="9"/>
  <c r="AB51" i="9"/>
  <c r="AB39" i="9" s="1"/>
  <c r="AB50" i="9"/>
  <c r="AB38" i="9" s="1"/>
  <c r="AB49" i="9"/>
  <c r="AB37" i="9" s="1"/>
  <c r="Y48" i="9"/>
  <c r="AA46" i="9"/>
  <c r="U73" i="9"/>
  <c r="U68" i="9"/>
  <c r="U70" i="9"/>
  <c r="Y70" i="9" l="1"/>
  <c r="Y73" i="9"/>
  <c r="Y68" i="9"/>
  <c r="Y72" i="9" s="1"/>
  <c r="Y74" i="9" s="1"/>
  <c r="AD67" i="9"/>
  <c r="AC50" i="9"/>
  <c r="AC38" i="9" s="1"/>
  <c r="AC49" i="9"/>
  <c r="AC37" i="9" s="1"/>
  <c r="AC51" i="9"/>
  <c r="AC39" i="9" s="1"/>
  <c r="AC47" i="9" s="1"/>
  <c r="V69" i="9"/>
  <c r="V71" i="9"/>
  <c r="Z47" i="9"/>
  <c r="AA39" i="9"/>
  <c r="W73" i="9"/>
  <c r="V73" i="9"/>
  <c r="AB43" i="9"/>
  <c r="V68" i="9"/>
  <c r="V70" i="9"/>
  <c r="W69" i="9"/>
  <c r="W71" i="9"/>
  <c r="Z45" i="9"/>
  <c r="AA38" i="9"/>
  <c r="AB45" i="9"/>
  <c r="Z43" i="9"/>
  <c r="AA37" i="9"/>
  <c r="U69" i="9"/>
  <c r="U72" i="9" s="1"/>
  <c r="U71" i="9"/>
  <c r="W68" i="9"/>
  <c r="W70" i="9"/>
  <c r="AB47" i="9"/>
  <c r="X74" i="9"/>
  <c r="X55" i="9"/>
  <c r="Y52" i="9"/>
  <c r="Z52" i="9" l="1"/>
  <c r="Y55" i="9"/>
  <c r="AB48" i="9"/>
  <c r="AD44" i="9"/>
  <c r="AC43" i="9"/>
  <c r="Y75" i="9"/>
  <c r="Y76" i="9"/>
  <c r="X69" i="9"/>
  <c r="X71" i="9"/>
  <c r="Z48" i="9"/>
  <c r="AA43" i="9"/>
  <c r="AA47" i="9"/>
  <c r="Z54" i="9"/>
  <c r="AC45" i="9"/>
  <c r="AD46" i="9"/>
  <c r="X75" i="9"/>
  <c r="X76" i="9"/>
  <c r="W72" i="9"/>
  <c r="V72" i="9"/>
  <c r="U74" i="9"/>
  <c r="AA45" i="9"/>
  <c r="Z53" i="9"/>
  <c r="AG67" i="9"/>
  <c r="AE67" i="9"/>
  <c r="AD49" i="9"/>
  <c r="AF67" i="9"/>
  <c r="AD50" i="9"/>
  <c r="AD51" i="9"/>
  <c r="U75" i="9" l="1"/>
  <c r="U76" i="9"/>
  <c r="W74" i="9"/>
  <c r="V74" i="9"/>
  <c r="AE51" i="9"/>
  <c r="AD39" i="9"/>
  <c r="AF51" i="9"/>
  <c r="AF49" i="9"/>
  <c r="AE49" i="9"/>
  <c r="AD37" i="9"/>
  <c r="AC48" i="9"/>
  <c r="AE50" i="9"/>
  <c r="AD38" i="9"/>
  <c r="AF50" i="9"/>
  <c r="AA54" i="9"/>
  <c r="AB54" i="9"/>
  <c r="AC54" i="9" s="1"/>
  <c r="AA48" i="9"/>
  <c r="AE44" i="9"/>
  <c r="AF44" i="9"/>
  <c r="AB52" i="9"/>
  <c r="Z55" i="9"/>
  <c r="AA52" i="9"/>
  <c r="AB53" i="9"/>
  <c r="AC53" i="9" s="1"/>
  <c r="AA53" i="9"/>
  <c r="AE46" i="9"/>
  <c r="AF46" i="9"/>
  <c r="AB73" i="9"/>
  <c r="AB68" i="9"/>
  <c r="AB72" i="9" s="1"/>
  <c r="AB70" i="9"/>
  <c r="Y69" i="9"/>
  <c r="Y71" i="9"/>
  <c r="AH67" i="9"/>
  <c r="AG50" i="9"/>
  <c r="AG38" i="9" s="1"/>
  <c r="AG49" i="9"/>
  <c r="AG37" i="9" s="1"/>
  <c r="AG51" i="9"/>
  <c r="AG39" i="9" s="1"/>
  <c r="Z73" i="9"/>
  <c r="Z68" i="9"/>
  <c r="Z72" i="9" s="1"/>
  <c r="Z70" i="9"/>
  <c r="AB74" i="9" l="1"/>
  <c r="AB55" i="9"/>
  <c r="AC52" i="9"/>
  <c r="AD43" i="9"/>
  <c r="AE37" i="9"/>
  <c r="AF37" i="9"/>
  <c r="Z74" i="9"/>
  <c r="AA72" i="9"/>
  <c r="AD45" i="9"/>
  <c r="AD53" i="9" s="1"/>
  <c r="AF38" i="9"/>
  <c r="AE38" i="9"/>
  <c r="AA73" i="9"/>
  <c r="AA55" i="9"/>
  <c r="V76" i="9"/>
  <c r="V75" i="9"/>
  <c r="AG43" i="9"/>
  <c r="AD47" i="9"/>
  <c r="AF39" i="9"/>
  <c r="AE39" i="9"/>
  <c r="AG45" i="9"/>
  <c r="AG47" i="9"/>
  <c r="AI67" i="9"/>
  <c r="AH51" i="9"/>
  <c r="AH39" i="9" s="1"/>
  <c r="AH47" i="9" s="1"/>
  <c r="AH50" i="9"/>
  <c r="AH38" i="9" s="1"/>
  <c r="AH49" i="9"/>
  <c r="AH37" i="9" s="1"/>
  <c r="Z69" i="9"/>
  <c r="Z71" i="9"/>
  <c r="AA68" i="9"/>
  <c r="AA70" i="9"/>
  <c r="AC73" i="9"/>
  <c r="AC68" i="9"/>
  <c r="AC72" i="9" s="1"/>
  <c r="AC74" i="9" s="1"/>
  <c r="AC70" i="9"/>
  <c r="W76" i="9"/>
  <c r="W75" i="9"/>
  <c r="AF53" i="9" l="1"/>
  <c r="AE53" i="9"/>
  <c r="AG53" i="9"/>
  <c r="AH53" i="9" s="1"/>
  <c r="AC75" i="9"/>
  <c r="AC76" i="9"/>
  <c r="AE47" i="9"/>
  <c r="AF47" i="9"/>
  <c r="Z76" i="9"/>
  <c r="Z75" i="9"/>
  <c r="AA74" i="9"/>
  <c r="AC55" i="9"/>
  <c r="AD52" i="9"/>
  <c r="AB69" i="9"/>
  <c r="AB71" i="9"/>
  <c r="AH43" i="9"/>
  <c r="AI44" i="9"/>
  <c r="AB75" i="9"/>
  <c r="AB76" i="9"/>
  <c r="AG48" i="9"/>
  <c r="AE45" i="9"/>
  <c r="AF45" i="9"/>
  <c r="AK67" i="9"/>
  <c r="AJ67" i="9"/>
  <c r="AI50" i="9"/>
  <c r="AI51" i="9"/>
  <c r="AI49" i="9"/>
  <c r="AD54" i="9"/>
  <c r="AI46" i="9"/>
  <c r="AH45" i="9"/>
  <c r="AA69" i="9"/>
  <c r="AA71" i="9"/>
  <c r="AD48" i="9"/>
  <c r="AF43" i="9"/>
  <c r="AF48" i="9" s="1"/>
  <c r="AE43" i="9"/>
  <c r="AE48" i="9" s="1"/>
  <c r="AG52" i="9" l="1"/>
  <c r="AF52" i="9"/>
  <c r="AE52" i="9"/>
  <c r="AE55" i="9" s="1"/>
  <c r="AD55" i="9"/>
  <c r="AJ49" i="9"/>
  <c r="AI37" i="9"/>
  <c r="AJ44" i="9"/>
  <c r="AN44" i="9"/>
  <c r="AC69" i="9"/>
  <c r="AC71" i="9"/>
  <c r="AD68" i="9"/>
  <c r="AD72" i="9" s="1"/>
  <c r="AD73" i="9"/>
  <c r="AD70" i="9"/>
  <c r="AN46" i="9"/>
  <c r="AJ46" i="9"/>
  <c r="AJ51" i="9"/>
  <c r="AI39" i="9"/>
  <c r="AH48" i="9"/>
  <c r="AA76" i="9"/>
  <c r="AA75" i="9"/>
  <c r="AE68" i="9"/>
  <c r="AE70" i="9"/>
  <c r="AF68" i="9"/>
  <c r="AF70" i="9"/>
  <c r="AK50" i="9"/>
  <c r="AK49" i="9"/>
  <c r="AK51" i="9"/>
  <c r="AL66" i="9"/>
  <c r="AE54" i="9"/>
  <c r="AG54" i="9"/>
  <c r="AH54" i="9" s="1"/>
  <c r="AF54" i="9"/>
  <c r="AJ50" i="9"/>
  <c r="AI38" i="9"/>
  <c r="AG68" i="9"/>
  <c r="AG72" i="9" s="1"/>
  <c r="AG73" i="9"/>
  <c r="AG70" i="9"/>
  <c r="AE69" i="9" l="1"/>
  <c r="AE71" i="9"/>
  <c r="AI47" i="9"/>
  <c r="AJ39" i="9"/>
  <c r="AF55" i="9"/>
  <c r="AI45" i="9"/>
  <c r="AN38" i="9"/>
  <c r="AJ38" i="9"/>
  <c r="AK38" i="9"/>
  <c r="AL38" i="9"/>
  <c r="AL45" i="9" s="1"/>
  <c r="AE73" i="9"/>
  <c r="AF73" i="9"/>
  <c r="AH52" i="9"/>
  <c r="AG55" i="9"/>
  <c r="AK39" i="9"/>
  <c r="AL39" i="9"/>
  <c r="AL47" i="9" s="1"/>
  <c r="AH73" i="9"/>
  <c r="AH68" i="9"/>
  <c r="AH72" i="9" s="1"/>
  <c r="AH74" i="9" s="1"/>
  <c r="AH70" i="9"/>
  <c r="AI43" i="9"/>
  <c r="AJ37" i="9"/>
  <c r="AG74" i="9"/>
  <c r="AK37" i="9"/>
  <c r="AL37" i="9"/>
  <c r="AL43" i="9" s="1"/>
  <c r="AM66" i="9"/>
  <c r="AN66" i="9"/>
  <c r="AD74" i="9"/>
  <c r="AF72" i="9"/>
  <c r="AE72" i="9"/>
  <c r="AD69" i="9"/>
  <c r="AD71" i="9"/>
  <c r="AD76" i="9" l="1"/>
  <c r="AD75" i="9"/>
  <c r="AF74" i="9"/>
  <c r="AE74" i="9"/>
  <c r="AM39" i="9"/>
  <c r="AK47" i="9"/>
  <c r="AM47" i="9" s="1"/>
  <c r="AK43" i="9"/>
  <c r="AM37" i="9"/>
  <c r="AH76" i="9"/>
  <c r="AH75" i="9"/>
  <c r="AG69" i="9"/>
  <c r="AG71" i="9"/>
  <c r="AJ45" i="9"/>
  <c r="AI53" i="9"/>
  <c r="AJ47" i="9"/>
  <c r="AN47" i="9"/>
  <c r="AI48" i="9"/>
  <c r="AN43" i="9"/>
  <c r="AJ43" i="9"/>
  <c r="AN39" i="9"/>
  <c r="AL48" i="9"/>
  <c r="AG75" i="9"/>
  <c r="AG76" i="9"/>
  <c r="AN37" i="9"/>
  <c r="AH55" i="9"/>
  <c r="AI52" i="9"/>
  <c r="AK45" i="9"/>
  <c r="AM45" i="9" s="1"/>
  <c r="AM38" i="9"/>
  <c r="AF69" i="9"/>
  <c r="AF71" i="9"/>
  <c r="AI54" i="9"/>
  <c r="AK52" i="9" l="1"/>
  <c r="AI55" i="9"/>
  <c r="AJ52" i="9"/>
  <c r="AL68" i="9"/>
  <c r="AL73" i="9"/>
  <c r="AL70" i="9"/>
  <c r="AI73" i="9"/>
  <c r="AI68" i="9"/>
  <c r="AI72" i="9" s="1"/>
  <c r="AI70" i="9"/>
  <c r="AJ48" i="9"/>
  <c r="AN45" i="9"/>
  <c r="AN48" i="9" s="1"/>
  <c r="AF75" i="9"/>
  <c r="AF76" i="9"/>
  <c r="AK54" i="9"/>
  <c r="AL54" i="9" s="1"/>
  <c r="AJ54" i="9"/>
  <c r="AJ53" i="9"/>
  <c r="AK53" i="9"/>
  <c r="AL53" i="9" s="1"/>
  <c r="AK48" i="9"/>
  <c r="AM43" i="9"/>
  <c r="AM48" i="9" s="1"/>
  <c r="AH69" i="9"/>
  <c r="AH71" i="9"/>
  <c r="AE76" i="9"/>
  <c r="AE75" i="9"/>
  <c r="AN68" i="9" l="1"/>
  <c r="AN70" i="9"/>
  <c r="AM54" i="9"/>
  <c r="AN54" i="9"/>
  <c r="AI69" i="9"/>
  <c r="AI71" i="9"/>
  <c r="AK55" i="9"/>
  <c r="AL52" i="9"/>
  <c r="AM68" i="9"/>
  <c r="AM70" i="9"/>
  <c r="AN73" i="9"/>
  <c r="AJ73" i="9"/>
  <c r="AJ55" i="9"/>
  <c r="AK73" i="9"/>
  <c r="AM73" i="9" s="1"/>
  <c r="AK68" i="9"/>
  <c r="AK72" i="9" s="1"/>
  <c r="AJ68" i="9"/>
  <c r="AJ70" i="9"/>
  <c r="AN53" i="9"/>
  <c r="AM53" i="9"/>
  <c r="AI74" i="9"/>
  <c r="AJ72" i="9"/>
  <c r="AK69" i="9" l="1"/>
  <c r="AK71" i="9"/>
  <c r="AI76" i="9"/>
  <c r="AI75" i="9"/>
  <c r="AJ74" i="9"/>
  <c r="AN52" i="9"/>
  <c r="AN55" i="9" s="1"/>
  <c r="AM52" i="9"/>
  <c r="AM55" i="9" s="1"/>
  <c r="AL55" i="9"/>
  <c r="AK74" i="9"/>
  <c r="AL72" i="9"/>
  <c r="AL74" i="9" s="1"/>
  <c r="AJ69" i="9"/>
  <c r="AJ71" i="9"/>
  <c r="AL76" i="9" l="1"/>
  <c r="AL75" i="9"/>
  <c r="AM69" i="9"/>
  <c r="AM71" i="9"/>
  <c r="AK75" i="9"/>
  <c r="AK76" i="9"/>
  <c r="AM74" i="9"/>
  <c r="AN69" i="9"/>
  <c r="AN71" i="9"/>
  <c r="AM72" i="9"/>
  <c r="AJ75" i="9"/>
  <c r="AJ76" i="9"/>
  <c r="AN72" i="9"/>
  <c r="AL69" i="9"/>
  <c r="AL71" i="9"/>
  <c r="AN74" i="9"/>
  <c r="AM76" i="9" l="1"/>
  <c r="AM75" i="9"/>
  <c r="AN75" i="9"/>
  <c r="AN76" i="9"/>
</calcChain>
</file>

<file path=xl/sharedStrings.xml><?xml version="1.0" encoding="utf-8"?>
<sst xmlns="http://schemas.openxmlformats.org/spreadsheetml/2006/main" count="862" uniqueCount="124">
  <si>
    <t>出力者名</t>
  </si>
  <si>
    <t>出力日時</t>
  </si>
  <si>
    <t>案件番号</t>
    <rPh sb="0" eb="2">
      <t>アンケン</t>
    </rPh>
    <rPh sb="2" eb="4">
      <t>バンゴウ</t>
    </rPh>
    <phoneticPr fontId="7"/>
  </si>
  <si>
    <t>強制フラグ</t>
    <rPh sb="0" eb="2">
      <t>キョウセイ</t>
    </rPh>
    <phoneticPr fontId="3"/>
  </si>
  <si>
    <t>期間損益_進行</t>
    <rPh sb="0" eb="2">
      <t>キカン</t>
    </rPh>
    <rPh sb="2" eb="4">
      <t>ソンエキ</t>
    </rPh>
    <rPh sb="5" eb="7">
      <t>シンコウ</t>
    </rPh>
    <phoneticPr fontId="7"/>
  </si>
  <si>
    <t>OFF</t>
  </si>
  <si>
    <t>2010/05</t>
  </si>
  <si>
    <t>実績</t>
    <rPh sb="0" eb="2">
      <t>ジッセキ</t>
    </rPh>
    <phoneticPr fontId="7"/>
  </si>
  <si>
    <t>契約金額</t>
  </si>
  <si>
    <t>建値額</t>
  </si>
  <si>
    <t>契約為替レート</t>
  </si>
  <si>
    <t>円　価</t>
  </si>
  <si>
    <t>合計</t>
  </si>
  <si>
    <t/>
  </si>
  <si>
    <t>見積総原価</t>
  </si>
  <si>
    <t>発番ＮＥＴ</t>
  </si>
  <si>
    <t>未発番ＮＥＴ</t>
  </si>
  <si>
    <t>製番損益</t>
  </si>
  <si>
    <t>為替洗替影響</t>
  </si>
  <si>
    <t>契約/見積総原価</t>
  </si>
  <si>
    <t>M率</t>
    <rPh sb="1" eb="2">
      <t>リツ</t>
    </rPh>
    <phoneticPr fontId="7"/>
  </si>
  <si>
    <t>売上高</t>
  </si>
  <si>
    <t>今回</t>
  </si>
  <si>
    <t>売上為替レート</t>
  </si>
  <si>
    <t>為替差調整</t>
  </si>
  <si>
    <t>累計</t>
  </si>
  <si>
    <t>売上原価</t>
  </si>
  <si>
    <t>粗利</t>
  </si>
  <si>
    <t>2010/06</t>
  </si>
  <si>
    <t>2010/1Q</t>
  </si>
  <si>
    <t>見込</t>
  </si>
  <si>
    <t>M率</t>
    <rPh sb="1" eb="2">
      <t>リツ</t>
    </rPh>
    <phoneticPr fontId="3"/>
  </si>
  <si>
    <t>通貨</t>
    <rPh sb="0" eb="2">
      <t>ツウカ</t>
    </rPh>
    <phoneticPr fontId="3"/>
  </si>
  <si>
    <t>回収管理</t>
    <rPh sb="0" eb="2">
      <t>カイシュウ</t>
    </rPh>
    <rPh sb="2" eb="4">
      <t>カンリ</t>
    </rPh>
    <phoneticPr fontId="3"/>
  </si>
  <si>
    <t>税率</t>
    <rPh sb="0" eb="2">
      <t>ゼイリツ</t>
    </rPh>
    <phoneticPr fontId="3"/>
  </si>
  <si>
    <t>金種</t>
    <rPh sb="0" eb="2">
      <t>キンシュ</t>
    </rPh>
    <phoneticPr fontId="3"/>
  </si>
  <si>
    <t>前受</t>
    <rPh sb="0" eb="2">
      <t>マエウケ</t>
    </rPh>
    <phoneticPr fontId="3"/>
  </si>
  <si>
    <t>合計(円貨)</t>
    <rPh sb="0" eb="2">
      <t>ゴウケイ</t>
    </rPh>
    <rPh sb="3" eb="5">
      <t>エンカ</t>
    </rPh>
    <phoneticPr fontId="3"/>
  </si>
  <si>
    <t>ロスコン</t>
    <phoneticPr fontId="3"/>
  </si>
  <si>
    <t>ロスコン補正</t>
    <rPh sb="4" eb="6">
      <t>ホセイ</t>
    </rPh>
    <phoneticPr fontId="3"/>
  </si>
  <si>
    <t>補正後の売上原価(今回)</t>
    <rPh sb="0" eb="2">
      <t>ホセイ</t>
    </rPh>
    <rPh sb="2" eb="3">
      <t>ゴ</t>
    </rPh>
    <rPh sb="4" eb="5">
      <t>ウ</t>
    </rPh>
    <rPh sb="5" eb="6">
      <t>ア</t>
    </rPh>
    <rPh sb="6" eb="8">
      <t>ゲンカ</t>
    </rPh>
    <rPh sb="9" eb="11">
      <t>コンカイ</t>
    </rPh>
    <phoneticPr fontId="3"/>
  </si>
  <si>
    <t>粗利(今回)</t>
    <rPh sb="0" eb="2">
      <t>アラリ</t>
    </rPh>
    <rPh sb="3" eb="5">
      <t>コンカイ</t>
    </rPh>
    <phoneticPr fontId="3"/>
  </si>
  <si>
    <t>M率(今回)</t>
    <rPh sb="1" eb="2">
      <t>リツ</t>
    </rPh>
    <rPh sb="3" eb="5">
      <t>コンカイ</t>
    </rPh>
    <phoneticPr fontId="3"/>
  </si>
  <si>
    <t>ロスコン引当(今回)</t>
    <rPh sb="4" eb="5">
      <t>ヒ</t>
    </rPh>
    <rPh sb="5" eb="6">
      <t>ア</t>
    </rPh>
    <rPh sb="7" eb="9">
      <t>コンカイ</t>
    </rPh>
    <phoneticPr fontId="3"/>
  </si>
  <si>
    <t>ロスコン引当(累計)</t>
    <rPh sb="7" eb="9">
      <t>ルイケイ</t>
    </rPh>
    <phoneticPr fontId="3"/>
  </si>
  <si>
    <t>補正後の売上高(今回)</t>
    <rPh sb="0" eb="2">
      <t>ホセイ</t>
    </rPh>
    <rPh sb="2" eb="3">
      <t>ゴ</t>
    </rPh>
    <rPh sb="4" eb="6">
      <t>ウリアゲ</t>
    </rPh>
    <rPh sb="6" eb="7">
      <t>ダカ</t>
    </rPh>
    <rPh sb="8" eb="10">
      <t>コンカイ</t>
    </rPh>
    <phoneticPr fontId="3"/>
  </si>
  <si>
    <t>受注SP</t>
    <rPh sb="0" eb="2">
      <t>ジュチュウ</t>
    </rPh>
    <phoneticPr fontId="3"/>
  </si>
  <si>
    <t>受注レート</t>
    <rPh sb="0" eb="2">
      <t>ジュチュウ</t>
    </rPh>
    <phoneticPr fontId="3"/>
  </si>
  <si>
    <t>受注SP</t>
    <rPh sb="0" eb="2">
      <t>ジュチュウ</t>
    </rPh>
    <phoneticPr fontId="3"/>
  </si>
  <si>
    <t>受注NET</t>
    <rPh sb="0" eb="2">
      <t>ジュチュウ</t>
    </rPh>
    <phoneticPr fontId="3"/>
  </si>
  <si>
    <t>一括見込NET</t>
    <rPh sb="0" eb="2">
      <t>イッカツ</t>
    </rPh>
    <rPh sb="2" eb="4">
      <t>ミコ</t>
    </rPh>
    <phoneticPr fontId="3"/>
  </si>
  <si>
    <t>ｷｷﾍ　ｷﾀﾆ</t>
  </si>
  <si>
    <t>進行基準</t>
  </si>
  <si>
    <t>M71411000163</t>
  </si>
  <si>
    <t>注番:2097041</t>
  </si>
  <si>
    <t>案件名称：案件Ｍ７１４１１０００１６３</t>
  </si>
  <si>
    <t>USD</t>
  </si>
  <si>
    <t>EUR</t>
  </si>
  <si>
    <t>JPY</t>
  </si>
  <si>
    <t>補正</t>
  </si>
  <si>
    <t>京浜</t>
  </si>
  <si>
    <t>府</t>
  </si>
  <si>
    <t>ＴＰＳＣ</t>
  </si>
  <si>
    <t>ＩＨＩ</t>
  </si>
  <si>
    <t>調達品</t>
  </si>
  <si>
    <t>総括費</t>
  </si>
  <si>
    <t>労災</t>
  </si>
  <si>
    <t>売発費</t>
  </si>
  <si>
    <t>COMMON_TASK</t>
  </si>
  <si>
    <t>GAIA</t>
  </si>
  <si>
    <t>中断相殺</t>
  </si>
  <si>
    <t>2018/04</t>
  </si>
  <si>
    <t>実績</t>
  </si>
  <si>
    <t>2018/05</t>
  </si>
  <si>
    <t>2018/06</t>
  </si>
  <si>
    <t>2018/1Q</t>
  </si>
  <si>
    <t>2018/07</t>
  </si>
  <si>
    <t>2018/08</t>
  </si>
  <si>
    <t>2018/09</t>
  </si>
  <si>
    <t>2018/2Q</t>
  </si>
  <si>
    <t>2018/上期</t>
  </si>
  <si>
    <t>2018/10</t>
  </si>
  <si>
    <t>2018/11</t>
  </si>
  <si>
    <t>2018/12</t>
  </si>
  <si>
    <t>2018/3Q</t>
  </si>
  <si>
    <t>2019/01</t>
  </si>
  <si>
    <t>2019/02</t>
  </si>
  <si>
    <t>2019/03</t>
  </si>
  <si>
    <t>2018/4Q</t>
  </si>
  <si>
    <t>2018/下期</t>
  </si>
  <si>
    <t>2019/04</t>
  </si>
  <si>
    <t>2019/05</t>
  </si>
  <si>
    <t>2019/06</t>
  </si>
  <si>
    <t>2019/1Q</t>
  </si>
  <si>
    <t>2019/07</t>
  </si>
  <si>
    <t>2019/08</t>
  </si>
  <si>
    <t>2019/09</t>
  </si>
  <si>
    <t>2019/2Q</t>
  </si>
  <si>
    <t>2019/上期</t>
  </si>
  <si>
    <t>2019/10</t>
  </si>
  <si>
    <t>2019/11</t>
  </si>
  <si>
    <t>2019/12</t>
  </si>
  <si>
    <t>2019/3Q</t>
  </si>
  <si>
    <t>2020/01</t>
  </si>
  <si>
    <t>2020/02</t>
  </si>
  <si>
    <t>完売</t>
  </si>
  <si>
    <t>2019/4Q</t>
  </si>
  <si>
    <t>2019/下期</t>
  </si>
  <si>
    <t>直扱 ルート12</t>
  </si>
  <si>
    <t>免税</t>
  </si>
  <si>
    <t>手形</t>
  </si>
  <si>
    <t>通常</t>
  </si>
  <si>
    <t>外貨</t>
  </si>
  <si>
    <t>円貨</t>
  </si>
  <si>
    <t>8 %</t>
  </si>
  <si>
    <t>現金</t>
  </si>
  <si>
    <t>税額</t>
  </si>
  <si>
    <t>前受</t>
  </si>
  <si>
    <t>本体</t>
  </si>
  <si>
    <t>2020/03</t>
  </si>
  <si>
    <t>2020/04</t>
  </si>
  <si>
    <t>2020/05</t>
  </si>
  <si>
    <t>2020/1Q</t>
  </si>
  <si>
    <t>2020/上期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</si>
</sst>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¥&quot;#,##0;[Red]&quot;¥&quot;\-#,##0"/>
    <numFmt numFmtId="176" formatCode="yyyy/m/d\ h:mm;@"/>
    <numFmt numFmtId="177" formatCode="#,##0;\-#,##0;&quot;-&quot;"/>
    <numFmt numFmtId="178" formatCode="0.000_)"/>
    <numFmt numFmtId="179" formatCode="_(&quot;$&quot;* #,##0.00_);_(&quot;$&quot;* \(#,##0.00\);_(&quot;$&quot;* &quot;-&quot;??_);_(@_)"/>
    <numFmt numFmtId="180" formatCode="&quot;$&quot;#,##0\ ;\(&quot;$&quot;#,##0\)"/>
    <numFmt numFmtId="181" formatCode="&quot;$&quot;#,##0_);[Red]\(&quot;$&quot;#,##0\)"/>
    <numFmt numFmtId="182" formatCode="&quot;$&quot;#,##0.00_);[Red]\(&quot;$&quot;#,##0.00\)"/>
    <numFmt numFmtId="183" formatCode="0.00_)"/>
    <numFmt numFmtId="184" formatCode="_-* #,##0.00\ &quot;F&quot;_-;\-* #,##0.00\ &quot;F&quot;_-;_-* &quot;-&quot;??\ &quot;F&quot;_-;_-@_-"/>
    <numFmt numFmtId="185" formatCode="_(* #,##0.00_);_(* \(#,##0.00\);_(* &quot;-&quot;??_);_(@_)"/>
    <numFmt numFmtId="186" formatCode="_(* #,##0_);_(* \(#,##0\);_(* &quot;-&quot;_);_(@_)"/>
    <numFmt numFmtId="187" formatCode="###,##0.?\ "/>
    <numFmt numFmtId="188" formatCode="0.0_ ;[Red]\-0.0\ "/>
    <numFmt numFmtId="189" formatCode="_(&quot;$&quot;* #,##0_);_(&quot;$&quot;* \(#,##0\);_(&quot;$&quot;* &quot;-&quot;_);_(@_)"/>
    <numFmt numFmtId="190" formatCode="yy/mm/dd"/>
    <numFmt numFmtId="193" formatCode="#,##0.00_);[Red]\(#,##0.00\)"/>
  </numFmts>
  <fonts count="168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indexed="8"/>
      <name val="ＭＳ Ｐゴシック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5"/>
      <name val="ＭＳ Ｐゴシック"/>
      <family val="3"/>
      <charset val="128"/>
    </font>
    <font>
      <sz val="10"/>
      <color theme="1"/>
      <name val="Arial"/>
      <family val="2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u/>
      <sz val="8.25"/>
      <color indexed="36"/>
      <name val="‚l‚r ‚oƒSƒVƒbƒN"/>
      <family val="3"/>
    </font>
    <font>
      <sz val="11"/>
      <name val="‚l‚r ‚oƒSƒVƒbƒN"/>
      <family val="3"/>
    </font>
    <font>
      <u/>
      <sz val="8.25"/>
      <color indexed="12"/>
      <name val="lr oSVbN"/>
      <family val="3"/>
      <charset val="128"/>
    </font>
    <font>
      <sz val="11"/>
      <color indexed="8"/>
      <name val="lr oSVbN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8"/>
      <name val="Calibri"/>
      <family val="2"/>
    </font>
    <font>
      <sz val="9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宋体"/>
      <family val="3"/>
      <charset val="128"/>
    </font>
    <font>
      <sz val="11"/>
      <color indexed="8"/>
      <name val="宋体"/>
      <charset val="128"/>
    </font>
    <font>
      <sz val="11"/>
      <color indexed="9"/>
      <name val="Calibri"/>
      <family val="2"/>
    </font>
    <font>
      <sz val="9"/>
      <color indexed="9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color indexed="9"/>
      <name val="宋体"/>
      <family val="3"/>
      <charset val="128"/>
    </font>
    <font>
      <sz val="11"/>
      <color indexed="9"/>
      <name val="宋体"/>
      <charset val="128"/>
    </font>
    <font>
      <sz val="9"/>
      <color indexed="27"/>
      <name val="明朝"/>
      <family val="1"/>
      <charset val="128"/>
    </font>
    <font>
      <sz val="11"/>
      <color indexed="20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Tms Rmn"/>
      <family val="1"/>
    </font>
    <font>
      <b/>
      <sz val="9.5"/>
      <name val="Courier"/>
      <family val="3"/>
    </font>
    <font>
      <sz val="11"/>
      <name val="ＭＳ Ｐゴシック"/>
      <family val="3"/>
      <charset val="128"/>
    </font>
    <font>
      <sz val="10"/>
      <color indexed="24"/>
      <name val="Arial"/>
      <family val="2"/>
    </font>
    <font>
      <sz val="10"/>
      <name val="MS Serif"/>
      <family val="1"/>
    </font>
    <font>
      <b/>
      <sz val="9.85"/>
      <name val="Times New Roman"/>
      <family val="1"/>
    </font>
    <font>
      <b/>
      <sz val="12"/>
      <name val="Times New Roman"/>
      <family val="1"/>
    </font>
    <font>
      <b/>
      <sz val="11"/>
      <color indexed="8"/>
      <name val="ＭＳ Ｐゴシック"/>
      <family val="3"/>
      <charset val="128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u/>
      <sz val="8.25"/>
      <color indexed="12"/>
      <name val="‚l‚r ‚oƒSƒVƒbƒN"/>
      <family val="3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2"/>
      <name val="ＭＳ ゴシック"/>
      <family val="3"/>
      <charset val="128"/>
    </font>
    <font>
      <b/>
      <sz val="11"/>
      <color indexed="63"/>
      <name val="Calibri"/>
      <family val="2"/>
    </font>
    <font>
      <sz val="9.85"/>
      <name val="Times New Roman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18"/>
      <color indexed="56"/>
      <name val="Cambria"/>
      <family val="1"/>
    </font>
    <font>
      <b/>
      <sz val="9"/>
      <name val="Times New Roman"/>
      <family val="1"/>
    </font>
    <font>
      <b/>
      <sz val="11"/>
      <color indexed="8"/>
      <name val="Calibri"/>
      <family val="2"/>
    </font>
    <font>
      <sz val="8"/>
      <name val="明朝"/>
      <family val="1"/>
      <charset val="128"/>
    </font>
    <font>
      <sz val="11"/>
      <color indexed="10"/>
      <name val="Calibri"/>
      <family val="2"/>
    </font>
    <font>
      <b/>
      <sz val="18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8"/>
      <color theme="3"/>
      <name val="ＭＳ Ｐゴシック"/>
      <family val="3"/>
      <charset val="128"/>
      <scheme val="major"/>
    </font>
    <font>
      <b/>
      <sz val="18"/>
      <color indexed="62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b/>
      <sz val="11"/>
      <color theme="0"/>
      <name val="ＭＳ Ｐゴシック"/>
      <family val="3"/>
      <charset val="128"/>
      <scheme val="minor"/>
    </font>
    <font>
      <sz val="9"/>
      <color indexed="60"/>
      <name val="ＭＳ Ｐゴシック"/>
      <family val="3"/>
      <charset val="128"/>
    </font>
    <font>
      <sz val="11"/>
      <color rgb="FF9C6500"/>
      <name val="ＭＳ Ｐゴシック"/>
      <family val="3"/>
      <charset val="128"/>
      <scheme val="minor"/>
    </font>
    <font>
      <sz val="11"/>
      <color indexed="19"/>
      <name val="ＭＳ Ｐゴシック"/>
      <family val="3"/>
      <charset val="128"/>
    </font>
    <font>
      <sz val="11"/>
      <name val="明朝"/>
      <family val="1"/>
      <charset val="128"/>
    </font>
    <font>
      <u/>
      <sz val="8"/>
      <color indexed="12"/>
      <name val="ＭＳ Ｐゴシック"/>
      <family val="3"/>
      <charset val="128"/>
    </font>
    <font>
      <u/>
      <sz val="8"/>
      <color rgb="FF0000FF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7.5"/>
      <color indexed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52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9"/>
      <color indexed="20"/>
      <name val="ＭＳ Ｐゴシック"/>
      <family val="3"/>
      <charset val="128"/>
    </font>
    <font>
      <sz val="11"/>
      <color rgb="FF9C0006"/>
      <name val="ＭＳ Ｐゴシック"/>
      <family val="3"/>
      <charset val="128"/>
      <scheme val="minor"/>
    </font>
    <font>
      <i/>
      <sz val="11"/>
      <color indexed="23"/>
      <name val="宋体"/>
      <family val="3"/>
      <charset val="128"/>
    </font>
    <font>
      <i/>
      <sz val="11"/>
      <color indexed="23"/>
      <name val="宋体"/>
      <charset val="128"/>
    </font>
    <font>
      <b/>
      <sz val="11"/>
      <color indexed="52"/>
      <name val="ＭＳ Ｐゴシック"/>
      <family val="3"/>
      <charset val="128"/>
    </font>
    <font>
      <b/>
      <sz val="9"/>
      <color indexed="52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  <scheme val="minor"/>
    </font>
    <font>
      <b/>
      <sz val="11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10"/>
      <name val="宋体"/>
      <family val="3"/>
      <charset val="128"/>
    </font>
    <font>
      <sz val="11"/>
      <color indexed="10"/>
      <name val="宋体"/>
      <charset val="128"/>
    </font>
    <font>
      <sz val="11"/>
      <name val="ＭＳ ゴシック"/>
      <family val="3"/>
      <charset val="128"/>
    </font>
    <font>
      <sz val="10"/>
      <name val="ＭＳ 明朝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theme="3"/>
      <name val="ＭＳ Ｐゴシック"/>
      <family val="3"/>
      <charset val="128"/>
      <scheme val="minor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62"/>
      <name val="ＭＳ Ｐゴシック"/>
      <family val="3"/>
      <charset val="128"/>
    </font>
    <font>
      <sz val="11"/>
      <color indexed="17"/>
      <name val="宋体"/>
      <family val="3"/>
      <charset val="128"/>
    </font>
    <font>
      <sz val="11"/>
      <color indexed="17"/>
      <name val="宋体"/>
      <charset val="128"/>
    </font>
    <font>
      <sz val="11"/>
      <color indexed="20"/>
      <name val="宋体"/>
      <family val="3"/>
      <charset val="128"/>
    </font>
    <font>
      <sz val="11"/>
      <color indexed="20"/>
      <name val="宋体"/>
      <charset val="128"/>
    </font>
    <font>
      <b/>
      <sz val="9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9"/>
      <color indexed="63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2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9"/>
      <color indexed="23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  <scheme val="minor"/>
    </font>
    <font>
      <sz val="12"/>
      <name val="Times New Roman"/>
      <family val="1"/>
    </font>
    <font>
      <sz val="12"/>
      <name val="宋体"/>
      <charset val="128"/>
    </font>
    <font>
      <sz val="11"/>
      <color indexed="62"/>
      <name val="ＭＳ Ｐゴシック"/>
      <family val="3"/>
      <charset val="128"/>
    </font>
    <font>
      <sz val="9"/>
      <color indexed="62"/>
      <name val="ＭＳ Ｐゴシック"/>
      <family val="3"/>
      <charset val="128"/>
    </font>
    <font>
      <sz val="11"/>
      <color rgb="FF3F3F7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u/>
      <sz val="8"/>
      <color indexed="20"/>
      <name val="ＭＳ Ｐゴシック"/>
      <family val="3"/>
      <charset val="128"/>
    </font>
    <font>
      <u/>
      <sz val="8"/>
      <color rgb="FF800080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9"/>
      <color indexed="17"/>
      <name val="ＭＳ Ｐゴシック"/>
      <family val="3"/>
      <charset val="128"/>
    </font>
    <font>
      <sz val="11"/>
      <color rgb="FF006100"/>
      <name val="ＭＳ Ｐゴシック"/>
      <family val="3"/>
      <charset val="128"/>
      <scheme val="minor"/>
    </font>
    <font>
      <sz val="11"/>
      <name val="굴림"/>
      <family val="2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family val="3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family val="3"/>
      <charset val="128"/>
    </font>
    <font>
      <b/>
      <sz val="11"/>
      <color indexed="56"/>
      <name val="宋体"/>
      <charset val="128"/>
    </font>
    <font>
      <b/>
      <sz val="18"/>
      <color indexed="56"/>
      <name val="宋体"/>
      <charset val="128"/>
    </font>
    <font>
      <b/>
      <sz val="11"/>
      <color indexed="9"/>
      <name val="宋体"/>
      <family val="3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family val="3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family val="3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family val="3"/>
      <charset val="128"/>
    </font>
    <font>
      <b/>
      <sz val="11"/>
      <color indexed="63"/>
      <name val="宋体"/>
      <charset val="128"/>
    </font>
    <font>
      <sz val="11"/>
      <color indexed="62"/>
      <name val="宋体"/>
      <family val="3"/>
      <charset val="128"/>
    </font>
    <font>
      <sz val="11"/>
      <color indexed="62"/>
      <name val="宋体"/>
      <charset val="128"/>
    </font>
    <font>
      <sz val="11"/>
      <color indexed="60"/>
      <name val="宋体"/>
      <family val="3"/>
      <charset val="128"/>
    </font>
    <font>
      <sz val="11"/>
      <color indexed="60"/>
      <name val="宋体"/>
      <charset val="128"/>
    </font>
    <font>
      <sz val="11"/>
      <color indexed="52"/>
      <name val="宋体"/>
      <family val="3"/>
      <charset val="128"/>
    </font>
    <font>
      <sz val="11"/>
      <color indexed="52"/>
      <name val="宋体"/>
      <charset val="128"/>
    </font>
    <font>
      <sz val="1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</fonts>
  <fills count="8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2"/>
        <b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47"/>
        <bgColor indexed="26"/>
      </patternFill>
    </fill>
    <fill>
      <patternFill patternType="solid">
        <fgColor indexed="41"/>
        <bgColor indexed="31"/>
      </patternFill>
    </fill>
    <fill>
      <patternFill patternType="solid">
        <fgColor indexed="51"/>
        <bgColor indexed="5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  <bgColor indexed="47"/>
      </patternFill>
    </fill>
    <fill>
      <patternFill patternType="solid">
        <fgColor indexed="45"/>
        <bgColor indexed="46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23"/>
      </patternFill>
    </fill>
    <fill>
      <patternFill patternType="solid">
        <fgColor indexed="50"/>
        <bgColor indexed="1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mediumGray">
        <fgColor indexed="8"/>
        <bgColor indexed="37"/>
      </patternFill>
    </fill>
    <fill>
      <patternFill patternType="solid">
        <fgColor indexed="22"/>
      </patternFill>
    </fill>
    <fill>
      <patternFill patternType="lightUp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indexed="54"/>
        <bgColor indexed="23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5"/>
        <bgColor indexed="23"/>
      </patternFill>
    </fill>
    <fill>
      <patternFill patternType="solid">
        <fgColor indexed="46"/>
        <bgColor indexed="45"/>
      </patternFill>
    </fill>
    <fill>
      <patternFill patternType="lightUp">
        <fgColor indexed="9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26"/>
      </patternFill>
    </fill>
    <fill>
      <patternFill patternType="solid">
        <fgColor indexed="42"/>
        <bgColor indexed="42"/>
      </patternFill>
    </fill>
    <fill>
      <patternFill patternType="solid">
        <fgColor rgb="FF95B3D7"/>
        <bgColor indexed="64"/>
      </patternFill>
    </fill>
    <fill>
      <patternFill patternType="solid">
        <fgColor theme="0" tint="-0.24994659260841701"/>
        <bgColor indexed="64"/>
      </patternFill>
    </fill>
  </fills>
  <borders count="1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3702">
    <xf numFmtId="0" fontId="0" fillId="0" borderId="0"/>
    <xf numFmtId="0" fontId="4" fillId="0" borderId="0">
      <alignment vertical="center"/>
    </xf>
    <xf numFmtId="0" fontId="6" fillId="0" borderId="0"/>
    <xf numFmtId="0" fontId="2" fillId="0" borderId="0">
      <alignment vertical="center"/>
    </xf>
    <xf numFmtId="0" fontId="12" fillId="38" borderId="4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9" fillId="0" borderId="50" applyNumberFormat="0" applyFill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4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4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4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4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2" fillId="53" borderId="0" applyNumberFormat="0" applyBorder="0" applyAlignment="0" applyProtection="0"/>
    <xf numFmtId="0" fontId="22" fillId="54" borderId="0" applyNumberFormat="0" applyBorder="0" applyAlignment="0" applyProtection="0"/>
    <xf numFmtId="0" fontId="22" fillId="55" borderId="0" applyNumberFormat="0" applyBorder="0" applyAlignment="0" applyProtection="0"/>
    <xf numFmtId="0" fontId="22" fillId="45" borderId="0" applyNumberFormat="0" applyBorder="0" applyAlignment="0" applyProtection="0"/>
    <xf numFmtId="0" fontId="22" fillId="53" borderId="0" applyNumberFormat="0" applyBorder="0" applyAlignment="0" applyProtection="0"/>
    <xf numFmtId="0" fontId="22" fillId="56" borderId="0" applyNumberFormat="0" applyBorder="0" applyAlignment="0" applyProtection="0"/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49" borderId="0" applyNumberFormat="0" applyBorder="0" applyAlignment="0" applyProtection="0"/>
    <xf numFmtId="0" fontId="12" fillId="5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7" borderId="0" applyNumberFormat="0" applyBorder="0" applyAlignment="0" applyProtection="0"/>
    <xf numFmtId="0" fontId="12" fillId="5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58" borderId="0" applyNumberFormat="0" applyBorder="0" applyAlignment="0" applyProtection="0"/>
    <xf numFmtId="0" fontId="12" fillId="4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59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27" fillId="62" borderId="0" applyNumberFormat="0" applyBorder="0" applyAlignment="0" applyProtection="0"/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5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63" borderId="0" applyNumberFormat="0" applyBorder="0" applyAlignment="0" applyProtection="0"/>
    <xf numFmtId="0" fontId="20" fillId="63" borderId="0" applyNumberFormat="0" applyBorder="0" applyAlignment="0" applyProtection="0"/>
    <xf numFmtId="0" fontId="20" fillId="5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5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58" borderId="0" applyNumberFormat="0" applyBorder="0" applyAlignment="0" applyProtection="0"/>
    <xf numFmtId="0" fontId="20" fillId="58" borderId="0" applyNumberFormat="0" applyBorder="0" applyAlignment="0" applyProtection="0"/>
    <xf numFmtId="0" fontId="20" fillId="6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52" borderId="0" applyNumberFormat="0" applyBorder="0" applyAlignment="0" applyProtection="0"/>
    <xf numFmtId="0" fontId="20" fillId="52" borderId="0" applyNumberFormat="0" applyBorder="0" applyAlignment="0" applyProtection="0"/>
    <xf numFmtId="0" fontId="20" fillId="6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62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30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31" fillId="62" borderId="0" applyNumberFormat="0" applyBorder="0" applyAlignment="0" applyProtection="0">
      <alignment vertical="center"/>
    </xf>
    <xf numFmtId="0" fontId="27" fillId="65" borderId="0" applyNumberFormat="0" applyBorder="0" applyAlignment="0" applyProtection="0"/>
    <xf numFmtId="0" fontId="27" fillId="66" borderId="0" applyNumberFormat="0" applyBorder="0" applyAlignment="0" applyProtection="0"/>
    <xf numFmtId="0" fontId="27" fillId="67" borderId="0" applyNumberFormat="0" applyBorder="0" applyAlignment="0" applyProtection="0"/>
    <xf numFmtId="0" fontId="27" fillId="60" borderId="0" applyNumberFormat="0" applyBorder="0" applyAlignment="0" applyProtection="0"/>
    <xf numFmtId="0" fontId="27" fillId="61" borderId="0" applyNumberFormat="0" applyBorder="0" applyAlignment="0" applyProtection="0"/>
    <xf numFmtId="0" fontId="27" fillId="40" borderId="0" applyNumberFormat="0" applyBorder="0" applyAlignment="0" applyProtection="0"/>
    <xf numFmtId="4" fontId="32" fillId="68" borderId="0" applyNumberFormat="0" applyBorder="0" applyAlignment="0" applyProtection="0">
      <alignment horizontal="left"/>
    </xf>
    <xf numFmtId="0" fontId="33" fillId="43" borderId="0" applyNumberFormat="0" applyBorder="0" applyAlignment="0" applyProtection="0"/>
    <xf numFmtId="177" fontId="34" fillId="0" borderId="0" applyFill="0" applyBorder="0" applyAlignment="0"/>
    <xf numFmtId="0" fontId="35" fillId="69" borderId="51" applyNumberFormat="0" applyAlignment="0" applyProtection="0"/>
    <xf numFmtId="0" fontId="36" fillId="39" borderId="49" applyNumberFormat="0" applyAlignment="0" applyProtection="0"/>
    <xf numFmtId="178" fontId="37" fillId="0" borderId="0"/>
    <xf numFmtId="178" fontId="37" fillId="0" borderId="0"/>
    <xf numFmtId="178" fontId="37" fillId="0" borderId="0"/>
    <xf numFmtId="178" fontId="37" fillId="0" borderId="0"/>
    <xf numFmtId="178" fontId="37" fillId="0" borderId="0"/>
    <xf numFmtId="178" fontId="37" fillId="0" borderId="0"/>
    <xf numFmtId="178" fontId="37" fillId="0" borderId="0"/>
    <xf numFmtId="178" fontId="37" fillId="0" borderId="0"/>
    <xf numFmtId="0" fontId="38" fillId="0" borderId="0">
      <protection locked="0"/>
    </xf>
    <xf numFmtId="40" fontId="39" fillId="0" borderId="0" applyFont="0" applyFill="0" applyBorder="0" applyAlignment="0" applyProtection="0">
      <alignment vertical="center"/>
    </xf>
    <xf numFmtId="3" fontId="40" fillId="0" borderId="0" applyFont="0" applyFill="0" applyBorder="0" applyAlignment="0" applyProtection="0"/>
    <xf numFmtId="0" fontId="41" fillId="0" borderId="0" applyNumberFormat="0" applyAlignment="0">
      <alignment horizontal="left"/>
    </xf>
    <xf numFmtId="0" fontId="42" fillId="0" borderId="0">
      <protection locked="0"/>
    </xf>
    <xf numFmtId="179" fontId="22" fillId="0" borderId="0" applyFont="0" applyFill="0" applyBorder="0" applyAlignment="0" applyProtection="0"/>
    <xf numFmtId="0" fontId="43" fillId="0" borderId="0">
      <alignment horizontal="center"/>
      <protection locked="0"/>
    </xf>
    <xf numFmtId="18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4" fillId="70" borderId="0" applyNumberFormat="0" applyBorder="0" applyAlignment="0" applyProtection="0"/>
    <xf numFmtId="0" fontId="45" fillId="0" borderId="0" applyNumberFormat="0" applyAlignment="0">
      <alignment horizontal="left"/>
    </xf>
    <xf numFmtId="0" fontId="46" fillId="0" borderId="0">
      <alignment horizontal="left"/>
    </xf>
    <xf numFmtId="0" fontId="47" fillId="0" borderId="0" applyNumberFormat="0" applyFill="0" applyBorder="0" applyAlignment="0" applyProtection="0"/>
    <xf numFmtId="2" fontId="40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44" borderId="0" applyNumberFormat="0" applyBorder="0" applyAlignment="0" applyProtection="0"/>
    <xf numFmtId="38" fontId="50" fillId="71" borderId="0" applyNumberFormat="0" applyBorder="0" applyAlignment="0" applyProtection="0"/>
    <xf numFmtId="0" fontId="51" fillId="0" borderId="52" applyNumberFormat="0" applyAlignment="0" applyProtection="0">
      <alignment horizontal="left" vertical="center"/>
    </xf>
    <xf numFmtId="0" fontId="51" fillId="0" borderId="2">
      <alignment horizontal="left" vertical="center"/>
    </xf>
    <xf numFmtId="0" fontId="51" fillId="0" borderId="2">
      <alignment horizontal="left" vertical="center"/>
    </xf>
    <xf numFmtId="0" fontId="52" fillId="0" borderId="53" applyNumberFormat="0" applyFill="0" applyAlignment="0" applyProtection="0"/>
    <xf numFmtId="0" fontId="52" fillId="0" borderId="53" applyNumberFormat="0" applyFill="0" applyAlignment="0" applyProtection="0"/>
    <xf numFmtId="0" fontId="53" fillId="0" borderId="54" applyNumberFormat="0" applyFill="0" applyAlignment="0" applyProtection="0"/>
    <xf numFmtId="0" fontId="53" fillId="0" borderId="54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55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Border="0"/>
    <xf numFmtId="0" fontId="56" fillId="47" borderId="51" applyNumberFormat="0" applyAlignment="0" applyProtection="0"/>
    <xf numFmtId="10" fontId="50" fillId="72" borderId="1" applyNumberFormat="0" applyBorder="0" applyAlignment="0" applyProtection="0"/>
    <xf numFmtId="10" fontId="50" fillId="72" borderId="1" applyNumberFormat="0" applyBorder="0" applyAlignment="0" applyProtection="0"/>
    <xf numFmtId="0" fontId="55" fillId="0" borderId="0"/>
    <xf numFmtId="0" fontId="57" fillId="0" borderId="50" applyNumberFormat="0" applyFill="0" applyAlignment="0" applyProtection="0"/>
    <xf numFmtId="38" fontId="58" fillId="0" borderId="0" applyFont="0" applyFill="0" applyBorder="0" applyAlignment="0" applyProtection="0"/>
    <xf numFmtId="4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82" fontId="58" fillId="0" borderId="0" applyFont="0" applyFill="0" applyBorder="0" applyAlignment="0" applyProtection="0"/>
    <xf numFmtId="0" fontId="59" fillId="0" borderId="0"/>
    <xf numFmtId="0" fontId="60" fillId="0" borderId="0"/>
    <xf numFmtId="0" fontId="61" fillId="41" borderId="0" applyNumberFormat="0" applyBorder="0" applyAlignment="0" applyProtection="0"/>
    <xf numFmtId="0" fontId="58" fillId="0" borderId="0"/>
    <xf numFmtId="183" fontId="62" fillId="0" borderId="0"/>
    <xf numFmtId="184" fontId="39" fillId="0" borderId="0"/>
    <xf numFmtId="183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" fillId="0" borderId="0"/>
    <xf numFmtId="0" fontId="6" fillId="0" borderId="0"/>
    <xf numFmtId="0" fontId="6" fillId="38" borderId="48" applyNumberFormat="0" applyFont="0" applyAlignment="0" applyProtection="0"/>
    <xf numFmtId="0" fontId="6" fillId="0" borderId="0"/>
    <xf numFmtId="0" fontId="64" fillId="69" borderId="56" applyNumberFormat="0" applyAlignment="0" applyProtection="0"/>
    <xf numFmtId="10" fontId="6" fillId="0" borderId="0" applyFont="0" applyFill="0" applyBorder="0" applyAlignment="0" applyProtection="0"/>
    <xf numFmtId="9" fontId="22" fillId="0" borderId="0" applyFont="0" applyFill="0" applyBorder="0" applyAlignment="0" applyProtection="0"/>
    <xf numFmtId="4" fontId="65" fillId="0" borderId="0">
      <protection locked="0"/>
    </xf>
    <xf numFmtId="4" fontId="46" fillId="0" borderId="0">
      <alignment horizontal="right"/>
    </xf>
    <xf numFmtId="0" fontId="58" fillId="0" borderId="0" applyNumberFormat="0" applyFont="0" applyFill="0" applyBorder="0" applyAlignment="0" applyProtection="0">
      <alignment horizontal="left"/>
    </xf>
    <xf numFmtId="4" fontId="66" fillId="0" borderId="0">
      <alignment horizontal="right"/>
    </xf>
    <xf numFmtId="14" fontId="67" fillId="0" borderId="0" applyNumberFormat="0" applyFill="0" applyBorder="0" applyAlignment="0" applyProtection="0">
      <alignment horizontal="left"/>
    </xf>
    <xf numFmtId="0" fontId="68" fillId="0" borderId="0">
      <alignment horizontal="left"/>
    </xf>
    <xf numFmtId="0" fontId="39" fillId="0" borderId="0"/>
    <xf numFmtId="0" fontId="69" fillId="0" borderId="0"/>
    <xf numFmtId="40" fontId="70" fillId="0" borderId="0" applyBorder="0">
      <alignment horizontal="right"/>
    </xf>
    <xf numFmtId="0" fontId="71" fillId="0" borderId="0" applyNumberFormat="0" applyFill="0" applyBorder="0" applyAlignment="0" applyProtection="0"/>
    <xf numFmtId="0" fontId="72" fillId="0" borderId="0">
      <alignment horizont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57" applyNumberFormat="0" applyFill="0" applyAlignment="0" applyProtection="0"/>
    <xf numFmtId="0" fontId="73" fillId="0" borderId="57" applyNumberFormat="0" applyFill="0" applyAlignment="0" applyProtection="0"/>
    <xf numFmtId="0" fontId="74" fillId="0" borderId="0" applyFill="0" applyBorder="0"/>
    <xf numFmtId="0" fontId="75" fillId="0" borderId="0" applyNumberFormat="0" applyFill="0" applyBorder="0" applyAlignment="0" applyProtection="0"/>
    <xf numFmtId="0" fontId="6" fillId="0" borderId="0"/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73" borderId="0" applyNumberFormat="0" applyBorder="0" applyAlignment="0" applyProtection="0"/>
    <xf numFmtId="0" fontId="20" fillId="73" borderId="0" applyNumberFormat="0" applyBorder="0" applyAlignment="0" applyProtection="0"/>
    <xf numFmtId="0" fontId="20" fillId="6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5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3" borderId="0" applyNumberFormat="0" applyBorder="0" applyAlignment="0" applyProtection="0"/>
    <xf numFmtId="0" fontId="20" fillId="63" borderId="0" applyNumberFormat="0" applyBorder="0" applyAlignment="0" applyProtection="0"/>
    <xf numFmtId="0" fontId="20" fillId="6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8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4" borderId="0" applyNumberFormat="0" applyBorder="0" applyAlignment="0" applyProtection="0"/>
    <xf numFmtId="0" fontId="20" fillId="64" borderId="0" applyNumberFormat="0" applyBorder="0" applyAlignment="0" applyProtection="0"/>
    <xf numFmtId="0" fontId="20" fillId="6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20" fillId="6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75" borderId="0" applyNumberFormat="0" applyBorder="0" applyAlignment="0" applyProtection="0"/>
    <xf numFmtId="0" fontId="20" fillId="75" borderId="0" applyNumberFormat="0" applyBorder="0" applyAlignment="0" applyProtection="0"/>
    <xf numFmtId="0" fontId="20" fillId="6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76" borderId="0" applyNumberFormat="0" applyBorder="0" applyAlignment="0" applyProtection="0"/>
    <xf numFmtId="0" fontId="20" fillId="76" borderId="0" applyNumberFormat="0" applyBorder="0" applyAlignment="0" applyProtection="0"/>
    <xf numFmtId="0" fontId="20" fillId="4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12" fillId="42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20" fillId="59" borderId="0" applyNumberFormat="0" applyBorder="0" applyAlignment="0" applyProtection="0">
      <alignment vertical="center"/>
    </xf>
    <xf numFmtId="0" fontId="20" fillId="54" borderId="0" applyNumberFormat="0" applyBorder="0" applyAlignment="0" applyProtection="0">
      <alignment vertical="center"/>
    </xf>
    <xf numFmtId="0" fontId="20" fillId="55" borderId="0" applyNumberFormat="0" applyBorder="0" applyAlignment="0" applyProtection="0">
      <alignment vertical="center"/>
    </xf>
    <xf numFmtId="0" fontId="20" fillId="60" borderId="0" applyNumberFormat="0" applyBorder="0" applyAlignment="0" applyProtection="0">
      <alignment vertical="center"/>
    </xf>
    <xf numFmtId="0" fontId="20" fillId="61" borderId="0" applyNumberFormat="0" applyBorder="0" applyAlignment="0" applyProtection="0">
      <alignment vertical="center"/>
    </xf>
    <xf numFmtId="0" fontId="20" fillId="6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80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77" borderId="49" applyNumberFormat="0" applyAlignment="0" applyProtection="0"/>
    <xf numFmtId="0" fontId="14" fillId="77" borderId="49" applyNumberFormat="0" applyAlignment="0" applyProtection="0"/>
    <xf numFmtId="0" fontId="14" fillId="39" borderId="49" applyNumberFormat="0" applyAlignment="0" applyProtection="0">
      <alignment vertical="center"/>
    </xf>
    <xf numFmtId="0" fontId="81" fillId="10" borderId="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14" fillId="39" borderId="49" applyNumberFormat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84" fillId="57" borderId="0" applyNumberFormat="0" applyBorder="0" applyAlignment="0" applyProtection="0"/>
    <xf numFmtId="0" fontId="21" fillId="41" borderId="0" applyNumberFormat="0" applyBorder="0" applyAlignment="0" applyProtection="0">
      <alignment vertical="center"/>
    </xf>
    <xf numFmtId="0" fontId="83" fillId="7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9" fontId="85" fillId="0" borderId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top"/>
      <protection locked="0"/>
    </xf>
    <xf numFmtId="0" fontId="39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23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85" fillId="50" borderId="48" applyNumberFormat="0" applyAlignment="0" applyProtection="0"/>
    <xf numFmtId="0" fontId="39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11" borderId="10" applyNumberFormat="0" applyFont="0" applyAlignment="0" applyProtection="0">
      <alignment vertical="center"/>
    </xf>
    <xf numFmtId="0" fontId="12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39" fillId="38" borderId="48" applyNumberFormat="0" applyFont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92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94" fillId="0" borderId="58" applyNumberFormat="0" applyFill="0" applyAlignment="0" applyProtection="0"/>
    <xf numFmtId="0" fontId="94" fillId="0" borderId="58" applyNumberFormat="0" applyFill="0" applyAlignment="0" applyProtection="0"/>
    <xf numFmtId="0" fontId="19" fillId="0" borderId="50" applyNumberFormat="0" applyFill="0" applyAlignment="0" applyProtection="0">
      <alignment vertical="center"/>
    </xf>
    <xf numFmtId="0" fontId="93" fillId="0" borderId="8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85" fillId="0" borderId="0"/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5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5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78" borderId="0" applyNumberFormat="0" applyBorder="0" applyAlignment="0" applyProtection="0"/>
    <xf numFmtId="0" fontId="77" fillId="78" borderId="0" applyNumberFormat="0" applyBorder="0" applyAlignment="0" applyProtection="0"/>
    <xf numFmtId="0" fontId="77" fillId="43" borderId="0" applyNumberFormat="0" applyBorder="0" applyAlignment="0" applyProtection="0">
      <alignment vertical="center"/>
    </xf>
    <xf numFmtId="0" fontId="96" fillId="6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39" fillId="0" borderId="59"/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44" fillId="79" borderId="0" applyNumberFormat="0" applyBorder="0" applyAlignment="0" applyProtection="0"/>
    <xf numFmtId="0" fontId="44" fillId="70" borderId="0" applyNumberFormat="0" applyBorder="0" applyAlignment="0" applyProtection="0"/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100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102" fillId="80" borderId="51" applyNumberFormat="0" applyAlignment="0" applyProtection="0"/>
    <xf numFmtId="0" fontId="99" fillId="69" borderId="51" applyNumberFormat="0" applyAlignment="0" applyProtection="0">
      <alignment vertical="center"/>
    </xf>
    <xf numFmtId="0" fontId="101" fillId="9" borderId="6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9" fillId="69" borderId="51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10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185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07" fillId="0" borderId="0" applyFill="0" applyBorder="0" applyAlignment="0" applyProtection="0"/>
    <xf numFmtId="38" fontId="39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85" fillId="0" borderId="0" applyFill="0" applyBorder="0" applyAlignment="0" applyProtection="0"/>
    <xf numFmtId="38" fontId="39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108" fillId="0" borderId="0" applyFont="0" applyFill="0" applyBorder="0" applyAlignment="0" applyProtection="0"/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/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1" fillId="0" borderId="60" applyNumberFormat="0" applyFill="0" applyAlignment="0" applyProtection="0"/>
    <xf numFmtId="0" fontId="109" fillId="0" borderId="53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4" fillId="0" borderId="61" applyNumberFormat="0" applyFill="0" applyAlignment="0" applyProtection="0"/>
    <xf numFmtId="0" fontId="112" fillId="0" borderId="54" applyNumberFormat="0" applyFill="0" applyAlignment="0" applyProtection="0">
      <alignment vertical="center"/>
    </xf>
    <xf numFmtId="0" fontId="113" fillId="0" borderId="4" applyNumberFormat="0" applyFill="0" applyAlignment="0" applyProtection="0">
      <alignment vertical="center"/>
    </xf>
    <xf numFmtId="0" fontId="112" fillId="0" borderId="54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7" fillId="0" borderId="62" applyNumberFormat="0" applyFill="0" applyAlignment="0" applyProtection="0"/>
    <xf numFmtId="0" fontId="115" fillId="0" borderId="55" applyNumberFormat="0" applyFill="0" applyAlignment="0" applyProtection="0">
      <alignment vertical="center"/>
    </xf>
    <xf numFmtId="0" fontId="116" fillId="0" borderId="5" applyNumberFormat="0" applyFill="0" applyAlignment="0" applyProtection="0">
      <alignment vertical="center"/>
    </xf>
    <xf numFmtId="0" fontId="115" fillId="0" borderId="55" applyNumberFormat="0" applyFill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18" fillId="44" borderId="0" applyNumberFormat="0" applyBorder="0" applyAlignment="0" applyProtection="0">
      <alignment vertical="center"/>
    </xf>
    <xf numFmtId="0" fontId="119" fillId="44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120" fillId="43" borderId="0" applyNumberFormat="0" applyBorder="0" applyAlignment="0" applyProtection="0">
      <alignment vertical="center"/>
    </xf>
    <xf numFmtId="0" fontId="121" fillId="43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38" fontId="107" fillId="47" borderId="0"/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122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63" applyNumberFormat="0" applyFill="0" applyAlignment="0" applyProtection="0"/>
    <xf numFmtId="0" fontId="44" fillId="0" borderId="63" applyNumberFormat="0" applyFill="0" applyAlignment="0" applyProtection="0"/>
    <xf numFmtId="0" fontId="44" fillId="0" borderId="57" applyNumberFormat="0" applyFill="0" applyAlignment="0" applyProtection="0">
      <alignment vertical="center"/>
    </xf>
    <xf numFmtId="0" fontId="123" fillId="0" borderId="11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5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80" borderId="56" applyNumberFormat="0" applyAlignment="0" applyProtection="0"/>
    <xf numFmtId="0" fontId="124" fillId="80" borderId="56" applyNumberFormat="0" applyAlignment="0" applyProtection="0"/>
    <xf numFmtId="0" fontId="124" fillId="69" borderId="56" applyNumberFormat="0" applyAlignment="0" applyProtection="0">
      <alignment vertical="center"/>
    </xf>
    <xf numFmtId="0" fontId="126" fillId="9" borderId="7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0" fontId="124" fillId="69" borderId="56" applyNumberFormat="0" applyAlignment="0" applyProtection="0">
      <alignment vertical="center"/>
    </xf>
    <xf numFmtId="188" fontId="127" fillId="0" borderId="0" applyFont="0" applyFill="0" applyBorder="0" applyAlignment="0" applyProtection="0"/>
    <xf numFmtId="49" fontId="39" fillId="38" borderId="0"/>
    <xf numFmtId="0" fontId="128" fillId="0" borderId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86" fontId="132" fillId="0" borderId="0" applyFont="0" applyFill="0" applyBorder="0" applyAlignment="0" applyProtection="0"/>
    <xf numFmtId="17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0" fontId="128" fillId="38" borderId="48" applyNumberFormat="0" applyFont="0" applyAlignment="0" applyProtection="0">
      <alignment vertical="center"/>
    </xf>
    <xf numFmtId="0" fontId="133" fillId="38" borderId="48" applyNumberFormat="0" applyFont="0" applyAlignment="0" applyProtection="0">
      <alignment vertical="center"/>
    </xf>
    <xf numFmtId="6" fontId="39" fillId="0" borderId="0" applyFont="0" applyFill="0" applyBorder="0" applyAlignment="0" applyProtection="0"/>
    <xf numFmtId="190" fontId="107" fillId="0" borderId="0" applyFill="0" applyBorder="0" applyAlignment="0" applyProtection="0"/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5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57" borderId="51" applyNumberFormat="0" applyAlignment="0" applyProtection="0"/>
    <xf numFmtId="0" fontId="134" fillId="57" borderId="51" applyNumberFormat="0" applyAlignment="0" applyProtection="0"/>
    <xf numFmtId="0" fontId="134" fillId="47" borderId="51" applyNumberFormat="0" applyAlignment="0" applyProtection="0">
      <alignment vertical="center"/>
    </xf>
    <xf numFmtId="0" fontId="136" fillId="8" borderId="6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134" fillId="47" borderId="51" applyNumberFormat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5" fillId="0" borderId="0" applyBorder="0">
      <alignment horizontal="center" vertical="center"/>
    </xf>
    <xf numFmtId="0" fontId="6" fillId="0" borderId="0"/>
    <xf numFmtId="0" fontId="5" fillId="0" borderId="0" applyBorder="0">
      <alignment horizontal="center"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9" fillId="0" borderId="0"/>
    <xf numFmtId="0" fontId="5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39" fillId="0" borderId="0"/>
    <xf numFmtId="0" fontId="1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39" fillId="0" borderId="0"/>
    <xf numFmtId="0" fontId="12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108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/>
    <xf numFmtId="0" fontId="1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9" fillId="0" borderId="0"/>
    <xf numFmtId="0" fontId="12" fillId="0" borderId="0">
      <alignment vertical="center"/>
    </xf>
    <xf numFmtId="0" fontId="137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>
      <alignment vertical="center"/>
    </xf>
    <xf numFmtId="0" fontId="39" fillId="0" borderId="0"/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/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9" fillId="0" borderId="0"/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39" fillId="0" borderId="0"/>
    <xf numFmtId="0" fontId="39" fillId="0" borderId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39" fillId="0" borderId="0" applyNumberFormat="0" applyFill="0" applyBorder="0" applyAlignment="0" applyProtection="0">
      <alignment vertical="center"/>
    </xf>
    <xf numFmtId="0" fontId="94" fillId="81" borderId="0" applyNumberFormat="0" applyBorder="0" applyAlignment="0" applyProtection="0"/>
    <xf numFmtId="0" fontId="84" fillId="82" borderId="0" applyNumberFormat="0" applyBorder="0" applyAlignment="0" applyProtection="0"/>
    <xf numFmtId="49" fontId="63" fillId="44" borderId="0"/>
    <xf numFmtId="0" fontId="140" fillId="0" borderId="0"/>
    <xf numFmtId="0" fontId="91" fillId="83" borderId="0" applyNumberFormat="0" applyBorder="0" applyAlignment="0" applyProtection="0"/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52" borderId="0" applyNumberFormat="0" applyBorder="0" applyAlignment="0" applyProtection="0"/>
    <xf numFmtId="0" fontId="91" fillId="52" borderId="0" applyNumberFormat="0" applyBorder="0" applyAlignment="0" applyProtection="0"/>
    <xf numFmtId="0" fontId="91" fillId="44" borderId="0" applyNumberFormat="0" applyBorder="0" applyAlignment="0" applyProtection="0">
      <alignment vertical="center"/>
    </xf>
    <xf numFmtId="0" fontId="142" fillId="5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91" fillId="44" borderId="0" applyNumberFormat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43" fillId="0" borderId="0"/>
    <xf numFmtId="0" fontId="134" fillId="47" borderId="51" applyNumberFormat="0" applyAlignment="0" applyProtection="0">
      <alignment vertical="center"/>
    </xf>
    <xf numFmtId="0" fontId="30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0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5" fillId="0" borderId="53" applyNumberFormat="0" applyFill="0" applyAlignment="0" applyProtection="0">
      <alignment vertical="center"/>
    </xf>
    <xf numFmtId="0" fontId="146" fillId="0" borderId="53" applyNumberFormat="0" applyFill="0" applyAlignment="0" applyProtection="0">
      <alignment vertical="center"/>
    </xf>
    <xf numFmtId="0" fontId="147" fillId="0" borderId="54" applyNumberFormat="0" applyFill="0" applyAlignment="0" applyProtection="0">
      <alignment vertical="center"/>
    </xf>
    <xf numFmtId="0" fontId="148" fillId="0" borderId="54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55" applyNumberFormat="0" applyFill="0" applyAlignment="0" applyProtection="0">
      <alignment vertical="center"/>
    </xf>
    <xf numFmtId="0" fontId="150" fillId="0" borderId="55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52" fillId="39" borderId="49" applyNumberFormat="0" applyAlignment="0" applyProtection="0">
      <alignment vertical="center"/>
    </xf>
    <xf numFmtId="0" fontId="153" fillId="39" borderId="49" applyNumberFormat="0" applyAlignment="0" applyProtection="0">
      <alignment vertical="center"/>
    </xf>
    <xf numFmtId="0" fontId="154" fillId="0" borderId="57" applyNumberFormat="0" applyFill="0" applyAlignment="0" applyProtection="0">
      <alignment vertical="center"/>
    </xf>
    <xf numFmtId="0" fontId="155" fillId="0" borderId="57" applyNumberFormat="0" applyFill="0" applyAlignment="0" applyProtection="0">
      <alignment vertical="center"/>
    </xf>
    <xf numFmtId="0" fontId="39" fillId="0" borderId="0">
      <alignment vertical="center"/>
    </xf>
    <xf numFmtId="0" fontId="99" fillId="69" borderId="51" applyNumberFormat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156" fillId="69" borderId="51" applyNumberFormat="0" applyAlignment="0" applyProtection="0">
      <alignment vertical="center"/>
    </xf>
    <xf numFmtId="0" fontId="157" fillId="69" borderId="51" applyNumberFormat="0" applyAlignment="0" applyProtection="0">
      <alignment vertical="center"/>
    </xf>
    <xf numFmtId="0" fontId="158" fillId="69" borderId="56" applyNumberFormat="0" applyAlignment="0" applyProtection="0">
      <alignment vertical="center"/>
    </xf>
    <xf numFmtId="0" fontId="159" fillId="69" borderId="56" applyNumberFormat="0" applyAlignment="0" applyProtection="0">
      <alignment vertical="center"/>
    </xf>
    <xf numFmtId="0" fontId="160" fillId="47" borderId="51" applyNumberFormat="0" applyAlignment="0" applyProtection="0">
      <alignment vertical="center"/>
    </xf>
    <xf numFmtId="0" fontId="161" fillId="47" borderId="51" applyNumberFormat="0" applyAlignment="0" applyProtection="0">
      <alignment vertical="center"/>
    </xf>
    <xf numFmtId="0" fontId="162" fillId="41" borderId="0" applyNumberFormat="0" applyBorder="0" applyAlignment="0" applyProtection="0">
      <alignment vertical="center"/>
    </xf>
    <xf numFmtId="0" fontId="163" fillId="41" borderId="0" applyNumberFormat="0" applyBorder="0" applyAlignment="0" applyProtection="0">
      <alignment vertical="center"/>
    </xf>
    <xf numFmtId="0" fontId="164" fillId="0" borderId="50" applyNumberFormat="0" applyFill="0" applyAlignment="0" applyProtection="0">
      <alignment vertical="center"/>
    </xf>
    <xf numFmtId="0" fontId="165" fillId="0" borderId="50" applyNumberFormat="0" applyFill="0" applyAlignment="0" applyProtection="0">
      <alignment vertical="center"/>
    </xf>
  </cellStyleXfs>
  <cellXfs count="186">
    <xf numFmtId="0" fontId="0" fillId="0" borderId="0" xfId="0"/>
    <xf numFmtId="0" fontId="5" fillId="0" borderId="0" xfId="2" applyFont="1"/>
    <xf numFmtId="0" fontId="6" fillId="0" borderId="0" xfId="2"/>
    <xf numFmtId="0" fontId="8" fillId="0" borderId="0" xfId="2" applyFont="1"/>
    <xf numFmtId="0" fontId="9" fillId="0" borderId="0" xfId="2" applyFont="1" applyAlignment="1">
      <alignment horizontal="left"/>
    </xf>
    <xf numFmtId="0" fontId="2" fillId="0" borderId="0" xfId="3">
      <alignment vertical="center"/>
    </xf>
    <xf numFmtId="176" fontId="6" fillId="0" borderId="0" xfId="2" applyNumberFormat="1"/>
    <xf numFmtId="0" fontId="10" fillId="0" borderId="0" xfId="2" applyFont="1"/>
    <xf numFmtId="0" fontId="11" fillId="36" borderId="1" xfId="2" quotePrefix="1" applyFont="1" applyFill="1" applyBorder="1" applyAlignment="1">
      <alignment horizontal="center"/>
    </xf>
    <xf numFmtId="0" fontId="6" fillId="0" borderId="0" xfId="2" applyAlignment="1">
      <alignment horizontal="center"/>
    </xf>
    <xf numFmtId="0" fontId="11" fillId="36" borderId="1" xfId="2" applyFont="1" applyFill="1" applyBorder="1" applyAlignment="1">
      <alignment horizontal="center"/>
    </xf>
    <xf numFmtId="49" fontId="5" fillId="3" borderId="15" xfId="2" applyNumberFormat="1" applyFont="1" applyFill="1" applyBorder="1" applyAlignment="1">
      <alignment horizontal="left" vertical="center" wrapText="1"/>
    </xf>
    <xf numFmtId="49" fontId="5" fillId="3" borderId="16" xfId="2" applyNumberFormat="1" applyFont="1" applyFill="1" applyBorder="1" applyAlignment="1">
      <alignment horizontal="left" vertical="center" wrapText="1"/>
    </xf>
    <xf numFmtId="4" fontId="5" fillId="4" borderId="17" xfId="2" applyNumberFormat="1" applyFont="1" applyFill="1" applyBorder="1" applyAlignment="1">
      <alignment horizontal="right" vertical="center" wrapText="1"/>
    </xf>
    <xf numFmtId="49" fontId="5" fillId="3" borderId="21" xfId="2" applyNumberFormat="1" applyFont="1" applyFill="1" applyBorder="1" applyAlignment="1">
      <alignment horizontal="left" vertical="center" wrapText="1"/>
    </xf>
    <xf numFmtId="4" fontId="5" fillId="4" borderId="22" xfId="2" applyNumberFormat="1" applyFont="1" applyFill="1" applyBorder="1" applyAlignment="1">
      <alignment horizontal="right" vertical="center" wrapText="1"/>
    </xf>
    <xf numFmtId="3" fontId="5" fillId="4" borderId="22" xfId="2" applyNumberFormat="1" applyFont="1" applyFill="1" applyBorder="1" applyAlignment="1">
      <alignment horizontal="right" vertical="center" wrapText="1"/>
    </xf>
    <xf numFmtId="49" fontId="5" fillId="3" borderId="21" xfId="2" applyNumberFormat="1" applyFont="1" applyFill="1" applyBorder="1" applyAlignment="1">
      <alignment horizontal="center" vertical="center" wrapText="1"/>
    </xf>
    <xf numFmtId="49" fontId="5" fillId="37" borderId="26" xfId="2" applyNumberFormat="1" applyFont="1" applyFill="1" applyBorder="1" applyAlignment="1">
      <alignment horizontal="left" vertical="center" wrapText="1"/>
    </xf>
    <xf numFmtId="3" fontId="5" fillId="37" borderId="27" xfId="2" applyNumberFormat="1" applyFont="1" applyFill="1" applyBorder="1" applyAlignment="1">
      <alignment horizontal="right" vertical="center" wrapText="1"/>
    </xf>
    <xf numFmtId="3" fontId="5" fillId="4" borderId="28" xfId="2" applyNumberFormat="1" applyFont="1" applyFill="1" applyBorder="1" applyAlignment="1">
      <alignment horizontal="right" vertical="center" wrapText="1"/>
    </xf>
    <xf numFmtId="49" fontId="5" fillId="37" borderId="31" xfId="2" applyNumberFormat="1" applyFont="1" applyFill="1" applyBorder="1" applyAlignment="1">
      <alignment horizontal="left" vertical="center" wrapText="1"/>
    </xf>
    <xf numFmtId="10" fontId="5" fillId="37" borderId="32" xfId="2" applyNumberFormat="1" applyFont="1" applyFill="1" applyBorder="1" applyAlignment="1">
      <alignment horizontal="right" vertical="center" wrapText="1"/>
    </xf>
    <xf numFmtId="49" fontId="5" fillId="3" borderId="21" xfId="2" applyNumberFormat="1" applyFont="1" applyFill="1" applyBorder="1" applyAlignment="1">
      <alignment vertical="center" wrapText="1"/>
    </xf>
    <xf numFmtId="49" fontId="5" fillId="3" borderId="36" xfId="2" applyNumberFormat="1" applyFont="1" applyFill="1" applyBorder="1" applyAlignment="1">
      <alignment horizontal="left" vertical="center" wrapText="1"/>
    </xf>
    <xf numFmtId="49" fontId="5" fillId="3" borderId="37" xfId="2" applyNumberFormat="1" applyFont="1" applyFill="1" applyBorder="1" applyAlignment="1">
      <alignment horizontal="left" vertical="center" wrapText="1"/>
    </xf>
    <xf numFmtId="49" fontId="5" fillId="37" borderId="21" xfId="2" applyNumberFormat="1" applyFont="1" applyFill="1" applyBorder="1" applyAlignment="1">
      <alignment horizontal="left" vertical="center" wrapText="1"/>
    </xf>
    <xf numFmtId="49" fontId="5" fillId="37" borderId="37" xfId="2" applyNumberFormat="1" applyFont="1" applyFill="1" applyBorder="1" applyAlignment="1">
      <alignment horizontal="left" vertical="center" wrapText="1"/>
    </xf>
    <xf numFmtId="49" fontId="5" fillId="3" borderId="23" xfId="2" applyNumberFormat="1" applyFont="1" applyFill="1" applyBorder="1" applyAlignment="1">
      <alignment horizontal="center" vertical="center" wrapText="1"/>
    </xf>
    <xf numFmtId="49" fontId="5" fillId="37" borderId="40" xfId="2" applyNumberFormat="1" applyFont="1" applyFill="1" applyBorder="1" applyAlignment="1">
      <alignment horizontal="left" vertical="center" wrapText="1"/>
    </xf>
    <xf numFmtId="49" fontId="5" fillId="37" borderId="41" xfId="2" applyNumberFormat="1" applyFont="1" applyFill="1" applyBorder="1" applyAlignment="1">
      <alignment horizontal="left" vertical="center" wrapText="1"/>
    </xf>
    <xf numFmtId="49" fontId="5" fillId="3" borderId="16" xfId="2" applyNumberFormat="1" applyFont="1" applyFill="1" applyBorder="1" applyAlignment="1">
      <alignment horizontal="center" vertical="center" wrapText="1"/>
    </xf>
    <xf numFmtId="49" fontId="5" fillId="3" borderId="44" xfId="2" applyNumberFormat="1" applyFont="1" applyFill="1" applyBorder="1" applyAlignment="1">
      <alignment horizontal="left" vertical="center" wrapText="1"/>
    </xf>
    <xf numFmtId="49" fontId="5" fillId="3" borderId="45" xfId="2" applyNumberFormat="1" applyFont="1" applyFill="1" applyBorder="1" applyAlignment="1">
      <alignment horizontal="center" vertical="center" wrapText="1"/>
    </xf>
    <xf numFmtId="49" fontId="5" fillId="3" borderId="26" xfId="2" applyNumberFormat="1" applyFont="1" applyFill="1" applyBorder="1" applyAlignment="1">
      <alignment horizontal="left" vertical="center" wrapText="1"/>
    </xf>
    <xf numFmtId="49" fontId="5" fillId="3" borderId="46" xfId="2" applyNumberFormat="1" applyFont="1" applyFill="1" applyBorder="1" applyAlignment="1">
      <alignment horizontal="left" vertical="center" wrapText="1"/>
    </xf>
    <xf numFmtId="4" fontId="5" fillId="0" borderId="17" xfId="2" applyNumberFormat="1" applyFont="1" applyBorder="1" applyAlignment="1">
      <alignment horizontal="right" vertical="center" wrapText="1"/>
    </xf>
    <xf numFmtId="4" fontId="5" fillId="2" borderId="22" xfId="2" applyNumberFormat="1" applyFont="1" applyFill="1" applyBorder="1" applyAlignment="1">
      <alignment horizontal="right" vertical="center" wrapText="1"/>
    </xf>
    <xf numFmtId="4" fontId="5" fillId="0" borderId="22" xfId="2" applyNumberFormat="1" applyFont="1" applyFill="1" applyBorder="1" applyAlignment="1">
      <alignment horizontal="right" vertical="center" wrapText="1"/>
    </xf>
    <xf numFmtId="4" fontId="5" fillId="0" borderId="22" xfId="2" applyNumberFormat="1" applyFont="1" applyBorder="1" applyAlignment="1">
      <alignment horizontal="right" vertical="center" wrapText="1"/>
    </xf>
    <xf numFmtId="3" fontId="5" fillId="0" borderId="22" xfId="2" applyNumberFormat="1" applyFont="1" applyBorder="1" applyAlignment="1">
      <alignment horizontal="right" vertical="center" wrapText="1"/>
    </xf>
    <xf numFmtId="3" fontId="5" fillId="2" borderId="22" xfId="2" applyNumberFormat="1" applyFont="1" applyFill="1" applyBorder="1" applyAlignment="1">
      <alignment horizontal="right" vertical="center" wrapText="1"/>
    </xf>
    <xf numFmtId="3" fontId="5" fillId="0" borderId="28" xfId="2" applyNumberFormat="1" applyFont="1" applyFill="1" applyBorder="1" applyAlignment="1">
      <alignment horizontal="right" vertical="center" wrapText="1"/>
    </xf>
    <xf numFmtId="3" fontId="5" fillId="0" borderId="22" xfId="2" applyNumberFormat="1" applyFont="1" applyFill="1" applyBorder="1" applyAlignment="1">
      <alignment horizontal="right" vertical="center" wrapText="1"/>
    </xf>
    <xf numFmtId="3" fontId="5" fillId="37" borderId="22" xfId="2" applyNumberFormat="1" applyFont="1" applyFill="1" applyBorder="1" applyAlignment="1">
      <alignment horizontal="right" vertical="center" wrapText="1"/>
    </xf>
    <xf numFmtId="3" fontId="5" fillId="2" borderId="28" xfId="2" applyNumberFormat="1" applyFont="1" applyFill="1" applyBorder="1" applyAlignment="1">
      <alignment horizontal="right" vertical="center" wrapText="1"/>
    </xf>
    <xf numFmtId="3" fontId="5" fillId="37" borderId="64" xfId="2" applyNumberFormat="1" applyFont="1" applyFill="1" applyBorder="1" applyAlignment="1">
      <alignment horizontal="right" vertical="center" wrapText="1"/>
    </xf>
    <xf numFmtId="3" fontId="5" fillId="4" borderId="17" xfId="2" applyNumberFormat="1" applyFont="1" applyFill="1" applyBorder="1" applyAlignment="1">
      <alignment horizontal="right" vertical="center" wrapText="1"/>
    </xf>
    <xf numFmtId="3" fontId="5" fillId="0" borderId="17" xfId="2" applyNumberFormat="1" applyFont="1" applyFill="1" applyBorder="1" applyAlignment="1">
      <alignment horizontal="right" vertical="center" wrapText="1"/>
    </xf>
    <xf numFmtId="3" fontId="5" fillId="4" borderId="27" xfId="2" applyNumberFormat="1" applyFont="1" applyFill="1" applyBorder="1" applyAlignment="1">
      <alignment horizontal="right" vertical="center" wrapText="1"/>
    </xf>
    <xf numFmtId="3" fontId="5" fillId="0" borderId="27" xfId="2" applyNumberFormat="1" applyFont="1" applyFill="1" applyBorder="1" applyAlignment="1">
      <alignment horizontal="right" vertical="center" wrapText="1"/>
    </xf>
    <xf numFmtId="10" fontId="5" fillId="4" borderId="28" xfId="2" applyNumberFormat="1" applyFont="1" applyFill="1" applyBorder="1" applyAlignment="1">
      <alignment horizontal="right" vertical="center" wrapText="1"/>
    </xf>
    <xf numFmtId="10" fontId="5" fillId="0" borderId="65" xfId="2" applyNumberFormat="1" applyFont="1" applyFill="1" applyBorder="1" applyAlignment="1">
      <alignment horizontal="right" vertical="center" wrapText="1"/>
    </xf>
    <xf numFmtId="10" fontId="5" fillId="4" borderId="66" xfId="2" applyNumberFormat="1" applyFont="1" applyFill="1" applyBorder="1" applyAlignment="1">
      <alignment horizontal="right" vertical="center" wrapText="1"/>
    </xf>
    <xf numFmtId="10" fontId="5" fillId="0" borderId="66" xfId="2" applyNumberFormat="1" applyFont="1" applyFill="1" applyBorder="1" applyAlignment="1">
      <alignment horizontal="right" vertical="center" wrapText="1"/>
    </xf>
    <xf numFmtId="0" fontId="123" fillId="0" borderId="0" xfId="3" applyFont="1">
      <alignment vertical="center"/>
    </xf>
    <xf numFmtId="0" fontId="1" fillId="3" borderId="69" xfId="3" applyFont="1" applyFill="1" applyBorder="1">
      <alignment vertical="center"/>
    </xf>
    <xf numFmtId="0" fontId="1" fillId="3" borderId="70" xfId="3" applyFont="1" applyFill="1" applyBorder="1">
      <alignment vertical="center"/>
    </xf>
    <xf numFmtId="0" fontId="2" fillId="3" borderId="71" xfId="3" applyFill="1" applyBorder="1">
      <alignment vertical="center"/>
    </xf>
    <xf numFmtId="0" fontId="2" fillId="37" borderId="72" xfId="3" applyFill="1" applyBorder="1">
      <alignment vertical="center"/>
    </xf>
    <xf numFmtId="0" fontId="2" fillId="37" borderId="67" xfId="3" applyFill="1" applyBorder="1">
      <alignment vertical="center"/>
    </xf>
    <xf numFmtId="0" fontId="1" fillId="37" borderId="73" xfId="3" applyFont="1" applyFill="1" applyBorder="1">
      <alignment vertical="center"/>
    </xf>
    <xf numFmtId="0" fontId="1" fillId="3" borderId="75" xfId="3" applyFont="1" applyFill="1" applyBorder="1">
      <alignment vertical="center"/>
    </xf>
    <xf numFmtId="3" fontId="5" fillId="37" borderId="17" xfId="2" applyNumberFormat="1" applyFont="1" applyFill="1" applyBorder="1" applyAlignment="1">
      <alignment horizontal="right" vertical="center" wrapText="1"/>
    </xf>
    <xf numFmtId="193" fontId="5" fillId="4" borderId="22" xfId="2" applyNumberFormat="1" applyFont="1" applyFill="1" applyBorder="1" applyAlignment="1">
      <alignment horizontal="right" vertical="center" wrapText="1"/>
    </xf>
    <xf numFmtId="193" fontId="5" fillId="2" borderId="28" xfId="2" applyNumberFormat="1" applyFont="1" applyFill="1" applyBorder="1" applyAlignment="1">
      <alignment horizontal="right" vertical="center" wrapText="1"/>
    </xf>
    <xf numFmtId="193" fontId="5" fillId="0" borderId="22" xfId="2" applyNumberFormat="1" applyFont="1" applyBorder="1" applyAlignment="1">
      <alignment horizontal="right" vertical="center" wrapText="1"/>
    </xf>
    <xf numFmtId="49" fontId="5" fillId="0" borderId="0" xfId="2" applyNumberFormat="1" applyFont="1" applyBorder="1" applyAlignment="1">
      <alignment horizontal="left" vertical="center" wrapText="1"/>
    </xf>
    <xf numFmtId="49" fontId="5" fillId="37" borderId="76" xfId="2" applyNumberFormat="1" applyFont="1" applyFill="1" applyBorder="1" applyAlignment="1">
      <alignment horizontal="center" vertical="center" wrapText="1"/>
    </xf>
    <xf numFmtId="49" fontId="5" fillId="37" borderId="77" xfId="2" applyNumberFormat="1" applyFont="1" applyFill="1" applyBorder="1" applyAlignment="1">
      <alignment horizontal="centerContinuous" vertical="center" wrapText="1"/>
    </xf>
    <xf numFmtId="49" fontId="5" fillId="37" borderId="76" xfId="2" applyNumberFormat="1" applyFont="1" applyFill="1" applyBorder="1" applyAlignment="1">
      <alignment horizontal="centerContinuous" vertical="center" wrapText="1"/>
    </xf>
    <xf numFmtId="49" fontId="5" fillId="37" borderId="78" xfId="2" applyNumberFormat="1" applyFont="1" applyFill="1" applyBorder="1" applyAlignment="1">
      <alignment horizontal="left" vertical="center" wrapText="1"/>
    </xf>
    <xf numFmtId="49" fontId="5" fillId="37" borderId="79" xfId="2" applyNumberFormat="1" applyFont="1" applyFill="1" applyBorder="1" applyAlignment="1">
      <alignment horizontal="left" vertical="center" wrapText="1"/>
    </xf>
    <xf numFmtId="3" fontId="5" fillId="4" borderId="80" xfId="2" applyNumberFormat="1" applyFont="1" applyFill="1" applyBorder="1" applyAlignment="1">
      <alignment horizontal="right" vertical="center" wrapText="1"/>
    </xf>
    <xf numFmtId="0" fontId="0" fillId="37" borderId="68" xfId="0" applyFill="1" applyBorder="1" applyAlignment="1">
      <alignment horizontal="center" vertical="center" wrapText="1"/>
    </xf>
    <xf numFmtId="49" fontId="5" fillId="37" borderId="81" xfId="2" applyNumberFormat="1" applyFont="1" applyFill="1" applyBorder="1" applyAlignment="1">
      <alignment horizontal="centerContinuous" vertical="center" wrapText="1"/>
    </xf>
    <xf numFmtId="49" fontId="5" fillId="37" borderId="82" xfId="2" applyNumberFormat="1" applyFont="1" applyFill="1" applyBorder="1" applyAlignment="1">
      <alignment horizontal="centerContinuous" vertical="center" wrapText="1"/>
    </xf>
    <xf numFmtId="49" fontId="5" fillId="37" borderId="83" xfId="2" applyNumberFormat="1" applyFont="1" applyFill="1" applyBorder="1" applyAlignment="1">
      <alignment horizontal="left" vertical="center" wrapText="1"/>
    </xf>
    <xf numFmtId="49" fontId="5" fillId="37" borderId="84" xfId="2" applyNumberFormat="1" applyFont="1" applyFill="1" applyBorder="1" applyAlignment="1">
      <alignment horizontal="left" vertical="center" wrapText="1"/>
    </xf>
    <xf numFmtId="49" fontId="5" fillId="37" borderId="68" xfId="2" applyNumberFormat="1" applyFont="1" applyFill="1" applyBorder="1" applyAlignment="1">
      <alignment horizontal="centerContinuous" vertical="center" wrapText="1"/>
    </xf>
    <xf numFmtId="49" fontId="5" fillId="37" borderId="86" xfId="2" applyNumberFormat="1" applyFont="1" applyFill="1" applyBorder="1" applyAlignment="1">
      <alignment horizontal="left" vertical="center" wrapText="1"/>
    </xf>
    <xf numFmtId="10" fontId="5" fillId="4" borderId="85" xfId="2" applyNumberFormat="1" applyFont="1" applyFill="1" applyBorder="1" applyAlignment="1">
      <alignment horizontal="right" vertical="center" wrapText="1"/>
    </xf>
    <xf numFmtId="0" fontId="0" fillId="37" borderId="87" xfId="0" applyFill="1" applyBorder="1" applyAlignment="1">
      <alignment horizontal="center" vertical="center" wrapText="1"/>
    </xf>
    <xf numFmtId="3" fontId="5" fillId="0" borderId="80" xfId="2" applyNumberFormat="1" applyFont="1" applyFill="1" applyBorder="1" applyAlignment="1">
      <alignment horizontal="right" vertical="center" wrapText="1"/>
    </xf>
    <xf numFmtId="10" fontId="5" fillId="0" borderId="85" xfId="2" applyNumberFormat="1" applyFont="1" applyFill="1" applyBorder="1" applyAlignment="1">
      <alignment horizontal="right" vertical="center" wrapText="1"/>
    </xf>
    <xf numFmtId="3" fontId="5" fillId="4" borderId="88" xfId="2" applyNumberFormat="1" applyFont="1" applyFill="1" applyBorder="1" applyAlignment="1">
      <alignment horizontal="right" vertical="center" wrapText="1"/>
    </xf>
    <xf numFmtId="3" fontId="5" fillId="0" borderId="89" xfId="2" applyNumberFormat="1" applyFont="1" applyFill="1" applyBorder="1" applyAlignment="1">
      <alignment horizontal="right" vertical="center" wrapText="1"/>
    </xf>
    <xf numFmtId="49" fontId="5" fillId="3" borderId="91" xfId="2" applyNumberFormat="1" applyFont="1" applyFill="1" applyBorder="1" applyAlignment="1">
      <alignment horizontal="center" vertical="center" wrapText="1"/>
    </xf>
    <xf numFmtId="49" fontId="5" fillId="3" borderId="91" xfId="2" applyNumberFormat="1" applyFont="1" applyFill="1" applyBorder="1" applyAlignment="1">
      <alignment horizontal="left" vertical="center" wrapText="1"/>
    </xf>
    <xf numFmtId="49" fontId="5" fillId="3" borderId="90" xfId="2" applyNumberFormat="1" applyFont="1" applyFill="1" applyBorder="1" applyAlignment="1">
      <alignment horizontal="left" vertical="center" wrapText="1"/>
    </xf>
    <xf numFmtId="49" fontId="5" fillId="37" borderId="93" xfId="2" applyNumberFormat="1" applyFont="1" applyFill="1" applyBorder="1" applyAlignment="1">
      <alignment horizontal="centerContinuous" vertical="center" wrapText="1"/>
    </xf>
    <xf numFmtId="49" fontId="5" fillId="37" borderId="87" xfId="2" applyNumberFormat="1" applyFont="1" applyFill="1" applyBorder="1" applyAlignment="1">
      <alignment horizontal="centerContinuous" vertical="center" wrapText="1"/>
    </xf>
    <xf numFmtId="49" fontId="5" fillId="37" borderId="94" xfId="2" applyNumberFormat="1" applyFont="1" applyFill="1" applyBorder="1" applyAlignment="1">
      <alignment horizontal="centerContinuous" vertical="center" wrapText="1"/>
    </xf>
    <xf numFmtId="49" fontId="5" fillId="37" borderId="95" xfId="2" applyNumberFormat="1" applyFont="1" applyFill="1" applyBorder="1" applyAlignment="1">
      <alignment horizontal="centerContinuous" vertical="center" wrapText="1"/>
    </xf>
    <xf numFmtId="49" fontId="5" fillId="37" borderId="97" xfId="2" applyNumberFormat="1" applyFont="1" applyFill="1" applyBorder="1" applyAlignment="1">
      <alignment horizontal="left" vertical="center" wrapText="1"/>
    </xf>
    <xf numFmtId="49" fontId="5" fillId="37" borderId="98" xfId="2" applyNumberFormat="1" applyFont="1" applyFill="1" applyBorder="1" applyAlignment="1">
      <alignment horizontal="left" vertical="center" wrapText="1"/>
    </xf>
    <xf numFmtId="3" fontId="5" fillId="37" borderId="99" xfId="2" applyNumberFormat="1" applyFont="1" applyFill="1" applyBorder="1" applyAlignment="1">
      <alignment horizontal="right" vertical="center" wrapText="1"/>
    </xf>
    <xf numFmtId="49" fontId="5" fillId="37" borderId="92" xfId="2" applyNumberFormat="1" applyFont="1" applyFill="1" applyBorder="1" applyAlignment="1">
      <alignment horizontal="left" vertical="center" wrapText="1"/>
    </xf>
    <xf numFmtId="49" fontId="5" fillId="37" borderId="96" xfId="2" applyNumberFormat="1" applyFont="1" applyFill="1" applyBorder="1" applyAlignment="1">
      <alignment horizontal="left" vertical="center" wrapText="1"/>
    </xf>
    <xf numFmtId="3" fontId="5" fillId="37" borderId="100" xfId="2" applyNumberFormat="1" applyFont="1" applyFill="1" applyBorder="1" applyAlignment="1">
      <alignment horizontal="right" vertical="center" wrapText="1"/>
    </xf>
    <xf numFmtId="49" fontId="5" fillId="84" borderId="15" xfId="2" applyNumberFormat="1" applyFont="1" applyFill="1" applyBorder="1" applyAlignment="1">
      <alignment horizontal="left" vertical="center" wrapText="1"/>
    </xf>
    <xf numFmtId="49" fontId="5" fillId="84" borderId="21" xfId="2" applyNumberFormat="1" applyFont="1" applyFill="1" applyBorder="1" applyAlignment="1">
      <alignment horizontal="left" vertical="center" wrapText="1"/>
    </xf>
    <xf numFmtId="49" fontId="5" fillId="3" borderId="92" xfId="2" applyNumberFormat="1" applyFont="1" applyFill="1" applyBorder="1" applyAlignment="1">
      <alignment horizontal="left" vertical="center" wrapText="1"/>
    </xf>
    <xf numFmtId="49" fontId="5" fillId="37" borderId="104" xfId="2" applyNumberFormat="1" applyFont="1" applyFill="1" applyBorder="1" applyAlignment="1">
      <alignment horizontal="left" vertical="center" wrapText="1"/>
    </xf>
    <xf numFmtId="49" fontId="5" fillId="37" borderId="101" xfId="2" applyNumberFormat="1" applyFont="1" applyFill="1" applyBorder="1" applyAlignment="1">
      <alignment horizontal="left" vertical="center" wrapText="1"/>
    </xf>
    <xf numFmtId="0" fontId="6" fillId="3" borderId="107" xfId="2" applyFill="1" applyBorder="1" applyAlignment="1">
      <alignment horizontal="center"/>
    </xf>
    <xf numFmtId="0" fontId="6" fillId="3" borderId="108" xfId="2" applyFill="1" applyBorder="1" applyAlignment="1">
      <alignment horizontal="center"/>
    </xf>
    <xf numFmtId="0" fontId="6" fillId="84" borderId="109" xfId="2" applyFill="1" applyBorder="1" applyAlignment="1">
      <alignment horizontal="center"/>
    </xf>
    <xf numFmtId="49" fontId="5" fillId="37" borderId="112" xfId="2" applyNumberFormat="1" applyFont="1" applyFill="1" applyBorder="1" applyAlignment="1">
      <alignment horizontal="left" vertical="center" wrapText="1"/>
    </xf>
    <xf numFmtId="49" fontId="5" fillId="3" borderId="110" xfId="2" applyNumberFormat="1" applyFont="1" applyFill="1" applyBorder="1" applyAlignment="1">
      <alignment horizontal="left" vertical="center" wrapText="1"/>
    </xf>
    <xf numFmtId="49" fontId="5" fillId="37" borderId="111" xfId="2" applyNumberFormat="1" applyFont="1" applyFill="1" applyBorder="1" applyAlignment="1">
      <alignment horizontal="left" vertical="center" wrapText="1"/>
    </xf>
    <xf numFmtId="0" fontId="6" fillId="3" borderId="115" xfId="2" applyFill="1" applyBorder="1" applyAlignment="1">
      <alignment horizontal="center"/>
    </xf>
    <xf numFmtId="0" fontId="6" fillId="3" borderId="116" xfId="2" applyFill="1" applyBorder="1" applyAlignment="1">
      <alignment horizontal="center"/>
    </xf>
    <xf numFmtId="4" fontId="5" fillId="85" borderId="17" xfId="2" applyNumberFormat="1" applyFont="1" applyFill="1" applyBorder="1" applyAlignment="1">
      <alignment horizontal="right"/>
    </xf>
    <xf numFmtId="4" fontId="5" fillId="85" borderId="117" xfId="2" applyNumberFormat="1" applyFont="1" applyFill="1" applyBorder="1" applyAlignment="1">
      <alignment horizontal="right"/>
    </xf>
    <xf numFmtId="49" fontId="5" fillId="84" borderId="20" xfId="2" applyNumberFormat="1" applyFont="1" applyFill="1" applyBorder="1" applyAlignment="1">
      <alignment horizontal="left" vertical="center" wrapText="1"/>
    </xf>
    <xf numFmtId="3" fontId="5" fillId="37" borderId="117" xfId="2" applyNumberFormat="1" applyFont="1" applyFill="1" applyBorder="1" applyAlignment="1">
      <alignment horizontal="right" vertical="center" wrapText="1"/>
    </xf>
    <xf numFmtId="3" fontId="5" fillId="85" borderId="117" xfId="2" applyNumberFormat="1" applyFont="1" applyFill="1" applyBorder="1" applyAlignment="1">
      <alignment horizontal="right"/>
    </xf>
    <xf numFmtId="4" fontId="5" fillId="0" borderId="17" xfId="2" applyNumberFormat="1" applyFont="1" applyFill="1" applyBorder="1" applyAlignment="1">
      <alignment horizontal="right"/>
    </xf>
    <xf numFmtId="4" fontId="5" fillId="0" borderId="117" xfId="2" applyNumberFormat="1" applyFont="1" applyFill="1" applyBorder="1" applyAlignment="1">
      <alignment horizontal="right"/>
    </xf>
    <xf numFmtId="3" fontId="5" fillId="0" borderId="117" xfId="2" applyNumberFormat="1" applyFont="1" applyFill="1" applyBorder="1" applyAlignment="1">
      <alignment horizontal="right"/>
    </xf>
    <xf numFmtId="4" fontId="5" fillId="0" borderId="118" xfId="2" applyNumberFormat="1" applyFont="1" applyFill="1" applyBorder="1" applyAlignment="1">
      <alignment horizontal="right"/>
    </xf>
    <xf numFmtId="4" fontId="5" fillId="2" borderId="17" xfId="2" applyNumberFormat="1" applyFont="1" applyFill="1" applyBorder="1" applyAlignment="1">
      <alignment horizontal="right"/>
    </xf>
    <xf numFmtId="4" fontId="5" fillId="2" borderId="117" xfId="2" applyNumberFormat="1" applyFont="1" applyFill="1" applyBorder="1" applyAlignment="1">
      <alignment horizontal="right"/>
    </xf>
    <xf numFmtId="3" fontId="5" fillId="2" borderId="117" xfId="2" applyNumberFormat="1" applyFont="1" applyFill="1" applyBorder="1" applyAlignment="1">
      <alignment horizontal="right"/>
    </xf>
    <xf numFmtId="3" fontId="5" fillId="4" borderId="117" xfId="2" applyNumberFormat="1" applyFont="1" applyFill="1" applyBorder="1" applyAlignment="1">
      <alignment horizontal="right"/>
    </xf>
    <xf numFmtId="4" fontId="5" fillId="4" borderId="118" xfId="2" applyNumberFormat="1" applyFont="1" applyFill="1" applyBorder="1" applyAlignment="1">
      <alignment horizontal="right"/>
    </xf>
    <xf numFmtId="49" fontId="5" fillId="37" borderId="104" xfId="2" applyNumberFormat="1" applyFont="1" applyFill="1" applyBorder="1" applyAlignment="1">
      <alignment horizontal="left" vertical="top" wrapText="1"/>
    </xf>
    <xf numFmtId="49" fontId="5" fillId="3" borderId="92" xfId="2" applyNumberFormat="1" applyFont="1" applyFill="1" applyBorder="1" applyAlignment="1">
      <alignment horizontal="left" vertical="top" wrapText="1"/>
    </xf>
    <xf numFmtId="49" fontId="5" fillId="37" borderId="101" xfId="2" applyNumberFormat="1" applyFont="1" applyFill="1" applyBorder="1" applyAlignment="1">
      <alignment horizontal="left" vertical="top" wrapText="1"/>
    </xf>
    <xf numFmtId="0" fontId="6" fillId="84" borderId="120" xfId="2" applyFill="1" applyBorder="1" applyAlignment="1">
      <alignment horizontal="center"/>
    </xf>
    <xf numFmtId="0" fontId="6" fillId="84" borderId="122" xfId="2" applyFill="1" applyBorder="1" applyAlignment="1">
      <alignment horizontal="center"/>
    </xf>
    <xf numFmtId="0" fontId="6" fillId="84" borderId="121" xfId="2" applyFill="1" applyBorder="1" applyAlignment="1">
      <alignment horizontal="center"/>
    </xf>
    <xf numFmtId="49" fontId="5" fillId="84" borderId="124" xfId="2" applyNumberFormat="1" applyFont="1" applyFill="1" applyBorder="1" applyAlignment="1">
      <alignment horizontal="left" vertical="center" wrapText="1"/>
    </xf>
    <xf numFmtId="49" fontId="5" fillId="3" borderId="119" xfId="2" applyNumberFormat="1" applyFont="1" applyFill="1" applyBorder="1" applyAlignment="1">
      <alignment horizontal="left" vertical="top" wrapText="1"/>
    </xf>
    <xf numFmtId="49" fontId="5" fillId="3" borderId="78" xfId="2" applyNumberFormat="1" applyFont="1" applyFill="1" applyBorder="1" applyAlignment="1">
      <alignment horizontal="left" vertical="top" wrapText="1"/>
    </xf>
    <xf numFmtId="49" fontId="5" fillId="3" borderId="86" xfId="2" applyNumberFormat="1" applyFont="1" applyFill="1" applyBorder="1" applyAlignment="1">
      <alignment horizontal="left" vertical="top" wrapText="1"/>
    </xf>
    <xf numFmtId="0" fontId="166" fillId="84" borderId="102" xfId="2" applyFont="1" applyFill="1" applyBorder="1" applyAlignment="1">
      <alignment horizontal="left" vertical="center"/>
    </xf>
    <xf numFmtId="0" fontId="166" fillId="84" borderId="123" xfId="2" applyFont="1" applyFill="1" applyBorder="1" applyAlignment="1">
      <alignment horizontal="left" vertical="center"/>
    </xf>
    <xf numFmtId="49" fontId="5" fillId="3" borderId="105" xfId="2" applyNumberFormat="1" applyFont="1" applyFill="1" applyBorder="1" applyAlignment="1">
      <alignment horizontal="center" vertical="center" wrapText="1"/>
    </xf>
    <xf numFmtId="0" fontId="0" fillId="0" borderId="108" xfId="0" applyBorder="1" applyAlignment="1">
      <alignment horizontal="center"/>
    </xf>
    <xf numFmtId="49" fontId="5" fillId="3" borderId="113" xfId="2" applyNumberFormat="1" applyFont="1" applyFill="1" applyBorder="1" applyAlignment="1">
      <alignment horizontal="center" vertical="center"/>
    </xf>
    <xf numFmtId="0" fontId="0" fillId="0" borderId="92" xfId="0" applyBorder="1" applyAlignment="1">
      <alignment vertical="center"/>
    </xf>
    <xf numFmtId="0" fontId="0" fillId="0" borderId="114" xfId="0" applyBorder="1" applyAlignment="1">
      <alignment vertical="center"/>
    </xf>
    <xf numFmtId="0" fontId="0" fillId="0" borderId="101" xfId="0" applyBorder="1" applyAlignment="1">
      <alignment vertical="center"/>
    </xf>
    <xf numFmtId="49" fontId="5" fillId="3" borderId="106" xfId="2" applyNumberFormat="1" applyFont="1" applyFill="1" applyBorder="1" applyAlignment="1">
      <alignment horizontal="center" vertical="center" wrapText="1"/>
    </xf>
    <xf numFmtId="0" fontId="0" fillId="0" borderId="107" xfId="0" applyBorder="1" applyAlignment="1">
      <alignment horizontal="center"/>
    </xf>
    <xf numFmtId="0" fontId="166" fillId="84" borderId="12" xfId="2" applyFont="1" applyFill="1" applyBorder="1" applyAlignment="1">
      <alignment horizontal="center" vertical="center"/>
    </xf>
    <xf numFmtId="0" fontId="167" fillId="84" borderId="103" xfId="0" applyFont="1" applyFill="1" applyBorder="1" applyAlignment="1">
      <alignment horizontal="center" vertical="center"/>
    </xf>
    <xf numFmtId="0" fontId="167" fillId="84" borderId="18" xfId="0" applyFont="1" applyFill="1" applyBorder="1" applyAlignment="1">
      <alignment horizontal="center" vertical="center"/>
    </xf>
    <xf numFmtId="0" fontId="167" fillId="84" borderId="0" xfId="0" applyFont="1" applyFill="1" applyBorder="1" applyAlignment="1">
      <alignment horizontal="center" vertical="center"/>
    </xf>
    <xf numFmtId="0" fontId="0" fillId="84" borderId="18" xfId="0" applyFill="1" applyBorder="1" applyAlignment="1">
      <alignment horizontal="center"/>
    </xf>
    <xf numFmtId="0" fontId="0" fillId="84" borderId="0" xfId="0" applyFill="1" applyBorder="1" applyAlignment="1">
      <alignment horizontal="center"/>
    </xf>
    <xf numFmtId="49" fontId="5" fillId="3" borderId="23" xfId="2" applyNumberFormat="1" applyFont="1" applyFill="1" applyBorder="1" applyAlignment="1">
      <alignment horizontal="left" vertical="center" wrapText="1"/>
    </xf>
    <xf numFmtId="49" fontId="5" fillId="3" borderId="21" xfId="2" applyNumberFormat="1" applyFont="1" applyFill="1" applyBorder="1" applyAlignment="1">
      <alignment horizontal="left" vertical="center" wrapText="1"/>
    </xf>
    <xf numFmtId="49" fontId="5" fillId="84" borderId="18" xfId="2" applyNumberFormat="1" applyFont="1" applyFill="1" applyBorder="1" applyAlignment="1">
      <alignment horizontal="center" vertical="center" wrapText="1"/>
    </xf>
    <xf numFmtId="49" fontId="5" fillId="84" borderId="19" xfId="2" applyNumberFormat="1" applyFont="1" applyFill="1" applyBorder="1" applyAlignment="1">
      <alignment horizontal="center" vertical="center" wrapText="1"/>
    </xf>
    <xf numFmtId="49" fontId="5" fillId="84" borderId="24" xfId="2" applyNumberFormat="1" applyFont="1" applyFill="1" applyBorder="1" applyAlignment="1">
      <alignment horizontal="center" vertical="center" wrapText="1"/>
    </xf>
    <xf numFmtId="49" fontId="5" fillId="84" borderId="25" xfId="2" applyNumberFormat="1" applyFont="1" applyFill="1" applyBorder="1" applyAlignment="1">
      <alignment horizontal="center" vertical="center" wrapText="1"/>
    </xf>
    <xf numFmtId="49" fontId="5" fillId="84" borderId="29" xfId="2" applyNumberFormat="1" applyFont="1" applyFill="1" applyBorder="1" applyAlignment="1">
      <alignment horizontal="center" vertical="center" wrapText="1"/>
    </xf>
    <xf numFmtId="49" fontId="5" fillId="84" borderId="30" xfId="2" applyNumberFormat="1" applyFont="1" applyFill="1" applyBorder="1" applyAlignment="1">
      <alignment horizontal="center" vertical="center" wrapText="1"/>
    </xf>
    <xf numFmtId="49" fontId="5" fillId="3" borderId="21" xfId="2" applyNumberFormat="1" applyFont="1" applyFill="1" applyBorder="1" applyAlignment="1">
      <alignment horizontal="center" vertical="center" wrapText="1"/>
    </xf>
    <xf numFmtId="49" fontId="5" fillId="3" borderId="12" xfId="2" applyNumberFormat="1" applyFont="1" applyFill="1" applyBorder="1" applyAlignment="1">
      <alignment horizontal="center" vertical="center"/>
    </xf>
    <xf numFmtId="49" fontId="5" fillId="3" borderId="13" xfId="2" applyNumberFormat="1" applyFont="1" applyFill="1" applyBorder="1" applyAlignment="1">
      <alignment vertical="center"/>
    </xf>
    <xf numFmtId="49" fontId="5" fillId="3" borderId="18" xfId="2" applyNumberFormat="1" applyFont="1" applyFill="1" applyBorder="1" applyAlignment="1">
      <alignment vertical="center"/>
    </xf>
    <xf numFmtId="49" fontId="5" fillId="3" borderId="19" xfId="2" applyNumberFormat="1" applyFont="1" applyFill="1" applyBorder="1" applyAlignment="1">
      <alignment vertical="center"/>
    </xf>
    <xf numFmtId="49" fontId="5" fillId="3" borderId="24" xfId="2" applyNumberFormat="1" applyFont="1" applyFill="1" applyBorder="1" applyAlignment="1">
      <alignment vertical="center"/>
    </xf>
    <xf numFmtId="49" fontId="5" fillId="3" borderId="25" xfId="2" applyNumberFormat="1" applyFont="1" applyFill="1" applyBorder="1" applyAlignment="1">
      <alignment vertical="center"/>
    </xf>
    <xf numFmtId="49" fontId="5" fillId="3" borderId="34" xfId="2" applyNumberFormat="1" applyFont="1" applyFill="1" applyBorder="1" applyAlignment="1">
      <alignment vertical="center" wrapText="1"/>
    </xf>
    <xf numFmtId="49" fontId="5" fillId="3" borderId="21" xfId="2" applyNumberFormat="1" applyFont="1" applyFill="1" applyBorder="1" applyAlignment="1">
      <alignment vertical="center" wrapText="1"/>
    </xf>
    <xf numFmtId="49" fontId="5" fillId="3" borderId="23" xfId="2" applyNumberFormat="1" applyFont="1" applyFill="1" applyBorder="1" applyAlignment="1">
      <alignment vertical="center" wrapText="1"/>
    </xf>
    <xf numFmtId="49" fontId="5" fillId="3" borderId="23" xfId="2" applyNumberFormat="1" applyFont="1" applyFill="1" applyBorder="1" applyAlignment="1">
      <alignment horizontal="center" vertical="center" wrapText="1"/>
    </xf>
    <xf numFmtId="49" fontId="5" fillId="3" borderId="20" xfId="2" applyNumberFormat="1" applyFont="1" applyFill="1" applyBorder="1" applyAlignment="1">
      <alignment vertical="center" wrapText="1"/>
    </xf>
    <xf numFmtId="49" fontId="5" fillId="3" borderId="43" xfId="2" applyNumberFormat="1" applyFont="1" applyFill="1" applyBorder="1" applyAlignment="1">
      <alignment horizontal="center" vertical="center" wrapText="1"/>
    </xf>
    <xf numFmtId="49" fontId="5" fillId="3" borderId="47" xfId="2" applyNumberFormat="1" applyFont="1" applyFill="1" applyBorder="1" applyAlignment="1">
      <alignment horizontal="center" vertical="center" wrapText="1"/>
    </xf>
    <xf numFmtId="49" fontId="5" fillId="3" borderId="42" xfId="2" applyNumberFormat="1" applyFont="1" applyFill="1" applyBorder="1" applyAlignment="1">
      <alignment horizontal="center" vertical="center" wrapText="1"/>
    </xf>
    <xf numFmtId="49" fontId="5" fillId="3" borderId="39" xfId="2" applyNumberFormat="1" applyFont="1" applyFill="1" applyBorder="1" applyAlignment="1">
      <alignment horizontal="center" vertical="center" wrapText="1"/>
    </xf>
    <xf numFmtId="49" fontId="5" fillId="3" borderId="35" xfId="2" applyNumberFormat="1" applyFont="1" applyFill="1" applyBorder="1" applyAlignment="1">
      <alignment vertical="center" wrapText="1"/>
    </xf>
    <xf numFmtId="49" fontId="5" fillId="3" borderId="42" xfId="2" applyNumberFormat="1" applyFont="1" applyFill="1" applyBorder="1" applyAlignment="1">
      <alignment vertical="center" wrapText="1"/>
    </xf>
    <xf numFmtId="49" fontId="5" fillId="3" borderId="33" xfId="2" applyNumberFormat="1" applyFont="1" applyFill="1" applyBorder="1" applyAlignment="1">
      <alignment horizontal="center" vertical="center" wrapText="1"/>
    </xf>
    <xf numFmtId="49" fontId="5" fillId="3" borderId="38" xfId="2" applyNumberFormat="1" applyFont="1" applyFill="1" applyBorder="1" applyAlignment="1">
      <alignment vertical="center" wrapText="1"/>
    </xf>
    <xf numFmtId="49" fontId="5" fillId="3" borderId="14" xfId="2" applyNumberFormat="1" applyFont="1" applyFill="1" applyBorder="1" applyAlignment="1">
      <alignment horizontal="center" vertical="center" wrapText="1"/>
    </xf>
    <xf numFmtId="49" fontId="5" fillId="3" borderId="14" xfId="2" applyNumberFormat="1" applyFont="1" applyFill="1" applyBorder="1" applyAlignment="1">
      <alignment horizontal="left" vertical="center" wrapText="1"/>
    </xf>
    <xf numFmtId="49" fontId="5" fillId="3" borderId="20" xfId="2" applyNumberFormat="1" applyFont="1" applyFill="1" applyBorder="1" applyAlignment="1">
      <alignment horizontal="left" vertical="center" wrapText="1"/>
    </xf>
    <xf numFmtId="0" fontId="1" fillId="3" borderId="74" xfId="3" applyFont="1" applyFill="1" applyBorder="1">
      <alignment vertical="center"/>
    </xf>
    <xf numFmtId="0" fontId="1" fillId="3" borderId="1" xfId="3" applyFont="1" applyFill="1" applyBorder="1">
      <alignment vertical="center"/>
    </xf>
  </cellXfs>
  <cellStyles count="3702">
    <cellStyle name="〰" xfId="4"/>
    <cellStyle name="〰〰" xfId="5"/>
    <cellStyle name="〰〰　0" xfId="6"/>
    <cellStyle name="〰 2" xfId="7"/>
    <cellStyle name="•\Ž¦Ï‚Ý‚ÌƒnƒCƒp[ƒŠƒ“ƒN" xfId="8"/>
    <cellStyle name="•W€_‚RŒÂ•Êƒvƒƒtƒ@ƒCƒ‹ƒIƒvƒVƒ‡ƒ“" xfId="9"/>
    <cellStyle name="nCp[N" xfId="10"/>
    <cellStyle name="W_Cost" xfId="11"/>
    <cellStyle name="〰0〰" xfId="12"/>
    <cellStyle name="〰〰0" xfId="13"/>
    <cellStyle name="〰〰〰0" xfId="14"/>
    <cellStyle name="20% - Accent1" xfId="15"/>
    <cellStyle name="20% - Accent2" xfId="16"/>
    <cellStyle name="20% - Accent3" xfId="17"/>
    <cellStyle name="20% - Accent4" xfId="18"/>
    <cellStyle name="20% - Accent5" xfId="19"/>
    <cellStyle name="20% - Accent6" xfId="20"/>
    <cellStyle name="20% - アクセント 1 10" xfId="21"/>
    <cellStyle name="20% - アクセント 1 10 2" xfId="22"/>
    <cellStyle name="20% - アクセント 1 11" xfId="23"/>
    <cellStyle name="20% - アクセント 1 11 2" xfId="24"/>
    <cellStyle name="20% - アクセント 1 2" xfId="25"/>
    <cellStyle name="20% - アクセント 1 2 2" xfId="26"/>
    <cellStyle name="20% - アクセント 1 2 3" xfId="27"/>
    <cellStyle name="20% - アクセント 1 2 3 2" xfId="28"/>
    <cellStyle name="20% - アクセント 1 2 4" xfId="29"/>
    <cellStyle name="20% - アクセント 1 2 5" xfId="30"/>
    <cellStyle name="20% - アクセント 1 2_建設BU４月月次報告書式" xfId="31"/>
    <cellStyle name="20% - アクセント 1 3" xfId="32"/>
    <cellStyle name="20% - アクセント 1 3 2" xfId="33"/>
    <cellStyle name="20% - アクセント 1 3 2 2" xfId="34"/>
    <cellStyle name="20% - アクセント 1 3 2 2 2" xfId="35"/>
    <cellStyle name="20% - アクセント 1 3 2 3" xfId="36"/>
    <cellStyle name="20% - アクセント 1 3 2 4" xfId="37"/>
    <cellStyle name="20% - アクセント 1 3 3" xfId="38"/>
    <cellStyle name="20% - アクセント 1 3 3 2" xfId="39"/>
    <cellStyle name="20% - アクセント 1 3 3 2 2" xfId="40"/>
    <cellStyle name="20% - アクセント 1 3 3 2 2 2" xfId="41"/>
    <cellStyle name="20% - アクセント 1 3 3 2 2 2 2" xfId="42"/>
    <cellStyle name="20% - アクセント 1 3 3 2 2 3" xfId="43"/>
    <cellStyle name="20% - アクセント 1 3 3 2 2 3 2" xfId="44"/>
    <cellStyle name="20% - アクセント 1 3 3 2 2 4" xfId="45"/>
    <cellStyle name="20% - アクセント 1 3 3 2 2_建設BU６月月次報告書式_r1" xfId="46"/>
    <cellStyle name="20% - アクセント 1 3 3 2 3" xfId="47"/>
    <cellStyle name="20% - アクセント 1 3 3 2 3 2" xfId="48"/>
    <cellStyle name="20% - アクセント 1 3 3 2 4" xfId="49"/>
    <cellStyle name="20% - アクセント 1 3 3 2 4 2" xfId="50"/>
    <cellStyle name="20% - アクセント 1 3 3 2 5" xfId="51"/>
    <cellStyle name="20% - アクセント 1 3 3 2_建設BU４月月次報告書式" xfId="52"/>
    <cellStyle name="20% - アクセント 1 3 3 3" xfId="53"/>
    <cellStyle name="20% - アクセント 1 3 3 3 2" xfId="54"/>
    <cellStyle name="20% - アクセント 1 3 3 4" xfId="55"/>
    <cellStyle name="20% - アクセント 1 3 3 4 2" xfId="56"/>
    <cellStyle name="20% - アクセント 1 3 3 5" xfId="57"/>
    <cellStyle name="20% - アクセント 1 3 3 5 2" xfId="58"/>
    <cellStyle name="20% - アクセント 1 3 3 6" xfId="59"/>
    <cellStyle name="20% - アクセント 1 3 3 6 2" xfId="60"/>
    <cellStyle name="20% - アクセント 1 3 3 7" xfId="61"/>
    <cellStyle name="20% - アクセント 1 3 3_建設BU４月月次報告書式" xfId="62"/>
    <cellStyle name="20% - アクセント 1 3 4" xfId="63"/>
    <cellStyle name="20% - アクセント 1 3 4 2" xfId="64"/>
    <cellStyle name="20% - アクセント 1 3 4 2 2" xfId="65"/>
    <cellStyle name="20% - アクセント 1 3 4 3" xfId="66"/>
    <cellStyle name="20% - アクセント 1 3 4 3 2" xfId="67"/>
    <cellStyle name="20% - アクセント 1 3 4 4" xfId="68"/>
    <cellStyle name="20% - アクセント 1 3 4_建設BU６月月次報告書式_r1" xfId="69"/>
    <cellStyle name="20% - アクセント 1 3 5" xfId="70"/>
    <cellStyle name="20% - アクセント 1 3 5 2" xfId="71"/>
    <cellStyle name="20% - アクセント 1 3 6" xfId="72"/>
    <cellStyle name="20% - アクセント 1 3 6 2" xfId="73"/>
    <cellStyle name="20% - アクセント 1 3 7" xfId="74"/>
    <cellStyle name="20% - アクセント 1 3 7 2" xfId="75"/>
    <cellStyle name="20% - アクセント 1 3 8" xfId="76"/>
    <cellStyle name="20% - アクセント 1 3_建設BU４月月次報告書式" xfId="77"/>
    <cellStyle name="20% - アクセント 1 4" xfId="78"/>
    <cellStyle name="20% - アクセント 1 4 2" xfId="79"/>
    <cellStyle name="20% - アクセント 1 4 2 2" xfId="80"/>
    <cellStyle name="20% - アクセント 1 4 2 2 2" xfId="81"/>
    <cellStyle name="20% - アクセント 1 4 2 2 2 2" xfId="82"/>
    <cellStyle name="20% - アクセント 1 4 2 2 3" xfId="83"/>
    <cellStyle name="20% - アクセント 1 4 2 2 3 2" xfId="84"/>
    <cellStyle name="20% - アクセント 1 4 2 2 4" xfId="85"/>
    <cellStyle name="20% - アクセント 1 4 2 2_建設BU６月月次報告書式_r1" xfId="86"/>
    <cellStyle name="20% - アクセント 1 4 2 3" xfId="87"/>
    <cellStyle name="20% - アクセント 1 4 2 3 2" xfId="88"/>
    <cellStyle name="20% - アクセント 1 4 2 4" xfId="89"/>
    <cellStyle name="20% - アクセント 1 4 2 4 2" xfId="90"/>
    <cellStyle name="20% - アクセント 1 4 2 5" xfId="91"/>
    <cellStyle name="20% - アクセント 1 4 2 5 2" xfId="92"/>
    <cellStyle name="20% - アクセント 1 4 2 6" xfId="93"/>
    <cellStyle name="20% - アクセント 1 4 2_建設BU４月月次報告書式" xfId="94"/>
    <cellStyle name="20% - アクセント 1 4 3" xfId="95"/>
    <cellStyle name="20% - アクセント 1 4 4" xfId="96"/>
    <cellStyle name="20% - アクセント 1 4 4 2" xfId="97"/>
    <cellStyle name="20% - アクセント 1 4 4 2 2" xfId="98"/>
    <cellStyle name="20% - アクセント 1 4 4 3" xfId="99"/>
    <cellStyle name="20% - アクセント 1 4 4 3 2" xfId="100"/>
    <cellStyle name="20% - アクセント 1 4 4 4" xfId="101"/>
    <cellStyle name="20% - アクセント 1 4 4_建設BU６月月次報告書式_r1" xfId="102"/>
    <cellStyle name="20% - アクセント 1 5" xfId="103"/>
    <cellStyle name="20% - アクセント 1 5 2" xfId="104"/>
    <cellStyle name="20% - アクセント 1 5 2 2" xfId="105"/>
    <cellStyle name="20% - アクセント 1 5 3" xfId="106"/>
    <cellStyle name="20% - アクセント 1 5 4" xfId="107"/>
    <cellStyle name="20% - アクセント 1 6" xfId="108"/>
    <cellStyle name="20% - アクセント 1 6 2" xfId="109"/>
    <cellStyle name="20% - アクセント 1 6 2 2" xfId="110"/>
    <cellStyle name="20% - アクセント 1 6 2 2 2" xfId="111"/>
    <cellStyle name="20% - アクセント 1 6 2 3" xfId="112"/>
    <cellStyle name="20% - アクセント 1 6 2 3 2" xfId="113"/>
    <cellStyle name="20% - アクセント 1 6 2 4" xfId="114"/>
    <cellStyle name="20% - アクセント 1 6 2_建設BU６月月次報告書式_r1" xfId="115"/>
    <cellStyle name="20% - アクセント 1 6 3" xfId="116"/>
    <cellStyle name="20% - アクセント 1 6 3 2" xfId="117"/>
    <cellStyle name="20% - アクセント 1 6 4" xfId="118"/>
    <cellStyle name="20% - アクセント 1 6 4 2" xfId="119"/>
    <cellStyle name="20% - アクセント 1 6 5" xfId="120"/>
    <cellStyle name="20% - アクセント 1 6 5 2" xfId="121"/>
    <cellStyle name="20% - アクセント 1 6 6" xfId="122"/>
    <cellStyle name="20% - アクセント 1 6_建設BU４月月次報告書式" xfId="123"/>
    <cellStyle name="20% - アクセント 1 7" xfId="124"/>
    <cellStyle name="20% - アクセント 1 7 2" xfId="125"/>
    <cellStyle name="20% - アクセント 1 7 2 2" xfId="126"/>
    <cellStyle name="20% - アクセント 1 7 2 2 2" xfId="127"/>
    <cellStyle name="20% - アクセント 1 7 2 3" xfId="128"/>
    <cellStyle name="20% - アクセント 1 7 2 3 2" xfId="129"/>
    <cellStyle name="20% - アクセント 1 7 2 4" xfId="130"/>
    <cellStyle name="20% - アクセント 1 7 2_建設BU６月月次報告書式_r1" xfId="131"/>
    <cellStyle name="20% - アクセント 1 7 3" xfId="132"/>
    <cellStyle name="20% - アクセント 1 7 3 2" xfId="133"/>
    <cellStyle name="20% - アクセント 1 7 4" xfId="134"/>
    <cellStyle name="20% - アクセント 1 7 4 2" xfId="135"/>
    <cellStyle name="20% - アクセント 1 7 5" xfId="136"/>
    <cellStyle name="20% - アクセント 1 7_建設BU４月月次報告書式" xfId="137"/>
    <cellStyle name="20% - アクセント 1 8" xfId="138"/>
    <cellStyle name="20% - アクセント 1 8 2" xfId="139"/>
    <cellStyle name="20% - アクセント 1 9" xfId="140"/>
    <cellStyle name="20% - アクセント 1 9 2" xfId="141"/>
    <cellStyle name="20% - アクセント 2 10" xfId="142"/>
    <cellStyle name="20% - アクセント 2 10 2" xfId="143"/>
    <cellStyle name="20% - アクセント 2 11" xfId="144"/>
    <cellStyle name="20% - アクセント 2 11 2" xfId="145"/>
    <cellStyle name="20% - アクセント 2 2" xfId="146"/>
    <cellStyle name="20% - アクセント 2 2 2" xfId="147"/>
    <cellStyle name="20% - アクセント 2 2 3" xfId="148"/>
    <cellStyle name="20% - アクセント 2 2 3 2" xfId="149"/>
    <cellStyle name="20% - アクセント 2 2 4" xfId="150"/>
    <cellStyle name="20% - アクセント 2 2 5" xfId="151"/>
    <cellStyle name="20% - アクセント 2 2_建設BU４月月次報告書式" xfId="152"/>
    <cellStyle name="20% - アクセント 2 3" xfId="153"/>
    <cellStyle name="20% - アクセント 2 3 2" xfId="154"/>
    <cellStyle name="20% - アクセント 2 3 2 2" xfId="155"/>
    <cellStyle name="20% - アクセント 2 3 2 2 2" xfId="156"/>
    <cellStyle name="20% - アクセント 2 3 2 3" xfId="157"/>
    <cellStyle name="20% - アクセント 2 3 2 4" xfId="158"/>
    <cellStyle name="20% - アクセント 2 3 3" xfId="159"/>
    <cellStyle name="20% - アクセント 2 3 3 2" xfId="160"/>
    <cellStyle name="20% - アクセント 2 3 3 2 2" xfId="161"/>
    <cellStyle name="20% - アクセント 2 3 3 2 2 2" xfId="162"/>
    <cellStyle name="20% - アクセント 2 3 3 2 2 2 2" xfId="163"/>
    <cellStyle name="20% - アクセント 2 3 3 2 2 3" xfId="164"/>
    <cellStyle name="20% - アクセント 2 3 3 2 2 3 2" xfId="165"/>
    <cellStyle name="20% - アクセント 2 3 3 2 2 4" xfId="166"/>
    <cellStyle name="20% - アクセント 2 3 3 2 2_建設BU６月月次報告書式_r1" xfId="167"/>
    <cellStyle name="20% - アクセント 2 3 3 2 3" xfId="168"/>
    <cellStyle name="20% - アクセント 2 3 3 2 3 2" xfId="169"/>
    <cellStyle name="20% - アクセント 2 3 3 2 4" xfId="170"/>
    <cellStyle name="20% - アクセント 2 3 3 2 4 2" xfId="171"/>
    <cellStyle name="20% - アクセント 2 3 3 2 5" xfId="172"/>
    <cellStyle name="20% - アクセント 2 3 3 2_建設BU４月月次報告書式" xfId="173"/>
    <cellStyle name="20% - アクセント 2 3 3 3" xfId="174"/>
    <cellStyle name="20% - アクセント 2 3 3 3 2" xfId="175"/>
    <cellStyle name="20% - アクセント 2 3 3 4" xfId="176"/>
    <cellStyle name="20% - アクセント 2 3 3 4 2" xfId="177"/>
    <cellStyle name="20% - アクセント 2 3 3 5" xfId="178"/>
    <cellStyle name="20% - アクセント 2 3 3 5 2" xfId="179"/>
    <cellStyle name="20% - アクセント 2 3 3 6" xfId="180"/>
    <cellStyle name="20% - アクセント 2 3 3 6 2" xfId="181"/>
    <cellStyle name="20% - アクセント 2 3 3 7" xfId="182"/>
    <cellStyle name="20% - アクセント 2 3 3_建設BU４月月次報告書式" xfId="183"/>
    <cellStyle name="20% - アクセント 2 3 4" xfId="184"/>
    <cellStyle name="20% - アクセント 2 3 4 2" xfId="185"/>
    <cellStyle name="20% - アクセント 2 3 4 2 2" xfId="186"/>
    <cellStyle name="20% - アクセント 2 3 4 3" xfId="187"/>
    <cellStyle name="20% - アクセント 2 3 4 3 2" xfId="188"/>
    <cellStyle name="20% - アクセント 2 3 4 4" xfId="189"/>
    <cellStyle name="20% - アクセント 2 3 4_建設BU６月月次報告書式_r1" xfId="190"/>
    <cellStyle name="20% - アクセント 2 3 5" xfId="191"/>
    <cellStyle name="20% - アクセント 2 3 5 2" xfId="192"/>
    <cellStyle name="20% - アクセント 2 3 6" xfId="193"/>
    <cellStyle name="20% - アクセント 2 3 6 2" xfId="194"/>
    <cellStyle name="20% - アクセント 2 3 7" xfId="195"/>
    <cellStyle name="20% - アクセント 2 3 7 2" xfId="196"/>
    <cellStyle name="20% - アクセント 2 3 8" xfId="197"/>
    <cellStyle name="20% - アクセント 2 3_建設BU４月月次報告書式" xfId="198"/>
    <cellStyle name="20% - アクセント 2 4" xfId="199"/>
    <cellStyle name="20% - アクセント 2 4 2" xfId="200"/>
    <cellStyle name="20% - アクセント 2 4 2 2" xfId="201"/>
    <cellStyle name="20% - アクセント 2 4 2 2 2" xfId="202"/>
    <cellStyle name="20% - アクセント 2 4 2 2 2 2" xfId="203"/>
    <cellStyle name="20% - アクセント 2 4 2 2 3" xfId="204"/>
    <cellStyle name="20% - アクセント 2 4 2 2 3 2" xfId="205"/>
    <cellStyle name="20% - アクセント 2 4 2 2 4" xfId="206"/>
    <cellStyle name="20% - アクセント 2 4 2 2_建設BU６月月次報告書式_r1" xfId="207"/>
    <cellStyle name="20% - アクセント 2 4 2 3" xfId="208"/>
    <cellStyle name="20% - アクセント 2 4 2 3 2" xfId="209"/>
    <cellStyle name="20% - アクセント 2 4 2 4" xfId="210"/>
    <cellStyle name="20% - アクセント 2 4 2 4 2" xfId="211"/>
    <cellStyle name="20% - アクセント 2 4 2 5" xfId="212"/>
    <cellStyle name="20% - アクセント 2 4 2 5 2" xfId="213"/>
    <cellStyle name="20% - アクセント 2 4 2 6" xfId="214"/>
    <cellStyle name="20% - アクセント 2 4 2_建設BU４月月次報告書式" xfId="215"/>
    <cellStyle name="20% - アクセント 2 4 3" xfId="216"/>
    <cellStyle name="20% - アクセント 2 4 4" xfId="217"/>
    <cellStyle name="20% - アクセント 2 4 4 2" xfId="218"/>
    <cellStyle name="20% - アクセント 2 4 4 2 2" xfId="219"/>
    <cellStyle name="20% - アクセント 2 4 4 3" xfId="220"/>
    <cellStyle name="20% - アクセント 2 4 4 3 2" xfId="221"/>
    <cellStyle name="20% - アクセント 2 4 4 4" xfId="222"/>
    <cellStyle name="20% - アクセント 2 4 4_建設BU６月月次報告書式_r1" xfId="223"/>
    <cellStyle name="20% - アクセント 2 5" xfId="224"/>
    <cellStyle name="20% - アクセント 2 5 2" xfId="225"/>
    <cellStyle name="20% - アクセント 2 5 2 2" xfId="226"/>
    <cellStyle name="20% - アクセント 2 5 3" xfId="227"/>
    <cellStyle name="20% - アクセント 2 5 4" xfId="228"/>
    <cellStyle name="20% - アクセント 2 6" xfId="229"/>
    <cellStyle name="20% - アクセント 2 6 2" xfId="230"/>
    <cellStyle name="20% - アクセント 2 6 2 2" xfId="231"/>
    <cellStyle name="20% - アクセント 2 6 2 2 2" xfId="232"/>
    <cellStyle name="20% - アクセント 2 6 2 3" xfId="233"/>
    <cellStyle name="20% - アクセント 2 6 2 3 2" xfId="234"/>
    <cellStyle name="20% - アクセント 2 6 2 4" xfId="235"/>
    <cellStyle name="20% - アクセント 2 6 2_建設BU６月月次報告書式_r1" xfId="236"/>
    <cellStyle name="20% - アクセント 2 6 3" xfId="237"/>
    <cellStyle name="20% - アクセント 2 6 3 2" xfId="238"/>
    <cellStyle name="20% - アクセント 2 6 4" xfId="239"/>
    <cellStyle name="20% - アクセント 2 6 4 2" xfId="240"/>
    <cellStyle name="20% - アクセント 2 6 5" xfId="241"/>
    <cellStyle name="20% - アクセント 2 6 5 2" xfId="242"/>
    <cellStyle name="20% - アクセント 2 6 6" xfId="243"/>
    <cellStyle name="20% - アクセント 2 6_建設BU４月月次報告書式" xfId="244"/>
    <cellStyle name="20% - アクセント 2 7" xfId="245"/>
    <cellStyle name="20% - アクセント 2 7 2" xfId="246"/>
    <cellStyle name="20% - アクセント 2 7 2 2" xfId="247"/>
    <cellStyle name="20% - アクセント 2 7 2 2 2" xfId="248"/>
    <cellStyle name="20% - アクセント 2 7 2 3" xfId="249"/>
    <cellStyle name="20% - アクセント 2 7 2 3 2" xfId="250"/>
    <cellStyle name="20% - アクセント 2 7 2 4" xfId="251"/>
    <cellStyle name="20% - アクセント 2 7 2_建設BU６月月次報告書式_r1" xfId="252"/>
    <cellStyle name="20% - アクセント 2 7 3" xfId="253"/>
    <cellStyle name="20% - アクセント 2 7 3 2" xfId="254"/>
    <cellStyle name="20% - アクセント 2 7 4" xfId="255"/>
    <cellStyle name="20% - アクセント 2 7 4 2" xfId="256"/>
    <cellStyle name="20% - アクセント 2 7 5" xfId="257"/>
    <cellStyle name="20% - アクセント 2 7_建設BU４月月次報告書式" xfId="258"/>
    <cellStyle name="20% - アクセント 2 8" xfId="259"/>
    <cellStyle name="20% - アクセント 2 8 2" xfId="260"/>
    <cellStyle name="20% - アクセント 2 9" xfId="261"/>
    <cellStyle name="20% - アクセント 2 9 2" xfId="262"/>
    <cellStyle name="20% - アクセント 3 10" xfId="263"/>
    <cellStyle name="20% - アクセント 3 10 2" xfId="264"/>
    <cellStyle name="20% - アクセント 3 11" xfId="265"/>
    <cellStyle name="20% - アクセント 3 11 2" xfId="266"/>
    <cellStyle name="20% - アクセント 3 2" xfId="267"/>
    <cellStyle name="20% - アクセント 3 2 2" xfId="268"/>
    <cellStyle name="20% - アクセント 3 2 3" xfId="269"/>
    <cellStyle name="20% - アクセント 3 2 3 2" xfId="270"/>
    <cellStyle name="20% - アクセント 3 2 4" xfId="271"/>
    <cellStyle name="20% - アクセント 3 2 5" xfId="272"/>
    <cellStyle name="20% - アクセント 3 2_建設BU４月月次報告書式" xfId="273"/>
    <cellStyle name="20% - アクセント 3 3" xfId="274"/>
    <cellStyle name="20% - アクセント 3 3 2" xfId="275"/>
    <cellStyle name="20% - アクセント 3 3 2 2" xfId="276"/>
    <cellStyle name="20% - アクセント 3 3 2 2 2" xfId="277"/>
    <cellStyle name="20% - アクセント 3 3 2 3" xfId="278"/>
    <cellStyle name="20% - アクセント 3 3 2 4" xfId="279"/>
    <cellStyle name="20% - アクセント 3 3 3" xfId="280"/>
    <cellStyle name="20% - アクセント 3 3 3 2" xfId="281"/>
    <cellStyle name="20% - アクセント 3 3 3 2 2" xfId="282"/>
    <cellStyle name="20% - アクセント 3 3 3 2 2 2" xfId="283"/>
    <cellStyle name="20% - アクセント 3 3 3 2 2 2 2" xfId="284"/>
    <cellStyle name="20% - アクセント 3 3 3 2 2 3" xfId="285"/>
    <cellStyle name="20% - アクセント 3 3 3 2 2 3 2" xfId="286"/>
    <cellStyle name="20% - アクセント 3 3 3 2 2 4" xfId="287"/>
    <cellStyle name="20% - アクセント 3 3 3 2 2_建設BU６月月次報告書式_r1" xfId="288"/>
    <cellStyle name="20% - アクセント 3 3 3 2 3" xfId="289"/>
    <cellStyle name="20% - アクセント 3 3 3 2 3 2" xfId="290"/>
    <cellStyle name="20% - アクセント 3 3 3 2 4" xfId="291"/>
    <cellStyle name="20% - アクセント 3 3 3 2 4 2" xfId="292"/>
    <cellStyle name="20% - アクセント 3 3 3 2 5" xfId="293"/>
    <cellStyle name="20% - アクセント 3 3 3 2_建設BU４月月次報告書式" xfId="294"/>
    <cellStyle name="20% - アクセント 3 3 3 3" xfId="295"/>
    <cellStyle name="20% - アクセント 3 3 3 3 2" xfId="296"/>
    <cellStyle name="20% - アクセント 3 3 3 4" xfId="297"/>
    <cellStyle name="20% - アクセント 3 3 3 4 2" xfId="298"/>
    <cellStyle name="20% - アクセント 3 3 3 5" xfId="299"/>
    <cellStyle name="20% - アクセント 3 3 3 5 2" xfId="300"/>
    <cellStyle name="20% - アクセント 3 3 3 6" xfId="301"/>
    <cellStyle name="20% - アクセント 3 3 3 6 2" xfId="302"/>
    <cellStyle name="20% - アクセント 3 3 3 7" xfId="303"/>
    <cellStyle name="20% - アクセント 3 3 3_建設BU４月月次報告書式" xfId="304"/>
    <cellStyle name="20% - アクセント 3 3 4" xfId="305"/>
    <cellStyle name="20% - アクセント 3 3 4 2" xfId="306"/>
    <cellStyle name="20% - アクセント 3 3 4 2 2" xfId="307"/>
    <cellStyle name="20% - アクセント 3 3 4 3" xfId="308"/>
    <cellStyle name="20% - アクセント 3 3 4 3 2" xfId="309"/>
    <cellStyle name="20% - アクセント 3 3 4 4" xfId="310"/>
    <cellStyle name="20% - アクセント 3 3 4_建設BU６月月次報告書式_r1" xfId="311"/>
    <cellStyle name="20% - アクセント 3 3 5" xfId="312"/>
    <cellStyle name="20% - アクセント 3 3 5 2" xfId="313"/>
    <cellStyle name="20% - アクセント 3 3 6" xfId="314"/>
    <cellStyle name="20% - アクセント 3 3 6 2" xfId="315"/>
    <cellStyle name="20% - アクセント 3 3 7" xfId="316"/>
    <cellStyle name="20% - アクセント 3 3 7 2" xfId="317"/>
    <cellStyle name="20% - アクセント 3 3 8" xfId="318"/>
    <cellStyle name="20% - アクセント 3 3_建設BU４月月次報告書式" xfId="319"/>
    <cellStyle name="20% - アクセント 3 4" xfId="320"/>
    <cellStyle name="20% - アクセント 3 4 2" xfId="321"/>
    <cellStyle name="20% - アクセント 3 4 2 2" xfId="322"/>
    <cellStyle name="20% - アクセント 3 4 2 2 2" xfId="323"/>
    <cellStyle name="20% - アクセント 3 4 2 2 2 2" xfId="324"/>
    <cellStyle name="20% - アクセント 3 4 2 2 3" xfId="325"/>
    <cellStyle name="20% - アクセント 3 4 2 2 3 2" xfId="326"/>
    <cellStyle name="20% - アクセント 3 4 2 2 4" xfId="327"/>
    <cellStyle name="20% - アクセント 3 4 2 2_建設BU６月月次報告書式_r1" xfId="328"/>
    <cellStyle name="20% - アクセント 3 4 2 3" xfId="329"/>
    <cellStyle name="20% - アクセント 3 4 2 3 2" xfId="330"/>
    <cellStyle name="20% - アクセント 3 4 2 4" xfId="331"/>
    <cellStyle name="20% - アクセント 3 4 2 4 2" xfId="332"/>
    <cellStyle name="20% - アクセント 3 4 2 5" xfId="333"/>
    <cellStyle name="20% - アクセント 3 4 2 5 2" xfId="334"/>
    <cellStyle name="20% - アクセント 3 4 2 6" xfId="335"/>
    <cellStyle name="20% - アクセント 3 4 2_建設BU４月月次報告書式" xfId="336"/>
    <cellStyle name="20% - アクセント 3 4 3" xfId="337"/>
    <cellStyle name="20% - アクセント 3 4 4" xfId="338"/>
    <cellStyle name="20% - アクセント 3 4 4 2" xfId="339"/>
    <cellStyle name="20% - アクセント 3 4 4 2 2" xfId="340"/>
    <cellStyle name="20% - アクセント 3 4 4 3" xfId="341"/>
    <cellStyle name="20% - アクセント 3 4 4 3 2" xfId="342"/>
    <cellStyle name="20% - アクセント 3 4 4 4" xfId="343"/>
    <cellStyle name="20% - アクセント 3 4 4_建設BU６月月次報告書式_r1" xfId="344"/>
    <cellStyle name="20% - アクセント 3 5" xfId="345"/>
    <cellStyle name="20% - アクセント 3 5 2" xfId="346"/>
    <cellStyle name="20% - アクセント 3 5 2 2" xfId="347"/>
    <cellStyle name="20% - アクセント 3 5 3" xfId="348"/>
    <cellStyle name="20% - アクセント 3 5 4" xfId="349"/>
    <cellStyle name="20% - アクセント 3 6" xfId="350"/>
    <cellStyle name="20% - アクセント 3 6 2" xfId="351"/>
    <cellStyle name="20% - アクセント 3 6 2 2" xfId="352"/>
    <cellStyle name="20% - アクセント 3 6 2 2 2" xfId="353"/>
    <cellStyle name="20% - アクセント 3 6 2 3" xfId="354"/>
    <cellStyle name="20% - アクセント 3 6 2 3 2" xfId="355"/>
    <cellStyle name="20% - アクセント 3 6 2 4" xfId="356"/>
    <cellStyle name="20% - アクセント 3 6 2_建設BU６月月次報告書式_r1" xfId="357"/>
    <cellStyle name="20% - アクセント 3 6 3" xfId="358"/>
    <cellStyle name="20% - アクセント 3 6 3 2" xfId="359"/>
    <cellStyle name="20% - アクセント 3 6 4" xfId="360"/>
    <cellStyle name="20% - アクセント 3 6 4 2" xfId="361"/>
    <cellStyle name="20% - アクセント 3 6 5" xfId="362"/>
    <cellStyle name="20% - アクセント 3 6 5 2" xfId="363"/>
    <cellStyle name="20% - アクセント 3 6 6" xfId="364"/>
    <cellStyle name="20% - アクセント 3 6_建設BU４月月次報告書式" xfId="365"/>
    <cellStyle name="20% - アクセント 3 7" xfId="366"/>
    <cellStyle name="20% - アクセント 3 7 2" xfId="367"/>
    <cellStyle name="20% - アクセント 3 7 2 2" xfId="368"/>
    <cellStyle name="20% - アクセント 3 7 2 2 2" xfId="369"/>
    <cellStyle name="20% - アクセント 3 7 2 3" xfId="370"/>
    <cellStyle name="20% - アクセント 3 7 2 3 2" xfId="371"/>
    <cellStyle name="20% - アクセント 3 7 2 4" xfId="372"/>
    <cellStyle name="20% - アクセント 3 7 2_建設BU６月月次報告書式_r1" xfId="373"/>
    <cellStyle name="20% - アクセント 3 7 3" xfId="374"/>
    <cellStyle name="20% - アクセント 3 7 3 2" xfId="375"/>
    <cellStyle name="20% - アクセント 3 7 4" xfId="376"/>
    <cellStyle name="20% - アクセント 3 7 4 2" xfId="377"/>
    <cellStyle name="20% - アクセント 3 7 5" xfId="378"/>
    <cellStyle name="20% - アクセント 3 7_建設BU４月月次報告書式" xfId="379"/>
    <cellStyle name="20% - アクセント 3 8" xfId="380"/>
    <cellStyle name="20% - アクセント 3 8 2" xfId="381"/>
    <cellStyle name="20% - アクセント 3 9" xfId="382"/>
    <cellStyle name="20% - アクセント 3 9 2" xfId="383"/>
    <cellStyle name="20% - アクセント 4 10" xfId="384"/>
    <cellStyle name="20% - アクセント 4 10 2" xfId="385"/>
    <cellStyle name="20% - アクセント 4 11" xfId="386"/>
    <cellStyle name="20% - アクセント 4 11 2" xfId="387"/>
    <cellStyle name="20% - アクセント 4 2" xfId="388"/>
    <cellStyle name="20% - アクセント 4 2 2" xfId="389"/>
    <cellStyle name="20% - アクセント 4 2 3" xfId="390"/>
    <cellStyle name="20% - アクセント 4 2 3 2" xfId="391"/>
    <cellStyle name="20% - アクセント 4 2 4" xfId="392"/>
    <cellStyle name="20% - アクセント 4 2 5" xfId="393"/>
    <cellStyle name="20% - アクセント 4 2_建設BU４月月次報告書式" xfId="394"/>
    <cellStyle name="20% - アクセント 4 3" xfId="395"/>
    <cellStyle name="20% - アクセント 4 3 2" xfId="396"/>
    <cellStyle name="20% - アクセント 4 3 2 2" xfId="397"/>
    <cellStyle name="20% - アクセント 4 3 2 2 2" xfId="398"/>
    <cellStyle name="20% - アクセント 4 3 2 3" xfId="399"/>
    <cellStyle name="20% - アクセント 4 3 2 4" xfId="400"/>
    <cellStyle name="20% - アクセント 4 3 3" xfId="401"/>
    <cellStyle name="20% - アクセント 4 3 3 2" xfId="402"/>
    <cellStyle name="20% - アクセント 4 3 3 2 2" xfId="403"/>
    <cellStyle name="20% - アクセント 4 3 3 2 2 2" xfId="404"/>
    <cellStyle name="20% - アクセント 4 3 3 2 2 2 2" xfId="405"/>
    <cellStyle name="20% - アクセント 4 3 3 2 2 3" xfId="406"/>
    <cellStyle name="20% - アクセント 4 3 3 2 2 3 2" xfId="407"/>
    <cellStyle name="20% - アクセント 4 3 3 2 2 4" xfId="408"/>
    <cellStyle name="20% - アクセント 4 3 3 2 2_建設BU６月月次報告書式_r1" xfId="409"/>
    <cellStyle name="20% - アクセント 4 3 3 2 3" xfId="410"/>
    <cellStyle name="20% - アクセント 4 3 3 2 3 2" xfId="411"/>
    <cellStyle name="20% - アクセント 4 3 3 2 4" xfId="412"/>
    <cellStyle name="20% - アクセント 4 3 3 2 4 2" xfId="413"/>
    <cellStyle name="20% - アクセント 4 3 3 2 5" xfId="414"/>
    <cellStyle name="20% - アクセント 4 3 3 2_建設BU４月月次報告書式" xfId="415"/>
    <cellStyle name="20% - アクセント 4 3 3 3" xfId="416"/>
    <cellStyle name="20% - アクセント 4 3 3 3 2" xfId="417"/>
    <cellStyle name="20% - アクセント 4 3 3 4" xfId="418"/>
    <cellStyle name="20% - アクセント 4 3 3 4 2" xfId="419"/>
    <cellStyle name="20% - アクセント 4 3 3 5" xfId="420"/>
    <cellStyle name="20% - アクセント 4 3 3 5 2" xfId="421"/>
    <cellStyle name="20% - アクセント 4 3 3 6" xfId="422"/>
    <cellStyle name="20% - アクセント 4 3 3 6 2" xfId="423"/>
    <cellStyle name="20% - アクセント 4 3 3 7" xfId="424"/>
    <cellStyle name="20% - アクセント 4 3 3_建設BU４月月次報告書式" xfId="425"/>
    <cellStyle name="20% - アクセント 4 3 4" xfId="426"/>
    <cellStyle name="20% - アクセント 4 3 4 2" xfId="427"/>
    <cellStyle name="20% - アクセント 4 3 4 2 2" xfId="428"/>
    <cellStyle name="20% - アクセント 4 3 4 3" xfId="429"/>
    <cellStyle name="20% - アクセント 4 3 4 3 2" xfId="430"/>
    <cellStyle name="20% - アクセント 4 3 4 4" xfId="431"/>
    <cellStyle name="20% - アクセント 4 3 4_建設BU６月月次報告書式_r1" xfId="432"/>
    <cellStyle name="20% - アクセント 4 3 5" xfId="433"/>
    <cellStyle name="20% - アクセント 4 3 5 2" xfId="434"/>
    <cellStyle name="20% - アクセント 4 3 6" xfId="435"/>
    <cellStyle name="20% - アクセント 4 3 6 2" xfId="436"/>
    <cellStyle name="20% - アクセント 4 3 7" xfId="437"/>
    <cellStyle name="20% - アクセント 4 3 7 2" xfId="438"/>
    <cellStyle name="20% - アクセント 4 3 8" xfId="439"/>
    <cellStyle name="20% - アクセント 4 3_建設BU４月月次報告書式" xfId="440"/>
    <cellStyle name="20% - アクセント 4 4" xfId="441"/>
    <cellStyle name="20% - アクセント 4 4 2" xfId="442"/>
    <cellStyle name="20% - アクセント 4 4 2 2" xfId="443"/>
    <cellStyle name="20% - アクセント 4 4 2 2 2" xfId="444"/>
    <cellStyle name="20% - アクセント 4 4 2 2 2 2" xfId="445"/>
    <cellStyle name="20% - アクセント 4 4 2 2 3" xfId="446"/>
    <cellStyle name="20% - アクセント 4 4 2 2 3 2" xfId="447"/>
    <cellStyle name="20% - アクセント 4 4 2 2 4" xfId="448"/>
    <cellStyle name="20% - アクセント 4 4 2 2_建設BU６月月次報告書式_r1" xfId="449"/>
    <cellStyle name="20% - アクセント 4 4 2 3" xfId="450"/>
    <cellStyle name="20% - アクセント 4 4 2 3 2" xfId="451"/>
    <cellStyle name="20% - アクセント 4 4 2 4" xfId="452"/>
    <cellStyle name="20% - アクセント 4 4 2 4 2" xfId="453"/>
    <cellStyle name="20% - アクセント 4 4 2 5" xfId="454"/>
    <cellStyle name="20% - アクセント 4 4 2 5 2" xfId="455"/>
    <cellStyle name="20% - アクセント 4 4 2 6" xfId="456"/>
    <cellStyle name="20% - アクセント 4 4 2_建設BU４月月次報告書式" xfId="457"/>
    <cellStyle name="20% - アクセント 4 4 3" xfId="458"/>
    <cellStyle name="20% - アクセント 4 4 4" xfId="459"/>
    <cellStyle name="20% - アクセント 4 4 4 2" xfId="460"/>
    <cellStyle name="20% - アクセント 4 4 4 2 2" xfId="461"/>
    <cellStyle name="20% - アクセント 4 4 4 3" xfId="462"/>
    <cellStyle name="20% - アクセント 4 4 4 3 2" xfId="463"/>
    <cellStyle name="20% - アクセント 4 4 4 4" xfId="464"/>
    <cellStyle name="20% - アクセント 4 4 4_建設BU６月月次報告書式_r1" xfId="465"/>
    <cellStyle name="20% - アクセント 4 5" xfId="466"/>
    <cellStyle name="20% - アクセント 4 5 2" xfId="467"/>
    <cellStyle name="20% - アクセント 4 5 2 2" xfId="468"/>
    <cellStyle name="20% - アクセント 4 5 3" xfId="469"/>
    <cellStyle name="20% - アクセント 4 5 4" xfId="470"/>
    <cellStyle name="20% - アクセント 4 6" xfId="471"/>
    <cellStyle name="20% - アクセント 4 6 2" xfId="472"/>
    <cellStyle name="20% - アクセント 4 6 2 2" xfId="473"/>
    <cellStyle name="20% - アクセント 4 6 2 2 2" xfId="474"/>
    <cellStyle name="20% - アクセント 4 6 2 3" xfId="475"/>
    <cellStyle name="20% - アクセント 4 6 2 3 2" xfId="476"/>
    <cellStyle name="20% - アクセント 4 6 2 4" xfId="477"/>
    <cellStyle name="20% - アクセント 4 6 2_建設BU６月月次報告書式_r1" xfId="478"/>
    <cellStyle name="20% - アクセント 4 6 3" xfId="479"/>
    <cellStyle name="20% - アクセント 4 6 3 2" xfId="480"/>
    <cellStyle name="20% - アクセント 4 6 4" xfId="481"/>
    <cellStyle name="20% - アクセント 4 6 4 2" xfId="482"/>
    <cellStyle name="20% - アクセント 4 6 5" xfId="483"/>
    <cellStyle name="20% - アクセント 4 6 5 2" xfId="484"/>
    <cellStyle name="20% - アクセント 4 6 6" xfId="485"/>
    <cellStyle name="20% - アクセント 4 6_建設BU４月月次報告書式" xfId="486"/>
    <cellStyle name="20% - アクセント 4 7" xfId="487"/>
    <cellStyle name="20% - アクセント 4 7 2" xfId="488"/>
    <cellStyle name="20% - アクセント 4 7 2 2" xfId="489"/>
    <cellStyle name="20% - アクセント 4 7 2 2 2" xfId="490"/>
    <cellStyle name="20% - アクセント 4 7 2 3" xfId="491"/>
    <cellStyle name="20% - アクセント 4 7 2 3 2" xfId="492"/>
    <cellStyle name="20% - アクセント 4 7 2 4" xfId="493"/>
    <cellStyle name="20% - アクセント 4 7 2_建設BU６月月次報告書式_r1" xfId="494"/>
    <cellStyle name="20% - アクセント 4 7 3" xfId="495"/>
    <cellStyle name="20% - アクセント 4 7 3 2" xfId="496"/>
    <cellStyle name="20% - アクセント 4 7 4" xfId="497"/>
    <cellStyle name="20% - アクセント 4 7 4 2" xfId="498"/>
    <cellStyle name="20% - アクセント 4 7 5" xfId="499"/>
    <cellStyle name="20% - アクセント 4 7_建設BU４月月次報告書式" xfId="500"/>
    <cellStyle name="20% - アクセント 4 8" xfId="501"/>
    <cellStyle name="20% - アクセント 4 8 2" xfId="502"/>
    <cellStyle name="20% - アクセント 4 9" xfId="503"/>
    <cellStyle name="20% - アクセント 4 9 2" xfId="504"/>
    <cellStyle name="20% - アクセント 5 10" xfId="505"/>
    <cellStyle name="20% - アクセント 5 10 2" xfId="506"/>
    <cellStyle name="20% - アクセント 5 11" xfId="507"/>
    <cellStyle name="20% - アクセント 5 11 2" xfId="508"/>
    <cellStyle name="20% - アクセント 5 2" xfId="509"/>
    <cellStyle name="20% - アクセント 5 2 2" xfId="510"/>
    <cellStyle name="20% - アクセント 5 2 3" xfId="511"/>
    <cellStyle name="20% - アクセント 5 2 3 2" xfId="512"/>
    <cellStyle name="20% - アクセント 5 2 4" xfId="513"/>
    <cellStyle name="20% - アクセント 5 2 5" xfId="514"/>
    <cellStyle name="20% - アクセント 5 2_建設BU４月月次報告書式" xfId="515"/>
    <cellStyle name="20% - アクセント 5 3" xfId="516"/>
    <cellStyle name="20% - アクセント 5 3 2" xfId="517"/>
    <cellStyle name="20% - アクセント 5 3 2 2" xfId="518"/>
    <cellStyle name="20% - アクセント 5 3 2 2 2" xfId="519"/>
    <cellStyle name="20% - アクセント 5 3 2 3" xfId="520"/>
    <cellStyle name="20% - アクセント 5 3 2 4" xfId="521"/>
    <cellStyle name="20% - アクセント 5 3 3" xfId="522"/>
    <cellStyle name="20% - アクセント 5 3 3 2" xfId="523"/>
    <cellStyle name="20% - アクセント 5 3 3 2 2" xfId="524"/>
    <cellStyle name="20% - アクセント 5 3 3 2 2 2" xfId="525"/>
    <cellStyle name="20% - アクセント 5 3 3 2 2 2 2" xfId="526"/>
    <cellStyle name="20% - アクセント 5 3 3 2 2 3" xfId="527"/>
    <cellStyle name="20% - アクセント 5 3 3 2 2 3 2" xfId="528"/>
    <cellStyle name="20% - アクセント 5 3 3 2 2 4" xfId="529"/>
    <cellStyle name="20% - アクセント 5 3 3 2 2_建設BU６月月次報告書式_r1" xfId="530"/>
    <cellStyle name="20% - アクセント 5 3 3 2 3" xfId="531"/>
    <cellStyle name="20% - アクセント 5 3 3 2 3 2" xfId="532"/>
    <cellStyle name="20% - アクセント 5 3 3 2 4" xfId="533"/>
    <cellStyle name="20% - アクセント 5 3 3 2 4 2" xfId="534"/>
    <cellStyle name="20% - アクセント 5 3 3 2 5" xfId="535"/>
    <cellStyle name="20% - アクセント 5 3 3 2_建設BU４月月次報告書式" xfId="536"/>
    <cellStyle name="20% - アクセント 5 3 3 3" xfId="537"/>
    <cellStyle name="20% - アクセント 5 3 3 3 2" xfId="538"/>
    <cellStyle name="20% - アクセント 5 3 3 4" xfId="539"/>
    <cellStyle name="20% - アクセント 5 3 3 4 2" xfId="540"/>
    <cellStyle name="20% - アクセント 5 3 3 5" xfId="541"/>
    <cellStyle name="20% - アクセント 5 3 3 5 2" xfId="542"/>
    <cellStyle name="20% - アクセント 5 3 3 6" xfId="543"/>
    <cellStyle name="20% - アクセント 5 3 3 6 2" xfId="544"/>
    <cellStyle name="20% - アクセント 5 3 3 7" xfId="545"/>
    <cellStyle name="20% - アクセント 5 3 3_建設BU４月月次報告書式" xfId="546"/>
    <cellStyle name="20% - アクセント 5 3 4" xfId="547"/>
    <cellStyle name="20% - アクセント 5 3 4 2" xfId="548"/>
    <cellStyle name="20% - アクセント 5 3 4 2 2" xfId="549"/>
    <cellStyle name="20% - アクセント 5 3 4 3" xfId="550"/>
    <cellStyle name="20% - アクセント 5 3 4 3 2" xfId="551"/>
    <cellStyle name="20% - アクセント 5 3 4 4" xfId="552"/>
    <cellStyle name="20% - アクセント 5 3 4_建設BU６月月次報告書式_r1" xfId="553"/>
    <cellStyle name="20% - アクセント 5 3 5" xfId="554"/>
    <cellStyle name="20% - アクセント 5 3 5 2" xfId="555"/>
    <cellStyle name="20% - アクセント 5 3 6" xfId="556"/>
    <cellStyle name="20% - アクセント 5 3 6 2" xfId="557"/>
    <cellStyle name="20% - アクセント 5 3 7" xfId="558"/>
    <cellStyle name="20% - アクセント 5 3 7 2" xfId="559"/>
    <cellStyle name="20% - アクセント 5 3 8" xfId="560"/>
    <cellStyle name="20% - アクセント 5 3_建設BU４月月次報告書式" xfId="561"/>
    <cellStyle name="20% - アクセント 5 4" xfId="562"/>
    <cellStyle name="20% - アクセント 5 4 2" xfId="563"/>
    <cellStyle name="20% - アクセント 5 4 2 2" xfId="564"/>
    <cellStyle name="20% - アクセント 5 4 2 2 2" xfId="565"/>
    <cellStyle name="20% - アクセント 5 4 2 2 2 2" xfId="566"/>
    <cellStyle name="20% - アクセント 5 4 2 2 3" xfId="567"/>
    <cellStyle name="20% - アクセント 5 4 2 2 3 2" xfId="568"/>
    <cellStyle name="20% - アクセント 5 4 2 2 4" xfId="569"/>
    <cellStyle name="20% - アクセント 5 4 2 2_建設BU６月月次報告書式_r1" xfId="570"/>
    <cellStyle name="20% - アクセント 5 4 2 3" xfId="571"/>
    <cellStyle name="20% - アクセント 5 4 2 3 2" xfId="572"/>
    <cellStyle name="20% - アクセント 5 4 2 4" xfId="573"/>
    <cellStyle name="20% - アクセント 5 4 2 4 2" xfId="574"/>
    <cellStyle name="20% - アクセント 5 4 2 5" xfId="575"/>
    <cellStyle name="20% - アクセント 5 4 2 5 2" xfId="576"/>
    <cellStyle name="20% - アクセント 5 4 2 6" xfId="577"/>
    <cellStyle name="20% - アクセント 5 4 2_建設BU４月月次報告書式" xfId="578"/>
    <cellStyle name="20% - アクセント 5 4 3" xfId="579"/>
    <cellStyle name="20% - アクセント 5 4 4" xfId="580"/>
    <cellStyle name="20% - アクセント 5 4 4 2" xfId="581"/>
    <cellStyle name="20% - アクセント 5 4 4 2 2" xfId="582"/>
    <cellStyle name="20% - アクセント 5 4 4 3" xfId="583"/>
    <cellStyle name="20% - アクセント 5 4 4 3 2" xfId="584"/>
    <cellStyle name="20% - アクセント 5 4 4 4" xfId="585"/>
    <cellStyle name="20% - アクセント 5 4 4_建設BU６月月次報告書式_r1" xfId="586"/>
    <cellStyle name="20% - アクセント 5 5" xfId="587"/>
    <cellStyle name="20% - アクセント 5 5 2" xfId="588"/>
    <cellStyle name="20% - アクセント 5 5 2 2" xfId="589"/>
    <cellStyle name="20% - アクセント 5 5 3" xfId="590"/>
    <cellStyle name="20% - アクセント 5 5 4" xfId="591"/>
    <cellStyle name="20% - アクセント 5 6" xfId="592"/>
    <cellStyle name="20% - アクセント 5 6 2" xfId="593"/>
    <cellStyle name="20% - アクセント 5 6 2 2" xfId="594"/>
    <cellStyle name="20% - アクセント 5 6 2 2 2" xfId="595"/>
    <cellStyle name="20% - アクセント 5 6 2 3" xfId="596"/>
    <cellStyle name="20% - アクセント 5 6 2 3 2" xfId="597"/>
    <cellStyle name="20% - アクセント 5 6 2 4" xfId="598"/>
    <cellStyle name="20% - アクセント 5 6 2_建設BU６月月次報告書式_r1" xfId="599"/>
    <cellStyle name="20% - アクセント 5 6 3" xfId="600"/>
    <cellStyle name="20% - アクセント 5 6 3 2" xfId="601"/>
    <cellStyle name="20% - アクセント 5 6 4" xfId="602"/>
    <cellStyle name="20% - アクセント 5 6 4 2" xfId="603"/>
    <cellStyle name="20% - アクセント 5 6 5" xfId="604"/>
    <cellStyle name="20% - アクセント 5 6 5 2" xfId="605"/>
    <cellStyle name="20% - アクセント 5 6 6" xfId="606"/>
    <cellStyle name="20% - アクセント 5 6_建設BU４月月次報告書式" xfId="607"/>
    <cellStyle name="20% - アクセント 5 7" xfId="608"/>
    <cellStyle name="20% - アクセント 5 7 2" xfId="609"/>
    <cellStyle name="20% - アクセント 5 7 2 2" xfId="610"/>
    <cellStyle name="20% - アクセント 5 7 2 2 2" xfId="611"/>
    <cellStyle name="20% - アクセント 5 7 2 3" xfId="612"/>
    <cellStyle name="20% - アクセント 5 7 2 3 2" xfId="613"/>
    <cellStyle name="20% - アクセント 5 7 2 4" xfId="614"/>
    <cellStyle name="20% - アクセント 5 7 2_建設BU６月月次報告書式_r1" xfId="615"/>
    <cellStyle name="20% - アクセント 5 7 3" xfId="616"/>
    <cellStyle name="20% - アクセント 5 7 3 2" xfId="617"/>
    <cellStyle name="20% - アクセント 5 7 4" xfId="618"/>
    <cellStyle name="20% - アクセント 5 7 4 2" xfId="619"/>
    <cellStyle name="20% - アクセント 5 7 5" xfId="620"/>
    <cellStyle name="20% - アクセント 5 7_建設BU４月月次報告書式" xfId="621"/>
    <cellStyle name="20% - アクセント 5 8" xfId="622"/>
    <cellStyle name="20% - アクセント 5 8 2" xfId="623"/>
    <cellStyle name="20% - アクセント 5 9" xfId="624"/>
    <cellStyle name="20% - アクセント 5 9 2" xfId="625"/>
    <cellStyle name="20% - アクセント 6 10" xfId="626"/>
    <cellStyle name="20% - アクセント 6 10 2" xfId="627"/>
    <cellStyle name="20% - アクセント 6 11" xfId="628"/>
    <cellStyle name="20% - アクセント 6 11 2" xfId="629"/>
    <cellStyle name="20% - アクセント 6 2" xfId="630"/>
    <cellStyle name="20% - アクセント 6 2 2" xfId="631"/>
    <cellStyle name="20% - アクセント 6 2 3" xfId="632"/>
    <cellStyle name="20% - アクセント 6 2 3 2" xfId="633"/>
    <cellStyle name="20% - アクセント 6 2 4" xfId="634"/>
    <cellStyle name="20% - アクセント 6 2 5" xfId="635"/>
    <cellStyle name="20% - アクセント 6 2_建設BU４月月次報告書式" xfId="636"/>
    <cellStyle name="20% - アクセント 6 3" xfId="637"/>
    <cellStyle name="20% - アクセント 6 3 2" xfId="638"/>
    <cellStyle name="20% - アクセント 6 3 2 2" xfId="639"/>
    <cellStyle name="20% - アクセント 6 3 2 2 2" xfId="640"/>
    <cellStyle name="20% - アクセント 6 3 2 3" xfId="641"/>
    <cellStyle name="20% - アクセント 6 3 2 4" xfId="642"/>
    <cellStyle name="20% - アクセント 6 3 3" xfId="643"/>
    <cellStyle name="20% - アクセント 6 3 3 2" xfId="644"/>
    <cellStyle name="20% - アクセント 6 3 3 2 2" xfId="645"/>
    <cellStyle name="20% - アクセント 6 3 3 2 2 2" xfId="646"/>
    <cellStyle name="20% - アクセント 6 3 3 2 2 2 2" xfId="647"/>
    <cellStyle name="20% - アクセント 6 3 3 2 2 3" xfId="648"/>
    <cellStyle name="20% - アクセント 6 3 3 2 2 3 2" xfId="649"/>
    <cellStyle name="20% - アクセント 6 3 3 2 2 4" xfId="650"/>
    <cellStyle name="20% - アクセント 6 3 3 2 2_建設BU６月月次報告書式_r1" xfId="651"/>
    <cellStyle name="20% - アクセント 6 3 3 2 3" xfId="652"/>
    <cellStyle name="20% - アクセント 6 3 3 2 3 2" xfId="653"/>
    <cellStyle name="20% - アクセント 6 3 3 2 4" xfId="654"/>
    <cellStyle name="20% - アクセント 6 3 3 2 4 2" xfId="655"/>
    <cellStyle name="20% - アクセント 6 3 3 2 5" xfId="656"/>
    <cellStyle name="20% - アクセント 6 3 3 2_建設BU４月月次報告書式" xfId="657"/>
    <cellStyle name="20% - アクセント 6 3 3 3" xfId="658"/>
    <cellStyle name="20% - アクセント 6 3 3 3 2" xfId="659"/>
    <cellStyle name="20% - アクセント 6 3 3 4" xfId="660"/>
    <cellStyle name="20% - アクセント 6 3 3 4 2" xfId="661"/>
    <cellStyle name="20% - アクセント 6 3 3 5" xfId="662"/>
    <cellStyle name="20% - アクセント 6 3 3 5 2" xfId="663"/>
    <cellStyle name="20% - アクセント 6 3 3 6" xfId="664"/>
    <cellStyle name="20% - アクセント 6 3 3 6 2" xfId="665"/>
    <cellStyle name="20% - アクセント 6 3 3 7" xfId="666"/>
    <cellStyle name="20% - アクセント 6 3 3_建設BU４月月次報告書式" xfId="667"/>
    <cellStyle name="20% - アクセント 6 3 4" xfId="668"/>
    <cellStyle name="20% - アクセント 6 3 4 2" xfId="669"/>
    <cellStyle name="20% - アクセント 6 3 4 2 2" xfId="670"/>
    <cellStyle name="20% - アクセント 6 3 4 3" xfId="671"/>
    <cellStyle name="20% - アクセント 6 3 4 3 2" xfId="672"/>
    <cellStyle name="20% - アクセント 6 3 4 4" xfId="673"/>
    <cellStyle name="20% - アクセント 6 3 4_建設BU６月月次報告書式_r1" xfId="674"/>
    <cellStyle name="20% - アクセント 6 3 5" xfId="675"/>
    <cellStyle name="20% - アクセント 6 3 5 2" xfId="676"/>
    <cellStyle name="20% - アクセント 6 3 6" xfId="677"/>
    <cellStyle name="20% - アクセント 6 3 6 2" xfId="678"/>
    <cellStyle name="20% - アクセント 6 3 7" xfId="679"/>
    <cellStyle name="20% - アクセント 6 3 7 2" xfId="680"/>
    <cellStyle name="20% - アクセント 6 3 8" xfId="681"/>
    <cellStyle name="20% - アクセント 6 3_建設BU４月月次報告書式" xfId="682"/>
    <cellStyle name="20% - アクセント 6 4" xfId="683"/>
    <cellStyle name="20% - アクセント 6 4 2" xfId="684"/>
    <cellStyle name="20% - アクセント 6 4 2 2" xfId="685"/>
    <cellStyle name="20% - アクセント 6 4 2 2 2" xfId="686"/>
    <cellStyle name="20% - アクセント 6 4 2 2 2 2" xfId="687"/>
    <cellStyle name="20% - アクセント 6 4 2 2 3" xfId="688"/>
    <cellStyle name="20% - アクセント 6 4 2 2 3 2" xfId="689"/>
    <cellStyle name="20% - アクセント 6 4 2 2 4" xfId="690"/>
    <cellStyle name="20% - アクセント 6 4 2 2_建設BU６月月次報告書式_r1" xfId="691"/>
    <cellStyle name="20% - アクセント 6 4 2 3" xfId="692"/>
    <cellStyle name="20% - アクセント 6 4 2 3 2" xfId="693"/>
    <cellStyle name="20% - アクセント 6 4 2 4" xfId="694"/>
    <cellStyle name="20% - アクセント 6 4 2 4 2" xfId="695"/>
    <cellStyle name="20% - アクセント 6 4 2 5" xfId="696"/>
    <cellStyle name="20% - アクセント 6 4 2 5 2" xfId="697"/>
    <cellStyle name="20% - アクセント 6 4 2 6" xfId="698"/>
    <cellStyle name="20% - アクセント 6 4 2_建設BU４月月次報告書式" xfId="699"/>
    <cellStyle name="20% - アクセント 6 4 3" xfId="700"/>
    <cellStyle name="20% - アクセント 6 4 4" xfId="701"/>
    <cellStyle name="20% - アクセント 6 4 4 2" xfId="702"/>
    <cellStyle name="20% - アクセント 6 4 4 2 2" xfId="703"/>
    <cellStyle name="20% - アクセント 6 4 4 3" xfId="704"/>
    <cellStyle name="20% - アクセント 6 4 4 3 2" xfId="705"/>
    <cellStyle name="20% - アクセント 6 4 4 4" xfId="706"/>
    <cellStyle name="20% - アクセント 6 4 4_建設BU６月月次報告書式_r1" xfId="707"/>
    <cellStyle name="20% - アクセント 6 5" xfId="708"/>
    <cellStyle name="20% - アクセント 6 5 2" xfId="709"/>
    <cellStyle name="20% - アクセント 6 5 2 2" xfId="710"/>
    <cellStyle name="20% - アクセント 6 5 3" xfId="711"/>
    <cellStyle name="20% - アクセント 6 5 4" xfId="712"/>
    <cellStyle name="20% - アクセント 6 6" xfId="713"/>
    <cellStyle name="20% - アクセント 6 6 2" xfId="714"/>
    <cellStyle name="20% - アクセント 6 6 2 2" xfId="715"/>
    <cellStyle name="20% - アクセント 6 6 2 2 2" xfId="716"/>
    <cellStyle name="20% - アクセント 6 6 2 3" xfId="717"/>
    <cellStyle name="20% - アクセント 6 6 2 3 2" xfId="718"/>
    <cellStyle name="20% - アクセント 6 6 2 4" xfId="719"/>
    <cellStyle name="20% - アクセント 6 6 2_建設BU６月月次報告書式_r1" xfId="720"/>
    <cellStyle name="20% - アクセント 6 6 3" xfId="721"/>
    <cellStyle name="20% - アクセント 6 6 3 2" xfId="722"/>
    <cellStyle name="20% - アクセント 6 6 4" xfId="723"/>
    <cellStyle name="20% - アクセント 6 6 4 2" xfId="724"/>
    <cellStyle name="20% - アクセント 6 6 5" xfId="725"/>
    <cellStyle name="20% - アクセント 6 6 5 2" xfId="726"/>
    <cellStyle name="20% - アクセント 6 6 6" xfId="727"/>
    <cellStyle name="20% - アクセント 6 6_建設BU４月月次報告書式" xfId="728"/>
    <cellStyle name="20% - アクセント 6 7" xfId="729"/>
    <cellStyle name="20% - アクセント 6 7 2" xfId="730"/>
    <cellStyle name="20% - アクセント 6 7 2 2" xfId="731"/>
    <cellStyle name="20% - アクセント 6 7 2 2 2" xfId="732"/>
    <cellStyle name="20% - アクセント 6 7 2 3" xfId="733"/>
    <cellStyle name="20% - アクセント 6 7 2 3 2" xfId="734"/>
    <cellStyle name="20% - アクセント 6 7 2 4" xfId="735"/>
    <cellStyle name="20% - アクセント 6 7 2_建設BU６月月次報告書式_r1" xfId="736"/>
    <cellStyle name="20% - アクセント 6 7 3" xfId="737"/>
    <cellStyle name="20% - アクセント 6 7 3 2" xfId="738"/>
    <cellStyle name="20% - アクセント 6 7 4" xfId="739"/>
    <cellStyle name="20% - アクセント 6 7 4 2" xfId="740"/>
    <cellStyle name="20% - アクセント 6 7 5" xfId="741"/>
    <cellStyle name="20% - アクセント 6 7_建設BU４月月次報告書式" xfId="742"/>
    <cellStyle name="20% - アクセント 6 8" xfId="743"/>
    <cellStyle name="20% - アクセント 6 8 2" xfId="744"/>
    <cellStyle name="20% - アクセント 6 9" xfId="745"/>
    <cellStyle name="20% - アクセント 6 9 2" xfId="746"/>
    <cellStyle name="20% - 强调文字颜色 1" xfId="747"/>
    <cellStyle name="20% - 强调文字颜色 1 2" xfId="748"/>
    <cellStyle name="20% - 强调文字颜色 1 2 2" xfId="749"/>
    <cellStyle name="20% - 强调文字颜色 1 3" xfId="750"/>
    <cellStyle name="20% - 强调文字颜色 1 3 2" xfId="751"/>
    <cellStyle name="20% - 强调文字颜色 1 4" xfId="752"/>
    <cellStyle name="20% - 强调文字颜色 1 4 2" xfId="753"/>
    <cellStyle name="20% - 强调文字颜色 1 5" xfId="754"/>
    <cellStyle name="20% - 强调文字颜色 1 5 2" xfId="755"/>
    <cellStyle name="20% - 强调文字颜色 1 5_建設BU６月月次報告書式_r1" xfId="756"/>
    <cellStyle name="20% - 强调文字颜色 1 6" xfId="757"/>
    <cellStyle name="20% - 强调文字颜色 1_Book1 (version 1)" xfId="758"/>
    <cellStyle name="20% - 强调文字颜色 2" xfId="759"/>
    <cellStyle name="20% - 强调文字颜色 2 2" xfId="760"/>
    <cellStyle name="20% - 强调文字颜色 2 2 2" xfId="761"/>
    <cellStyle name="20% - 强调文字颜色 2 3" xfId="762"/>
    <cellStyle name="20% - 强调文字颜色 2 3 2" xfId="763"/>
    <cellStyle name="20% - 强调文字颜色 2 4" xfId="764"/>
    <cellStyle name="20% - 强调文字颜色 2 4 2" xfId="765"/>
    <cellStyle name="20% - 强调文字颜色 2 5" xfId="766"/>
    <cellStyle name="20% - 强调文字颜色 2 5 2" xfId="767"/>
    <cellStyle name="20% - 强调文字颜色 2 5_建設BU６月月次報告書式_r1" xfId="768"/>
    <cellStyle name="20% - 强调文字颜色 2 6" xfId="769"/>
    <cellStyle name="20% - 强调文字颜色 2_Book1 (version 1)" xfId="770"/>
    <cellStyle name="20% - 强调文字颜色 3" xfId="771"/>
    <cellStyle name="20% - 强调文字颜色 3 2" xfId="772"/>
    <cellStyle name="20% - 强调文字颜色 3 2 2" xfId="773"/>
    <cellStyle name="20% - 强调文字颜色 3 3" xfId="774"/>
    <cellStyle name="20% - 强调文字颜色 3 3 2" xfId="775"/>
    <cellStyle name="20% - 强调文字颜色 3 4" xfId="776"/>
    <cellStyle name="20% - 强调文字颜色 3 4 2" xfId="777"/>
    <cellStyle name="20% - 强调文字颜色 3 5" xfId="778"/>
    <cellStyle name="20% - 强调文字颜色 3 5 2" xfId="779"/>
    <cellStyle name="20% - 强调文字颜色 3 5_建設BU６月月次報告書式_r1" xfId="780"/>
    <cellStyle name="20% - 强调文字颜色 3 6" xfId="781"/>
    <cellStyle name="20% - 强调文字颜色 3_Book1 (version 1)" xfId="782"/>
    <cellStyle name="20% - 强调文字颜色 4" xfId="783"/>
    <cellStyle name="20% - 强调文字颜色 4 2" xfId="784"/>
    <cellStyle name="20% - 强调文字颜色 4 2 2" xfId="785"/>
    <cellStyle name="20% - 强调文字颜色 4 3" xfId="786"/>
    <cellStyle name="20% - 强调文字颜色 4 3 2" xfId="787"/>
    <cellStyle name="20% - 强调文字颜色 4 4" xfId="788"/>
    <cellStyle name="20% - 强调文字颜色 4 4 2" xfId="789"/>
    <cellStyle name="20% - 强调文字颜色 4 5" xfId="790"/>
    <cellStyle name="20% - 强调文字颜色 4 5 2" xfId="791"/>
    <cellStyle name="20% - 强调文字颜色 4 5_建設BU６月月次報告書式_r1" xfId="792"/>
    <cellStyle name="20% - 强调文字颜色 4 6" xfId="793"/>
    <cellStyle name="20% - 强调文字颜色 4_Book1 (version 1)" xfId="794"/>
    <cellStyle name="20% - 强调文字颜色 5" xfId="795"/>
    <cellStyle name="20% - 强调文字颜色 5 2" xfId="796"/>
    <cellStyle name="20% - 强调文字颜色 5 2 2" xfId="797"/>
    <cellStyle name="20% - 强调文字颜色 5 3" xfId="798"/>
    <cellStyle name="20% - 强调文字颜色 5 3 2" xfId="799"/>
    <cellStyle name="20% - 强调文字颜色 5 4" xfId="800"/>
    <cellStyle name="20% - 强调文字颜色 5 4 2" xfId="801"/>
    <cellStyle name="20% - 强调文字颜色 5 5" xfId="802"/>
    <cellStyle name="20% - 强调文字颜色 5 5 2" xfId="803"/>
    <cellStyle name="20% - 强调文字颜色 5 5_建設BU６月月次報告書式_r1" xfId="804"/>
    <cellStyle name="20% - 强调文字颜色 5 6" xfId="805"/>
    <cellStyle name="20% - 强调文字颜色 5_Book1 (version 1)" xfId="806"/>
    <cellStyle name="20% - 强调文字颜色 6" xfId="807"/>
    <cellStyle name="20% - 强调文字颜色 6 2" xfId="808"/>
    <cellStyle name="20% - 强调文字颜色 6 2 2" xfId="809"/>
    <cellStyle name="20% - 强调文字颜色 6 3" xfId="810"/>
    <cellStyle name="20% - 强调文字颜色 6 3 2" xfId="811"/>
    <cellStyle name="20% - 强调文字颜色 6 4" xfId="812"/>
    <cellStyle name="20% - 强调文字颜色 6 4 2" xfId="813"/>
    <cellStyle name="20% - 强调文字颜色 6 5" xfId="814"/>
    <cellStyle name="20% - 强调文字颜色 6 5 2" xfId="815"/>
    <cellStyle name="20% - 强调文字颜色 6 5_建設BU６月月次報告書式_r1" xfId="816"/>
    <cellStyle name="20% - 强调文字颜色 6 6" xfId="817"/>
    <cellStyle name="20% - 强调文字颜色 6_Book1 (version 1)" xfId="818"/>
    <cellStyle name="40% - Accent1" xfId="819"/>
    <cellStyle name="40% - Accent2" xfId="820"/>
    <cellStyle name="40% - Accent3" xfId="821"/>
    <cellStyle name="40% - Accent4" xfId="822"/>
    <cellStyle name="40% - Accent5" xfId="823"/>
    <cellStyle name="40% - Accent6" xfId="824"/>
    <cellStyle name="40% - アクセント 1 10" xfId="825"/>
    <cellStyle name="40% - アクセント 1 10 2" xfId="826"/>
    <cellStyle name="40% - アクセント 1 11" xfId="827"/>
    <cellStyle name="40% - アクセント 1 11 2" xfId="828"/>
    <cellStyle name="40% - アクセント 1 2" xfId="829"/>
    <cellStyle name="40% - アクセント 1 2 2" xfId="830"/>
    <cellStyle name="40% - アクセント 1 2 3" xfId="831"/>
    <cellStyle name="40% - アクセント 1 2 3 2" xfId="832"/>
    <cellStyle name="40% - アクセント 1 2 4" xfId="833"/>
    <cellStyle name="40% - アクセント 1 2 5" xfId="834"/>
    <cellStyle name="40% - アクセント 1 2_建設BU４月月次報告書式" xfId="835"/>
    <cellStyle name="40% - アクセント 1 3" xfId="836"/>
    <cellStyle name="40% - アクセント 1 3 2" xfId="837"/>
    <cellStyle name="40% - アクセント 1 3 2 2" xfId="838"/>
    <cellStyle name="40% - アクセント 1 3 2 2 2" xfId="839"/>
    <cellStyle name="40% - アクセント 1 3 2 3" xfId="840"/>
    <cellStyle name="40% - アクセント 1 3 2 4" xfId="841"/>
    <cellStyle name="40% - アクセント 1 3 3" xfId="842"/>
    <cellStyle name="40% - アクセント 1 3 3 2" xfId="843"/>
    <cellStyle name="40% - アクセント 1 3 3 2 2" xfId="844"/>
    <cellStyle name="40% - アクセント 1 3 3 2 2 2" xfId="845"/>
    <cellStyle name="40% - アクセント 1 3 3 2 2 2 2" xfId="846"/>
    <cellStyle name="40% - アクセント 1 3 3 2 2 3" xfId="847"/>
    <cellStyle name="40% - アクセント 1 3 3 2 2 3 2" xfId="848"/>
    <cellStyle name="40% - アクセント 1 3 3 2 2 4" xfId="849"/>
    <cellStyle name="40% - アクセント 1 3 3 2 2_建設BU６月月次報告書式_r1" xfId="850"/>
    <cellStyle name="40% - アクセント 1 3 3 2 3" xfId="851"/>
    <cellStyle name="40% - アクセント 1 3 3 2 3 2" xfId="852"/>
    <cellStyle name="40% - アクセント 1 3 3 2 4" xfId="853"/>
    <cellStyle name="40% - アクセント 1 3 3 2 4 2" xfId="854"/>
    <cellStyle name="40% - アクセント 1 3 3 2 5" xfId="855"/>
    <cellStyle name="40% - アクセント 1 3 3 2_建設BU４月月次報告書式" xfId="856"/>
    <cellStyle name="40% - アクセント 1 3 3 3" xfId="857"/>
    <cellStyle name="40% - アクセント 1 3 3 3 2" xfId="858"/>
    <cellStyle name="40% - アクセント 1 3 3 4" xfId="859"/>
    <cellStyle name="40% - アクセント 1 3 3 4 2" xfId="860"/>
    <cellStyle name="40% - アクセント 1 3 3 5" xfId="861"/>
    <cellStyle name="40% - アクセント 1 3 3 5 2" xfId="862"/>
    <cellStyle name="40% - アクセント 1 3 3 6" xfId="863"/>
    <cellStyle name="40% - アクセント 1 3 3 6 2" xfId="864"/>
    <cellStyle name="40% - アクセント 1 3 3 7" xfId="865"/>
    <cellStyle name="40% - アクセント 1 3 3_建設BU４月月次報告書式" xfId="866"/>
    <cellStyle name="40% - アクセント 1 3 4" xfId="867"/>
    <cellStyle name="40% - アクセント 1 3 4 2" xfId="868"/>
    <cellStyle name="40% - アクセント 1 3 4 2 2" xfId="869"/>
    <cellStyle name="40% - アクセント 1 3 4 3" xfId="870"/>
    <cellStyle name="40% - アクセント 1 3 4 3 2" xfId="871"/>
    <cellStyle name="40% - アクセント 1 3 4 4" xfId="872"/>
    <cellStyle name="40% - アクセント 1 3 4_建設BU６月月次報告書式_r1" xfId="873"/>
    <cellStyle name="40% - アクセント 1 3 5" xfId="874"/>
    <cellStyle name="40% - アクセント 1 3 5 2" xfId="875"/>
    <cellStyle name="40% - アクセント 1 3 6" xfId="876"/>
    <cellStyle name="40% - アクセント 1 3 6 2" xfId="877"/>
    <cellStyle name="40% - アクセント 1 3 7" xfId="878"/>
    <cellStyle name="40% - アクセント 1 3 7 2" xfId="879"/>
    <cellStyle name="40% - アクセント 1 3 8" xfId="880"/>
    <cellStyle name="40% - アクセント 1 3_建設BU４月月次報告書式" xfId="881"/>
    <cellStyle name="40% - アクセント 1 4" xfId="882"/>
    <cellStyle name="40% - アクセント 1 4 2" xfId="883"/>
    <cellStyle name="40% - アクセント 1 4 2 2" xfId="884"/>
    <cellStyle name="40% - アクセント 1 4 2 2 2" xfId="885"/>
    <cellStyle name="40% - アクセント 1 4 2 2 2 2" xfId="886"/>
    <cellStyle name="40% - アクセント 1 4 2 2 3" xfId="887"/>
    <cellStyle name="40% - アクセント 1 4 2 2 3 2" xfId="888"/>
    <cellStyle name="40% - アクセント 1 4 2 2 4" xfId="889"/>
    <cellStyle name="40% - アクセント 1 4 2 2_建設BU６月月次報告書式_r1" xfId="890"/>
    <cellStyle name="40% - アクセント 1 4 2 3" xfId="891"/>
    <cellStyle name="40% - アクセント 1 4 2 3 2" xfId="892"/>
    <cellStyle name="40% - アクセント 1 4 2 4" xfId="893"/>
    <cellStyle name="40% - アクセント 1 4 2 4 2" xfId="894"/>
    <cellStyle name="40% - アクセント 1 4 2 5" xfId="895"/>
    <cellStyle name="40% - アクセント 1 4 2 5 2" xfId="896"/>
    <cellStyle name="40% - アクセント 1 4 2 6" xfId="897"/>
    <cellStyle name="40% - アクセント 1 4 2_建設BU４月月次報告書式" xfId="898"/>
    <cellStyle name="40% - アクセント 1 4 3" xfId="899"/>
    <cellStyle name="40% - アクセント 1 4 4" xfId="900"/>
    <cellStyle name="40% - アクセント 1 4 4 2" xfId="901"/>
    <cellStyle name="40% - アクセント 1 4 4 2 2" xfId="902"/>
    <cellStyle name="40% - アクセント 1 4 4 3" xfId="903"/>
    <cellStyle name="40% - アクセント 1 4 4 3 2" xfId="904"/>
    <cellStyle name="40% - アクセント 1 4 4 4" xfId="905"/>
    <cellStyle name="40% - アクセント 1 4 4_建設BU６月月次報告書式_r1" xfId="906"/>
    <cellStyle name="40% - アクセント 1 5" xfId="907"/>
    <cellStyle name="40% - アクセント 1 5 2" xfId="908"/>
    <cellStyle name="40% - アクセント 1 5 2 2" xfId="909"/>
    <cellStyle name="40% - アクセント 1 5 3" xfId="910"/>
    <cellStyle name="40% - アクセント 1 5 4" xfId="911"/>
    <cellStyle name="40% - アクセント 1 6" xfId="912"/>
    <cellStyle name="40% - アクセント 1 6 2" xfId="913"/>
    <cellStyle name="40% - アクセント 1 6 2 2" xfId="914"/>
    <cellStyle name="40% - アクセント 1 6 2 2 2" xfId="915"/>
    <cellStyle name="40% - アクセント 1 6 2 3" xfId="916"/>
    <cellStyle name="40% - アクセント 1 6 2 3 2" xfId="917"/>
    <cellStyle name="40% - アクセント 1 6 2 4" xfId="918"/>
    <cellStyle name="40% - アクセント 1 6 2_建設BU６月月次報告書式_r1" xfId="919"/>
    <cellStyle name="40% - アクセント 1 6 3" xfId="920"/>
    <cellStyle name="40% - アクセント 1 6 3 2" xfId="921"/>
    <cellStyle name="40% - アクセント 1 6 4" xfId="922"/>
    <cellStyle name="40% - アクセント 1 6 4 2" xfId="923"/>
    <cellStyle name="40% - アクセント 1 6 5" xfId="924"/>
    <cellStyle name="40% - アクセント 1 6 5 2" xfId="925"/>
    <cellStyle name="40% - アクセント 1 6 6" xfId="926"/>
    <cellStyle name="40% - アクセント 1 6_建設BU４月月次報告書式" xfId="927"/>
    <cellStyle name="40% - アクセント 1 7" xfId="928"/>
    <cellStyle name="40% - アクセント 1 7 2" xfId="929"/>
    <cellStyle name="40% - アクセント 1 7 2 2" xfId="930"/>
    <cellStyle name="40% - アクセント 1 7 2 2 2" xfId="931"/>
    <cellStyle name="40% - アクセント 1 7 2 3" xfId="932"/>
    <cellStyle name="40% - アクセント 1 7 2 3 2" xfId="933"/>
    <cellStyle name="40% - アクセント 1 7 2 4" xfId="934"/>
    <cellStyle name="40% - アクセント 1 7 2_建設BU６月月次報告書式_r1" xfId="935"/>
    <cellStyle name="40% - アクセント 1 7 3" xfId="936"/>
    <cellStyle name="40% - アクセント 1 7 3 2" xfId="937"/>
    <cellStyle name="40% - アクセント 1 7 4" xfId="938"/>
    <cellStyle name="40% - アクセント 1 7 4 2" xfId="939"/>
    <cellStyle name="40% - アクセント 1 7 5" xfId="940"/>
    <cellStyle name="40% - アクセント 1 7_建設BU４月月次報告書式" xfId="941"/>
    <cellStyle name="40% - アクセント 1 8" xfId="942"/>
    <cellStyle name="40% - アクセント 1 8 2" xfId="943"/>
    <cellStyle name="40% - アクセント 1 9" xfId="944"/>
    <cellStyle name="40% - アクセント 1 9 2" xfId="945"/>
    <cellStyle name="40% - アクセント 2 10" xfId="946"/>
    <cellStyle name="40% - アクセント 2 10 2" xfId="947"/>
    <cellStyle name="40% - アクセント 2 11" xfId="948"/>
    <cellStyle name="40% - アクセント 2 11 2" xfId="949"/>
    <cellStyle name="40% - アクセント 2 2" xfId="950"/>
    <cellStyle name="40% - アクセント 2 2 2" xfId="951"/>
    <cellStyle name="40% - アクセント 2 2 3" xfId="952"/>
    <cellStyle name="40% - アクセント 2 2 3 2" xfId="953"/>
    <cellStyle name="40% - アクセント 2 2 4" xfId="954"/>
    <cellStyle name="40% - アクセント 2 2 5" xfId="955"/>
    <cellStyle name="40% - アクセント 2 2_建設BU４月月次報告書式" xfId="956"/>
    <cellStyle name="40% - アクセント 2 3" xfId="957"/>
    <cellStyle name="40% - アクセント 2 3 2" xfId="958"/>
    <cellStyle name="40% - アクセント 2 3 2 2" xfId="959"/>
    <cellStyle name="40% - アクセント 2 3 2 2 2" xfId="960"/>
    <cellStyle name="40% - アクセント 2 3 2 3" xfId="961"/>
    <cellStyle name="40% - アクセント 2 3 2 4" xfId="962"/>
    <cellStyle name="40% - アクセント 2 3 3" xfId="963"/>
    <cellStyle name="40% - アクセント 2 3 3 2" xfId="964"/>
    <cellStyle name="40% - アクセント 2 3 3 2 2" xfId="965"/>
    <cellStyle name="40% - アクセント 2 3 3 2 2 2" xfId="966"/>
    <cellStyle name="40% - アクセント 2 3 3 2 2 2 2" xfId="967"/>
    <cellStyle name="40% - アクセント 2 3 3 2 2 3" xfId="968"/>
    <cellStyle name="40% - アクセント 2 3 3 2 2 3 2" xfId="969"/>
    <cellStyle name="40% - アクセント 2 3 3 2 2 4" xfId="970"/>
    <cellStyle name="40% - アクセント 2 3 3 2 2_建設BU６月月次報告書式_r1" xfId="971"/>
    <cellStyle name="40% - アクセント 2 3 3 2 3" xfId="972"/>
    <cellStyle name="40% - アクセント 2 3 3 2 3 2" xfId="973"/>
    <cellStyle name="40% - アクセント 2 3 3 2 4" xfId="974"/>
    <cellStyle name="40% - アクセント 2 3 3 2 4 2" xfId="975"/>
    <cellStyle name="40% - アクセント 2 3 3 2 5" xfId="976"/>
    <cellStyle name="40% - アクセント 2 3 3 2_建設BU４月月次報告書式" xfId="977"/>
    <cellStyle name="40% - アクセント 2 3 3 3" xfId="978"/>
    <cellStyle name="40% - アクセント 2 3 3 3 2" xfId="979"/>
    <cellStyle name="40% - アクセント 2 3 3 4" xfId="980"/>
    <cellStyle name="40% - アクセント 2 3 3 4 2" xfId="981"/>
    <cellStyle name="40% - アクセント 2 3 3 5" xfId="982"/>
    <cellStyle name="40% - アクセント 2 3 3 5 2" xfId="983"/>
    <cellStyle name="40% - アクセント 2 3 3 6" xfId="984"/>
    <cellStyle name="40% - アクセント 2 3 3 6 2" xfId="985"/>
    <cellStyle name="40% - アクセント 2 3 3 7" xfId="986"/>
    <cellStyle name="40% - アクセント 2 3 3_建設BU４月月次報告書式" xfId="987"/>
    <cellStyle name="40% - アクセント 2 3 4" xfId="988"/>
    <cellStyle name="40% - アクセント 2 3 4 2" xfId="989"/>
    <cellStyle name="40% - アクセント 2 3 4 2 2" xfId="990"/>
    <cellStyle name="40% - アクセント 2 3 4 3" xfId="991"/>
    <cellStyle name="40% - アクセント 2 3 4 3 2" xfId="992"/>
    <cellStyle name="40% - アクセント 2 3 4 4" xfId="993"/>
    <cellStyle name="40% - アクセント 2 3 4_建設BU６月月次報告書式_r1" xfId="994"/>
    <cellStyle name="40% - アクセント 2 3 5" xfId="995"/>
    <cellStyle name="40% - アクセント 2 3 5 2" xfId="996"/>
    <cellStyle name="40% - アクセント 2 3 6" xfId="997"/>
    <cellStyle name="40% - アクセント 2 3 6 2" xfId="998"/>
    <cellStyle name="40% - アクセント 2 3 7" xfId="999"/>
    <cellStyle name="40% - アクセント 2 3 7 2" xfId="1000"/>
    <cellStyle name="40% - アクセント 2 3 8" xfId="1001"/>
    <cellStyle name="40% - アクセント 2 3_建設BU４月月次報告書式" xfId="1002"/>
    <cellStyle name="40% - アクセント 2 4" xfId="1003"/>
    <cellStyle name="40% - アクセント 2 4 2" xfId="1004"/>
    <cellStyle name="40% - アクセント 2 4 2 2" xfId="1005"/>
    <cellStyle name="40% - アクセント 2 4 2 2 2" xfId="1006"/>
    <cellStyle name="40% - アクセント 2 4 2 2 2 2" xfId="1007"/>
    <cellStyle name="40% - アクセント 2 4 2 2 3" xfId="1008"/>
    <cellStyle name="40% - アクセント 2 4 2 2 3 2" xfId="1009"/>
    <cellStyle name="40% - アクセント 2 4 2 2 4" xfId="1010"/>
    <cellStyle name="40% - アクセント 2 4 2 2_建設BU６月月次報告書式_r1" xfId="1011"/>
    <cellStyle name="40% - アクセント 2 4 2 3" xfId="1012"/>
    <cellStyle name="40% - アクセント 2 4 2 3 2" xfId="1013"/>
    <cellStyle name="40% - アクセント 2 4 2 4" xfId="1014"/>
    <cellStyle name="40% - アクセント 2 4 2 4 2" xfId="1015"/>
    <cellStyle name="40% - アクセント 2 4 2 5" xfId="1016"/>
    <cellStyle name="40% - アクセント 2 4 2 5 2" xfId="1017"/>
    <cellStyle name="40% - アクセント 2 4 2 6" xfId="1018"/>
    <cellStyle name="40% - アクセント 2 4 2_建設BU４月月次報告書式" xfId="1019"/>
    <cellStyle name="40% - アクセント 2 4 3" xfId="1020"/>
    <cellStyle name="40% - アクセント 2 4 4" xfId="1021"/>
    <cellStyle name="40% - アクセント 2 4 4 2" xfId="1022"/>
    <cellStyle name="40% - アクセント 2 4 4 2 2" xfId="1023"/>
    <cellStyle name="40% - アクセント 2 4 4 3" xfId="1024"/>
    <cellStyle name="40% - アクセント 2 4 4 3 2" xfId="1025"/>
    <cellStyle name="40% - アクセント 2 4 4 4" xfId="1026"/>
    <cellStyle name="40% - アクセント 2 4 4_建設BU６月月次報告書式_r1" xfId="1027"/>
    <cellStyle name="40% - アクセント 2 5" xfId="1028"/>
    <cellStyle name="40% - アクセント 2 5 2" xfId="1029"/>
    <cellStyle name="40% - アクセント 2 5 2 2" xfId="1030"/>
    <cellStyle name="40% - アクセント 2 5 3" xfId="1031"/>
    <cellStyle name="40% - アクセント 2 5 4" xfId="1032"/>
    <cellStyle name="40% - アクセント 2 6" xfId="1033"/>
    <cellStyle name="40% - アクセント 2 6 2" xfId="1034"/>
    <cellStyle name="40% - アクセント 2 6 2 2" xfId="1035"/>
    <cellStyle name="40% - アクセント 2 6 2 2 2" xfId="1036"/>
    <cellStyle name="40% - アクセント 2 6 2 3" xfId="1037"/>
    <cellStyle name="40% - アクセント 2 6 2 3 2" xfId="1038"/>
    <cellStyle name="40% - アクセント 2 6 2 4" xfId="1039"/>
    <cellStyle name="40% - アクセント 2 6 2_建設BU６月月次報告書式_r1" xfId="1040"/>
    <cellStyle name="40% - アクセント 2 6 3" xfId="1041"/>
    <cellStyle name="40% - アクセント 2 6 3 2" xfId="1042"/>
    <cellStyle name="40% - アクセント 2 6 4" xfId="1043"/>
    <cellStyle name="40% - アクセント 2 6 4 2" xfId="1044"/>
    <cellStyle name="40% - アクセント 2 6 5" xfId="1045"/>
    <cellStyle name="40% - アクセント 2 6 5 2" xfId="1046"/>
    <cellStyle name="40% - アクセント 2 6 6" xfId="1047"/>
    <cellStyle name="40% - アクセント 2 6_建設BU４月月次報告書式" xfId="1048"/>
    <cellStyle name="40% - アクセント 2 7" xfId="1049"/>
    <cellStyle name="40% - アクセント 2 7 2" xfId="1050"/>
    <cellStyle name="40% - アクセント 2 7 2 2" xfId="1051"/>
    <cellStyle name="40% - アクセント 2 7 2 2 2" xfId="1052"/>
    <cellStyle name="40% - アクセント 2 7 2 3" xfId="1053"/>
    <cellStyle name="40% - アクセント 2 7 2 3 2" xfId="1054"/>
    <cellStyle name="40% - アクセント 2 7 2 4" xfId="1055"/>
    <cellStyle name="40% - アクセント 2 7 2_建設BU６月月次報告書式_r1" xfId="1056"/>
    <cellStyle name="40% - アクセント 2 7 3" xfId="1057"/>
    <cellStyle name="40% - アクセント 2 7 3 2" xfId="1058"/>
    <cellStyle name="40% - アクセント 2 7 4" xfId="1059"/>
    <cellStyle name="40% - アクセント 2 7 4 2" xfId="1060"/>
    <cellStyle name="40% - アクセント 2 7 5" xfId="1061"/>
    <cellStyle name="40% - アクセント 2 7_建設BU４月月次報告書式" xfId="1062"/>
    <cellStyle name="40% - アクセント 2 8" xfId="1063"/>
    <cellStyle name="40% - アクセント 2 8 2" xfId="1064"/>
    <cellStyle name="40% - アクセント 2 9" xfId="1065"/>
    <cellStyle name="40% - アクセント 2 9 2" xfId="1066"/>
    <cellStyle name="40% - アクセント 3 10" xfId="1067"/>
    <cellStyle name="40% - アクセント 3 10 2" xfId="1068"/>
    <cellStyle name="40% - アクセント 3 11" xfId="1069"/>
    <cellStyle name="40% - アクセント 3 11 2" xfId="1070"/>
    <cellStyle name="40% - アクセント 3 2" xfId="1071"/>
    <cellStyle name="40% - アクセント 3 2 2" xfId="1072"/>
    <cellStyle name="40% - アクセント 3 2 3" xfId="1073"/>
    <cellStyle name="40% - アクセント 3 2 3 2" xfId="1074"/>
    <cellStyle name="40% - アクセント 3 2 4" xfId="1075"/>
    <cellStyle name="40% - アクセント 3 2 5" xfId="1076"/>
    <cellStyle name="40% - アクセント 3 2_建設BU４月月次報告書式" xfId="1077"/>
    <cellStyle name="40% - アクセント 3 3" xfId="1078"/>
    <cellStyle name="40% - アクセント 3 3 2" xfId="1079"/>
    <cellStyle name="40% - アクセント 3 3 2 2" xfId="1080"/>
    <cellStyle name="40% - アクセント 3 3 2 2 2" xfId="1081"/>
    <cellStyle name="40% - アクセント 3 3 2 3" xfId="1082"/>
    <cellStyle name="40% - アクセント 3 3 2 4" xfId="1083"/>
    <cellStyle name="40% - アクセント 3 3 3" xfId="1084"/>
    <cellStyle name="40% - アクセント 3 3 3 2" xfId="1085"/>
    <cellStyle name="40% - アクセント 3 3 3 2 2" xfId="1086"/>
    <cellStyle name="40% - アクセント 3 3 3 2 2 2" xfId="1087"/>
    <cellStyle name="40% - アクセント 3 3 3 2 2 2 2" xfId="1088"/>
    <cellStyle name="40% - アクセント 3 3 3 2 2 3" xfId="1089"/>
    <cellStyle name="40% - アクセント 3 3 3 2 2 3 2" xfId="1090"/>
    <cellStyle name="40% - アクセント 3 3 3 2 2 4" xfId="1091"/>
    <cellStyle name="40% - アクセント 3 3 3 2 2_建設BU６月月次報告書式_r1" xfId="1092"/>
    <cellStyle name="40% - アクセント 3 3 3 2 3" xfId="1093"/>
    <cellStyle name="40% - アクセント 3 3 3 2 3 2" xfId="1094"/>
    <cellStyle name="40% - アクセント 3 3 3 2 4" xfId="1095"/>
    <cellStyle name="40% - アクセント 3 3 3 2 4 2" xfId="1096"/>
    <cellStyle name="40% - アクセント 3 3 3 2 5" xfId="1097"/>
    <cellStyle name="40% - アクセント 3 3 3 2_建設BU４月月次報告書式" xfId="1098"/>
    <cellStyle name="40% - アクセント 3 3 3 3" xfId="1099"/>
    <cellStyle name="40% - アクセント 3 3 3 3 2" xfId="1100"/>
    <cellStyle name="40% - アクセント 3 3 3 4" xfId="1101"/>
    <cellStyle name="40% - アクセント 3 3 3 4 2" xfId="1102"/>
    <cellStyle name="40% - アクセント 3 3 3 5" xfId="1103"/>
    <cellStyle name="40% - アクセント 3 3 3 5 2" xfId="1104"/>
    <cellStyle name="40% - アクセント 3 3 3 6" xfId="1105"/>
    <cellStyle name="40% - アクセント 3 3 3 6 2" xfId="1106"/>
    <cellStyle name="40% - アクセント 3 3 3 7" xfId="1107"/>
    <cellStyle name="40% - アクセント 3 3 3_建設BU４月月次報告書式" xfId="1108"/>
    <cellStyle name="40% - アクセント 3 3 4" xfId="1109"/>
    <cellStyle name="40% - アクセント 3 3 4 2" xfId="1110"/>
    <cellStyle name="40% - アクセント 3 3 4 2 2" xfId="1111"/>
    <cellStyle name="40% - アクセント 3 3 4 3" xfId="1112"/>
    <cellStyle name="40% - アクセント 3 3 4 3 2" xfId="1113"/>
    <cellStyle name="40% - アクセント 3 3 4 4" xfId="1114"/>
    <cellStyle name="40% - アクセント 3 3 4_建設BU６月月次報告書式_r1" xfId="1115"/>
    <cellStyle name="40% - アクセント 3 3 5" xfId="1116"/>
    <cellStyle name="40% - アクセント 3 3 5 2" xfId="1117"/>
    <cellStyle name="40% - アクセント 3 3 6" xfId="1118"/>
    <cellStyle name="40% - アクセント 3 3 6 2" xfId="1119"/>
    <cellStyle name="40% - アクセント 3 3 7" xfId="1120"/>
    <cellStyle name="40% - アクセント 3 3 7 2" xfId="1121"/>
    <cellStyle name="40% - アクセント 3 3 8" xfId="1122"/>
    <cellStyle name="40% - アクセント 3 3_建設BU４月月次報告書式" xfId="1123"/>
    <cellStyle name="40% - アクセント 3 4" xfId="1124"/>
    <cellStyle name="40% - アクセント 3 4 2" xfId="1125"/>
    <cellStyle name="40% - アクセント 3 4 2 2" xfId="1126"/>
    <cellStyle name="40% - アクセント 3 4 2 2 2" xfId="1127"/>
    <cellStyle name="40% - アクセント 3 4 2 2 2 2" xfId="1128"/>
    <cellStyle name="40% - アクセント 3 4 2 2 3" xfId="1129"/>
    <cellStyle name="40% - アクセント 3 4 2 2 3 2" xfId="1130"/>
    <cellStyle name="40% - アクセント 3 4 2 2 4" xfId="1131"/>
    <cellStyle name="40% - アクセント 3 4 2 2_建設BU６月月次報告書式_r1" xfId="1132"/>
    <cellStyle name="40% - アクセント 3 4 2 3" xfId="1133"/>
    <cellStyle name="40% - アクセント 3 4 2 3 2" xfId="1134"/>
    <cellStyle name="40% - アクセント 3 4 2 4" xfId="1135"/>
    <cellStyle name="40% - アクセント 3 4 2 4 2" xfId="1136"/>
    <cellStyle name="40% - アクセント 3 4 2 5" xfId="1137"/>
    <cellStyle name="40% - アクセント 3 4 2 5 2" xfId="1138"/>
    <cellStyle name="40% - アクセント 3 4 2 6" xfId="1139"/>
    <cellStyle name="40% - アクセント 3 4 2_建設BU４月月次報告書式" xfId="1140"/>
    <cellStyle name="40% - アクセント 3 4 3" xfId="1141"/>
    <cellStyle name="40% - アクセント 3 4 4" xfId="1142"/>
    <cellStyle name="40% - アクセント 3 4 4 2" xfId="1143"/>
    <cellStyle name="40% - アクセント 3 4 4 2 2" xfId="1144"/>
    <cellStyle name="40% - アクセント 3 4 4 3" xfId="1145"/>
    <cellStyle name="40% - アクセント 3 4 4 3 2" xfId="1146"/>
    <cellStyle name="40% - アクセント 3 4 4 4" xfId="1147"/>
    <cellStyle name="40% - アクセント 3 4 4_建設BU６月月次報告書式_r1" xfId="1148"/>
    <cellStyle name="40% - アクセント 3 5" xfId="1149"/>
    <cellStyle name="40% - アクセント 3 5 2" xfId="1150"/>
    <cellStyle name="40% - アクセント 3 5 2 2" xfId="1151"/>
    <cellStyle name="40% - アクセント 3 5 3" xfId="1152"/>
    <cellStyle name="40% - アクセント 3 5 4" xfId="1153"/>
    <cellStyle name="40% - アクセント 3 6" xfId="1154"/>
    <cellStyle name="40% - アクセント 3 6 2" xfId="1155"/>
    <cellStyle name="40% - アクセント 3 6 2 2" xfId="1156"/>
    <cellStyle name="40% - アクセント 3 6 2 2 2" xfId="1157"/>
    <cellStyle name="40% - アクセント 3 6 2 3" xfId="1158"/>
    <cellStyle name="40% - アクセント 3 6 2 3 2" xfId="1159"/>
    <cellStyle name="40% - アクセント 3 6 2 4" xfId="1160"/>
    <cellStyle name="40% - アクセント 3 6 2_建設BU６月月次報告書式_r1" xfId="1161"/>
    <cellStyle name="40% - アクセント 3 6 3" xfId="1162"/>
    <cellStyle name="40% - アクセント 3 6 3 2" xfId="1163"/>
    <cellStyle name="40% - アクセント 3 6 4" xfId="1164"/>
    <cellStyle name="40% - アクセント 3 6 4 2" xfId="1165"/>
    <cellStyle name="40% - アクセント 3 6 5" xfId="1166"/>
    <cellStyle name="40% - アクセント 3 6 5 2" xfId="1167"/>
    <cellStyle name="40% - アクセント 3 6 6" xfId="1168"/>
    <cellStyle name="40% - アクセント 3 6_建設BU４月月次報告書式" xfId="1169"/>
    <cellStyle name="40% - アクセント 3 7" xfId="1170"/>
    <cellStyle name="40% - アクセント 3 7 2" xfId="1171"/>
    <cellStyle name="40% - アクセント 3 7 2 2" xfId="1172"/>
    <cellStyle name="40% - アクセント 3 7 2 2 2" xfId="1173"/>
    <cellStyle name="40% - アクセント 3 7 2 3" xfId="1174"/>
    <cellStyle name="40% - アクセント 3 7 2 3 2" xfId="1175"/>
    <cellStyle name="40% - アクセント 3 7 2 4" xfId="1176"/>
    <cellStyle name="40% - アクセント 3 7 2_建設BU６月月次報告書式_r1" xfId="1177"/>
    <cellStyle name="40% - アクセント 3 7 3" xfId="1178"/>
    <cellStyle name="40% - アクセント 3 7 3 2" xfId="1179"/>
    <cellStyle name="40% - アクセント 3 7 4" xfId="1180"/>
    <cellStyle name="40% - アクセント 3 7 4 2" xfId="1181"/>
    <cellStyle name="40% - アクセント 3 7 5" xfId="1182"/>
    <cellStyle name="40% - アクセント 3 7_建設BU４月月次報告書式" xfId="1183"/>
    <cellStyle name="40% - アクセント 3 8" xfId="1184"/>
    <cellStyle name="40% - アクセント 3 8 2" xfId="1185"/>
    <cellStyle name="40% - アクセント 3 9" xfId="1186"/>
    <cellStyle name="40% - アクセント 3 9 2" xfId="1187"/>
    <cellStyle name="40% - アクセント 4 10" xfId="1188"/>
    <cellStyle name="40% - アクセント 4 10 2" xfId="1189"/>
    <cellStyle name="40% - アクセント 4 11" xfId="1190"/>
    <cellStyle name="40% - アクセント 4 11 2" xfId="1191"/>
    <cellStyle name="40% - アクセント 4 2" xfId="1192"/>
    <cellStyle name="40% - アクセント 4 2 2" xfId="1193"/>
    <cellStyle name="40% - アクセント 4 2 3" xfId="1194"/>
    <cellStyle name="40% - アクセント 4 2 3 2" xfId="1195"/>
    <cellStyle name="40% - アクセント 4 2 4" xfId="1196"/>
    <cellStyle name="40% - アクセント 4 2 5" xfId="1197"/>
    <cellStyle name="40% - アクセント 4 2_建設BU４月月次報告書式" xfId="1198"/>
    <cellStyle name="40% - アクセント 4 3" xfId="1199"/>
    <cellStyle name="40% - アクセント 4 3 2" xfId="1200"/>
    <cellStyle name="40% - アクセント 4 3 2 2" xfId="1201"/>
    <cellStyle name="40% - アクセント 4 3 2 2 2" xfId="1202"/>
    <cellStyle name="40% - アクセント 4 3 2 3" xfId="1203"/>
    <cellStyle name="40% - アクセント 4 3 2 4" xfId="1204"/>
    <cellStyle name="40% - アクセント 4 3 3" xfId="1205"/>
    <cellStyle name="40% - アクセント 4 3 3 2" xfId="1206"/>
    <cellStyle name="40% - アクセント 4 3 3 2 2" xfId="1207"/>
    <cellStyle name="40% - アクセント 4 3 3 2 2 2" xfId="1208"/>
    <cellStyle name="40% - アクセント 4 3 3 2 2 2 2" xfId="1209"/>
    <cellStyle name="40% - アクセント 4 3 3 2 2 3" xfId="1210"/>
    <cellStyle name="40% - アクセント 4 3 3 2 2 3 2" xfId="1211"/>
    <cellStyle name="40% - アクセント 4 3 3 2 2 4" xfId="1212"/>
    <cellStyle name="40% - アクセント 4 3 3 2 2_建設BU６月月次報告書式_r1" xfId="1213"/>
    <cellStyle name="40% - アクセント 4 3 3 2 3" xfId="1214"/>
    <cellStyle name="40% - アクセント 4 3 3 2 3 2" xfId="1215"/>
    <cellStyle name="40% - アクセント 4 3 3 2 4" xfId="1216"/>
    <cellStyle name="40% - アクセント 4 3 3 2 4 2" xfId="1217"/>
    <cellStyle name="40% - アクセント 4 3 3 2 5" xfId="1218"/>
    <cellStyle name="40% - アクセント 4 3 3 2_建設BU４月月次報告書式" xfId="1219"/>
    <cellStyle name="40% - アクセント 4 3 3 3" xfId="1220"/>
    <cellStyle name="40% - アクセント 4 3 3 3 2" xfId="1221"/>
    <cellStyle name="40% - アクセント 4 3 3 4" xfId="1222"/>
    <cellStyle name="40% - アクセント 4 3 3 4 2" xfId="1223"/>
    <cellStyle name="40% - アクセント 4 3 3 5" xfId="1224"/>
    <cellStyle name="40% - アクセント 4 3 3 5 2" xfId="1225"/>
    <cellStyle name="40% - アクセント 4 3 3 6" xfId="1226"/>
    <cellStyle name="40% - アクセント 4 3 3 6 2" xfId="1227"/>
    <cellStyle name="40% - アクセント 4 3 3 7" xfId="1228"/>
    <cellStyle name="40% - アクセント 4 3 3_建設BU４月月次報告書式" xfId="1229"/>
    <cellStyle name="40% - アクセント 4 3 4" xfId="1230"/>
    <cellStyle name="40% - アクセント 4 3 4 2" xfId="1231"/>
    <cellStyle name="40% - アクセント 4 3 4 2 2" xfId="1232"/>
    <cellStyle name="40% - アクセント 4 3 4 3" xfId="1233"/>
    <cellStyle name="40% - アクセント 4 3 4 3 2" xfId="1234"/>
    <cellStyle name="40% - アクセント 4 3 4 4" xfId="1235"/>
    <cellStyle name="40% - アクセント 4 3 4_建設BU６月月次報告書式_r1" xfId="1236"/>
    <cellStyle name="40% - アクセント 4 3 5" xfId="1237"/>
    <cellStyle name="40% - アクセント 4 3 5 2" xfId="1238"/>
    <cellStyle name="40% - アクセント 4 3 6" xfId="1239"/>
    <cellStyle name="40% - アクセント 4 3 6 2" xfId="1240"/>
    <cellStyle name="40% - アクセント 4 3 7" xfId="1241"/>
    <cellStyle name="40% - アクセント 4 3 7 2" xfId="1242"/>
    <cellStyle name="40% - アクセント 4 3 8" xfId="1243"/>
    <cellStyle name="40% - アクセント 4 3_建設BU４月月次報告書式" xfId="1244"/>
    <cellStyle name="40% - アクセント 4 4" xfId="1245"/>
    <cellStyle name="40% - アクセント 4 4 2" xfId="1246"/>
    <cellStyle name="40% - アクセント 4 4 2 2" xfId="1247"/>
    <cellStyle name="40% - アクセント 4 4 2 2 2" xfId="1248"/>
    <cellStyle name="40% - アクセント 4 4 2 2 2 2" xfId="1249"/>
    <cellStyle name="40% - アクセント 4 4 2 2 3" xfId="1250"/>
    <cellStyle name="40% - アクセント 4 4 2 2 3 2" xfId="1251"/>
    <cellStyle name="40% - アクセント 4 4 2 2 4" xfId="1252"/>
    <cellStyle name="40% - アクセント 4 4 2 2_建設BU６月月次報告書式_r1" xfId="1253"/>
    <cellStyle name="40% - アクセント 4 4 2 3" xfId="1254"/>
    <cellStyle name="40% - アクセント 4 4 2 3 2" xfId="1255"/>
    <cellStyle name="40% - アクセント 4 4 2 4" xfId="1256"/>
    <cellStyle name="40% - アクセント 4 4 2 4 2" xfId="1257"/>
    <cellStyle name="40% - アクセント 4 4 2 5" xfId="1258"/>
    <cellStyle name="40% - アクセント 4 4 2 5 2" xfId="1259"/>
    <cellStyle name="40% - アクセント 4 4 2 6" xfId="1260"/>
    <cellStyle name="40% - アクセント 4 4 2_建設BU４月月次報告書式" xfId="1261"/>
    <cellStyle name="40% - アクセント 4 4 3" xfId="1262"/>
    <cellStyle name="40% - アクセント 4 4 4" xfId="1263"/>
    <cellStyle name="40% - アクセント 4 4 4 2" xfId="1264"/>
    <cellStyle name="40% - アクセント 4 4 4 2 2" xfId="1265"/>
    <cellStyle name="40% - アクセント 4 4 4 3" xfId="1266"/>
    <cellStyle name="40% - アクセント 4 4 4 3 2" xfId="1267"/>
    <cellStyle name="40% - アクセント 4 4 4 4" xfId="1268"/>
    <cellStyle name="40% - アクセント 4 4 4_建設BU６月月次報告書式_r1" xfId="1269"/>
    <cellStyle name="40% - アクセント 4 5" xfId="1270"/>
    <cellStyle name="40% - アクセント 4 5 2" xfId="1271"/>
    <cellStyle name="40% - アクセント 4 5 2 2" xfId="1272"/>
    <cellStyle name="40% - アクセント 4 5 3" xfId="1273"/>
    <cellStyle name="40% - アクセント 4 5 4" xfId="1274"/>
    <cellStyle name="40% - アクセント 4 6" xfId="1275"/>
    <cellStyle name="40% - アクセント 4 6 2" xfId="1276"/>
    <cellStyle name="40% - アクセント 4 6 2 2" xfId="1277"/>
    <cellStyle name="40% - アクセント 4 6 2 2 2" xfId="1278"/>
    <cellStyle name="40% - アクセント 4 6 2 3" xfId="1279"/>
    <cellStyle name="40% - アクセント 4 6 2 3 2" xfId="1280"/>
    <cellStyle name="40% - アクセント 4 6 2 4" xfId="1281"/>
    <cellStyle name="40% - アクセント 4 6 2_建設BU６月月次報告書式_r1" xfId="1282"/>
    <cellStyle name="40% - アクセント 4 6 3" xfId="1283"/>
    <cellStyle name="40% - アクセント 4 6 3 2" xfId="1284"/>
    <cellStyle name="40% - アクセント 4 6 4" xfId="1285"/>
    <cellStyle name="40% - アクセント 4 6 4 2" xfId="1286"/>
    <cellStyle name="40% - アクセント 4 6 5" xfId="1287"/>
    <cellStyle name="40% - アクセント 4 6 5 2" xfId="1288"/>
    <cellStyle name="40% - アクセント 4 6 6" xfId="1289"/>
    <cellStyle name="40% - アクセント 4 6_建設BU４月月次報告書式" xfId="1290"/>
    <cellStyle name="40% - アクセント 4 7" xfId="1291"/>
    <cellStyle name="40% - アクセント 4 7 2" xfId="1292"/>
    <cellStyle name="40% - アクセント 4 7 2 2" xfId="1293"/>
    <cellStyle name="40% - アクセント 4 7 2 2 2" xfId="1294"/>
    <cellStyle name="40% - アクセント 4 7 2 3" xfId="1295"/>
    <cellStyle name="40% - アクセント 4 7 2 3 2" xfId="1296"/>
    <cellStyle name="40% - アクセント 4 7 2 4" xfId="1297"/>
    <cellStyle name="40% - アクセント 4 7 2_建設BU６月月次報告書式_r1" xfId="1298"/>
    <cellStyle name="40% - アクセント 4 7 3" xfId="1299"/>
    <cellStyle name="40% - アクセント 4 7 3 2" xfId="1300"/>
    <cellStyle name="40% - アクセント 4 7 4" xfId="1301"/>
    <cellStyle name="40% - アクセント 4 7 4 2" xfId="1302"/>
    <cellStyle name="40% - アクセント 4 7 5" xfId="1303"/>
    <cellStyle name="40% - アクセント 4 7_建設BU４月月次報告書式" xfId="1304"/>
    <cellStyle name="40% - アクセント 4 8" xfId="1305"/>
    <cellStyle name="40% - アクセント 4 8 2" xfId="1306"/>
    <cellStyle name="40% - アクセント 4 9" xfId="1307"/>
    <cellStyle name="40% - アクセント 4 9 2" xfId="1308"/>
    <cellStyle name="40% - アクセント 5 10" xfId="1309"/>
    <cellStyle name="40% - アクセント 5 10 2" xfId="1310"/>
    <cellStyle name="40% - アクセント 5 11" xfId="1311"/>
    <cellStyle name="40% - アクセント 5 11 2" xfId="1312"/>
    <cellStyle name="40% - アクセント 5 2" xfId="1313"/>
    <cellStyle name="40% - アクセント 5 2 2" xfId="1314"/>
    <cellStyle name="40% - アクセント 5 2 3" xfId="1315"/>
    <cellStyle name="40% - アクセント 5 2 3 2" xfId="1316"/>
    <cellStyle name="40% - アクセント 5 2 4" xfId="1317"/>
    <cellStyle name="40% - アクセント 5 2 5" xfId="1318"/>
    <cellStyle name="40% - アクセント 5 2_建設BU４月月次報告書式" xfId="1319"/>
    <cellStyle name="40% - アクセント 5 3" xfId="1320"/>
    <cellStyle name="40% - アクセント 5 3 2" xfId="1321"/>
    <cellStyle name="40% - アクセント 5 3 2 2" xfId="1322"/>
    <cellStyle name="40% - アクセント 5 3 2 2 2" xfId="1323"/>
    <cellStyle name="40% - アクセント 5 3 2 3" xfId="1324"/>
    <cellStyle name="40% - アクセント 5 3 2 4" xfId="1325"/>
    <cellStyle name="40% - アクセント 5 3 3" xfId="1326"/>
    <cellStyle name="40% - アクセント 5 3 3 2" xfId="1327"/>
    <cellStyle name="40% - アクセント 5 3 3 2 2" xfId="1328"/>
    <cellStyle name="40% - アクセント 5 3 3 2 2 2" xfId="1329"/>
    <cellStyle name="40% - アクセント 5 3 3 2 2 2 2" xfId="1330"/>
    <cellStyle name="40% - アクセント 5 3 3 2 2 3" xfId="1331"/>
    <cellStyle name="40% - アクセント 5 3 3 2 2 3 2" xfId="1332"/>
    <cellStyle name="40% - アクセント 5 3 3 2 2 4" xfId="1333"/>
    <cellStyle name="40% - アクセント 5 3 3 2 2_建設BU６月月次報告書式_r1" xfId="1334"/>
    <cellStyle name="40% - アクセント 5 3 3 2 3" xfId="1335"/>
    <cellStyle name="40% - アクセント 5 3 3 2 3 2" xfId="1336"/>
    <cellStyle name="40% - アクセント 5 3 3 2 4" xfId="1337"/>
    <cellStyle name="40% - アクセント 5 3 3 2 4 2" xfId="1338"/>
    <cellStyle name="40% - アクセント 5 3 3 2 5" xfId="1339"/>
    <cellStyle name="40% - アクセント 5 3 3 2_建設BU４月月次報告書式" xfId="1340"/>
    <cellStyle name="40% - アクセント 5 3 3 3" xfId="1341"/>
    <cellStyle name="40% - アクセント 5 3 3 3 2" xfId="1342"/>
    <cellStyle name="40% - アクセント 5 3 3 4" xfId="1343"/>
    <cellStyle name="40% - アクセント 5 3 3 4 2" xfId="1344"/>
    <cellStyle name="40% - アクセント 5 3 3 5" xfId="1345"/>
    <cellStyle name="40% - アクセント 5 3 3 5 2" xfId="1346"/>
    <cellStyle name="40% - アクセント 5 3 3 6" xfId="1347"/>
    <cellStyle name="40% - アクセント 5 3 3 6 2" xfId="1348"/>
    <cellStyle name="40% - アクセント 5 3 3 7" xfId="1349"/>
    <cellStyle name="40% - アクセント 5 3 3_建設BU４月月次報告書式" xfId="1350"/>
    <cellStyle name="40% - アクセント 5 3 4" xfId="1351"/>
    <cellStyle name="40% - アクセント 5 3 4 2" xfId="1352"/>
    <cellStyle name="40% - アクセント 5 3 4 2 2" xfId="1353"/>
    <cellStyle name="40% - アクセント 5 3 4 3" xfId="1354"/>
    <cellStyle name="40% - アクセント 5 3 4 3 2" xfId="1355"/>
    <cellStyle name="40% - アクセント 5 3 4 4" xfId="1356"/>
    <cellStyle name="40% - アクセント 5 3 4_建設BU６月月次報告書式_r1" xfId="1357"/>
    <cellStyle name="40% - アクセント 5 3 5" xfId="1358"/>
    <cellStyle name="40% - アクセント 5 3 5 2" xfId="1359"/>
    <cellStyle name="40% - アクセント 5 3 6" xfId="1360"/>
    <cellStyle name="40% - アクセント 5 3 6 2" xfId="1361"/>
    <cellStyle name="40% - アクセント 5 3 7" xfId="1362"/>
    <cellStyle name="40% - アクセント 5 3 7 2" xfId="1363"/>
    <cellStyle name="40% - アクセント 5 3 8" xfId="1364"/>
    <cellStyle name="40% - アクセント 5 3_建設BU４月月次報告書式" xfId="1365"/>
    <cellStyle name="40% - アクセント 5 4" xfId="1366"/>
    <cellStyle name="40% - アクセント 5 4 2" xfId="1367"/>
    <cellStyle name="40% - アクセント 5 4 2 2" xfId="1368"/>
    <cellStyle name="40% - アクセント 5 4 2 2 2" xfId="1369"/>
    <cellStyle name="40% - アクセント 5 4 2 2 2 2" xfId="1370"/>
    <cellStyle name="40% - アクセント 5 4 2 2 3" xfId="1371"/>
    <cellStyle name="40% - アクセント 5 4 2 2 3 2" xfId="1372"/>
    <cellStyle name="40% - アクセント 5 4 2 2 4" xfId="1373"/>
    <cellStyle name="40% - アクセント 5 4 2 2_建設BU６月月次報告書式_r1" xfId="1374"/>
    <cellStyle name="40% - アクセント 5 4 2 3" xfId="1375"/>
    <cellStyle name="40% - アクセント 5 4 2 3 2" xfId="1376"/>
    <cellStyle name="40% - アクセント 5 4 2 4" xfId="1377"/>
    <cellStyle name="40% - アクセント 5 4 2 4 2" xfId="1378"/>
    <cellStyle name="40% - アクセント 5 4 2 5" xfId="1379"/>
    <cellStyle name="40% - アクセント 5 4 2 5 2" xfId="1380"/>
    <cellStyle name="40% - アクセント 5 4 2 6" xfId="1381"/>
    <cellStyle name="40% - アクセント 5 4 2_建設BU４月月次報告書式" xfId="1382"/>
    <cellStyle name="40% - アクセント 5 4 3" xfId="1383"/>
    <cellStyle name="40% - アクセント 5 4 4" xfId="1384"/>
    <cellStyle name="40% - アクセント 5 4 4 2" xfId="1385"/>
    <cellStyle name="40% - アクセント 5 4 4 2 2" xfId="1386"/>
    <cellStyle name="40% - アクセント 5 4 4 3" xfId="1387"/>
    <cellStyle name="40% - アクセント 5 4 4 3 2" xfId="1388"/>
    <cellStyle name="40% - アクセント 5 4 4 4" xfId="1389"/>
    <cellStyle name="40% - アクセント 5 4 4_建設BU６月月次報告書式_r1" xfId="1390"/>
    <cellStyle name="40% - アクセント 5 5" xfId="1391"/>
    <cellStyle name="40% - アクセント 5 5 2" xfId="1392"/>
    <cellStyle name="40% - アクセント 5 5 2 2" xfId="1393"/>
    <cellStyle name="40% - アクセント 5 5 3" xfId="1394"/>
    <cellStyle name="40% - アクセント 5 5 4" xfId="1395"/>
    <cellStyle name="40% - アクセント 5 6" xfId="1396"/>
    <cellStyle name="40% - アクセント 5 6 2" xfId="1397"/>
    <cellStyle name="40% - アクセント 5 6 2 2" xfId="1398"/>
    <cellStyle name="40% - アクセント 5 6 2 2 2" xfId="1399"/>
    <cellStyle name="40% - アクセント 5 6 2 3" xfId="1400"/>
    <cellStyle name="40% - アクセント 5 6 2 3 2" xfId="1401"/>
    <cellStyle name="40% - アクセント 5 6 2 4" xfId="1402"/>
    <cellStyle name="40% - アクセント 5 6 2_建設BU６月月次報告書式_r1" xfId="1403"/>
    <cellStyle name="40% - アクセント 5 6 3" xfId="1404"/>
    <cellStyle name="40% - アクセント 5 6 3 2" xfId="1405"/>
    <cellStyle name="40% - アクセント 5 6 4" xfId="1406"/>
    <cellStyle name="40% - アクセント 5 6 4 2" xfId="1407"/>
    <cellStyle name="40% - アクセント 5 6 5" xfId="1408"/>
    <cellStyle name="40% - アクセント 5 6 5 2" xfId="1409"/>
    <cellStyle name="40% - アクセント 5 6 6" xfId="1410"/>
    <cellStyle name="40% - アクセント 5 6_建設BU４月月次報告書式" xfId="1411"/>
    <cellStyle name="40% - アクセント 5 7" xfId="1412"/>
    <cellStyle name="40% - アクセント 5 7 2" xfId="1413"/>
    <cellStyle name="40% - アクセント 5 7 2 2" xfId="1414"/>
    <cellStyle name="40% - アクセント 5 7 2 2 2" xfId="1415"/>
    <cellStyle name="40% - アクセント 5 7 2 3" xfId="1416"/>
    <cellStyle name="40% - アクセント 5 7 2 3 2" xfId="1417"/>
    <cellStyle name="40% - アクセント 5 7 2 4" xfId="1418"/>
    <cellStyle name="40% - アクセント 5 7 2_建設BU６月月次報告書式_r1" xfId="1419"/>
    <cellStyle name="40% - アクセント 5 7 3" xfId="1420"/>
    <cellStyle name="40% - アクセント 5 7 3 2" xfId="1421"/>
    <cellStyle name="40% - アクセント 5 7 4" xfId="1422"/>
    <cellStyle name="40% - アクセント 5 7 4 2" xfId="1423"/>
    <cellStyle name="40% - アクセント 5 7 5" xfId="1424"/>
    <cellStyle name="40% - アクセント 5 7_建設BU４月月次報告書式" xfId="1425"/>
    <cellStyle name="40% - アクセント 5 8" xfId="1426"/>
    <cellStyle name="40% - アクセント 5 8 2" xfId="1427"/>
    <cellStyle name="40% - アクセント 5 9" xfId="1428"/>
    <cellStyle name="40% - アクセント 5 9 2" xfId="1429"/>
    <cellStyle name="40% - アクセント 6 10" xfId="1430"/>
    <cellStyle name="40% - アクセント 6 10 2" xfId="1431"/>
    <cellStyle name="40% - アクセント 6 11" xfId="1432"/>
    <cellStyle name="40% - アクセント 6 11 2" xfId="1433"/>
    <cellStyle name="40% - アクセント 6 2" xfId="1434"/>
    <cellStyle name="40% - アクセント 6 2 2" xfId="1435"/>
    <cellStyle name="40% - アクセント 6 2 3" xfId="1436"/>
    <cellStyle name="40% - アクセント 6 2 3 2" xfId="1437"/>
    <cellStyle name="40% - アクセント 6 2 4" xfId="1438"/>
    <cellStyle name="40% - アクセント 6 2 5" xfId="1439"/>
    <cellStyle name="40% - アクセント 6 2_建設BU４月月次報告書式" xfId="1440"/>
    <cellStyle name="40% - アクセント 6 3" xfId="1441"/>
    <cellStyle name="40% - アクセント 6 3 2" xfId="1442"/>
    <cellStyle name="40% - アクセント 6 3 2 2" xfId="1443"/>
    <cellStyle name="40% - アクセント 6 3 2 2 2" xfId="1444"/>
    <cellStyle name="40% - アクセント 6 3 2 3" xfId="1445"/>
    <cellStyle name="40% - アクセント 6 3 2 4" xfId="1446"/>
    <cellStyle name="40% - アクセント 6 3 3" xfId="1447"/>
    <cellStyle name="40% - アクセント 6 3 3 2" xfId="1448"/>
    <cellStyle name="40% - アクセント 6 3 3 2 2" xfId="1449"/>
    <cellStyle name="40% - アクセント 6 3 3 2 2 2" xfId="1450"/>
    <cellStyle name="40% - アクセント 6 3 3 2 2 2 2" xfId="1451"/>
    <cellStyle name="40% - アクセント 6 3 3 2 2 3" xfId="1452"/>
    <cellStyle name="40% - アクセント 6 3 3 2 2 3 2" xfId="1453"/>
    <cellStyle name="40% - アクセント 6 3 3 2 2 4" xfId="1454"/>
    <cellStyle name="40% - アクセント 6 3 3 2 2_建設BU６月月次報告書式_r1" xfId="1455"/>
    <cellStyle name="40% - アクセント 6 3 3 2 3" xfId="1456"/>
    <cellStyle name="40% - アクセント 6 3 3 2 3 2" xfId="1457"/>
    <cellStyle name="40% - アクセント 6 3 3 2 4" xfId="1458"/>
    <cellStyle name="40% - アクセント 6 3 3 2 4 2" xfId="1459"/>
    <cellStyle name="40% - アクセント 6 3 3 2 5" xfId="1460"/>
    <cellStyle name="40% - アクセント 6 3 3 2_建設BU４月月次報告書式" xfId="1461"/>
    <cellStyle name="40% - アクセント 6 3 3 3" xfId="1462"/>
    <cellStyle name="40% - アクセント 6 3 3 3 2" xfId="1463"/>
    <cellStyle name="40% - アクセント 6 3 3 4" xfId="1464"/>
    <cellStyle name="40% - アクセント 6 3 3 4 2" xfId="1465"/>
    <cellStyle name="40% - アクセント 6 3 3 5" xfId="1466"/>
    <cellStyle name="40% - アクセント 6 3 3 5 2" xfId="1467"/>
    <cellStyle name="40% - アクセント 6 3 3 6" xfId="1468"/>
    <cellStyle name="40% - アクセント 6 3 3 6 2" xfId="1469"/>
    <cellStyle name="40% - アクセント 6 3 3 7" xfId="1470"/>
    <cellStyle name="40% - アクセント 6 3 3_建設BU４月月次報告書式" xfId="1471"/>
    <cellStyle name="40% - アクセント 6 3 4" xfId="1472"/>
    <cellStyle name="40% - アクセント 6 3 4 2" xfId="1473"/>
    <cellStyle name="40% - アクセント 6 3 4 2 2" xfId="1474"/>
    <cellStyle name="40% - アクセント 6 3 4 3" xfId="1475"/>
    <cellStyle name="40% - アクセント 6 3 4 3 2" xfId="1476"/>
    <cellStyle name="40% - アクセント 6 3 4 4" xfId="1477"/>
    <cellStyle name="40% - アクセント 6 3 4_建設BU６月月次報告書式_r1" xfId="1478"/>
    <cellStyle name="40% - アクセント 6 3 5" xfId="1479"/>
    <cellStyle name="40% - アクセント 6 3 5 2" xfId="1480"/>
    <cellStyle name="40% - アクセント 6 3 6" xfId="1481"/>
    <cellStyle name="40% - アクセント 6 3 6 2" xfId="1482"/>
    <cellStyle name="40% - アクセント 6 3 7" xfId="1483"/>
    <cellStyle name="40% - アクセント 6 3 7 2" xfId="1484"/>
    <cellStyle name="40% - アクセント 6 3 8" xfId="1485"/>
    <cellStyle name="40% - アクセント 6 3_建設BU４月月次報告書式" xfId="1486"/>
    <cellStyle name="40% - アクセント 6 4" xfId="1487"/>
    <cellStyle name="40% - アクセント 6 4 2" xfId="1488"/>
    <cellStyle name="40% - アクセント 6 4 2 2" xfId="1489"/>
    <cellStyle name="40% - アクセント 6 4 2 2 2" xfId="1490"/>
    <cellStyle name="40% - アクセント 6 4 2 2 2 2" xfId="1491"/>
    <cellStyle name="40% - アクセント 6 4 2 2 3" xfId="1492"/>
    <cellStyle name="40% - アクセント 6 4 2 2 3 2" xfId="1493"/>
    <cellStyle name="40% - アクセント 6 4 2 2 4" xfId="1494"/>
    <cellStyle name="40% - アクセント 6 4 2 2_建設BU６月月次報告書式_r1" xfId="1495"/>
    <cellStyle name="40% - アクセント 6 4 2 3" xfId="1496"/>
    <cellStyle name="40% - アクセント 6 4 2 3 2" xfId="1497"/>
    <cellStyle name="40% - アクセント 6 4 2 4" xfId="1498"/>
    <cellStyle name="40% - アクセント 6 4 2 4 2" xfId="1499"/>
    <cellStyle name="40% - アクセント 6 4 2 5" xfId="1500"/>
    <cellStyle name="40% - アクセント 6 4 2 5 2" xfId="1501"/>
    <cellStyle name="40% - アクセント 6 4 2 6" xfId="1502"/>
    <cellStyle name="40% - アクセント 6 4 2_建設BU４月月次報告書式" xfId="1503"/>
    <cellStyle name="40% - アクセント 6 4 3" xfId="1504"/>
    <cellStyle name="40% - アクセント 6 4 4" xfId="1505"/>
    <cellStyle name="40% - アクセント 6 4 4 2" xfId="1506"/>
    <cellStyle name="40% - アクセント 6 4 4 2 2" xfId="1507"/>
    <cellStyle name="40% - アクセント 6 4 4 3" xfId="1508"/>
    <cellStyle name="40% - アクセント 6 4 4 3 2" xfId="1509"/>
    <cellStyle name="40% - アクセント 6 4 4 4" xfId="1510"/>
    <cellStyle name="40% - アクセント 6 4 4_建設BU６月月次報告書式_r1" xfId="1511"/>
    <cellStyle name="40% - アクセント 6 5" xfId="1512"/>
    <cellStyle name="40% - アクセント 6 5 2" xfId="1513"/>
    <cellStyle name="40% - アクセント 6 5 2 2" xfId="1514"/>
    <cellStyle name="40% - アクセント 6 5 3" xfId="1515"/>
    <cellStyle name="40% - アクセント 6 5 4" xfId="1516"/>
    <cellStyle name="40% - アクセント 6 6" xfId="1517"/>
    <cellStyle name="40% - アクセント 6 6 2" xfId="1518"/>
    <cellStyle name="40% - アクセント 6 6 2 2" xfId="1519"/>
    <cellStyle name="40% - アクセント 6 6 2 2 2" xfId="1520"/>
    <cellStyle name="40% - アクセント 6 6 2 3" xfId="1521"/>
    <cellStyle name="40% - アクセント 6 6 2 3 2" xfId="1522"/>
    <cellStyle name="40% - アクセント 6 6 2 4" xfId="1523"/>
    <cellStyle name="40% - アクセント 6 6 2_建設BU６月月次報告書式_r1" xfId="1524"/>
    <cellStyle name="40% - アクセント 6 6 3" xfId="1525"/>
    <cellStyle name="40% - アクセント 6 6 3 2" xfId="1526"/>
    <cellStyle name="40% - アクセント 6 6 4" xfId="1527"/>
    <cellStyle name="40% - アクセント 6 6 4 2" xfId="1528"/>
    <cellStyle name="40% - アクセント 6 6 5" xfId="1529"/>
    <cellStyle name="40% - アクセント 6 6 5 2" xfId="1530"/>
    <cellStyle name="40% - アクセント 6 6 6" xfId="1531"/>
    <cellStyle name="40% - アクセント 6 6_建設BU４月月次報告書式" xfId="1532"/>
    <cellStyle name="40% - アクセント 6 7" xfId="1533"/>
    <cellStyle name="40% - アクセント 6 7 2" xfId="1534"/>
    <cellStyle name="40% - アクセント 6 7 2 2" xfId="1535"/>
    <cellStyle name="40% - アクセント 6 7 2 2 2" xfId="1536"/>
    <cellStyle name="40% - アクセント 6 7 2 3" xfId="1537"/>
    <cellStyle name="40% - アクセント 6 7 2 3 2" xfId="1538"/>
    <cellStyle name="40% - アクセント 6 7 2 4" xfId="1539"/>
    <cellStyle name="40% - アクセント 6 7 2_建設BU６月月次報告書式_r1" xfId="1540"/>
    <cellStyle name="40% - アクセント 6 7 3" xfId="1541"/>
    <cellStyle name="40% - アクセント 6 7 3 2" xfId="1542"/>
    <cellStyle name="40% - アクセント 6 7 4" xfId="1543"/>
    <cellStyle name="40% - アクセント 6 7 4 2" xfId="1544"/>
    <cellStyle name="40% - アクセント 6 7 5" xfId="1545"/>
    <cellStyle name="40% - アクセント 6 7_建設BU４月月次報告書式" xfId="1546"/>
    <cellStyle name="40% - アクセント 6 8" xfId="1547"/>
    <cellStyle name="40% - アクセント 6 8 2" xfId="1548"/>
    <cellStyle name="40% - アクセント 6 9" xfId="1549"/>
    <cellStyle name="40% - アクセント 6 9 2" xfId="1550"/>
    <cellStyle name="40% - 强调文字颜色 1" xfId="1551"/>
    <cellStyle name="40% - 强调文字颜色 1 2" xfId="1552"/>
    <cellStyle name="40% - 强调文字颜色 1 2 2" xfId="1553"/>
    <cellStyle name="40% - 强调文字颜色 1 3" xfId="1554"/>
    <cellStyle name="40% - 强调文字颜色 1 3 2" xfId="1555"/>
    <cellStyle name="40% - 强调文字颜色 1 4" xfId="1556"/>
    <cellStyle name="40% - 强调文字颜色 1 4 2" xfId="1557"/>
    <cellStyle name="40% - 强调文字颜色 1 5" xfId="1558"/>
    <cellStyle name="40% - 强调文字颜色 1 5 2" xfId="1559"/>
    <cellStyle name="40% - 强调文字颜色 1 5_建設BU６月月次報告書式_r1" xfId="1560"/>
    <cellStyle name="40% - 强调文字颜色 1 6" xfId="1561"/>
    <cellStyle name="40% - 强调文字颜色 1_Book1 (version 1)" xfId="1562"/>
    <cellStyle name="40% - 强调文字颜色 2" xfId="1563"/>
    <cellStyle name="40% - 强调文字颜色 2 2" xfId="1564"/>
    <cellStyle name="40% - 强调文字颜色 2 2 2" xfId="1565"/>
    <cellStyle name="40% - 强调文字颜色 2 3" xfId="1566"/>
    <cellStyle name="40% - 强调文字颜色 2 3 2" xfId="1567"/>
    <cellStyle name="40% - 强调文字颜色 2 4" xfId="1568"/>
    <cellStyle name="40% - 强调文字颜色 2 4 2" xfId="1569"/>
    <cellStyle name="40% - 强调文字颜色 2 5" xfId="1570"/>
    <cellStyle name="40% - 强调文字颜色 2 5 2" xfId="1571"/>
    <cellStyle name="40% - 强调文字颜色 2 5_建設BU６月月次報告書式_r1" xfId="1572"/>
    <cellStyle name="40% - 强调文字颜色 2 6" xfId="1573"/>
    <cellStyle name="40% - 强调文字颜色 2_Book1 (version 1)" xfId="1574"/>
    <cellStyle name="40% - 强调文字颜色 3" xfId="1575"/>
    <cellStyle name="40% - 强调文字颜色 3 2" xfId="1576"/>
    <cellStyle name="40% - 强调文字颜色 3 2 2" xfId="1577"/>
    <cellStyle name="40% - 强调文字颜色 3 3" xfId="1578"/>
    <cellStyle name="40% - 强调文字颜色 3 3 2" xfId="1579"/>
    <cellStyle name="40% - 强调文字颜色 3 4" xfId="1580"/>
    <cellStyle name="40% - 强调文字颜色 3 4 2" xfId="1581"/>
    <cellStyle name="40% - 强调文字颜色 3 5" xfId="1582"/>
    <cellStyle name="40% - 强调文字颜色 3 5 2" xfId="1583"/>
    <cellStyle name="40% - 强调文字颜色 3 5_建設BU６月月次報告書式_r1" xfId="1584"/>
    <cellStyle name="40% - 强调文字颜色 3 6" xfId="1585"/>
    <cellStyle name="40% - 强调文字颜色 3_Book1 (version 1)" xfId="1586"/>
    <cellStyle name="40% - 强调文字颜色 4" xfId="1587"/>
    <cellStyle name="40% - 强调文字颜色 4 2" xfId="1588"/>
    <cellStyle name="40% - 强调文字颜色 4 2 2" xfId="1589"/>
    <cellStyle name="40% - 强调文字颜色 4 3" xfId="1590"/>
    <cellStyle name="40% - 强调文字颜色 4 3 2" xfId="1591"/>
    <cellStyle name="40% - 强调文字颜色 4 4" xfId="1592"/>
    <cellStyle name="40% - 强调文字颜色 4 4 2" xfId="1593"/>
    <cellStyle name="40% - 强调文字颜色 4 5" xfId="1594"/>
    <cellStyle name="40% - 强调文字颜色 4 5 2" xfId="1595"/>
    <cellStyle name="40% - 强调文字颜色 4 5_建設BU６月月次報告書式_r1" xfId="1596"/>
    <cellStyle name="40% - 强调文字颜色 4 6" xfId="1597"/>
    <cellStyle name="40% - 强调文字颜色 4_Book1 (version 1)" xfId="1598"/>
    <cellStyle name="40% - 强调文字颜色 5" xfId="1599"/>
    <cellStyle name="40% - 强调文字颜色 5 2" xfId="1600"/>
    <cellStyle name="40% - 强调文字颜色 5 2 2" xfId="1601"/>
    <cellStyle name="40% - 强调文字颜色 5 3" xfId="1602"/>
    <cellStyle name="40% - 强调文字颜色 5 3 2" xfId="1603"/>
    <cellStyle name="40% - 强调文字颜色 5 4" xfId="1604"/>
    <cellStyle name="40% - 强调文字颜色 5 4 2" xfId="1605"/>
    <cellStyle name="40% - 强调文字颜色 5 5" xfId="1606"/>
    <cellStyle name="40% - 强调文字颜色 5 5 2" xfId="1607"/>
    <cellStyle name="40% - 强调文字颜色 5 5_建設BU６月月次報告書式_r1" xfId="1608"/>
    <cellStyle name="40% - 强调文字颜色 5 6" xfId="1609"/>
    <cellStyle name="40% - 强调文字颜色 5_Book1 (version 1)" xfId="1610"/>
    <cellStyle name="40% - 强调文字颜色 6" xfId="1611"/>
    <cellStyle name="40% - 强调文字颜色 6 2" xfId="1612"/>
    <cellStyle name="40% - 强调文字颜色 6 2 2" xfId="1613"/>
    <cellStyle name="40% - 强调文字颜色 6 3" xfId="1614"/>
    <cellStyle name="40% - 强调文字颜色 6 3 2" xfId="1615"/>
    <cellStyle name="40% - 强调文字颜色 6 4" xfId="1616"/>
    <cellStyle name="40% - 强调文字颜色 6 4 2" xfId="1617"/>
    <cellStyle name="40% - 强调文字颜色 6 5" xfId="1618"/>
    <cellStyle name="40% - 强调文字颜色 6 5 2" xfId="1619"/>
    <cellStyle name="40% - 强调文字颜色 6 5_建設BU６月月次報告書式_r1" xfId="1620"/>
    <cellStyle name="40% - 强调文字颜色 6 6" xfId="1621"/>
    <cellStyle name="40% - 强调文字颜色 6_Book1 (version 1)" xfId="1622"/>
    <cellStyle name="60% - Accent1" xfId="1623"/>
    <cellStyle name="60% - Accent2" xfId="1624"/>
    <cellStyle name="60% - Accent3" xfId="1625"/>
    <cellStyle name="60% - Accent4" xfId="1626"/>
    <cellStyle name="60% - Accent5" xfId="1627"/>
    <cellStyle name="60% - Accent6" xfId="1628"/>
    <cellStyle name="60% - アクセント 1 10" xfId="1629"/>
    <cellStyle name="60% - アクセント 1 2" xfId="1630"/>
    <cellStyle name="60% - アクセント 1 2 2" xfId="1631"/>
    <cellStyle name="60% - アクセント 1 2 3" xfId="1632"/>
    <cellStyle name="60% - アクセント 1 2 3 2" xfId="1633"/>
    <cellStyle name="60% - アクセント 1 2 4" xfId="1634"/>
    <cellStyle name="60% - アクセント 1 2_建設BU４月月次報告書式" xfId="1635"/>
    <cellStyle name="60% - アクセント 1 3" xfId="1636"/>
    <cellStyle name="60% - アクセント 1 3 2" xfId="1637"/>
    <cellStyle name="60% - アクセント 1 3 2 2" xfId="1638"/>
    <cellStyle name="60% - アクセント 1 3 2 2 2" xfId="1639"/>
    <cellStyle name="60% - アクセント 1 3 2 3" xfId="1640"/>
    <cellStyle name="60% - アクセント 1 3 3" xfId="1641"/>
    <cellStyle name="60% - アクセント 1 3 4" xfId="1642"/>
    <cellStyle name="60% - アクセント 1 3 5" xfId="1643"/>
    <cellStyle name="60% - アクセント 1 4" xfId="1644"/>
    <cellStyle name="60% - アクセント 1 4 2" xfId="1645"/>
    <cellStyle name="60% - アクセント 1 4 2 2" xfId="1646"/>
    <cellStyle name="60% - アクセント 1 4 2 3" xfId="1647"/>
    <cellStyle name="60% - アクセント 1 4 3" xfId="1648"/>
    <cellStyle name="60% - アクセント 1 4 3 2" xfId="1649"/>
    <cellStyle name="60% - アクセント 1 4 4" xfId="1650"/>
    <cellStyle name="60% - アクセント 1 4 5" xfId="1651"/>
    <cellStyle name="60% - アクセント 1 4 5 2" xfId="1652"/>
    <cellStyle name="60% - アクセント 1 4 6" xfId="1653"/>
    <cellStyle name="60% - アクセント 1 4_建設BU４月月次報告書式" xfId="1654"/>
    <cellStyle name="60% - アクセント 1 5" xfId="1655"/>
    <cellStyle name="60% - アクセント 1 5 2" xfId="1656"/>
    <cellStyle name="60% - アクセント 1 5 3" xfId="1657"/>
    <cellStyle name="60% - アクセント 1 6" xfId="1658"/>
    <cellStyle name="60% - アクセント 1 6 2" xfId="1659"/>
    <cellStyle name="60% - アクセント 1 7" xfId="1660"/>
    <cellStyle name="60% - アクセント 1 7 2" xfId="1661"/>
    <cellStyle name="60% - アクセント 1 8" xfId="1662"/>
    <cellStyle name="60% - アクセント 1 9" xfId="1663"/>
    <cellStyle name="60% - アクセント 2 10" xfId="1664"/>
    <cellStyle name="60% - アクセント 2 2" xfId="1665"/>
    <cellStyle name="60% - アクセント 2 2 2" xfId="1666"/>
    <cellStyle name="60% - アクセント 2 2 3" xfId="1667"/>
    <cellStyle name="60% - アクセント 2 2 3 2" xfId="1668"/>
    <cellStyle name="60% - アクセント 2 2 4" xfId="1669"/>
    <cellStyle name="60% - アクセント 2 2_建設BU４月月次報告書式" xfId="1670"/>
    <cellStyle name="60% - アクセント 2 3" xfId="1671"/>
    <cellStyle name="60% - アクセント 2 3 2" xfId="1672"/>
    <cellStyle name="60% - アクセント 2 3 2 2" xfId="1673"/>
    <cellStyle name="60% - アクセント 2 3 2 2 2" xfId="1674"/>
    <cellStyle name="60% - アクセント 2 3 2 3" xfId="1675"/>
    <cellStyle name="60% - アクセント 2 3 3" xfId="1676"/>
    <cellStyle name="60% - アクセント 2 3 4" xfId="1677"/>
    <cellStyle name="60% - アクセント 2 3 5" xfId="1678"/>
    <cellStyle name="60% - アクセント 2 4" xfId="1679"/>
    <cellStyle name="60% - アクセント 2 4 2" xfId="1680"/>
    <cellStyle name="60% - アクセント 2 4 2 2" xfId="1681"/>
    <cellStyle name="60% - アクセント 2 4 2 3" xfId="1682"/>
    <cellStyle name="60% - アクセント 2 4 3" xfId="1683"/>
    <cellStyle name="60% - アクセント 2 4 3 2" xfId="1684"/>
    <cellStyle name="60% - アクセント 2 4 4" xfId="1685"/>
    <cellStyle name="60% - アクセント 2 4 5" xfId="1686"/>
    <cellStyle name="60% - アクセント 2 4 5 2" xfId="1687"/>
    <cellStyle name="60% - アクセント 2 4 6" xfId="1688"/>
    <cellStyle name="60% - アクセント 2 4_建設BU４月月次報告書式" xfId="1689"/>
    <cellStyle name="60% - アクセント 2 5" xfId="1690"/>
    <cellStyle name="60% - アクセント 2 5 2" xfId="1691"/>
    <cellStyle name="60% - アクセント 2 5 3" xfId="1692"/>
    <cellStyle name="60% - アクセント 2 6" xfId="1693"/>
    <cellStyle name="60% - アクセント 2 6 2" xfId="1694"/>
    <cellStyle name="60% - アクセント 2 7" xfId="1695"/>
    <cellStyle name="60% - アクセント 2 7 2" xfId="1696"/>
    <cellStyle name="60% - アクセント 2 8" xfId="1697"/>
    <cellStyle name="60% - アクセント 2 9" xfId="1698"/>
    <cellStyle name="60% - アクセント 3 10" xfId="1699"/>
    <cellStyle name="60% - アクセント 3 2" xfId="1700"/>
    <cellStyle name="60% - アクセント 3 2 2" xfId="1701"/>
    <cellStyle name="60% - アクセント 3 2 3" xfId="1702"/>
    <cellStyle name="60% - アクセント 3 2 3 2" xfId="1703"/>
    <cellStyle name="60% - アクセント 3 2 4" xfId="1704"/>
    <cellStyle name="60% - アクセント 3 2_建設BU４月月次報告書式" xfId="1705"/>
    <cellStyle name="60% - アクセント 3 3" xfId="1706"/>
    <cellStyle name="60% - アクセント 3 3 2" xfId="1707"/>
    <cellStyle name="60% - アクセント 3 3 2 2" xfId="1708"/>
    <cellStyle name="60% - アクセント 3 3 2 2 2" xfId="1709"/>
    <cellStyle name="60% - アクセント 3 3 2 3" xfId="1710"/>
    <cellStyle name="60% - アクセント 3 3 3" xfId="1711"/>
    <cellStyle name="60% - アクセント 3 3 4" xfId="1712"/>
    <cellStyle name="60% - アクセント 3 3 5" xfId="1713"/>
    <cellStyle name="60% - アクセント 3 4" xfId="1714"/>
    <cellStyle name="60% - アクセント 3 4 2" xfId="1715"/>
    <cellStyle name="60% - アクセント 3 4 2 2" xfId="1716"/>
    <cellStyle name="60% - アクセント 3 4 2 3" xfId="1717"/>
    <cellStyle name="60% - アクセント 3 4 3" xfId="1718"/>
    <cellStyle name="60% - アクセント 3 4 3 2" xfId="1719"/>
    <cellStyle name="60% - アクセント 3 4 4" xfId="1720"/>
    <cellStyle name="60% - アクセント 3 4 5" xfId="1721"/>
    <cellStyle name="60% - アクセント 3 4 5 2" xfId="1722"/>
    <cellStyle name="60% - アクセント 3 4 6" xfId="1723"/>
    <cellStyle name="60% - アクセント 3 4_建設BU４月月次報告書式" xfId="1724"/>
    <cellStyle name="60% - アクセント 3 5" xfId="1725"/>
    <cellStyle name="60% - アクセント 3 5 2" xfId="1726"/>
    <cellStyle name="60% - アクセント 3 5 3" xfId="1727"/>
    <cellStyle name="60% - アクセント 3 6" xfId="1728"/>
    <cellStyle name="60% - アクセント 3 6 2" xfId="1729"/>
    <cellStyle name="60% - アクセント 3 7" xfId="1730"/>
    <cellStyle name="60% - アクセント 3 7 2" xfId="1731"/>
    <cellStyle name="60% - アクセント 3 8" xfId="1732"/>
    <cellStyle name="60% - アクセント 3 9" xfId="1733"/>
    <cellStyle name="60% - アクセント 4 10" xfId="1734"/>
    <cellStyle name="60% - アクセント 4 2" xfId="1735"/>
    <cellStyle name="60% - アクセント 4 2 2" xfId="1736"/>
    <cellStyle name="60% - アクセント 4 2 3" xfId="1737"/>
    <cellStyle name="60% - アクセント 4 2 3 2" xfId="1738"/>
    <cellStyle name="60% - アクセント 4 2 4" xfId="1739"/>
    <cellStyle name="60% - アクセント 4 2_建設BU４月月次報告書式" xfId="1740"/>
    <cellStyle name="60% - アクセント 4 3" xfId="1741"/>
    <cellStyle name="60% - アクセント 4 3 2" xfId="1742"/>
    <cellStyle name="60% - アクセント 4 3 2 2" xfId="1743"/>
    <cellStyle name="60% - アクセント 4 3 2 2 2" xfId="1744"/>
    <cellStyle name="60% - アクセント 4 3 2 3" xfId="1745"/>
    <cellStyle name="60% - アクセント 4 3 3" xfId="1746"/>
    <cellStyle name="60% - アクセント 4 3 4" xfId="1747"/>
    <cellStyle name="60% - アクセント 4 3 5" xfId="1748"/>
    <cellStyle name="60% - アクセント 4 4" xfId="1749"/>
    <cellStyle name="60% - アクセント 4 4 2" xfId="1750"/>
    <cellStyle name="60% - アクセント 4 4 2 2" xfId="1751"/>
    <cellStyle name="60% - アクセント 4 4 2 3" xfId="1752"/>
    <cellStyle name="60% - アクセント 4 4 3" xfId="1753"/>
    <cellStyle name="60% - アクセント 4 4 3 2" xfId="1754"/>
    <cellStyle name="60% - アクセント 4 4 4" xfId="1755"/>
    <cellStyle name="60% - アクセント 4 4 5" xfId="1756"/>
    <cellStyle name="60% - アクセント 4 4 5 2" xfId="1757"/>
    <cellStyle name="60% - アクセント 4 4 6" xfId="1758"/>
    <cellStyle name="60% - アクセント 4 4_建設BU４月月次報告書式" xfId="1759"/>
    <cellStyle name="60% - アクセント 4 5" xfId="1760"/>
    <cellStyle name="60% - アクセント 4 5 2" xfId="1761"/>
    <cellStyle name="60% - アクセント 4 5 3" xfId="1762"/>
    <cellStyle name="60% - アクセント 4 6" xfId="1763"/>
    <cellStyle name="60% - アクセント 4 6 2" xfId="1764"/>
    <cellStyle name="60% - アクセント 4 7" xfId="1765"/>
    <cellStyle name="60% - アクセント 4 7 2" xfId="1766"/>
    <cellStyle name="60% - アクセント 4 8" xfId="1767"/>
    <cellStyle name="60% - アクセント 4 9" xfId="1768"/>
    <cellStyle name="60% - アクセント 5 10" xfId="1769"/>
    <cellStyle name="60% - アクセント 5 2" xfId="1770"/>
    <cellStyle name="60% - アクセント 5 2 2" xfId="1771"/>
    <cellStyle name="60% - アクセント 5 2 3" xfId="1772"/>
    <cellStyle name="60% - アクセント 5 2 3 2" xfId="1773"/>
    <cellStyle name="60% - アクセント 5 2 4" xfId="1774"/>
    <cellStyle name="60% - アクセント 5 2_建設BU４月月次報告書式" xfId="1775"/>
    <cellStyle name="60% - アクセント 5 3" xfId="1776"/>
    <cellStyle name="60% - アクセント 5 3 2" xfId="1777"/>
    <cellStyle name="60% - アクセント 5 3 2 2" xfId="1778"/>
    <cellStyle name="60% - アクセント 5 3 2 2 2" xfId="1779"/>
    <cellStyle name="60% - アクセント 5 3 2 3" xfId="1780"/>
    <cellStyle name="60% - アクセント 5 3 3" xfId="1781"/>
    <cellStyle name="60% - アクセント 5 3 4" xfId="1782"/>
    <cellStyle name="60% - アクセント 5 3 5" xfId="1783"/>
    <cellStyle name="60% - アクセント 5 4" xfId="1784"/>
    <cellStyle name="60% - アクセント 5 4 2" xfId="1785"/>
    <cellStyle name="60% - アクセント 5 4 2 2" xfId="1786"/>
    <cellStyle name="60% - アクセント 5 4 2 3" xfId="1787"/>
    <cellStyle name="60% - アクセント 5 4 3" xfId="1788"/>
    <cellStyle name="60% - アクセント 5 4 3 2" xfId="1789"/>
    <cellStyle name="60% - アクセント 5 4 4" xfId="1790"/>
    <cellStyle name="60% - アクセント 5 4 5" xfId="1791"/>
    <cellStyle name="60% - アクセント 5 4 5 2" xfId="1792"/>
    <cellStyle name="60% - アクセント 5 4 6" xfId="1793"/>
    <cellStyle name="60% - アクセント 5 4_建設BU４月月次報告書式" xfId="1794"/>
    <cellStyle name="60% - アクセント 5 5" xfId="1795"/>
    <cellStyle name="60% - アクセント 5 5 2" xfId="1796"/>
    <cellStyle name="60% - アクセント 5 5 3" xfId="1797"/>
    <cellStyle name="60% - アクセント 5 6" xfId="1798"/>
    <cellStyle name="60% - アクセント 5 6 2" xfId="1799"/>
    <cellStyle name="60% - アクセント 5 7" xfId="1800"/>
    <cellStyle name="60% - アクセント 5 7 2" xfId="1801"/>
    <cellStyle name="60% - アクセント 5 8" xfId="1802"/>
    <cellStyle name="60% - アクセント 5 9" xfId="1803"/>
    <cellStyle name="60% - アクセント 6 10" xfId="1804"/>
    <cellStyle name="60% - アクセント 6 2" xfId="1805"/>
    <cellStyle name="60% - アクセント 6 2 2" xfId="1806"/>
    <cellStyle name="60% - アクセント 6 2 3" xfId="1807"/>
    <cellStyle name="60% - アクセント 6 2 3 2" xfId="1808"/>
    <cellStyle name="60% - アクセント 6 2 4" xfId="1809"/>
    <cellStyle name="60% - アクセント 6 2_建設BU４月月次報告書式" xfId="1810"/>
    <cellStyle name="60% - アクセント 6 3" xfId="1811"/>
    <cellStyle name="60% - アクセント 6 3 2" xfId="1812"/>
    <cellStyle name="60% - アクセント 6 3 2 2" xfId="1813"/>
    <cellStyle name="60% - アクセント 6 3 2 2 2" xfId="1814"/>
    <cellStyle name="60% - アクセント 6 3 2 3" xfId="1815"/>
    <cellStyle name="60% - アクセント 6 3 3" xfId="1816"/>
    <cellStyle name="60% - アクセント 6 3 4" xfId="1817"/>
    <cellStyle name="60% - アクセント 6 3 5" xfId="1818"/>
    <cellStyle name="60% - アクセント 6 4" xfId="1819"/>
    <cellStyle name="60% - アクセント 6 4 2" xfId="1820"/>
    <cellStyle name="60% - アクセント 6 4 2 2" xfId="1821"/>
    <cellStyle name="60% - アクセント 6 4 2 3" xfId="1822"/>
    <cellStyle name="60% - アクセント 6 4 3" xfId="1823"/>
    <cellStyle name="60% - アクセント 6 4 3 2" xfId="1824"/>
    <cellStyle name="60% - アクセント 6 4 4" xfId="1825"/>
    <cellStyle name="60% - アクセント 6 4 5" xfId="1826"/>
    <cellStyle name="60% - アクセント 6 4 5 2" xfId="1827"/>
    <cellStyle name="60% - アクセント 6 4 6" xfId="1828"/>
    <cellStyle name="60% - アクセント 6 4_建設BU４月月次報告書式" xfId="1829"/>
    <cellStyle name="60% - アクセント 6 5" xfId="1830"/>
    <cellStyle name="60% - アクセント 6 5 2" xfId="1831"/>
    <cellStyle name="60% - アクセント 6 5 3" xfId="1832"/>
    <cellStyle name="60% - アクセント 6 6" xfId="1833"/>
    <cellStyle name="60% - アクセント 6 6 2" xfId="1834"/>
    <cellStyle name="60% - アクセント 6 7" xfId="1835"/>
    <cellStyle name="60% - アクセント 6 7 2" xfId="1836"/>
    <cellStyle name="60% - アクセント 6 8" xfId="1837"/>
    <cellStyle name="60% - アクセント 6 9" xfId="1838"/>
    <cellStyle name="60% - 强调文字颜色 1" xfId="1839"/>
    <cellStyle name="60% - 强调文字颜色 1 2" xfId="1840"/>
    <cellStyle name="60% - 强调文字颜色 2" xfId="1841"/>
    <cellStyle name="60% - 强调文字颜色 2 2" xfId="1842"/>
    <cellStyle name="60% - 强调文字颜色 3" xfId="1843"/>
    <cellStyle name="60% - 强调文字颜色 3 2" xfId="1844"/>
    <cellStyle name="60% - 强调文字颜色 4" xfId="1845"/>
    <cellStyle name="60% - 强调文字颜色 4 2" xfId="1846"/>
    <cellStyle name="60% - 强调文字颜色 5" xfId="1847"/>
    <cellStyle name="60% - 强调文字颜色 5 2" xfId="1848"/>
    <cellStyle name="60% - 强调文字颜色 6" xfId="1849"/>
    <cellStyle name="60% - 强调文字颜色 6 2" xfId="1850"/>
    <cellStyle name="Accent1" xfId="1851"/>
    <cellStyle name="Accent2" xfId="1852"/>
    <cellStyle name="Accent3" xfId="1853"/>
    <cellStyle name="Accent4" xfId="1854"/>
    <cellStyle name="Accent5" xfId="1855"/>
    <cellStyle name="Accent6" xfId="1856"/>
    <cellStyle name="Background" xfId="1857"/>
    <cellStyle name="Bad" xfId="1858"/>
    <cellStyle name="Calc Currency (0)" xfId="1859"/>
    <cellStyle name="Calculation" xfId="1860"/>
    <cellStyle name="Check Cell" xfId="1861"/>
    <cellStyle name="Comma  - Style1" xfId="1862"/>
    <cellStyle name="Comma  - Style2" xfId="1863"/>
    <cellStyle name="Comma  - Style3" xfId="1864"/>
    <cellStyle name="Comma  - Style4" xfId="1865"/>
    <cellStyle name="Comma  - Style5" xfId="1866"/>
    <cellStyle name="Comma  - Style6" xfId="1867"/>
    <cellStyle name="Comma  - Style7" xfId="1868"/>
    <cellStyle name="Comma  - Style8" xfId="1869"/>
    <cellStyle name="Comma [0]_12~3SO2" xfId="1870"/>
    <cellStyle name="Comma_02_Fuel_TFY2009_revised" xfId="1871"/>
    <cellStyle name="Comma0" xfId="1872"/>
    <cellStyle name="Copied" xfId="1873"/>
    <cellStyle name="Currency [0]_12~3SO2" xfId="1874"/>
    <cellStyle name="Currency 2" xfId="1875"/>
    <cellStyle name="Currency_12~3SO2" xfId="1876"/>
    <cellStyle name="Currency0" xfId="1877"/>
    <cellStyle name="Date" xfId="1878"/>
    <cellStyle name="Emphasis 3" xfId="1879"/>
    <cellStyle name="Entered" xfId="1880"/>
    <cellStyle name="entry" xfId="1881"/>
    <cellStyle name="Explanatory Text" xfId="1882"/>
    <cellStyle name="Fixed" xfId="1883"/>
    <cellStyle name="ƒnƒCƒp[ƒŠƒ“ƒN" xfId="1884"/>
    <cellStyle name="ƒnƒCƒp[ƒŠƒ“ƒN 2" xfId="1885"/>
    <cellStyle name="ƒnƒCƒp[ƒŠƒ“ƒN 3" xfId="1886"/>
    <cellStyle name="Good" xfId="1887"/>
    <cellStyle name="Grey" xfId="1888"/>
    <cellStyle name="Header1" xfId="1889"/>
    <cellStyle name="Header2" xfId="1890"/>
    <cellStyle name="Header2 2" xfId="1891"/>
    <cellStyle name="Heading 1" xfId="1892"/>
    <cellStyle name="Heading 1 2" xfId="1893"/>
    <cellStyle name="Heading 2" xfId="1894"/>
    <cellStyle name="Heading 2 2" xfId="1895"/>
    <cellStyle name="Heading 3" xfId="1896"/>
    <cellStyle name="Heading 3 10" xfId="1897"/>
    <cellStyle name="Heading 3 11" xfId="1898"/>
    <cellStyle name="Heading 3 12" xfId="1899"/>
    <cellStyle name="Heading 3 13" xfId="1900"/>
    <cellStyle name="Heading 3 2" xfId="1901"/>
    <cellStyle name="Heading 3 3" xfId="1902"/>
    <cellStyle name="Heading 3 4" xfId="1903"/>
    <cellStyle name="Heading 3 5" xfId="1904"/>
    <cellStyle name="Heading 3 6" xfId="1905"/>
    <cellStyle name="Heading 3 7" xfId="1906"/>
    <cellStyle name="Heading 3 8" xfId="1907"/>
    <cellStyle name="Heading 3 9" xfId="1908"/>
    <cellStyle name="Heading 4" xfId="1909"/>
    <cellStyle name="Heading 4 2" xfId="1910"/>
    <cellStyle name="IBM(401K)" xfId="1911"/>
    <cellStyle name="Input" xfId="1912"/>
    <cellStyle name="Input [yellow]" xfId="1913"/>
    <cellStyle name="Input [yellow] 2" xfId="1914"/>
    <cellStyle name="J401K" xfId="1915"/>
    <cellStyle name="Linked Cell" xfId="1916"/>
    <cellStyle name="Milliers [0]_AR1194" xfId="1917"/>
    <cellStyle name="Milliers_AR1194" xfId="1918"/>
    <cellStyle name="Mon騁aire [0]_AR1194" xfId="1919"/>
    <cellStyle name="Mon騁aire_AR1194" xfId="1920"/>
    <cellStyle name="MSP明朝11" xfId="1921"/>
    <cellStyle name="MSP明朝12" xfId="1922"/>
    <cellStyle name="Neutral" xfId="1923"/>
    <cellStyle name="Nining" xfId="1924"/>
    <cellStyle name="Normal - Style1" xfId="1925"/>
    <cellStyle name="Normal - Style1 2" xfId="1926"/>
    <cellStyle name="Normal - Style1 3" xfId="1927"/>
    <cellStyle name="Normal - スタイル1" xfId="1928"/>
    <cellStyle name="Normal - スタイル2" xfId="1929"/>
    <cellStyle name="Normal - スタイル3" xfId="1930"/>
    <cellStyle name="Normal - スタイル4" xfId="1931"/>
    <cellStyle name="Normal - スタイル5" xfId="1932"/>
    <cellStyle name="Normal - スタイル6" xfId="1933"/>
    <cellStyle name="Normal - スタイル7" xfId="1934"/>
    <cellStyle name="Normal - スタイル8" xfId="1935"/>
    <cellStyle name="Normal 3" xfId="1936"/>
    <cellStyle name="Normal_#18-Internet" xfId="1937"/>
    <cellStyle name="Note" xfId="1938"/>
    <cellStyle name="oft Excel]_x000d__x000a_Comment=The open=/f lines load custom functions into the Paste Function list._x000d__x000a_Maximized=3_x000d__x000a_Basics=1_x000d__x000a_D" xfId="1939"/>
    <cellStyle name="Output" xfId="1940"/>
    <cellStyle name="Percent [2]" xfId="1941"/>
    <cellStyle name="Percent 2" xfId="1942"/>
    <cellStyle name="Percent_12~3SO2" xfId="1943"/>
    <cellStyle name="price" xfId="1944"/>
    <cellStyle name="PSChar" xfId="1945"/>
    <cellStyle name="revised" xfId="1946"/>
    <cellStyle name="RevList" xfId="1947"/>
    <cellStyle name="section" xfId="1948"/>
    <cellStyle name="Standard_European Accounting Code(final) V1.1" xfId="1949"/>
    <cellStyle name="subhead" xfId="1950"/>
    <cellStyle name="Subtotal" xfId="1951"/>
    <cellStyle name="Title" xfId="1952"/>
    <cellStyle name="title 2" xfId="1953"/>
    <cellStyle name="Title 3" xfId="1954"/>
    <cellStyle name="Title 4" xfId="1955"/>
    <cellStyle name="Total" xfId="1956"/>
    <cellStyle name="Total 2" xfId="1957"/>
    <cellStyle name="uchiwakehyou" xfId="1958"/>
    <cellStyle name="Warning Text" xfId="1959"/>
    <cellStyle name="Обычный_Westron orders entered" xfId="1960"/>
    <cellStyle name="アクセント 1 10" xfId="1961"/>
    <cellStyle name="アクセント 1 2" xfId="1962"/>
    <cellStyle name="アクセント 1 2 2" xfId="1963"/>
    <cellStyle name="アクセント 1 2 3" xfId="1964"/>
    <cellStyle name="アクセント 1 2 3 2" xfId="1965"/>
    <cellStyle name="アクセント 1 2 4" xfId="1966"/>
    <cellStyle name="アクセント 1 2_建設BU４月月次報告書式" xfId="1967"/>
    <cellStyle name="アクセント 1 3" xfId="1968"/>
    <cellStyle name="アクセント 1 3 2" xfId="1969"/>
    <cellStyle name="アクセント 1 3 2 2" xfId="1970"/>
    <cellStyle name="アクセント 1 3 2 2 2" xfId="1971"/>
    <cellStyle name="アクセント 1 3 2 3" xfId="1972"/>
    <cellStyle name="アクセント 1 3 3" xfId="1973"/>
    <cellStyle name="アクセント 1 3 4" xfId="1974"/>
    <cellStyle name="アクセント 1 3 5" xfId="1975"/>
    <cellStyle name="アクセント 1 4" xfId="1976"/>
    <cellStyle name="アクセント 1 4 2" xfId="1977"/>
    <cellStyle name="アクセント 1 4 2 2" xfId="1978"/>
    <cellStyle name="アクセント 1 4 2 3" xfId="1979"/>
    <cellStyle name="アクセント 1 4 3" xfId="1980"/>
    <cellStyle name="アクセント 1 4 3 2" xfId="1981"/>
    <cellStyle name="アクセント 1 4 4" xfId="1982"/>
    <cellStyle name="アクセント 1 4 5" xfId="1983"/>
    <cellStyle name="アクセント 1 4 5 2" xfId="1984"/>
    <cellStyle name="アクセント 1 4 6" xfId="1985"/>
    <cellStyle name="アクセント 1 4_建設BU４月月次報告書式" xfId="1986"/>
    <cellStyle name="アクセント 1 5" xfId="1987"/>
    <cellStyle name="アクセント 1 5 2" xfId="1988"/>
    <cellStyle name="アクセント 1 5 3" xfId="1989"/>
    <cellStyle name="アクセント 1 6" xfId="1990"/>
    <cellStyle name="アクセント 1 6 2" xfId="1991"/>
    <cellStyle name="アクセント 1 7" xfId="1992"/>
    <cellStyle name="アクセント 1 7 2" xfId="1993"/>
    <cellStyle name="アクセント 1 8" xfId="1994"/>
    <cellStyle name="アクセント 1 9" xfId="1995"/>
    <cellStyle name="アクセント 2 10" xfId="1996"/>
    <cellStyle name="アクセント 2 2" xfId="1997"/>
    <cellStyle name="アクセント 2 2 2" xfId="1998"/>
    <cellStyle name="アクセント 2 2 3" xfId="1999"/>
    <cellStyle name="アクセント 2 2 3 2" xfId="2000"/>
    <cellStyle name="アクセント 2 2 4" xfId="2001"/>
    <cellStyle name="アクセント 2 2_建設BU４月月次報告書式" xfId="2002"/>
    <cellStyle name="アクセント 2 3" xfId="2003"/>
    <cellStyle name="アクセント 2 3 2" xfId="2004"/>
    <cellStyle name="アクセント 2 3 2 2" xfId="2005"/>
    <cellStyle name="アクセント 2 3 2 2 2" xfId="2006"/>
    <cellStyle name="アクセント 2 3 2 3" xfId="2007"/>
    <cellStyle name="アクセント 2 3 3" xfId="2008"/>
    <cellStyle name="アクセント 2 3 4" xfId="2009"/>
    <cellStyle name="アクセント 2 3 5" xfId="2010"/>
    <cellStyle name="アクセント 2 4" xfId="2011"/>
    <cellStyle name="アクセント 2 4 2" xfId="2012"/>
    <cellStyle name="アクセント 2 4 2 2" xfId="2013"/>
    <cellStyle name="アクセント 2 4 2 3" xfId="2014"/>
    <cellStyle name="アクセント 2 4 3" xfId="2015"/>
    <cellStyle name="アクセント 2 4 3 2" xfId="2016"/>
    <cellStyle name="アクセント 2 4 4" xfId="2017"/>
    <cellStyle name="アクセント 2 4 5" xfId="2018"/>
    <cellStyle name="アクセント 2 4 5 2" xfId="2019"/>
    <cellStyle name="アクセント 2 4 6" xfId="2020"/>
    <cellStyle name="アクセント 2 4_建設BU４月月次報告書式" xfId="2021"/>
    <cellStyle name="アクセント 2 5" xfId="2022"/>
    <cellStyle name="アクセント 2 5 2" xfId="2023"/>
    <cellStyle name="アクセント 2 5 3" xfId="2024"/>
    <cellStyle name="アクセント 2 6" xfId="2025"/>
    <cellStyle name="アクセント 2 6 2" xfId="2026"/>
    <cellStyle name="アクセント 2 7" xfId="2027"/>
    <cellStyle name="アクセント 2 7 2" xfId="2028"/>
    <cellStyle name="アクセント 2 8" xfId="2029"/>
    <cellStyle name="アクセント 2 9" xfId="2030"/>
    <cellStyle name="アクセント 3 10" xfId="2031"/>
    <cellStyle name="アクセント 3 2" xfId="2032"/>
    <cellStyle name="アクセント 3 2 2" xfId="2033"/>
    <cellStyle name="アクセント 3 2 3" xfId="2034"/>
    <cellStyle name="アクセント 3 2 3 2" xfId="2035"/>
    <cellStyle name="アクセント 3 2 4" xfId="2036"/>
    <cellStyle name="アクセント 3 2_建設BU４月月次報告書式" xfId="2037"/>
    <cellStyle name="アクセント 3 3" xfId="2038"/>
    <cellStyle name="アクセント 3 3 2" xfId="2039"/>
    <cellStyle name="アクセント 3 3 2 2" xfId="2040"/>
    <cellStyle name="アクセント 3 3 2 2 2" xfId="2041"/>
    <cellStyle name="アクセント 3 3 2 3" xfId="2042"/>
    <cellStyle name="アクセント 3 3 3" xfId="2043"/>
    <cellStyle name="アクセント 3 3 4" xfId="2044"/>
    <cellStyle name="アクセント 3 3 5" xfId="2045"/>
    <cellStyle name="アクセント 3 4" xfId="2046"/>
    <cellStyle name="アクセント 3 4 2" xfId="2047"/>
    <cellStyle name="アクセント 3 4 2 2" xfId="2048"/>
    <cellStyle name="アクセント 3 4 2 3" xfId="2049"/>
    <cellStyle name="アクセント 3 4 3" xfId="2050"/>
    <cellStyle name="アクセント 3 4 3 2" xfId="2051"/>
    <cellStyle name="アクセント 3 4 4" xfId="2052"/>
    <cellStyle name="アクセント 3 4 5" xfId="2053"/>
    <cellStyle name="アクセント 3 4 5 2" xfId="2054"/>
    <cellStyle name="アクセント 3 4 6" xfId="2055"/>
    <cellStyle name="アクセント 3 4_建設BU４月月次報告書式" xfId="2056"/>
    <cellStyle name="アクセント 3 5" xfId="2057"/>
    <cellStyle name="アクセント 3 5 2" xfId="2058"/>
    <cellStyle name="アクセント 3 5 3" xfId="2059"/>
    <cellStyle name="アクセント 3 6" xfId="2060"/>
    <cellStyle name="アクセント 3 6 2" xfId="2061"/>
    <cellStyle name="アクセント 3 7" xfId="2062"/>
    <cellStyle name="アクセント 3 7 2" xfId="2063"/>
    <cellStyle name="アクセント 3 8" xfId="2064"/>
    <cellStyle name="アクセント 3 9" xfId="2065"/>
    <cellStyle name="アクセント 4 10" xfId="2066"/>
    <cellStyle name="アクセント 4 2" xfId="2067"/>
    <cellStyle name="アクセント 4 2 2" xfId="2068"/>
    <cellStyle name="アクセント 4 2 3" xfId="2069"/>
    <cellStyle name="アクセント 4 2 3 2" xfId="2070"/>
    <cellStyle name="アクセント 4 2 4" xfId="2071"/>
    <cellStyle name="アクセント 4 2_建設BU４月月次報告書式" xfId="2072"/>
    <cellStyle name="アクセント 4 3" xfId="2073"/>
    <cellStyle name="アクセント 4 3 2" xfId="2074"/>
    <cellStyle name="アクセント 4 3 2 2" xfId="2075"/>
    <cellStyle name="アクセント 4 3 2 2 2" xfId="2076"/>
    <cellStyle name="アクセント 4 3 2 3" xfId="2077"/>
    <cellStyle name="アクセント 4 3 3" xfId="2078"/>
    <cellStyle name="アクセント 4 3 4" xfId="2079"/>
    <cellStyle name="アクセント 4 3 5" xfId="2080"/>
    <cellStyle name="アクセント 4 4" xfId="2081"/>
    <cellStyle name="アクセント 4 4 2" xfId="2082"/>
    <cellStyle name="アクセント 4 4 2 2" xfId="2083"/>
    <cellStyle name="アクセント 4 4 2 3" xfId="2084"/>
    <cellStyle name="アクセント 4 4 3" xfId="2085"/>
    <cellStyle name="アクセント 4 4 3 2" xfId="2086"/>
    <cellStyle name="アクセント 4 4 4" xfId="2087"/>
    <cellStyle name="アクセント 4 4 5" xfId="2088"/>
    <cellStyle name="アクセント 4 4 5 2" xfId="2089"/>
    <cellStyle name="アクセント 4 4 6" xfId="2090"/>
    <cellStyle name="アクセント 4 4_建設BU４月月次報告書式" xfId="2091"/>
    <cellStyle name="アクセント 4 5" xfId="2092"/>
    <cellStyle name="アクセント 4 5 2" xfId="2093"/>
    <cellStyle name="アクセント 4 5 3" xfId="2094"/>
    <cellStyle name="アクセント 4 6" xfId="2095"/>
    <cellStyle name="アクセント 4 6 2" xfId="2096"/>
    <cellStyle name="アクセント 4 7" xfId="2097"/>
    <cellStyle name="アクセント 4 7 2" xfId="2098"/>
    <cellStyle name="アクセント 4 8" xfId="2099"/>
    <cellStyle name="アクセント 4 9" xfId="2100"/>
    <cellStyle name="アクセント 5 10" xfId="2101"/>
    <cellStyle name="アクセント 5 2" xfId="2102"/>
    <cellStyle name="アクセント 5 2 2" xfId="2103"/>
    <cellStyle name="アクセント 5 2 3" xfId="2104"/>
    <cellStyle name="アクセント 5 2 3 2" xfId="2105"/>
    <cellStyle name="アクセント 5 2 4" xfId="2106"/>
    <cellStyle name="アクセント 5 2_建設BU４月月次報告書式" xfId="2107"/>
    <cellStyle name="アクセント 5 3" xfId="2108"/>
    <cellStyle name="アクセント 5 3 2" xfId="2109"/>
    <cellStyle name="アクセント 5 3 2 2" xfId="2110"/>
    <cellStyle name="アクセント 5 3 2 2 2" xfId="2111"/>
    <cellStyle name="アクセント 5 3 2 3" xfId="2112"/>
    <cellStyle name="アクセント 5 3 3" xfId="2113"/>
    <cellStyle name="アクセント 5 3 4" xfId="2114"/>
    <cellStyle name="アクセント 5 3 5" xfId="2115"/>
    <cellStyle name="アクセント 5 4" xfId="2116"/>
    <cellStyle name="アクセント 5 4 2" xfId="2117"/>
    <cellStyle name="アクセント 5 4 2 2" xfId="2118"/>
    <cellStyle name="アクセント 5 4 2 3" xfId="2119"/>
    <cellStyle name="アクセント 5 4 3" xfId="2120"/>
    <cellStyle name="アクセント 5 4 3 2" xfId="2121"/>
    <cellStyle name="アクセント 5 4 4" xfId="2122"/>
    <cellStyle name="アクセント 5 4 5" xfId="2123"/>
    <cellStyle name="アクセント 5 4 5 2" xfId="2124"/>
    <cellStyle name="アクセント 5 4 6" xfId="2125"/>
    <cellStyle name="アクセント 5 4_建設BU４月月次報告書式" xfId="2126"/>
    <cellStyle name="アクセント 5 5" xfId="2127"/>
    <cellStyle name="アクセント 5 5 2" xfId="2128"/>
    <cellStyle name="アクセント 5 5 3" xfId="2129"/>
    <cellStyle name="アクセント 5 6" xfId="2130"/>
    <cellStyle name="アクセント 5 6 2" xfId="2131"/>
    <cellStyle name="アクセント 5 7" xfId="2132"/>
    <cellStyle name="アクセント 5 7 2" xfId="2133"/>
    <cellStyle name="アクセント 5 8" xfId="2134"/>
    <cellStyle name="アクセント 5 9" xfId="2135"/>
    <cellStyle name="アクセント 6 10" xfId="2136"/>
    <cellStyle name="アクセント 6 2" xfId="2137"/>
    <cellStyle name="アクセント 6 2 2" xfId="2138"/>
    <cellStyle name="アクセント 6 2 3" xfId="2139"/>
    <cellStyle name="アクセント 6 2 3 2" xfId="2140"/>
    <cellStyle name="アクセント 6 2 4" xfId="2141"/>
    <cellStyle name="アクセント 6 2_建設BU４月月次報告書式" xfId="2142"/>
    <cellStyle name="アクセント 6 3" xfId="2143"/>
    <cellStyle name="アクセント 6 3 2" xfId="2144"/>
    <cellStyle name="アクセント 6 3 2 2" xfId="2145"/>
    <cellStyle name="アクセント 6 3 2 2 2" xfId="2146"/>
    <cellStyle name="アクセント 6 3 2 3" xfId="2147"/>
    <cellStyle name="アクセント 6 3 3" xfId="2148"/>
    <cellStyle name="アクセント 6 3 4" xfId="2149"/>
    <cellStyle name="アクセント 6 3 5" xfId="2150"/>
    <cellStyle name="アクセント 6 4" xfId="2151"/>
    <cellStyle name="アクセント 6 4 2" xfId="2152"/>
    <cellStyle name="アクセント 6 4 2 2" xfId="2153"/>
    <cellStyle name="アクセント 6 4 2 3" xfId="2154"/>
    <cellStyle name="アクセント 6 4 3" xfId="2155"/>
    <cellStyle name="アクセント 6 4 3 2" xfId="2156"/>
    <cellStyle name="アクセント 6 4 4" xfId="2157"/>
    <cellStyle name="アクセント 6 4 5" xfId="2158"/>
    <cellStyle name="アクセント 6 4 5 2" xfId="2159"/>
    <cellStyle name="アクセント 6 4 6" xfId="2160"/>
    <cellStyle name="アクセント 6 4_建設BU４月月次報告書式" xfId="2161"/>
    <cellStyle name="アクセント 6 5" xfId="2162"/>
    <cellStyle name="アクセント 6 5 2" xfId="2163"/>
    <cellStyle name="アクセント 6 5 3" xfId="2164"/>
    <cellStyle name="アクセント 6 6" xfId="2165"/>
    <cellStyle name="アクセント 6 6 2" xfId="2166"/>
    <cellStyle name="アクセント 6 7" xfId="2167"/>
    <cellStyle name="アクセント 6 7 2" xfId="2168"/>
    <cellStyle name="アクセント 6 8" xfId="2169"/>
    <cellStyle name="アクセント 6 9" xfId="2170"/>
    <cellStyle name="シートのタイトル" xfId="2171"/>
    <cellStyle name="スタイル 1" xfId="2172"/>
    <cellStyle name="スタイル 1 2" xfId="2173"/>
    <cellStyle name="スタイル 10" xfId="2174"/>
    <cellStyle name="スタイル 10 2" xfId="2175"/>
    <cellStyle name="スタイル 11" xfId="2176"/>
    <cellStyle name="スタイル 11 2" xfId="2177"/>
    <cellStyle name="スタイル 12" xfId="2178"/>
    <cellStyle name="スタイル 12 2" xfId="2179"/>
    <cellStyle name="スタイル 13" xfId="2180"/>
    <cellStyle name="スタイル 14" xfId="2181"/>
    <cellStyle name="スタイル 15" xfId="2182"/>
    <cellStyle name="スタイル 16" xfId="2183"/>
    <cellStyle name="スタイル 17" xfId="2184"/>
    <cellStyle name="スタイル 18" xfId="2185"/>
    <cellStyle name="スタイル 2" xfId="2186"/>
    <cellStyle name="スタイル 2 2" xfId="2187"/>
    <cellStyle name="スタイル 3" xfId="2188"/>
    <cellStyle name="スタイル 3 2" xfId="2189"/>
    <cellStyle name="スタイル 4" xfId="2190"/>
    <cellStyle name="スタイル 4 2" xfId="2191"/>
    <cellStyle name="スタイル 5" xfId="2192"/>
    <cellStyle name="スタイル 5 2" xfId="2193"/>
    <cellStyle name="スタイル 6" xfId="2194"/>
    <cellStyle name="スタイル 6 2" xfId="2195"/>
    <cellStyle name="スタイル 7" xfId="2196"/>
    <cellStyle name="スタイル 7 2" xfId="2197"/>
    <cellStyle name="スタイル 8" xfId="2198"/>
    <cellStyle name="スタイル 8 2" xfId="2199"/>
    <cellStyle name="スタイル 9" xfId="2200"/>
    <cellStyle name="スタイル 9 2" xfId="2201"/>
    <cellStyle name="だ" xfId="2202"/>
    <cellStyle name="タイトル 2" xfId="2203"/>
    <cellStyle name="タイトル 2 2" xfId="2204"/>
    <cellStyle name="タイトル 2 2 2" xfId="2205"/>
    <cellStyle name="タイトル 2 3" xfId="2206"/>
    <cellStyle name="タイトル 3" xfId="2207"/>
    <cellStyle name="タイトル 3 2" xfId="2208"/>
    <cellStyle name="タイトル 3 2 2" xfId="2209"/>
    <cellStyle name="タイトル 3 2 3" xfId="2210"/>
    <cellStyle name="タイトル 3 3" xfId="2211"/>
    <cellStyle name="タイトル 3 3 2" xfId="2212"/>
    <cellStyle name="タイトル 3 4" xfId="2213"/>
    <cellStyle name="タイトル 3 5" xfId="2214"/>
    <cellStyle name="タイトル 3 5 2" xfId="2215"/>
    <cellStyle name="タイトル 3 6" xfId="2216"/>
    <cellStyle name="タイトル 3_建設BU４月月次報告書式" xfId="2217"/>
    <cellStyle name="タイトル 4" xfId="2218"/>
    <cellStyle name="タイトル 4 2" xfId="2219"/>
    <cellStyle name="タイトル 4 3" xfId="2220"/>
    <cellStyle name="タイトル 5" xfId="2221"/>
    <cellStyle name="タイトル 6" xfId="2222"/>
    <cellStyle name="タイトル 6 2" xfId="2223"/>
    <cellStyle name="タイトル 7" xfId="2224"/>
    <cellStyle name="チェック セル 10" xfId="2225"/>
    <cellStyle name="チェック セル 2" xfId="2226"/>
    <cellStyle name="チェック セル 2 2" xfId="2227"/>
    <cellStyle name="チェック セル 2 3" xfId="2228"/>
    <cellStyle name="チェック セル 2 3 2" xfId="2229"/>
    <cellStyle name="チェック セル 2 4" xfId="2230"/>
    <cellStyle name="チェック セル 2_Book1 (version 1)" xfId="2231"/>
    <cellStyle name="チェック セル 3" xfId="2232"/>
    <cellStyle name="チェック セル 3 2" xfId="2233"/>
    <cellStyle name="チェック セル 3 2 2" xfId="2234"/>
    <cellStyle name="チェック セル 3 2 2 2" xfId="2235"/>
    <cellStyle name="チェック セル 3 2 3" xfId="2236"/>
    <cellStyle name="チェック セル 3 2_Book1 (version 1)" xfId="2237"/>
    <cellStyle name="チェック セル 3 3" xfId="2238"/>
    <cellStyle name="チェック セル 3 4" xfId="2239"/>
    <cellStyle name="チェック セル 3 5" xfId="2240"/>
    <cellStyle name="チェック セル 3 6" xfId="2241"/>
    <cellStyle name="チェック セル 3 7" xfId="2242"/>
    <cellStyle name="チェック セル 3 8" xfId="2243"/>
    <cellStyle name="チェック セル 3_Book1 (version 1)" xfId="2244"/>
    <cellStyle name="チェック セル 4" xfId="2245"/>
    <cellStyle name="チェック セル 4 2" xfId="2246"/>
    <cellStyle name="チェック セル 4 2 2" xfId="2247"/>
    <cellStyle name="チェック セル 4 2 3" xfId="2248"/>
    <cellStyle name="チェック セル 4 2_Book1 (version 1)" xfId="2249"/>
    <cellStyle name="チェック セル 4 3" xfId="2250"/>
    <cellStyle name="チェック セル 4 3 2" xfId="2251"/>
    <cellStyle name="チェック セル 4 4" xfId="2252"/>
    <cellStyle name="チェック セル 4 5" xfId="2253"/>
    <cellStyle name="チェック セル 4 5 2" xfId="2254"/>
    <cellStyle name="チェック セル 4 6" xfId="2255"/>
    <cellStyle name="チェック セル 4 7" xfId="2256"/>
    <cellStyle name="チェック セル 4 8" xfId="2257"/>
    <cellStyle name="チェック セル 4_Book1 (version 1)" xfId="2258"/>
    <cellStyle name="チェック セル 5" xfId="2259"/>
    <cellStyle name="チェック セル 5 2" xfId="2260"/>
    <cellStyle name="チェック セル 5 3" xfId="2261"/>
    <cellStyle name="チェック セル 5_セツ_将来売上計画_画面遷移図" xfId="2262"/>
    <cellStyle name="チェック セル 6" xfId="2263"/>
    <cellStyle name="チェック セル 6 2" xfId="2264"/>
    <cellStyle name="チェック セル 7" xfId="2265"/>
    <cellStyle name="チェック セル 7 2" xfId="2266"/>
    <cellStyle name="チェック セル 8" xfId="2267"/>
    <cellStyle name="チェック セル 9" xfId="2268"/>
    <cellStyle name="どちらでもない 10" xfId="2269"/>
    <cellStyle name="どちらでもない 2" xfId="2270"/>
    <cellStyle name="どちらでもない 2 2" xfId="2271"/>
    <cellStyle name="どちらでもない 2 3" xfId="2272"/>
    <cellStyle name="どちらでもない 2 3 2" xfId="2273"/>
    <cellStyle name="どちらでもない 2 4" xfId="2274"/>
    <cellStyle name="どちらでもない 2_建設BU４月月次報告書式" xfId="2275"/>
    <cellStyle name="どちらでもない 3" xfId="2276"/>
    <cellStyle name="どちらでもない 3 2" xfId="2277"/>
    <cellStyle name="どちらでもない 3 2 2" xfId="2278"/>
    <cellStyle name="どちらでもない 3 2 2 2" xfId="2279"/>
    <cellStyle name="どちらでもない 3 2 3" xfId="2280"/>
    <cellStyle name="どちらでもない 3 3" xfId="2281"/>
    <cellStyle name="どちらでもない 3 4" xfId="2282"/>
    <cellStyle name="どちらでもない 3 5" xfId="2283"/>
    <cellStyle name="どちらでもない 4" xfId="2284"/>
    <cellStyle name="どちらでもない 4 2" xfId="2285"/>
    <cellStyle name="どちらでもない 4 2 2" xfId="2286"/>
    <cellStyle name="どちらでもない 4 2 3" xfId="2287"/>
    <cellStyle name="どちらでもない 4 3" xfId="2288"/>
    <cellStyle name="どちらでもない 4 3 2" xfId="2289"/>
    <cellStyle name="どちらでもない 4 4" xfId="2290"/>
    <cellStyle name="どちらでもない 4 5" xfId="2291"/>
    <cellStyle name="どちらでもない 4 5 2" xfId="2292"/>
    <cellStyle name="どちらでもない 4 6" xfId="2293"/>
    <cellStyle name="どちらでもない 4_建設BU４月月次報告書式" xfId="2294"/>
    <cellStyle name="どちらでもない 5" xfId="2295"/>
    <cellStyle name="どちらでもない 5 2" xfId="2296"/>
    <cellStyle name="どちらでもない 5 3" xfId="2297"/>
    <cellStyle name="どちらでもない 6" xfId="2298"/>
    <cellStyle name="どちらでもない 7" xfId="2299"/>
    <cellStyle name="どちらでもない 7 2" xfId="2300"/>
    <cellStyle name="どちらでもない 8" xfId="2301"/>
    <cellStyle name="どちらでもない 9" xfId="2302"/>
    <cellStyle name="パーセント 2" xfId="2303"/>
    <cellStyle name="パーセント 2 2" xfId="2304"/>
    <cellStyle name="パーセント 2 3" xfId="2305"/>
    <cellStyle name="パーセント 2 3 2" xfId="2306"/>
    <cellStyle name="パーセント 2 4" xfId="2307"/>
    <cellStyle name="パーセント 3" xfId="2308"/>
    <cellStyle name="パーセント 3 2" xfId="2309"/>
    <cellStyle name="パーセント 4" xfId="2310"/>
    <cellStyle name="パーセント 4 2" xfId="2311"/>
    <cellStyle name="パーセント 5" xfId="2312"/>
    <cellStyle name="パーセント 5 2" xfId="2313"/>
    <cellStyle name="パーセント 6" xfId="2314"/>
    <cellStyle name="パーセント 6 2" xfId="2315"/>
    <cellStyle name="パーセント 6 3" xfId="2316"/>
    <cellStyle name="パーセント 6 4" xfId="2317"/>
    <cellStyle name="パーセント 7" xfId="2318"/>
    <cellStyle name="ハイパーリンク 2" xfId="2319"/>
    <cellStyle name="ハイパーリンク 2 2" xfId="2320"/>
    <cellStyle name="ハイパーリンク 2 2 2" xfId="2321"/>
    <cellStyle name="ハイパーリンク 2 2 2 2" xfId="2322"/>
    <cellStyle name="ハイパーリンク 2 2 3" xfId="2323"/>
    <cellStyle name="ハイパーリンク 2 3" xfId="2324"/>
    <cellStyle name="ハイパーリンク 2 3 2" xfId="2325"/>
    <cellStyle name="ハイパーリンク 2 4" xfId="2326"/>
    <cellStyle name="ハイパーリンク 3" xfId="2327"/>
    <cellStyle name="ハイパーリンク 3 2" xfId="2328"/>
    <cellStyle name="ハイパーリンク 3 2 2" xfId="2329"/>
    <cellStyle name="ハイパーリンク 3 3" xfId="2330"/>
    <cellStyle name="ハイパーリンク 3 4" xfId="2331"/>
    <cellStyle name="ハイパーリンク 4" xfId="2332"/>
    <cellStyle name="ハイパーリンク 4 2" xfId="2333"/>
    <cellStyle name="ハイパーリンク 5" xfId="2334"/>
    <cellStyle name="メモ 10" xfId="2335"/>
    <cellStyle name="メモ 2" xfId="2336"/>
    <cellStyle name="メモ 2 10" xfId="2337"/>
    <cellStyle name="メモ 2 11" xfId="2338"/>
    <cellStyle name="メモ 2 12" xfId="2339"/>
    <cellStyle name="メモ 2 2" xfId="2340"/>
    <cellStyle name="メモ 2 3" xfId="2341"/>
    <cellStyle name="メモ 2 3 10" xfId="2342"/>
    <cellStyle name="メモ 2 3 11" xfId="2343"/>
    <cellStyle name="メモ 2 3 12" xfId="2344"/>
    <cellStyle name="メモ 2 3 2" xfId="2345"/>
    <cellStyle name="メモ 2 3 2 2" xfId="2346"/>
    <cellStyle name="メモ 2 3 2 2 2" xfId="2347"/>
    <cellStyle name="メモ 2 3 2 2 2 2" xfId="2348"/>
    <cellStyle name="メモ 2 3 2 2 3" xfId="2349"/>
    <cellStyle name="メモ 2 3 2 2_セツ_将来売上計画_画面遷移図" xfId="2350"/>
    <cellStyle name="メモ 2 3 2 3" xfId="2351"/>
    <cellStyle name="メモ 2 3 2 3 2" xfId="2352"/>
    <cellStyle name="メモ 2 3 2 3 2 2" xfId="2353"/>
    <cellStyle name="メモ 2 3 2 3 3" xfId="2354"/>
    <cellStyle name="メモ 2 3 2 3_セツ_将来売上計画_画面遷移図" xfId="2355"/>
    <cellStyle name="メモ 2 3 2 4" xfId="2356"/>
    <cellStyle name="メモ 2 3 2 4 2" xfId="2357"/>
    <cellStyle name="メモ 2 3 2 5" xfId="2358"/>
    <cellStyle name="メモ 2 3 2_セツ_将来売上計画_画面遷移図" xfId="2359"/>
    <cellStyle name="メモ 2 3 3" xfId="2360"/>
    <cellStyle name="メモ 2 3 3 2" xfId="2361"/>
    <cellStyle name="メモ 2 3 3 2 2" xfId="2362"/>
    <cellStyle name="メモ 2 3 3 3" xfId="2363"/>
    <cellStyle name="メモ 2 3 3_セツ_将来売上計画_画面遷移図" xfId="2364"/>
    <cellStyle name="メモ 2 3 4" xfId="2365"/>
    <cellStyle name="メモ 2 3 4 2" xfId="2366"/>
    <cellStyle name="メモ 2 3 4 2 2" xfId="2367"/>
    <cellStyle name="メモ 2 3 4 3" xfId="2368"/>
    <cellStyle name="メモ 2 3 4_セツ_将来売上計画_画面遷移図" xfId="2369"/>
    <cellStyle name="メモ 2 3 5" xfId="2370"/>
    <cellStyle name="メモ 2 3 5 2" xfId="2371"/>
    <cellStyle name="メモ 2 3 5 2 2" xfId="2372"/>
    <cellStyle name="メモ 2 3 5 3" xfId="2373"/>
    <cellStyle name="メモ 2 3 5_セツ_将来売上計画_画面遷移図" xfId="2374"/>
    <cellStyle name="メモ 2 3 6" xfId="2375"/>
    <cellStyle name="メモ 2 3 7" xfId="2376"/>
    <cellStyle name="メモ 2 3 8" xfId="2377"/>
    <cellStyle name="メモ 2 3 9" xfId="2378"/>
    <cellStyle name="メモ 2 3_セツ_将来売上計画_画面遷移図" xfId="2379"/>
    <cellStyle name="メモ 2 4" xfId="2380"/>
    <cellStyle name="メモ 2 4 2" xfId="2381"/>
    <cellStyle name="メモ 2 4 2 2" xfId="2382"/>
    <cellStyle name="メモ 2 4 2 2 2" xfId="2383"/>
    <cellStyle name="メモ 2 4 2 3" xfId="2384"/>
    <cellStyle name="メモ 2 4 2_セツ_将来売上計画_画面遷移図" xfId="2385"/>
    <cellStyle name="メモ 2 4 3" xfId="2386"/>
    <cellStyle name="メモ 2 4 3 2" xfId="2387"/>
    <cellStyle name="メモ 2 4 3 2 2" xfId="2388"/>
    <cellStyle name="メモ 2 4 3 3" xfId="2389"/>
    <cellStyle name="メモ 2 4 3_セツ_将来売上計画_画面遷移図" xfId="2390"/>
    <cellStyle name="メモ 2 4 4" xfId="2391"/>
    <cellStyle name="メモ 2 4 4 2" xfId="2392"/>
    <cellStyle name="メモ 2 4 5" xfId="2393"/>
    <cellStyle name="メモ 2 4_セツ_将来売上計画_画面遷移図" xfId="2394"/>
    <cellStyle name="メモ 2 5" xfId="2395"/>
    <cellStyle name="メモ 2 5 2" xfId="2396"/>
    <cellStyle name="メモ 2 5 2 2" xfId="2397"/>
    <cellStyle name="メモ 2 5 3" xfId="2398"/>
    <cellStyle name="メモ 2 5_セツ_将来売上計画_画面遷移図" xfId="2399"/>
    <cellStyle name="メモ 2 6" xfId="2400"/>
    <cellStyle name="メモ 2 6 2" xfId="2401"/>
    <cellStyle name="メモ 2 6 2 2" xfId="2402"/>
    <cellStyle name="メモ 2 6 3" xfId="2403"/>
    <cellStyle name="メモ 2 6_セツ_将来売上計画_画面遷移図" xfId="2404"/>
    <cellStyle name="メモ 2 7" xfId="2405"/>
    <cellStyle name="メモ 2 7 2" xfId="2406"/>
    <cellStyle name="メモ 2 7 2 2" xfId="2407"/>
    <cellStyle name="メモ 2 7 3" xfId="2408"/>
    <cellStyle name="メモ 2 7_セツ_将来売上計画_画面遷移図" xfId="2409"/>
    <cellStyle name="メモ 2 8" xfId="2410"/>
    <cellStyle name="メモ 2 9" xfId="2411"/>
    <cellStyle name="メモ 2_セツ_将来売上計画_画面遷移図" xfId="2412"/>
    <cellStyle name="メモ 3" xfId="2413"/>
    <cellStyle name="メモ 3 10" xfId="2414"/>
    <cellStyle name="メモ 3 11" xfId="2415"/>
    <cellStyle name="メモ 3 12" xfId="2416"/>
    <cellStyle name="メモ 3 2" xfId="2417"/>
    <cellStyle name="メモ 3 2 10" xfId="2418"/>
    <cellStyle name="メモ 3 2 11" xfId="2419"/>
    <cellStyle name="メモ 3 2 12" xfId="2420"/>
    <cellStyle name="メモ 3 2 2" xfId="2421"/>
    <cellStyle name="メモ 3 2 2 2" xfId="2422"/>
    <cellStyle name="メモ 3 2 2 2 2" xfId="2423"/>
    <cellStyle name="メモ 3 2 2 2 2 2" xfId="2424"/>
    <cellStyle name="メモ 3 2 2 2 3" xfId="2425"/>
    <cellStyle name="メモ 3 2 2 2_セツ_将来売上計画_画面遷移図" xfId="2426"/>
    <cellStyle name="メモ 3 2 2 3" xfId="2427"/>
    <cellStyle name="メモ 3 2 2 3 2" xfId="2428"/>
    <cellStyle name="メモ 3 2 2 3 2 2" xfId="2429"/>
    <cellStyle name="メモ 3 2 2 3 3" xfId="2430"/>
    <cellStyle name="メモ 3 2 2 3_セツ_将来売上計画_画面遷移図" xfId="2431"/>
    <cellStyle name="メモ 3 2 2 4" xfId="2432"/>
    <cellStyle name="メモ 3 2 2 4 2" xfId="2433"/>
    <cellStyle name="メモ 3 2 2 5" xfId="2434"/>
    <cellStyle name="メモ 3 2 2_セツ_将来売上計画_画面遷移図" xfId="2435"/>
    <cellStyle name="メモ 3 2 3" xfId="2436"/>
    <cellStyle name="メモ 3 2 3 2" xfId="2437"/>
    <cellStyle name="メモ 3 2 3 2 2" xfId="2438"/>
    <cellStyle name="メモ 3 2 3 3" xfId="2439"/>
    <cellStyle name="メモ 3 2 3_セツ_将来売上計画_画面遷移図" xfId="2440"/>
    <cellStyle name="メモ 3 2 4" xfId="2441"/>
    <cellStyle name="メモ 3 2 4 2" xfId="2442"/>
    <cellStyle name="メモ 3 2 4 2 2" xfId="2443"/>
    <cellStyle name="メモ 3 2 4 3" xfId="2444"/>
    <cellStyle name="メモ 3 2 4_セツ_将来売上計画_画面遷移図" xfId="2445"/>
    <cellStyle name="メモ 3 2 5" xfId="2446"/>
    <cellStyle name="メモ 3 2 5 2" xfId="2447"/>
    <cellStyle name="メモ 3 2 5 2 2" xfId="2448"/>
    <cellStyle name="メモ 3 2 5 3" xfId="2449"/>
    <cellStyle name="メモ 3 2 5_セツ_将来売上計画_画面遷移図" xfId="2450"/>
    <cellStyle name="メモ 3 2 6" xfId="2451"/>
    <cellStyle name="メモ 3 2 7" xfId="2452"/>
    <cellStyle name="メモ 3 2 8" xfId="2453"/>
    <cellStyle name="メモ 3 2 9" xfId="2454"/>
    <cellStyle name="メモ 3 2_セツ_将来売上計画_画面遷移図" xfId="2455"/>
    <cellStyle name="メモ 3 3" xfId="2456"/>
    <cellStyle name="メモ 3 3 2" xfId="2457"/>
    <cellStyle name="メモ 3 3 2 2" xfId="2458"/>
    <cellStyle name="メモ 3 3 2 2 2" xfId="2459"/>
    <cellStyle name="メモ 3 3 2 2 2 2" xfId="2460"/>
    <cellStyle name="メモ 3 3 2 2 3" xfId="2461"/>
    <cellStyle name="メモ 3 3 2 2_セツ_将来売上計画_画面遷移図" xfId="2462"/>
    <cellStyle name="メモ 3 3 2 3" xfId="2463"/>
    <cellStyle name="メモ 3 3 2 3 2" xfId="2464"/>
    <cellStyle name="メモ 3 3 2 3 2 2" xfId="2465"/>
    <cellStyle name="メモ 3 3 2 3 3" xfId="2466"/>
    <cellStyle name="メモ 3 3 2 3_セツ_将来売上計画_画面遷移図" xfId="2467"/>
    <cellStyle name="メモ 3 3 2 4" xfId="2468"/>
    <cellStyle name="メモ 3 3 2 4 2" xfId="2469"/>
    <cellStyle name="メモ 3 3 2 5" xfId="2470"/>
    <cellStyle name="メモ 3 3 2_セツ_将来売上計画_画面遷移図" xfId="2471"/>
    <cellStyle name="メモ 3 3 3" xfId="2472"/>
    <cellStyle name="メモ 3 3 3 2" xfId="2473"/>
    <cellStyle name="メモ 3 3 3 2 2" xfId="2474"/>
    <cellStyle name="メモ 3 3 3 3" xfId="2475"/>
    <cellStyle name="メモ 3 3 3_セツ_将来売上計画_画面遷移図" xfId="2476"/>
    <cellStyle name="メモ 3 3 4" xfId="2477"/>
    <cellStyle name="メモ 3 3 4 2" xfId="2478"/>
    <cellStyle name="メモ 3 3 4 2 2" xfId="2479"/>
    <cellStyle name="メモ 3 3 4 3" xfId="2480"/>
    <cellStyle name="メモ 3 3 4_セツ_将来売上計画_画面遷移図" xfId="2481"/>
    <cellStyle name="メモ 3 3 5" xfId="2482"/>
    <cellStyle name="メモ 3 3 5 2" xfId="2483"/>
    <cellStyle name="メモ 3 3 5 2 2" xfId="2484"/>
    <cellStyle name="メモ 3 3 5 3" xfId="2485"/>
    <cellStyle name="メモ 3 3 5_セツ_将来売上計画_画面遷移図" xfId="2486"/>
    <cellStyle name="メモ 3 3 6" xfId="2487"/>
    <cellStyle name="メモ 3 3_セツ_将来売上計画_画面遷移図" xfId="2488"/>
    <cellStyle name="メモ 3 4" xfId="2489"/>
    <cellStyle name="メモ 3 5" xfId="2490"/>
    <cellStyle name="メモ 3 6" xfId="2491"/>
    <cellStyle name="メモ 3 7" xfId="2492"/>
    <cellStyle name="メモ 3 8" xfId="2493"/>
    <cellStyle name="メモ 3 9" xfId="2494"/>
    <cellStyle name="メモ 3_セツ_将来売上計画_画面遷移図" xfId="2495"/>
    <cellStyle name="メモ 4" xfId="2496"/>
    <cellStyle name="メモ 4 10" xfId="2497"/>
    <cellStyle name="メモ 4 11" xfId="2498"/>
    <cellStyle name="メモ 4 12" xfId="2499"/>
    <cellStyle name="メモ 4 2" xfId="2500"/>
    <cellStyle name="メモ 4 3" xfId="2501"/>
    <cellStyle name="メモ 4 3 2" xfId="2502"/>
    <cellStyle name="メモ 4 3 2 2" xfId="2503"/>
    <cellStyle name="メモ 4 3 2 2 2" xfId="2504"/>
    <cellStyle name="メモ 4 3 2 2 2 2" xfId="2505"/>
    <cellStyle name="メモ 4 3 2 2 3" xfId="2506"/>
    <cellStyle name="メモ 4 3 2 2_セツ_将来売上計画_画面遷移図" xfId="2507"/>
    <cellStyle name="メモ 4 3 2 3" xfId="2508"/>
    <cellStyle name="メモ 4 3 2 3 2" xfId="2509"/>
    <cellStyle name="メモ 4 3 2 3 2 2" xfId="2510"/>
    <cellStyle name="メモ 4 3 2 3 3" xfId="2511"/>
    <cellStyle name="メモ 4 3 2 3_セツ_将来売上計画_画面遷移図" xfId="2512"/>
    <cellStyle name="メモ 4 3 2 4" xfId="2513"/>
    <cellStyle name="メモ 4 3 2 4 2" xfId="2514"/>
    <cellStyle name="メモ 4 3 2 5" xfId="2515"/>
    <cellStyle name="メモ 4 3 2_セツ_将来売上計画_画面遷移図" xfId="2516"/>
    <cellStyle name="メモ 4 3 3" xfId="2517"/>
    <cellStyle name="メモ 4 3 3 2" xfId="2518"/>
    <cellStyle name="メモ 4 3 3 2 2" xfId="2519"/>
    <cellStyle name="メモ 4 3 3 3" xfId="2520"/>
    <cellStyle name="メモ 4 3 3_セツ_将来売上計画_画面遷移図" xfId="2521"/>
    <cellStyle name="メモ 4 3 4" xfId="2522"/>
    <cellStyle name="メモ 4 3 4 2" xfId="2523"/>
    <cellStyle name="メモ 4 3 4 2 2" xfId="2524"/>
    <cellStyle name="メモ 4 3 4 3" xfId="2525"/>
    <cellStyle name="メモ 4 3 4_セツ_将来売上計画_画面遷移図" xfId="2526"/>
    <cellStyle name="メモ 4 3 5" xfId="2527"/>
    <cellStyle name="メモ 4 3 5 2" xfId="2528"/>
    <cellStyle name="メモ 4 3 6" xfId="2529"/>
    <cellStyle name="メモ 4 3_セツ_将来売上計画_画面遷移図" xfId="2530"/>
    <cellStyle name="メモ 4 4" xfId="2531"/>
    <cellStyle name="メモ 4 4 2" xfId="2532"/>
    <cellStyle name="メモ 4 4 2 2" xfId="2533"/>
    <cellStyle name="メモ 4 4 3" xfId="2534"/>
    <cellStyle name="メモ 4 4_セツ_将来売上計画_画面遷移図" xfId="2535"/>
    <cellStyle name="メモ 4 5" xfId="2536"/>
    <cellStyle name="メモ 4 5 2" xfId="2537"/>
    <cellStyle name="メモ 4 5 2 2" xfId="2538"/>
    <cellStyle name="メモ 4 5 3" xfId="2539"/>
    <cellStyle name="メモ 4 5_セツ_将来売上計画_画面遷移図" xfId="2540"/>
    <cellStyle name="メモ 4 6" xfId="2541"/>
    <cellStyle name="メモ 4 6 2" xfId="2542"/>
    <cellStyle name="メモ 4 6 2 2" xfId="2543"/>
    <cellStyle name="メモ 4 6 3" xfId="2544"/>
    <cellStyle name="メモ 4 6_セツ_将来売上計画_画面遷移図" xfId="2545"/>
    <cellStyle name="メモ 4 7" xfId="2546"/>
    <cellStyle name="メモ 4 8" xfId="2547"/>
    <cellStyle name="メモ 4 9" xfId="2548"/>
    <cellStyle name="メモ 4_セツ_将来売上計画_画面遷移図" xfId="2549"/>
    <cellStyle name="メモ 5" xfId="2550"/>
    <cellStyle name="メモ 5 2" xfId="2551"/>
    <cellStyle name="メモ 5_セツ_将来売上計画_画面遷移図" xfId="2552"/>
    <cellStyle name="メモ 6" xfId="2553"/>
    <cellStyle name="メモ 6 2" xfId="2554"/>
    <cellStyle name="メモ 6 2 2" xfId="2555"/>
    <cellStyle name="メモ 6 2 2 2" xfId="2556"/>
    <cellStyle name="メモ 6 2 3" xfId="2557"/>
    <cellStyle name="メモ 6 2_セツ_将来売上計画_画面遷移図" xfId="2558"/>
    <cellStyle name="メモ 6 3" xfId="2559"/>
    <cellStyle name="メモ 6 3 2" xfId="2560"/>
    <cellStyle name="メモ 6 3 2 2" xfId="2561"/>
    <cellStyle name="メモ 6 3 3" xfId="2562"/>
    <cellStyle name="メモ 6 3_セツ_将来売上計画_画面遷移図" xfId="2563"/>
    <cellStyle name="メモ 6 4" xfId="2564"/>
    <cellStyle name="メモ 6 4 2" xfId="2565"/>
    <cellStyle name="メモ 6 5" xfId="2566"/>
    <cellStyle name="メモ 6_セツ_将来売上計画_画面遷移図" xfId="2567"/>
    <cellStyle name="メモ 7" xfId="2568"/>
    <cellStyle name="メモ 8" xfId="2569"/>
    <cellStyle name="メモ 9" xfId="2570"/>
    <cellStyle name="も" xfId="2571"/>
    <cellStyle name="リンク セル 10" xfId="2572"/>
    <cellStyle name="リンク セル 2" xfId="2573"/>
    <cellStyle name="リンク セル 2 2" xfId="2574"/>
    <cellStyle name="リンク セル 2 3" xfId="2575"/>
    <cellStyle name="リンク セル 2 3 2" xfId="2576"/>
    <cellStyle name="リンク セル 2 4" xfId="2577"/>
    <cellStyle name="リンク セル 2_セツ_将来売上計画_画面遷移図" xfId="2578"/>
    <cellStyle name="リンク セル 3" xfId="2579"/>
    <cellStyle name="リンク セル 3 2" xfId="2580"/>
    <cellStyle name="リンク セル 3 2 2" xfId="2581"/>
    <cellStyle name="リンク セル 3 2 2 2" xfId="2582"/>
    <cellStyle name="リンク セル 3 2 3" xfId="2583"/>
    <cellStyle name="リンク セル 3 2_セツ_将来売上計画_画面遷移図" xfId="2584"/>
    <cellStyle name="リンク セル 3 3" xfId="2585"/>
    <cellStyle name="リンク セル 3 4" xfId="2586"/>
    <cellStyle name="リンク セル 3 5" xfId="2587"/>
    <cellStyle name="リンク セル 3 6" xfId="2588"/>
    <cellStyle name="リンク セル 3 7" xfId="2589"/>
    <cellStyle name="リンク セル 3 8" xfId="2590"/>
    <cellStyle name="リンク セル 3_セツ_将来売上計画_画面遷移図" xfId="2591"/>
    <cellStyle name="リンク セル 4" xfId="2592"/>
    <cellStyle name="リンク セル 4 2" xfId="2593"/>
    <cellStyle name="リンク セル 4 2 2" xfId="2594"/>
    <cellStyle name="リンク セル 4 2 3" xfId="2595"/>
    <cellStyle name="リンク セル 4 2_セツ_将来売上計画_画面遷移図" xfId="2596"/>
    <cellStyle name="リンク セル 4 3" xfId="2597"/>
    <cellStyle name="リンク セル 4 3 2" xfId="2598"/>
    <cellStyle name="リンク セル 4 4" xfId="2599"/>
    <cellStyle name="リンク セル 4 5" xfId="2600"/>
    <cellStyle name="リンク セル 4 5 2" xfId="2601"/>
    <cellStyle name="リンク セル 4 6" xfId="2602"/>
    <cellStyle name="リンク セル 4 7" xfId="2603"/>
    <cellStyle name="リンク セル 4 8" xfId="2604"/>
    <cellStyle name="リンク セル 4_セツ_将来売上計画_画面遷移図" xfId="2605"/>
    <cellStyle name="リンク セル 5" xfId="2606"/>
    <cellStyle name="リンク セル 5 2" xfId="2607"/>
    <cellStyle name="リンク セル 5 3" xfId="2608"/>
    <cellStyle name="リンク セル 5_セツ_将来売上計画_画面遷移図" xfId="2609"/>
    <cellStyle name="リンク セル 6" xfId="2610"/>
    <cellStyle name="リンク セル 6 2" xfId="2611"/>
    <cellStyle name="リンク セル 7" xfId="2612"/>
    <cellStyle name="リンク セル 7 2" xfId="2613"/>
    <cellStyle name="リンク セル 8" xfId="2614"/>
    <cellStyle name="リンク セル 9" xfId="2615"/>
    <cellStyle name="_x001d__x000c_K_x0014__x000d_&gt;V_x0001_&gt;_x0014_n_x001e__x0007__x0001__x0001_" xfId="2616"/>
    <cellStyle name="悪い 10" xfId="2617"/>
    <cellStyle name="悪い 2" xfId="2618"/>
    <cellStyle name="悪い 2 2" xfId="2619"/>
    <cellStyle name="悪い 2 3" xfId="2620"/>
    <cellStyle name="悪い 2 3 2" xfId="2621"/>
    <cellStyle name="悪い 2 4" xfId="2622"/>
    <cellStyle name="悪い 2_建設BU４月月次報告書式" xfId="2623"/>
    <cellStyle name="悪い 3" xfId="2624"/>
    <cellStyle name="悪い 3 2" xfId="2625"/>
    <cellStyle name="悪い 3 2 2" xfId="2626"/>
    <cellStyle name="悪い 3 2 2 2" xfId="2627"/>
    <cellStyle name="悪い 3 2 3" xfId="2628"/>
    <cellStyle name="悪い 3 3" xfId="2629"/>
    <cellStyle name="悪い 3 4" xfId="2630"/>
    <cellStyle name="悪い 3 5" xfId="2631"/>
    <cellStyle name="悪い 4" xfId="2632"/>
    <cellStyle name="悪い 4 2" xfId="2633"/>
    <cellStyle name="悪い 4 2 2" xfId="2634"/>
    <cellStyle name="悪い 4 2 3" xfId="2635"/>
    <cellStyle name="悪い 4 3" xfId="2636"/>
    <cellStyle name="悪い 4 3 2" xfId="2637"/>
    <cellStyle name="悪い 4 4" xfId="2638"/>
    <cellStyle name="悪い 4 5" xfId="2639"/>
    <cellStyle name="悪い 4 5 2" xfId="2640"/>
    <cellStyle name="悪い 4 6" xfId="2641"/>
    <cellStyle name="悪い 4_建設BU４月月次報告書式" xfId="2642"/>
    <cellStyle name="悪い 5" xfId="2643"/>
    <cellStyle name="悪い 5 2" xfId="2644"/>
    <cellStyle name="悪い 5 3" xfId="2645"/>
    <cellStyle name="悪い 6" xfId="2646"/>
    <cellStyle name="悪い 6 2" xfId="2647"/>
    <cellStyle name="悪い 7" xfId="2648"/>
    <cellStyle name="悪い 7 2" xfId="2649"/>
    <cellStyle name="悪い 8" xfId="2650"/>
    <cellStyle name="悪い 9" xfId="2651"/>
    <cellStyle name="下点線" xfId="2652"/>
    <cellStyle name="解释性文本" xfId="2653"/>
    <cellStyle name="解释性文本 2" xfId="2654"/>
    <cellStyle name="強調 1" xfId="2655"/>
    <cellStyle name="強調 2" xfId="2656"/>
    <cellStyle name="計算 10" xfId="2657"/>
    <cellStyle name="計算 2" xfId="2658"/>
    <cellStyle name="計算 2 2" xfId="2659"/>
    <cellStyle name="計算 2 3" xfId="2660"/>
    <cellStyle name="計算 2 3 2" xfId="2661"/>
    <cellStyle name="計算 2 4" xfId="2662"/>
    <cellStyle name="計算 2_セツ_将来売上計画_画面遷移図" xfId="2663"/>
    <cellStyle name="計算 3" xfId="2664"/>
    <cellStyle name="計算 3 2" xfId="2665"/>
    <cellStyle name="計算 3 2 2" xfId="2666"/>
    <cellStyle name="計算 3 2 2 2" xfId="2667"/>
    <cellStyle name="計算 3 2 3" xfId="2668"/>
    <cellStyle name="計算 3 2_セツ_将来売上計画_画面遷移図" xfId="2669"/>
    <cellStyle name="計算 3 3" xfId="2670"/>
    <cellStyle name="計算 3 4" xfId="2671"/>
    <cellStyle name="計算 3 5" xfId="2672"/>
    <cellStyle name="計算 3 6" xfId="2673"/>
    <cellStyle name="計算 3 7" xfId="2674"/>
    <cellStyle name="計算 3 8" xfId="2675"/>
    <cellStyle name="計算 3_セツ_将来売上計画_画面遷移図" xfId="2676"/>
    <cellStyle name="計算 4" xfId="2677"/>
    <cellStyle name="計算 4 2" xfId="2678"/>
    <cellStyle name="計算 4 2 2" xfId="2679"/>
    <cellStyle name="計算 4 2 3" xfId="2680"/>
    <cellStyle name="計算 4 2_セツ_将来売上計画_画面遷移図" xfId="2681"/>
    <cellStyle name="計算 4 3" xfId="2682"/>
    <cellStyle name="計算 4 3 2" xfId="2683"/>
    <cellStyle name="計算 4 4" xfId="2684"/>
    <cellStyle name="計算 4 5" xfId="2685"/>
    <cellStyle name="計算 4 5 2" xfId="2686"/>
    <cellStyle name="計算 4 6" xfId="2687"/>
    <cellStyle name="計算 4 7" xfId="2688"/>
    <cellStyle name="計算 4 8" xfId="2689"/>
    <cellStyle name="計算 4_セツ_将来売上計画_画面遷移図" xfId="2690"/>
    <cellStyle name="計算 5" xfId="2691"/>
    <cellStyle name="計算 5 2" xfId="2692"/>
    <cellStyle name="計算 5 3" xfId="2693"/>
    <cellStyle name="計算 5_セツ_将来売上計画_画面遷移図" xfId="2694"/>
    <cellStyle name="計算 6" xfId="2695"/>
    <cellStyle name="計算 7" xfId="2696"/>
    <cellStyle name="計算 7 2" xfId="2697"/>
    <cellStyle name="計算 8" xfId="2698"/>
    <cellStyle name="計算 9" xfId="2699"/>
    <cellStyle name="警告文 10" xfId="2700"/>
    <cellStyle name="警告文 2" xfId="2701"/>
    <cellStyle name="警告文 2 2" xfId="2702"/>
    <cellStyle name="警告文 2 3" xfId="2703"/>
    <cellStyle name="警告文 2 3 2" xfId="2704"/>
    <cellStyle name="警告文 2 4" xfId="2705"/>
    <cellStyle name="警告文 2_建設BU４月月次報告書式" xfId="2706"/>
    <cellStyle name="警告文 3" xfId="2707"/>
    <cellStyle name="警告文 3 2" xfId="2708"/>
    <cellStyle name="警告文 3 2 2" xfId="2709"/>
    <cellStyle name="警告文 3 2 2 2" xfId="2710"/>
    <cellStyle name="警告文 3 2 3" xfId="2711"/>
    <cellStyle name="警告文 3 3" xfId="2712"/>
    <cellStyle name="警告文 3 4" xfId="2713"/>
    <cellStyle name="警告文 3 5" xfId="2714"/>
    <cellStyle name="警告文 4" xfId="2715"/>
    <cellStyle name="警告文 4 2" xfId="2716"/>
    <cellStyle name="警告文 4 2 2" xfId="2717"/>
    <cellStyle name="警告文 4 2 3" xfId="2718"/>
    <cellStyle name="警告文 4 3" xfId="2719"/>
    <cellStyle name="警告文 4 3 2" xfId="2720"/>
    <cellStyle name="警告文 4 4" xfId="2721"/>
    <cellStyle name="警告文 4 5" xfId="2722"/>
    <cellStyle name="警告文 4 5 2" xfId="2723"/>
    <cellStyle name="警告文 4 6" xfId="2724"/>
    <cellStyle name="警告文 4_建設BU４月月次報告書式" xfId="2725"/>
    <cellStyle name="警告文 5" xfId="2726"/>
    <cellStyle name="警告文 5 2" xfId="2727"/>
    <cellStyle name="警告文 5 3" xfId="2728"/>
    <cellStyle name="警告文 6" xfId="2729"/>
    <cellStyle name="警告文 6 2" xfId="2730"/>
    <cellStyle name="警告文 7" xfId="2731"/>
    <cellStyle name="警告文 7 2" xfId="2732"/>
    <cellStyle name="警告文 8" xfId="2733"/>
    <cellStyle name="警告文 9" xfId="2734"/>
    <cellStyle name="警告文本" xfId="2735"/>
    <cellStyle name="警告文本 2" xfId="2736"/>
    <cellStyle name="桁蟻唇Ｆ [0.00]_Sheet1" xfId="2737"/>
    <cellStyle name="桁蟻唇Ｆ_Sheet1" xfId="2738"/>
    <cellStyle name="桁区切り [0.?]" xfId="2739"/>
    <cellStyle name="桁区切り 10" xfId="2740"/>
    <cellStyle name="桁区切り 11" xfId="2741"/>
    <cellStyle name="桁区切り 11 2" xfId="2742"/>
    <cellStyle name="桁区切り 12" xfId="2743"/>
    <cellStyle name="桁区切り 12 2" xfId="2744"/>
    <cellStyle name="桁区切り 13" xfId="2745"/>
    <cellStyle name="桁区切り 13 2" xfId="2746"/>
    <cellStyle name="桁区切り 14" xfId="2747"/>
    <cellStyle name="桁区切り 14 2" xfId="2748"/>
    <cellStyle name="桁区切り 15" xfId="2749"/>
    <cellStyle name="桁区切り 15 2" xfId="2750"/>
    <cellStyle name="桁区切り 16" xfId="2751"/>
    <cellStyle name="桁区切り 16 2" xfId="2752"/>
    <cellStyle name="桁区切り 17" xfId="2753"/>
    <cellStyle name="桁区切り 17 2" xfId="2754"/>
    <cellStyle name="桁区切り 18" xfId="2755"/>
    <cellStyle name="桁区切り 18 2" xfId="2756"/>
    <cellStyle name="桁区切り 19" xfId="2757"/>
    <cellStyle name="桁区切り 19 2" xfId="2758"/>
    <cellStyle name="桁区切り 2" xfId="2759"/>
    <cellStyle name="桁区切り 2 2" xfId="2760"/>
    <cellStyle name="桁区切り 2 3" xfId="2761"/>
    <cellStyle name="桁区切り 2 4" xfId="2762"/>
    <cellStyle name="桁区切り 2 5" xfId="2763"/>
    <cellStyle name="桁区切り 2 6" xfId="2764"/>
    <cellStyle name="桁区切り 2 6 2" xfId="2765"/>
    <cellStyle name="桁区切り 20" xfId="2766"/>
    <cellStyle name="桁区切り 20 2" xfId="2767"/>
    <cellStyle name="桁区切り 21" xfId="2768"/>
    <cellStyle name="桁区切り 21 2" xfId="2769"/>
    <cellStyle name="桁区切り 22" xfId="2770"/>
    <cellStyle name="桁区切り 22 2" xfId="2771"/>
    <cellStyle name="桁区切り 23" xfId="2772"/>
    <cellStyle name="桁区切り 23 2" xfId="2773"/>
    <cellStyle name="桁区切り 24" xfId="2774"/>
    <cellStyle name="桁区切り 24 2" xfId="2775"/>
    <cellStyle name="桁区切り 25" xfId="2776"/>
    <cellStyle name="桁区切り 25 2" xfId="2777"/>
    <cellStyle name="桁区切り 26" xfId="2778"/>
    <cellStyle name="桁区切り 26 2" xfId="2779"/>
    <cellStyle name="桁区切り 27" xfId="2780"/>
    <cellStyle name="桁区切り 27 2" xfId="2781"/>
    <cellStyle name="桁区切り 28" xfId="2782"/>
    <cellStyle name="桁区切り 28 2" xfId="2783"/>
    <cellStyle name="桁区切り 29" xfId="2784"/>
    <cellStyle name="桁区切り 29 2" xfId="2785"/>
    <cellStyle name="桁区切り 3" xfId="2786"/>
    <cellStyle name="桁区切り 3 2" xfId="2787"/>
    <cellStyle name="桁区切り 30" xfId="2788"/>
    <cellStyle name="桁区切り 30 2" xfId="2789"/>
    <cellStyle name="桁区切り 31" xfId="2790"/>
    <cellStyle name="桁区切り 31 2" xfId="2791"/>
    <cellStyle name="桁区切り 32" xfId="2792"/>
    <cellStyle name="桁区切り 32 2" xfId="2793"/>
    <cellStyle name="桁区切り 33" xfId="2794"/>
    <cellStyle name="桁区切り 33 2" xfId="2795"/>
    <cellStyle name="桁区切り 34" xfId="2796"/>
    <cellStyle name="桁区切り 34 2" xfId="2797"/>
    <cellStyle name="桁区切り 35" xfId="2798"/>
    <cellStyle name="桁区切り 35 2" xfId="2799"/>
    <cellStyle name="桁区切り 36" xfId="2800"/>
    <cellStyle name="桁区切り 36 2" xfId="2801"/>
    <cellStyle name="桁区切り 37" xfId="2802"/>
    <cellStyle name="桁区切り 37 2" xfId="2803"/>
    <cellStyle name="桁区切り 38" xfId="2804"/>
    <cellStyle name="桁区切り 38 2" xfId="2805"/>
    <cellStyle name="桁区切り 39" xfId="2806"/>
    <cellStyle name="桁区切り 39 2" xfId="2807"/>
    <cellStyle name="桁区切り 4" xfId="2808"/>
    <cellStyle name="桁区切り 4 2" xfId="2809"/>
    <cellStyle name="桁区切り 4 3" xfId="2810"/>
    <cellStyle name="桁区切り 40" xfId="2811"/>
    <cellStyle name="桁区切り 40 2" xfId="2812"/>
    <cellStyle name="桁区切り 41" xfId="2813"/>
    <cellStyle name="桁区切り 41 2" xfId="2814"/>
    <cellStyle name="桁区切り 42" xfId="2815"/>
    <cellStyle name="桁区切り 43" xfId="2816"/>
    <cellStyle name="桁区切り 44" xfId="2817"/>
    <cellStyle name="桁区切り 45" xfId="2818"/>
    <cellStyle name="桁区切り 46" xfId="2819"/>
    <cellStyle name="桁区切り 47" xfId="2820"/>
    <cellStyle name="桁区切り 48" xfId="2821"/>
    <cellStyle name="桁区切り 49" xfId="2822"/>
    <cellStyle name="桁区切り 5" xfId="2823"/>
    <cellStyle name="桁区切り 50" xfId="2824"/>
    <cellStyle name="桁区切り 51" xfId="2825"/>
    <cellStyle name="桁区切り 52" xfId="2826"/>
    <cellStyle name="桁区切り 53" xfId="2827"/>
    <cellStyle name="桁区切り 54" xfId="2828"/>
    <cellStyle name="桁区切り 55" xfId="2829"/>
    <cellStyle name="桁区切り 55 2" xfId="2830"/>
    <cellStyle name="桁区切り 56" xfId="2831"/>
    <cellStyle name="桁区切り 56 2" xfId="2832"/>
    <cellStyle name="桁区切り 57" xfId="2833"/>
    <cellStyle name="桁区切り 57 2" xfId="2834"/>
    <cellStyle name="桁区切り 58" xfId="2835"/>
    <cellStyle name="桁区切り 59" xfId="2836"/>
    <cellStyle name="桁区切り 6" xfId="2837"/>
    <cellStyle name="桁区切り 60" xfId="2838"/>
    <cellStyle name="桁区切り 61" xfId="2839"/>
    <cellStyle name="桁区切り 62" xfId="2840"/>
    <cellStyle name="桁区切り 63" xfId="2841"/>
    <cellStyle name="桁区切り 64" xfId="2842"/>
    <cellStyle name="桁区切り 65" xfId="2843"/>
    <cellStyle name="桁区切り 66" xfId="2844"/>
    <cellStyle name="桁区切り 67" xfId="2845"/>
    <cellStyle name="桁区切り 68" xfId="2846"/>
    <cellStyle name="桁区切り 69" xfId="2847"/>
    <cellStyle name="桁区切り 7" xfId="2848"/>
    <cellStyle name="桁区切り 8" xfId="2849"/>
    <cellStyle name="桁区切り 9" xfId="2850"/>
    <cellStyle name="見出し 1 2" xfId="2851"/>
    <cellStyle name="見出し 1 2 2" xfId="2852"/>
    <cellStyle name="見出し 1 2 2 2" xfId="2853"/>
    <cellStyle name="見出し 1 2 3" xfId="2854"/>
    <cellStyle name="見出し 1 2_セツ_将来売上計画_画面遷移図" xfId="2855"/>
    <cellStyle name="見出し 1 3" xfId="2856"/>
    <cellStyle name="見出し 1 3 2" xfId="2857"/>
    <cellStyle name="見出し 1 3 2 2" xfId="2858"/>
    <cellStyle name="見出し 1 3 2 3" xfId="2859"/>
    <cellStyle name="見出し 1 3 2_セツ_将来売上計画_画面遷移図" xfId="2860"/>
    <cellStyle name="見出し 1 3 3" xfId="2861"/>
    <cellStyle name="見出し 1 3 3 2" xfId="2862"/>
    <cellStyle name="見出し 1 3 4" xfId="2863"/>
    <cellStyle name="見出し 1 3 5" xfId="2864"/>
    <cellStyle name="見出し 1 3 5 2" xfId="2865"/>
    <cellStyle name="見出し 1 3 6" xfId="2866"/>
    <cellStyle name="見出し 1 3 7" xfId="2867"/>
    <cellStyle name="見出し 1 3 8" xfId="2868"/>
    <cellStyle name="見出し 1 3_セツ_将来売上計画_画面遷移図" xfId="2869"/>
    <cellStyle name="見出し 1 4" xfId="2870"/>
    <cellStyle name="見出し 1 4 2" xfId="2871"/>
    <cellStyle name="見出し 1 4 3" xfId="2872"/>
    <cellStyle name="見出し 1 4_セツ_将来売上計画_画面遷移図" xfId="2873"/>
    <cellStyle name="見出し 1 5" xfId="2874"/>
    <cellStyle name="見出し 1 6" xfId="2875"/>
    <cellStyle name="見出し 1 6 2" xfId="2876"/>
    <cellStyle name="見出し 1 7" xfId="2877"/>
    <cellStyle name="見出し 2 2" xfId="2878"/>
    <cellStyle name="見出し 2 2 2" xfId="2879"/>
    <cellStyle name="見出し 2 2 2 2" xfId="2880"/>
    <cellStyle name="見出し 2 2 3" xfId="2881"/>
    <cellStyle name="見出し 2 2_セツ_将来売上計画_画面遷移図" xfId="2882"/>
    <cellStyle name="見出し 2 3" xfId="2883"/>
    <cellStyle name="見出し 2 3 2" xfId="2884"/>
    <cellStyle name="見出し 2 3 2 2" xfId="2885"/>
    <cellStyle name="見出し 2 3 2 3" xfId="2886"/>
    <cellStyle name="見出し 2 3 2_セツ_将来売上計画_画面遷移図" xfId="2887"/>
    <cellStyle name="見出し 2 3 3" xfId="2888"/>
    <cellStyle name="見出し 2 3 3 2" xfId="2889"/>
    <cellStyle name="見出し 2 3 4" xfId="2890"/>
    <cellStyle name="見出し 2 3 5" xfId="2891"/>
    <cellStyle name="見出し 2 3 5 2" xfId="2892"/>
    <cellStyle name="見出し 2 3 6" xfId="2893"/>
    <cellStyle name="見出し 2 3 7" xfId="2894"/>
    <cellStyle name="見出し 2 3 8" xfId="2895"/>
    <cellStyle name="見出し 2 3_セツ_将来売上計画_画面遷移図" xfId="2896"/>
    <cellStyle name="見出し 2 4" xfId="2897"/>
    <cellStyle name="見出し 2 4 2" xfId="2898"/>
    <cellStyle name="見出し 2 4 3" xfId="2899"/>
    <cellStyle name="見出し 2 4_セツ_将来売上計画_画面遷移図" xfId="2900"/>
    <cellStyle name="見出し 2 5" xfId="2901"/>
    <cellStyle name="見出し 2 6" xfId="2902"/>
    <cellStyle name="見出し 2 6 2" xfId="2903"/>
    <cellStyle name="見出し 2 7" xfId="2904"/>
    <cellStyle name="見出し 3 2" xfId="2905"/>
    <cellStyle name="見出し 3 2 2" xfId="2906"/>
    <cellStyle name="見出し 3 2 2 2" xfId="2907"/>
    <cellStyle name="見出し 3 2 3" xfId="2908"/>
    <cellStyle name="見出し 3 2_セツ_将来売上計画_画面遷移図" xfId="2909"/>
    <cellStyle name="見出し 3 3" xfId="2910"/>
    <cellStyle name="見出し 3 3 2" xfId="2911"/>
    <cellStyle name="見出し 3 3 2 10" xfId="2912"/>
    <cellStyle name="見出し 3 3 2 11" xfId="2913"/>
    <cellStyle name="見出し 3 3 2 12" xfId="2914"/>
    <cellStyle name="見出し 3 3 2 13" xfId="2915"/>
    <cellStyle name="見出し 3 3 2 14" xfId="2916"/>
    <cellStyle name="見出し 3 3 2 15" xfId="2917"/>
    <cellStyle name="見出し 3 3 2 2" xfId="2918"/>
    <cellStyle name="見出し 3 3 2 2 10" xfId="2919"/>
    <cellStyle name="見出し 3 3 2 2 11" xfId="2920"/>
    <cellStyle name="見出し 3 3 2 2 12" xfId="2921"/>
    <cellStyle name="見出し 3 3 2 2 13" xfId="2922"/>
    <cellStyle name="見出し 3 3 2 2 2" xfId="2923"/>
    <cellStyle name="見出し 3 3 2 2 3" xfId="2924"/>
    <cellStyle name="見出し 3 3 2 2 4" xfId="2925"/>
    <cellStyle name="見出し 3 3 2 2 5" xfId="2926"/>
    <cellStyle name="見出し 3 3 2 2 6" xfId="2927"/>
    <cellStyle name="見出し 3 3 2 2 7" xfId="2928"/>
    <cellStyle name="見出し 3 3 2 2 8" xfId="2929"/>
    <cellStyle name="見出し 3 3 2 2 9" xfId="2930"/>
    <cellStyle name="見出し 3 3 2 3" xfId="2931"/>
    <cellStyle name="見出し 3 3 2 4" xfId="2932"/>
    <cellStyle name="見出し 3 3 2 5" xfId="2933"/>
    <cellStyle name="見出し 3 3 2 6" xfId="2934"/>
    <cellStyle name="見出し 3 3 2 7" xfId="2935"/>
    <cellStyle name="見出し 3 3 2 8" xfId="2936"/>
    <cellStyle name="見出し 3 3 2 9" xfId="2937"/>
    <cellStyle name="見出し 3 3 2_セツ_将来売上計画_画面遷移図" xfId="2938"/>
    <cellStyle name="見出し 3 3 3" xfId="2939"/>
    <cellStyle name="見出し 3 3 3 2" xfId="2940"/>
    <cellStyle name="見出し 3 3 4" xfId="2941"/>
    <cellStyle name="見出し 3 3 4 10" xfId="2942"/>
    <cellStyle name="見出し 3 3 4 11" xfId="2943"/>
    <cellStyle name="見出し 3 3 4 12" xfId="2944"/>
    <cellStyle name="見出し 3 3 4 13" xfId="2945"/>
    <cellStyle name="見出し 3 3 4 2" xfId="2946"/>
    <cellStyle name="見出し 3 3 4 3" xfId="2947"/>
    <cellStyle name="見出し 3 3 4 4" xfId="2948"/>
    <cellStyle name="見出し 3 3 4 5" xfId="2949"/>
    <cellStyle name="見出し 3 3 4 6" xfId="2950"/>
    <cellStyle name="見出し 3 3 4 7" xfId="2951"/>
    <cellStyle name="見出し 3 3 4 8" xfId="2952"/>
    <cellStyle name="見出し 3 3 4 9" xfId="2953"/>
    <cellStyle name="見出し 3 3 5" xfId="2954"/>
    <cellStyle name="見出し 3 3 5 2" xfId="2955"/>
    <cellStyle name="見出し 3 3 6" xfId="2956"/>
    <cellStyle name="見出し 3 3 7" xfId="2957"/>
    <cellStyle name="見出し 3 3 8" xfId="2958"/>
    <cellStyle name="見出し 3 3_セツ_将来売上計画_画面遷移図" xfId="2959"/>
    <cellStyle name="見出し 3 4" xfId="2960"/>
    <cellStyle name="見出し 3 4 10" xfId="2961"/>
    <cellStyle name="見出し 3 4 11" xfId="2962"/>
    <cellStyle name="見出し 3 4 12" xfId="2963"/>
    <cellStyle name="見出し 3 4 13" xfId="2964"/>
    <cellStyle name="見出し 3 4 14" xfId="2965"/>
    <cellStyle name="見出し 3 4 15" xfId="2966"/>
    <cellStyle name="見出し 3 4 2" xfId="2967"/>
    <cellStyle name="見出し 3 4 2 10" xfId="2968"/>
    <cellStyle name="見出し 3 4 2 11" xfId="2969"/>
    <cellStyle name="見出し 3 4 2 12" xfId="2970"/>
    <cellStyle name="見出し 3 4 2 13" xfId="2971"/>
    <cellStyle name="見出し 3 4 2 2" xfId="2972"/>
    <cellStyle name="見出し 3 4 2 3" xfId="2973"/>
    <cellStyle name="見出し 3 4 2 4" xfId="2974"/>
    <cellStyle name="見出し 3 4 2 5" xfId="2975"/>
    <cellStyle name="見出し 3 4 2 6" xfId="2976"/>
    <cellStyle name="見出し 3 4 2 7" xfId="2977"/>
    <cellStyle name="見出し 3 4 2 8" xfId="2978"/>
    <cellStyle name="見出し 3 4 2 9" xfId="2979"/>
    <cellStyle name="見出し 3 4 3" xfId="2980"/>
    <cellStyle name="見出し 3 4 4" xfId="2981"/>
    <cellStyle name="見出し 3 4 5" xfId="2982"/>
    <cellStyle name="見出し 3 4 6" xfId="2983"/>
    <cellStyle name="見出し 3 4 7" xfId="2984"/>
    <cellStyle name="見出し 3 4 8" xfId="2985"/>
    <cellStyle name="見出し 3 4 9" xfId="2986"/>
    <cellStyle name="見出し 3 4_セツ_将来売上計画_画面遷移図" xfId="2987"/>
    <cellStyle name="見出し 3 5" xfId="2988"/>
    <cellStyle name="見出し 3 5 10" xfId="2989"/>
    <cellStyle name="見出し 3 5 11" xfId="2990"/>
    <cellStyle name="見出し 3 5 12" xfId="2991"/>
    <cellStyle name="見出し 3 5 13" xfId="2992"/>
    <cellStyle name="見出し 3 5 2" xfId="2993"/>
    <cellStyle name="見出し 3 5 3" xfId="2994"/>
    <cellStyle name="見出し 3 5 4" xfId="2995"/>
    <cellStyle name="見出し 3 5 5" xfId="2996"/>
    <cellStyle name="見出し 3 5 6" xfId="2997"/>
    <cellStyle name="見出し 3 5 7" xfId="2998"/>
    <cellStyle name="見出し 3 5 8" xfId="2999"/>
    <cellStyle name="見出し 3 5 9" xfId="3000"/>
    <cellStyle name="見出し 3 6" xfId="3001"/>
    <cellStyle name="見出し 3 6 2" xfId="3002"/>
    <cellStyle name="見出し 3 7" xfId="3003"/>
    <cellStyle name="見出し 4 2" xfId="3004"/>
    <cellStyle name="見出し 4 2 2" xfId="3005"/>
    <cellStyle name="見出し 4 2 2 2" xfId="3006"/>
    <cellStyle name="見出し 4 2 3" xfId="3007"/>
    <cellStyle name="見出し 4 3" xfId="3008"/>
    <cellStyle name="見出し 4 3 2" xfId="3009"/>
    <cellStyle name="見出し 4 3 2 2" xfId="3010"/>
    <cellStyle name="見出し 4 3 2 3" xfId="3011"/>
    <cellStyle name="見出し 4 3 3" xfId="3012"/>
    <cellStyle name="見出し 4 3 3 2" xfId="3013"/>
    <cellStyle name="見出し 4 3 4" xfId="3014"/>
    <cellStyle name="見出し 4 3 5" xfId="3015"/>
    <cellStyle name="見出し 4 3 5 2" xfId="3016"/>
    <cellStyle name="見出し 4 3 6" xfId="3017"/>
    <cellStyle name="見出し 4 3_建設BU４月月次報告書式" xfId="3018"/>
    <cellStyle name="見出し 4 4" xfId="3019"/>
    <cellStyle name="見出し 4 4 2" xfId="3020"/>
    <cellStyle name="見出し 4 4 3" xfId="3021"/>
    <cellStyle name="見出し 4 5" xfId="3022"/>
    <cellStyle name="見出し 4 6" xfId="3023"/>
    <cellStyle name="見出し 4 6 2" xfId="3024"/>
    <cellStyle name="見出し 4 7" xfId="3025"/>
    <cellStyle name="好" xfId="3026"/>
    <cellStyle name="好 2" xfId="3027"/>
    <cellStyle name="好_20110525鹿瀬" xfId="3028"/>
    <cellStyle name="好_20110525鹿瀬 2" xfId="3029"/>
    <cellStyle name="好_20110525鹿瀬 2_建設BU６月月次報告書式_r1" xfId="3030"/>
    <cellStyle name="好_20110726Boundary 進行基準注入展開表" xfId="3031"/>
    <cellStyle name="好_20110726Boundary 進行基準注入展開表 2" xfId="3032"/>
    <cellStyle name="好_20110726Boundary 進行基準注入展開表 2_建設BU６月月次報告書式_r1" xfId="3033"/>
    <cellStyle name="好_Boundary売上見込20110629" xfId="3034"/>
    <cellStyle name="好_Boundary売上見込20110629 2" xfId="3035"/>
    <cellStyle name="好_Boundary売上見込20110629 2_建設BU６月月次報告書式_r1" xfId="3036"/>
    <cellStyle name="好_Ludington見込20110707" xfId="3037"/>
    <cellStyle name="好_Ludington見込20110707 2" xfId="3038"/>
    <cellStyle name="好_Ludington見込20110707 2_建設BU６月月次報告書式_r1" xfId="3039"/>
    <cellStyle name="好_Ludington見込20110801" xfId="3040"/>
    <cellStyle name="好_Ludington見込20110801 2" xfId="3041"/>
    <cellStyle name="好_Ludington見込20110801 2_建設BU６月月次報告書式_r1" xfId="3042"/>
    <cellStyle name="好_鹿瀬見込20110408" xfId="3043"/>
    <cellStyle name="好_鹿瀬見込20110408 2" xfId="3044"/>
    <cellStyle name="好_鹿瀬見込20110408 2_建設BU６月月次報告書式_r1" xfId="3045"/>
    <cellStyle name="好_鹿瀬見込20110408_12上_海外単発見込" xfId="3046"/>
    <cellStyle name="好_鹿瀬見込20110408_12上_海外単発見込 2" xfId="3047"/>
    <cellStyle name="好_鹿瀬見込20110408_12上_海外単発見込 2_建設BU６月月次報告書式_r1" xfId="3048"/>
    <cellStyle name="好_鹿瀬見込20110408_水力BU11月度月次報告-Rev1" xfId="3049"/>
    <cellStyle name="好_鹿瀬見込20110408_水力BU11月度月次報告-Rev1 2" xfId="3050"/>
    <cellStyle name="好_鹿瀬見込20110408_水力BU11月度月次報告-Rev1 2_建設BU６月月次報告書式_r1" xfId="3051"/>
    <cellStyle name="好_鹿瀬見込20110408_水力ＢＵ12月見込報告" xfId="3052"/>
    <cellStyle name="好_鹿瀬見込20110408_水力ＢＵ12月見込報告 2" xfId="3053"/>
    <cellStyle name="好_進行基準見込策定シート徳山分2011-6" xfId="3054"/>
    <cellStyle name="好_進行基準見込策定シート徳山分2011-6 2" xfId="3055"/>
    <cellStyle name="好_進行基準見込策定シート徳山分2011-7" xfId="3056"/>
    <cellStyle name="好_進行基準見込策定シート徳山分2011-7 2" xfId="3057"/>
    <cellStyle name="好_進行基準見込策定シート徳山分2011-8" xfId="3058"/>
    <cellStyle name="好_進行基準見込策定シート徳山分2011-8 2" xfId="3059"/>
    <cellStyle name="好_進行基準見直しシート(2011年7月)" xfId="3060"/>
    <cellStyle name="好_進行基準見直しシート(2011年7月) 2" xfId="3061"/>
    <cellStyle name="好_進行基準見直しシート(2011年7月)_12上_海外単発見込" xfId="3062"/>
    <cellStyle name="好_進行基準見直しシート(2011年7月)_12上_海外単発見込 2" xfId="3063"/>
    <cellStyle name="好_進行基準見直しシート(2011年7月)_水力BU11月度月次報告-Rev1" xfId="3064"/>
    <cellStyle name="好_進行基準見直しシート(2011年7月)_水力BU11月度月次報告-Rev1 2" xfId="3065"/>
    <cellStyle name="好_進行基準見直しシート(2011年7月)_水力ＢＵ12月見込報告" xfId="3066"/>
    <cellStyle name="好_進行基準見直しシート(2011年7月)_水力ＢＵ12月見込報告 2" xfId="3067"/>
    <cellStyle name="好_進行基準見直しシート（2011年8月版)" xfId="3068"/>
    <cellStyle name="好_進行基準見直しシート（2011年8月版) 2" xfId="3069"/>
    <cellStyle name="好_進行基準見直しシート（2011年8月版)_12上_海外単発見込" xfId="3070"/>
    <cellStyle name="好_進行基準見直しシート（2011年8月版)_12上_海外単発見込 2" xfId="3071"/>
    <cellStyle name="好_進行基準見直しシート（2011年8月版)_水力BU11月度月次報告-Rev1" xfId="3072"/>
    <cellStyle name="好_進行基準見直しシート（2011年8月版)_水力BU11月度月次報告-Rev1 2" xfId="3073"/>
    <cellStyle name="好_進行基準見直しシート（2011年8月版)_水力ＢＵ12月見込報告" xfId="3074"/>
    <cellStyle name="好_進行基準見直しシート（2011年8月版)_水力ＢＵ12月見込報告 2" xfId="3075"/>
    <cellStyle name="差" xfId="3076"/>
    <cellStyle name="差 2" xfId="3077"/>
    <cellStyle name="差_20110525鹿瀬" xfId="3078"/>
    <cellStyle name="差_20110525鹿瀬 2" xfId="3079"/>
    <cellStyle name="差_20110726Boundary 進行基準注入展開表" xfId="3080"/>
    <cellStyle name="差_20110726Boundary 進行基準注入展開表 2" xfId="3081"/>
    <cellStyle name="差_Boundary売上見込20110629" xfId="3082"/>
    <cellStyle name="差_Boundary売上見込20110629 2" xfId="3083"/>
    <cellStyle name="差_Ludington見込20110707" xfId="3084"/>
    <cellStyle name="差_Ludington見込20110707 2" xfId="3085"/>
    <cellStyle name="差_Ludington見込20110801" xfId="3086"/>
    <cellStyle name="差_Ludington見込20110801 2" xfId="3087"/>
    <cellStyle name="差_鹿瀬見込20110408" xfId="3088"/>
    <cellStyle name="差_鹿瀬見込20110408 2" xfId="3089"/>
    <cellStyle name="差_鹿瀬見込20110408_12上_海外単発見込" xfId="3090"/>
    <cellStyle name="差_鹿瀬見込20110408_12上_海外単発見込 2" xfId="3091"/>
    <cellStyle name="差_鹿瀬見込20110408_水力BU11月度月次報告-Rev1" xfId="3092"/>
    <cellStyle name="差_鹿瀬見込20110408_水力BU11月度月次報告-Rev1 2" xfId="3093"/>
    <cellStyle name="差_鹿瀬見込20110408_水力ＢＵ12月見込報告" xfId="3094"/>
    <cellStyle name="差_鹿瀬見込20110408_水力ＢＵ12月見込報告 2" xfId="3095"/>
    <cellStyle name="差_進行基準見込策定シート徳山分2011-6" xfId="3096"/>
    <cellStyle name="差_進行基準見込策定シート徳山分2011-6 2" xfId="3097"/>
    <cellStyle name="差_進行基準見込策定シート徳山分2011-7" xfId="3098"/>
    <cellStyle name="差_進行基準見込策定シート徳山分2011-7 2" xfId="3099"/>
    <cellStyle name="差_進行基準見込策定シート徳山分2011-8" xfId="3100"/>
    <cellStyle name="差_進行基準見込策定シート徳山分2011-8 2" xfId="3101"/>
    <cellStyle name="差_進行基準見直しシート(2011年7月)" xfId="3102"/>
    <cellStyle name="差_進行基準見直しシート(2011年7月) 2" xfId="3103"/>
    <cellStyle name="差_進行基準見直しシート(2011年7月)_12上_海外単発見込" xfId="3104"/>
    <cellStyle name="差_進行基準見直しシート(2011年7月)_12上_海外単発見込 2" xfId="3105"/>
    <cellStyle name="差_進行基準見直しシート(2011年7月)_水力BU11月度月次報告-Rev1" xfId="3106"/>
    <cellStyle name="差_進行基準見直しシート(2011年7月)_水力BU11月度月次報告-Rev1 2" xfId="3107"/>
    <cellStyle name="差_進行基準見直しシート(2011年7月)_水力ＢＵ12月見込報告" xfId="3108"/>
    <cellStyle name="差_進行基準見直しシート(2011年7月)_水力ＢＵ12月見込報告 2" xfId="3109"/>
    <cellStyle name="差_進行基準見直しシート（2011年8月版)" xfId="3110"/>
    <cellStyle name="差_進行基準見直しシート（2011年8月版) 2" xfId="3111"/>
    <cellStyle name="差_進行基準見直しシート（2011年8月版)_12上_海外単発見込" xfId="3112"/>
    <cellStyle name="差_進行基準見直しシート（2011年8月版)_12上_海外単発見込 2" xfId="3113"/>
    <cellStyle name="差_進行基準見直しシート（2011年8月版)_水力BU11月度月次報告-Rev1" xfId="3114"/>
    <cellStyle name="差_進行基準見直しシート（2011年8月版)_水力BU11月度月次報告-Rev1 2" xfId="3115"/>
    <cellStyle name="差_進行基準見直しシート（2011年8月版)_水力ＢＵ12月見込報告" xfId="3116"/>
    <cellStyle name="差_進行基準見直しシート（2011年8月版)_水力ＢＵ12月見込報告 2" xfId="3117"/>
    <cellStyle name="咋e" xfId="3118"/>
    <cellStyle name="式_Sheet94" xfId="3119"/>
    <cellStyle name="集計 10" xfId="3120"/>
    <cellStyle name="集計 2" xfId="3121"/>
    <cellStyle name="集計 2 2" xfId="3122"/>
    <cellStyle name="集計 2 3" xfId="3123"/>
    <cellStyle name="集計 2 3 2" xfId="3124"/>
    <cellStyle name="集計 2 4" xfId="3125"/>
    <cellStyle name="集計 2_セツ_将来売上計画_画面遷移図" xfId="3126"/>
    <cellStyle name="集計 3" xfId="3127"/>
    <cellStyle name="集計 3 2" xfId="3128"/>
    <cellStyle name="集計 3 2 2" xfId="3129"/>
    <cellStyle name="集計 3 2 2 2" xfId="3130"/>
    <cellStyle name="集計 3 2 3" xfId="3131"/>
    <cellStyle name="集計 3 2_セツ_将来売上計画_画面遷移図" xfId="3132"/>
    <cellStyle name="集計 3 3" xfId="3133"/>
    <cellStyle name="集計 3 4" xfId="3134"/>
    <cellStyle name="集計 3 5" xfId="3135"/>
    <cellStyle name="集計 3 6" xfId="3136"/>
    <cellStyle name="集計 3 7" xfId="3137"/>
    <cellStyle name="集計 3 8" xfId="3138"/>
    <cellStyle name="集計 3_セツ_将来売上計画_画面遷移図" xfId="3139"/>
    <cellStyle name="集計 4" xfId="3140"/>
    <cellStyle name="集計 4 2" xfId="3141"/>
    <cellStyle name="集計 4 2 2" xfId="3142"/>
    <cellStyle name="集計 4 2 3" xfId="3143"/>
    <cellStyle name="集計 4 2_セツ_将来売上計画_画面遷移図" xfId="3144"/>
    <cellStyle name="集計 4 3" xfId="3145"/>
    <cellStyle name="集計 4 3 2" xfId="3146"/>
    <cellStyle name="集計 4 4" xfId="3147"/>
    <cellStyle name="集計 4 5" xfId="3148"/>
    <cellStyle name="集計 4 5 2" xfId="3149"/>
    <cellStyle name="集計 4 6" xfId="3150"/>
    <cellStyle name="集計 4 7" xfId="3151"/>
    <cellStyle name="集計 4 8" xfId="3152"/>
    <cellStyle name="集計 4_セツ_将来売上計画_画面遷移図" xfId="3153"/>
    <cellStyle name="集計 5" xfId="3154"/>
    <cellStyle name="集計 5 2" xfId="3155"/>
    <cellStyle name="集計 5 3" xfId="3156"/>
    <cellStyle name="集計 5_セツ_将来売上計画_画面遷移図" xfId="3157"/>
    <cellStyle name="集計 6" xfId="3158"/>
    <cellStyle name="集計 6 2" xfId="3159"/>
    <cellStyle name="集計 7" xfId="3160"/>
    <cellStyle name="集計 7 2" xfId="3161"/>
    <cellStyle name="集計 8" xfId="3162"/>
    <cellStyle name="集計 9" xfId="3163"/>
    <cellStyle name="出力 10" xfId="3164"/>
    <cellStyle name="出力 2" xfId="3165"/>
    <cellStyle name="出力 2 2" xfId="3166"/>
    <cellStyle name="出力 2 3" xfId="3167"/>
    <cellStyle name="出力 2 3 2" xfId="3168"/>
    <cellStyle name="出力 2 4" xfId="3169"/>
    <cellStyle name="出力 2_セツ_将来売上計画_画面遷移図" xfId="3170"/>
    <cellStyle name="出力 3" xfId="3171"/>
    <cellStyle name="出力 3 2" xfId="3172"/>
    <cellStyle name="出力 3 2 2" xfId="3173"/>
    <cellStyle name="出力 3 2 2 2" xfId="3174"/>
    <cellStyle name="出力 3 2 3" xfId="3175"/>
    <cellStyle name="出力 3 2_セツ_将来売上計画_画面遷移図" xfId="3176"/>
    <cellStyle name="出力 3 3" xfId="3177"/>
    <cellStyle name="出力 3 4" xfId="3178"/>
    <cellStyle name="出力 3 5" xfId="3179"/>
    <cellStyle name="出力 3 6" xfId="3180"/>
    <cellStyle name="出力 3 7" xfId="3181"/>
    <cellStyle name="出力 3 8" xfId="3182"/>
    <cellStyle name="出力 3_セツ_将来売上計画_画面遷移図" xfId="3183"/>
    <cellStyle name="出力 4" xfId="3184"/>
    <cellStyle name="出力 4 2" xfId="3185"/>
    <cellStyle name="出力 4 2 2" xfId="3186"/>
    <cellStyle name="出力 4 2 3" xfId="3187"/>
    <cellStyle name="出力 4 2_セツ_将来売上計画_画面遷移図" xfId="3188"/>
    <cellStyle name="出力 4 3" xfId="3189"/>
    <cellStyle name="出力 4 3 2" xfId="3190"/>
    <cellStyle name="出力 4 4" xfId="3191"/>
    <cellStyle name="出力 4 5" xfId="3192"/>
    <cellStyle name="出力 4 5 2" xfId="3193"/>
    <cellStyle name="出力 4 6" xfId="3194"/>
    <cellStyle name="出力 4 7" xfId="3195"/>
    <cellStyle name="出力 4 8" xfId="3196"/>
    <cellStyle name="出力 4_セツ_将来売上計画_画面遷移図" xfId="3197"/>
    <cellStyle name="出力 5" xfId="3198"/>
    <cellStyle name="出力 5 2" xfId="3199"/>
    <cellStyle name="出力 5 3" xfId="3200"/>
    <cellStyle name="出力 5_セツ_将来売上計画_画面遷移図" xfId="3201"/>
    <cellStyle name="出力 6" xfId="3202"/>
    <cellStyle name="出力 6 2" xfId="3203"/>
    <cellStyle name="出力 7" xfId="3204"/>
    <cellStyle name="出力 7 2" xfId="3205"/>
    <cellStyle name="出力 8" xfId="3206"/>
    <cellStyle name="出力 9" xfId="3207"/>
    <cellStyle name="小数点" xfId="3208"/>
    <cellStyle name="小要素_Sheet78" xfId="3209"/>
    <cellStyle name="常规_Sheet1" xfId="3210"/>
    <cellStyle name="説明文 10" xfId="3211"/>
    <cellStyle name="説明文 2" xfId="3212"/>
    <cellStyle name="説明文 2 2" xfId="3213"/>
    <cellStyle name="説明文 2 3" xfId="3214"/>
    <cellStyle name="説明文 2 3 2" xfId="3215"/>
    <cellStyle name="説明文 2 4" xfId="3216"/>
    <cellStyle name="説明文 2_建設BU４月月次報告書式" xfId="3217"/>
    <cellStyle name="説明文 3" xfId="3218"/>
    <cellStyle name="説明文 3 2" xfId="3219"/>
    <cellStyle name="説明文 3 2 2" xfId="3220"/>
    <cellStyle name="説明文 3 2 2 2" xfId="3221"/>
    <cellStyle name="説明文 3 2 3" xfId="3222"/>
    <cellStyle name="説明文 3 3" xfId="3223"/>
    <cellStyle name="説明文 3 4" xfId="3224"/>
    <cellStyle name="説明文 3 5" xfId="3225"/>
    <cellStyle name="説明文 4" xfId="3226"/>
    <cellStyle name="説明文 4 2" xfId="3227"/>
    <cellStyle name="説明文 4 2 2" xfId="3228"/>
    <cellStyle name="説明文 4 2 3" xfId="3229"/>
    <cellStyle name="説明文 4 3" xfId="3230"/>
    <cellStyle name="説明文 4 3 2" xfId="3231"/>
    <cellStyle name="説明文 4 4" xfId="3232"/>
    <cellStyle name="説明文 4 5" xfId="3233"/>
    <cellStyle name="説明文 4 5 2" xfId="3234"/>
    <cellStyle name="説明文 4 6" xfId="3235"/>
    <cellStyle name="説明文 4_建設BU４月月次報告書式" xfId="3236"/>
    <cellStyle name="説明文 5" xfId="3237"/>
    <cellStyle name="説明文 5 2" xfId="3238"/>
    <cellStyle name="説明文 5 3" xfId="3239"/>
    <cellStyle name="説明文 6" xfId="3240"/>
    <cellStyle name="説明文 6 2" xfId="3241"/>
    <cellStyle name="説明文 7" xfId="3242"/>
    <cellStyle name="説明文 7 2" xfId="3243"/>
    <cellStyle name="説明文 8" xfId="3244"/>
    <cellStyle name="説明文 9" xfId="3245"/>
    <cellStyle name="千分位[0]_Sheet1" xfId="3246"/>
    <cellStyle name="脱浦 [0.00]_Sheet1" xfId="3247"/>
    <cellStyle name="脱浦_Sheet1" xfId="3248"/>
    <cellStyle name="注释" xfId="3249"/>
    <cellStyle name="注释 2" xfId="3250"/>
    <cellStyle name="通貨 2" xfId="3251"/>
    <cellStyle name="日付 [yy/mm/dd]" xfId="3252"/>
    <cellStyle name="入力 10" xfId="3253"/>
    <cellStyle name="入力 2" xfId="3254"/>
    <cellStyle name="入力 2 2" xfId="3255"/>
    <cellStyle name="入力 2 3" xfId="3256"/>
    <cellStyle name="入力 2 3 2" xfId="3257"/>
    <cellStyle name="入力 2 4" xfId="3258"/>
    <cellStyle name="入力 2_セツ_将来売上計画_画面遷移図" xfId="3259"/>
    <cellStyle name="入力 3" xfId="3260"/>
    <cellStyle name="入力 3 2" xfId="3261"/>
    <cellStyle name="入力 3 2 2" xfId="3262"/>
    <cellStyle name="入力 3 2 2 2" xfId="3263"/>
    <cellStyle name="入力 3 2 3" xfId="3264"/>
    <cellStyle name="入力 3 2_セツ_将来売上計画_画面遷移図" xfId="3265"/>
    <cellStyle name="入力 3 3" xfId="3266"/>
    <cellStyle name="入力 3 4" xfId="3267"/>
    <cellStyle name="入力 3 5" xfId="3268"/>
    <cellStyle name="入力 3 6" xfId="3269"/>
    <cellStyle name="入力 3 7" xfId="3270"/>
    <cellStyle name="入力 3 8" xfId="3271"/>
    <cellStyle name="入力 3_セツ_将来売上計画_画面遷移図" xfId="3272"/>
    <cellStyle name="入力 4" xfId="3273"/>
    <cellStyle name="入力 4 2" xfId="3274"/>
    <cellStyle name="入力 4 2 2" xfId="3275"/>
    <cellStyle name="入力 4 2 3" xfId="3276"/>
    <cellStyle name="入力 4 2_セツ_将来売上計画_画面遷移図" xfId="3277"/>
    <cellStyle name="入力 4 3" xfId="3278"/>
    <cellStyle name="入力 4 3 2" xfId="3279"/>
    <cellStyle name="入力 4 4" xfId="3280"/>
    <cellStyle name="入力 4 5" xfId="3281"/>
    <cellStyle name="入力 4 5 2" xfId="3282"/>
    <cellStyle name="入力 4 6" xfId="3283"/>
    <cellStyle name="入力 4 7" xfId="3284"/>
    <cellStyle name="入力 4 8" xfId="3285"/>
    <cellStyle name="入力 4_セツ_将来売上計画_画面遷移図" xfId="3286"/>
    <cellStyle name="入力 5" xfId="3287"/>
    <cellStyle name="入力 5 2" xfId="3288"/>
    <cellStyle name="入力 5 3" xfId="3289"/>
    <cellStyle name="入力 5_セツ_将来売上計画_画面遷移図" xfId="3290"/>
    <cellStyle name="入力 6" xfId="3291"/>
    <cellStyle name="入力 6 2" xfId="3292"/>
    <cellStyle name="入力 7" xfId="3293"/>
    <cellStyle name="入力 7 2" xfId="3294"/>
    <cellStyle name="入力 8" xfId="3295"/>
    <cellStyle name="入力 9" xfId="3296"/>
    <cellStyle name="標準" xfId="0" builtinId="0"/>
    <cellStyle name="標準 10" xfId="3297"/>
    <cellStyle name="標準 10 2" xfId="3298"/>
    <cellStyle name="標準 10 2 2" xfId="3299"/>
    <cellStyle name="標準 10 3" xfId="3300"/>
    <cellStyle name="標準 10 3 2" xfId="3301"/>
    <cellStyle name="標準 10 4" xfId="3302"/>
    <cellStyle name="標準 11" xfId="3303"/>
    <cellStyle name="標準 11 2" xfId="3304"/>
    <cellStyle name="標準 11 3" xfId="3305"/>
    <cellStyle name="標準 12" xfId="3306"/>
    <cellStyle name="標準 12 2" xfId="3307"/>
    <cellStyle name="標準 12 3" xfId="3308"/>
    <cellStyle name="標準 13" xfId="3309"/>
    <cellStyle name="標準 13 2" xfId="3310"/>
    <cellStyle name="標準 13 3" xfId="3311"/>
    <cellStyle name="標準 14" xfId="3312"/>
    <cellStyle name="標準 14 2" xfId="3313"/>
    <cellStyle name="標準 14 3" xfId="3314"/>
    <cellStyle name="標準 15" xfId="3315"/>
    <cellStyle name="標準 15 2" xfId="3316"/>
    <cellStyle name="標準 15 3" xfId="3317"/>
    <cellStyle name="標準 16" xfId="3318"/>
    <cellStyle name="標準 16 2" xfId="3319"/>
    <cellStyle name="標準 16 2 2" xfId="3320"/>
    <cellStyle name="標準 16 3" xfId="3321"/>
    <cellStyle name="標準 16 4" xfId="3322"/>
    <cellStyle name="標準 16 4 2" xfId="3323"/>
    <cellStyle name="標準 16_建設BU４月月次報告書式" xfId="3324"/>
    <cellStyle name="標準 17" xfId="3325"/>
    <cellStyle name="標準 17 2" xfId="3326"/>
    <cellStyle name="標準 17 3" xfId="3327"/>
    <cellStyle name="標準 18" xfId="3328"/>
    <cellStyle name="標準 18 2" xfId="3329"/>
    <cellStyle name="標準 18 3" xfId="3330"/>
    <cellStyle name="標準 19" xfId="3331"/>
    <cellStyle name="標準 19 2" xfId="3332"/>
    <cellStyle name="標準 2" xfId="3"/>
    <cellStyle name="標準 2 10" xfId="3333"/>
    <cellStyle name="標準 2 14" xfId="3334"/>
    <cellStyle name="標準 2 2" xfId="2"/>
    <cellStyle name="標準 2 2 2" xfId="3335"/>
    <cellStyle name="標準 2 2 3" xfId="3336"/>
    <cellStyle name="標準 2 2_IFRS04-01-020C_共通IFフォーマット_仕訳_ver1.1" xfId="3337"/>
    <cellStyle name="標準 2 3" xfId="3338"/>
    <cellStyle name="標準 2 3 2" xfId="3339"/>
    <cellStyle name="標準 2 4" xfId="3340"/>
    <cellStyle name="標準 2 4 2" xfId="3341"/>
    <cellStyle name="標準 2 5" xfId="3342"/>
    <cellStyle name="標準 2 5 2" xfId="3343"/>
    <cellStyle name="標準 2 6" xfId="3344"/>
    <cellStyle name="標準 2 7" xfId="3345"/>
    <cellStyle name="標準 2 7 2" xfId="3346"/>
    <cellStyle name="標準 2 8" xfId="3347"/>
    <cellStyle name="標準 2 8 2" xfId="3348"/>
    <cellStyle name="標準 2 9" xfId="3349"/>
    <cellStyle name="標準 2_2012下_JOB管理改善_テスト結果_1109" xfId="3350"/>
    <cellStyle name="標準 20" xfId="3351"/>
    <cellStyle name="標準 20 2" xfId="3352"/>
    <cellStyle name="標準 21" xfId="3353"/>
    <cellStyle name="標準 21 2" xfId="3354"/>
    <cellStyle name="標準 22" xfId="3355"/>
    <cellStyle name="標準 22 2" xfId="3356"/>
    <cellStyle name="標準 23" xfId="3357"/>
    <cellStyle name="標準 23 2" xfId="3358"/>
    <cellStyle name="標準 23 6" xfId="3359"/>
    <cellStyle name="標準 24" xfId="3360"/>
    <cellStyle name="標準 24 2" xfId="3361"/>
    <cellStyle name="標準 25" xfId="3362"/>
    <cellStyle name="標準 25 2" xfId="3363"/>
    <cellStyle name="標準 26" xfId="3364"/>
    <cellStyle name="標準 26 2" xfId="3365"/>
    <cellStyle name="標準 27" xfId="3366"/>
    <cellStyle name="標準 27 2" xfId="3367"/>
    <cellStyle name="標準 27 2 2" xfId="3368"/>
    <cellStyle name="標準 27 2 2 2" xfId="3369"/>
    <cellStyle name="標準 27 2 3" xfId="3370"/>
    <cellStyle name="標準 27 2 3 2" xfId="3371"/>
    <cellStyle name="標準 27 2 4" xfId="3372"/>
    <cellStyle name="標準 27 3" xfId="3373"/>
    <cellStyle name="標準 27 4" xfId="3374"/>
    <cellStyle name="標準 27 4 2" xfId="3375"/>
    <cellStyle name="標準 27 5" xfId="3376"/>
    <cellStyle name="標準 28" xfId="3377"/>
    <cellStyle name="標準 28 2" xfId="3378"/>
    <cellStyle name="標準 28 3" xfId="3379"/>
    <cellStyle name="標準 28 3 2" xfId="3380"/>
    <cellStyle name="標準 28 4" xfId="3381"/>
    <cellStyle name="標準 29" xfId="3382"/>
    <cellStyle name="標準 3" xfId="3383"/>
    <cellStyle name="標準 3 2" xfId="3384"/>
    <cellStyle name="標準 3 3" xfId="3385"/>
    <cellStyle name="標準 3 4" xfId="3386"/>
    <cellStyle name="標準 3 5" xfId="3387"/>
    <cellStyle name="標準 30" xfId="3388"/>
    <cellStyle name="標準 31" xfId="3389"/>
    <cellStyle name="標準 32" xfId="3390"/>
    <cellStyle name="標準 33" xfId="3391"/>
    <cellStyle name="標準 34" xfId="3392"/>
    <cellStyle name="標準 35" xfId="3393"/>
    <cellStyle name="標準 36" xfId="3394"/>
    <cellStyle name="標準 37" xfId="3395"/>
    <cellStyle name="標準 38" xfId="3396"/>
    <cellStyle name="標準 39" xfId="3397"/>
    <cellStyle name="標準 4" xfId="3398"/>
    <cellStyle name="標準 4 2" xfId="3399"/>
    <cellStyle name="標準 4 3" xfId="3400"/>
    <cellStyle name="標準 4 4" xfId="3401"/>
    <cellStyle name="標準 40" xfId="3402"/>
    <cellStyle name="標準 41" xfId="3403"/>
    <cellStyle name="標準 42" xfId="3404"/>
    <cellStyle name="標準 43" xfId="3405"/>
    <cellStyle name="標準 44" xfId="3406"/>
    <cellStyle name="標準 45" xfId="3407"/>
    <cellStyle name="標準 46" xfId="3408"/>
    <cellStyle name="標準 47" xfId="3409"/>
    <cellStyle name="標準 48" xfId="3410"/>
    <cellStyle name="標準 49" xfId="3411"/>
    <cellStyle name="標準 5" xfId="3412"/>
    <cellStyle name="標準 5 2" xfId="3413"/>
    <cellStyle name="標準 5 3" xfId="3414"/>
    <cellStyle name="標準 50" xfId="3415"/>
    <cellStyle name="標準 51" xfId="3416"/>
    <cellStyle name="標準 52" xfId="3417"/>
    <cellStyle name="標準 53" xfId="3418"/>
    <cellStyle name="標準 54" xfId="3419"/>
    <cellStyle name="標準 55" xfId="3420"/>
    <cellStyle name="標準 56" xfId="3421"/>
    <cellStyle name="標準 57" xfId="3422"/>
    <cellStyle name="標準 57 2" xfId="3423"/>
    <cellStyle name="標準 58" xfId="3424"/>
    <cellStyle name="標準 59" xfId="3425"/>
    <cellStyle name="標準 6" xfId="3426"/>
    <cellStyle name="標準 6 2" xfId="3427"/>
    <cellStyle name="標準 6 3" xfId="3428"/>
    <cellStyle name="標準 6 3 2" xfId="3429"/>
    <cellStyle name="標準 6 3 2 2" xfId="3430"/>
    <cellStyle name="標準 6 3 3" xfId="3431"/>
    <cellStyle name="標準 6 3 4" xfId="3432"/>
    <cellStyle name="標準 6 4" xfId="3433"/>
    <cellStyle name="標準 6 5" xfId="3434"/>
    <cellStyle name="標準 6 6" xfId="3435"/>
    <cellStyle name="標準 6 6 2" xfId="3436"/>
    <cellStyle name="標準 6 7" xfId="3437"/>
    <cellStyle name="標準 6_建設BU４月月次報告書式" xfId="3438"/>
    <cellStyle name="標準 60" xfId="3439"/>
    <cellStyle name="標準 61" xfId="3440"/>
    <cellStyle name="標準 61 2" xfId="3441"/>
    <cellStyle name="標準 62" xfId="3442"/>
    <cellStyle name="標準 62 2" xfId="3443"/>
    <cellStyle name="標準 63" xfId="3444"/>
    <cellStyle name="標準 63 2" xfId="3445"/>
    <cellStyle name="標準 63 2 2" xfId="3446"/>
    <cellStyle name="標準 63 3" xfId="3447"/>
    <cellStyle name="標準 63 3 2" xfId="3448"/>
    <cellStyle name="標準 63 4" xfId="3449"/>
    <cellStyle name="標準 64" xfId="3450"/>
    <cellStyle name="標準 65" xfId="3451"/>
    <cellStyle name="標準 65 2" xfId="3452"/>
    <cellStyle name="標準 66" xfId="3453"/>
    <cellStyle name="標準 67" xfId="3454"/>
    <cellStyle name="標準 68" xfId="3455"/>
    <cellStyle name="標準 69" xfId="3456"/>
    <cellStyle name="標準 7" xfId="3457"/>
    <cellStyle name="標準 7 2" xfId="3458"/>
    <cellStyle name="標準 7 3" xfId="3459"/>
    <cellStyle name="標準 7 3 2" xfId="3460"/>
    <cellStyle name="標準 7 4" xfId="3461"/>
    <cellStyle name="標準 7 5" xfId="3462"/>
    <cellStyle name="標準 7 6" xfId="3463"/>
    <cellStyle name="標準 7 6 2" xfId="3464"/>
    <cellStyle name="標準 7 7" xfId="3465"/>
    <cellStyle name="標準 7 8" xfId="3466"/>
    <cellStyle name="標準 7_建設BU４月月次報告書式" xfId="3467"/>
    <cellStyle name="標準 70" xfId="3468"/>
    <cellStyle name="標準 71" xfId="3469"/>
    <cellStyle name="標準 72" xfId="3470"/>
    <cellStyle name="標準 73" xfId="3471"/>
    <cellStyle name="標準 74" xfId="3472"/>
    <cellStyle name="標準 75" xfId="3473"/>
    <cellStyle name="標準 76" xfId="3474"/>
    <cellStyle name="標準 77" xfId="3475"/>
    <cellStyle name="標準 78" xfId="3476"/>
    <cellStyle name="標準 78 2" xfId="3477"/>
    <cellStyle name="標準 79" xfId="3478"/>
    <cellStyle name="標準 79 2" xfId="3479"/>
    <cellStyle name="標準 8" xfId="3480"/>
    <cellStyle name="標準 8 2" xfId="3481"/>
    <cellStyle name="標準 8 3" xfId="3482"/>
    <cellStyle name="標準 8 4" xfId="3483"/>
    <cellStyle name="標準 8 5" xfId="3484"/>
    <cellStyle name="標準 8 5 2" xfId="3485"/>
    <cellStyle name="標準 80" xfId="3486"/>
    <cellStyle name="標準 81" xfId="3487"/>
    <cellStyle name="標準 81 2" xfId="3488"/>
    <cellStyle name="標準 81 2 2" xfId="3489"/>
    <cellStyle name="標準 81 2 2 2" xfId="3490"/>
    <cellStyle name="標準 81 2 3" xfId="3491"/>
    <cellStyle name="標準 81 2 3 2" xfId="3492"/>
    <cellStyle name="標準 81 2 4" xfId="3493"/>
    <cellStyle name="標準 81 2 5" xfId="3494"/>
    <cellStyle name="標準 81 3" xfId="3495"/>
    <cellStyle name="標準 81 3 2" xfId="3496"/>
    <cellStyle name="標準 81 3 2 2" xfId="3497"/>
    <cellStyle name="標準 81 3 3" xfId="3498"/>
    <cellStyle name="標準 81 3 3 2" xfId="3499"/>
    <cellStyle name="標準 81 3 4" xfId="3500"/>
    <cellStyle name="標準 81 4" xfId="3501"/>
    <cellStyle name="標準 81 4 2" xfId="3502"/>
    <cellStyle name="標準 81 5" xfId="3503"/>
    <cellStyle name="標準 81 5 2" xfId="3504"/>
    <cellStyle name="標準 81 6" xfId="3505"/>
    <cellStyle name="標準 81 7" xfId="3506"/>
    <cellStyle name="標準 82" xfId="3507"/>
    <cellStyle name="標準 82 2" xfId="3508"/>
    <cellStyle name="標準 82 2 2" xfId="3509"/>
    <cellStyle name="標準 82 2 2 2" xfId="3510"/>
    <cellStyle name="標準 82 2 3" xfId="3511"/>
    <cellStyle name="標準 82 2 3 2" xfId="3512"/>
    <cellStyle name="標準 82 2 4" xfId="3513"/>
    <cellStyle name="標準 82 2 5" xfId="3514"/>
    <cellStyle name="標準 82 3" xfId="3515"/>
    <cellStyle name="標準 82 3 2" xfId="3516"/>
    <cellStyle name="標準 82 3 2 2" xfId="3517"/>
    <cellStyle name="標準 82 3 3" xfId="3518"/>
    <cellStyle name="標準 82 3 3 2" xfId="3519"/>
    <cellStyle name="標準 82 3 4" xfId="3520"/>
    <cellStyle name="標準 82 4" xfId="3521"/>
    <cellStyle name="標準 82 4 2" xfId="3522"/>
    <cellStyle name="標準 82 5" xfId="3523"/>
    <cellStyle name="標準 82 5 2" xfId="3524"/>
    <cellStyle name="標準 82 6" xfId="3525"/>
    <cellStyle name="標準 82 7" xfId="3526"/>
    <cellStyle name="標準 83" xfId="3527"/>
    <cellStyle name="標準 83 2" xfId="3528"/>
    <cellStyle name="標準 83 2 2" xfId="3529"/>
    <cellStyle name="標準 83 2 2 2" xfId="3530"/>
    <cellStyle name="標準 83 2 3" xfId="3531"/>
    <cellStyle name="標準 83 2 3 2" xfId="3532"/>
    <cellStyle name="標準 83 2 4" xfId="3533"/>
    <cellStyle name="標準 83 2 5" xfId="3534"/>
    <cellStyle name="標準 83 3" xfId="3535"/>
    <cellStyle name="標準 83 3 2" xfId="3536"/>
    <cellStyle name="標準 83 3 2 2" xfId="3537"/>
    <cellStyle name="標準 83 3 3" xfId="3538"/>
    <cellStyle name="標準 83 3 3 2" xfId="3539"/>
    <cellStyle name="標準 83 3 4" xfId="3540"/>
    <cellStyle name="標準 83 4" xfId="3541"/>
    <cellStyle name="標準 83 4 2" xfId="3542"/>
    <cellStyle name="標準 83 5" xfId="3543"/>
    <cellStyle name="標準 83 5 2" xfId="3544"/>
    <cellStyle name="標準 83 6" xfId="3545"/>
    <cellStyle name="標準 83 7" xfId="3546"/>
    <cellStyle name="標準 84" xfId="3547"/>
    <cellStyle name="標準 84 2" xfId="3548"/>
    <cellStyle name="標準 84 2 2" xfId="3549"/>
    <cellStyle name="標準 84 2 2 2" xfId="3550"/>
    <cellStyle name="標準 84 2 3" xfId="3551"/>
    <cellStyle name="標準 84 2 3 2" xfId="3552"/>
    <cellStyle name="標準 84 2 4" xfId="3553"/>
    <cellStyle name="標準 84 3" xfId="3554"/>
    <cellStyle name="標準 84 3 2" xfId="3555"/>
    <cellStyle name="標準 84 4" xfId="3556"/>
    <cellStyle name="標準 85" xfId="3557"/>
    <cellStyle name="標準 85 2" xfId="3558"/>
    <cellStyle name="標準 85 2 2" xfId="3559"/>
    <cellStyle name="標準 85 3" xfId="3560"/>
    <cellStyle name="標準 85 3 2" xfId="3561"/>
    <cellStyle name="標準 85 4" xfId="3562"/>
    <cellStyle name="標準 85 5" xfId="3563"/>
    <cellStyle name="標準 86" xfId="3564"/>
    <cellStyle name="標準 86 2" xfId="3565"/>
    <cellStyle name="標準 86 2 2" xfId="3566"/>
    <cellStyle name="標準 86 3" xfId="3567"/>
    <cellStyle name="標準 86 3 2" xfId="3568"/>
    <cellStyle name="標準 86 4" xfId="3569"/>
    <cellStyle name="標準 86 5" xfId="3570"/>
    <cellStyle name="標準 87" xfId="3571"/>
    <cellStyle name="標準 87 2" xfId="3572"/>
    <cellStyle name="標準 88" xfId="1"/>
    <cellStyle name="標準 9" xfId="3573"/>
    <cellStyle name="標準 9 2" xfId="3574"/>
    <cellStyle name="標準 9 2 2" xfId="3575"/>
    <cellStyle name="標準 9 2 2 2" xfId="3576"/>
    <cellStyle name="標準 9 2 3" xfId="3577"/>
    <cellStyle name="標準 9 2 4" xfId="3578"/>
    <cellStyle name="標準 9 3" xfId="3579"/>
    <cellStyle name="標準 9 3 2" xfId="3580"/>
    <cellStyle name="標準 9 4" xfId="3581"/>
    <cellStyle name="標準 9 5" xfId="3582"/>
    <cellStyle name="表示済みのハイパーリンク 2" xfId="3583"/>
    <cellStyle name="表示済みのハイパーリンク 2 2" xfId="3584"/>
    <cellStyle name="表示済みのハイパーリンク 2 2 2" xfId="3585"/>
    <cellStyle name="表示済みのハイパーリンク 2 2 2 2" xfId="3586"/>
    <cellStyle name="表示済みのハイパーリンク 2 2 3" xfId="3587"/>
    <cellStyle name="表示済みのハイパーリンク 2 3" xfId="3588"/>
    <cellStyle name="表示済みのハイパーリンク 2 3 2" xfId="3589"/>
    <cellStyle name="表示済みのハイパーリンク 2 4" xfId="3590"/>
    <cellStyle name="表示済みのハイパーリンク 3" xfId="3591"/>
    <cellStyle name="表示済みのハイパーリンク 4" xfId="3592"/>
    <cellStyle name="表示済みのハイパーリンク 4 2" xfId="3593"/>
    <cellStyle name="不良" xfId="3594"/>
    <cellStyle name="普通" xfId="3595"/>
    <cellStyle name="文字" xfId="3596"/>
    <cellStyle name="未定義" xfId="3597"/>
    <cellStyle name="良" xfId="3598"/>
    <cellStyle name="良い 10" xfId="3599"/>
    <cellStyle name="良い 2" xfId="3600"/>
    <cellStyle name="良い 2 2" xfId="3601"/>
    <cellStyle name="良い 2 3" xfId="3602"/>
    <cellStyle name="良い 2 3 2" xfId="3603"/>
    <cellStyle name="良い 2 4" xfId="3604"/>
    <cellStyle name="良い 2_建設BU４月月次報告書式" xfId="3605"/>
    <cellStyle name="良い 3" xfId="3606"/>
    <cellStyle name="良い 3 2" xfId="3607"/>
    <cellStyle name="良い 3 2 2" xfId="3608"/>
    <cellStyle name="良い 3 2 2 2" xfId="3609"/>
    <cellStyle name="良い 3 2 3" xfId="3610"/>
    <cellStyle name="良い 3 3" xfId="3611"/>
    <cellStyle name="良い 3 4" xfId="3612"/>
    <cellStyle name="良い 3 5" xfId="3613"/>
    <cellStyle name="良い 4" xfId="3614"/>
    <cellStyle name="良い 4 2" xfId="3615"/>
    <cellStyle name="良い 4 2 2" xfId="3616"/>
    <cellStyle name="良い 4 2 3" xfId="3617"/>
    <cellStyle name="良い 4 3" xfId="3618"/>
    <cellStyle name="良い 4 3 2" xfId="3619"/>
    <cellStyle name="良い 4 4" xfId="3620"/>
    <cellStyle name="良い 4 5" xfId="3621"/>
    <cellStyle name="良い 4 5 2" xfId="3622"/>
    <cellStyle name="良い 4 6" xfId="3623"/>
    <cellStyle name="良い 4_建設BU４月月次報告書式" xfId="3624"/>
    <cellStyle name="良い 5" xfId="3625"/>
    <cellStyle name="良い 5 2" xfId="3626"/>
    <cellStyle name="良い 5 3" xfId="3627"/>
    <cellStyle name="良い 6" xfId="3628"/>
    <cellStyle name="良い 6 2" xfId="3629"/>
    <cellStyle name="良い 7" xfId="3630"/>
    <cellStyle name="良い 7 2" xfId="3631"/>
    <cellStyle name="良い 8" xfId="3632"/>
    <cellStyle name="良い 9" xfId="3633"/>
    <cellStyle name="冉0" xfId="3634"/>
    <cellStyle name="표준_당진56(GEN)특수공구&amp;Spare parts" xfId="3635"/>
    <cellStyle name="剑" xfId="3636"/>
    <cellStyle name="强调文字颜色 1" xfId="3637"/>
    <cellStyle name="强调文字颜色 1 2" xfId="3638"/>
    <cellStyle name="强调文字颜色 2" xfId="3639"/>
    <cellStyle name="强调文字颜色 2 2" xfId="3640"/>
    <cellStyle name="强调文字颜色 3" xfId="3641"/>
    <cellStyle name="强调文字颜色 3 2" xfId="3642"/>
    <cellStyle name="强调文字颜色 4" xfId="3643"/>
    <cellStyle name="强调文字颜色 4 2" xfId="3644"/>
    <cellStyle name="强调文字颜色 5" xfId="3645"/>
    <cellStyle name="强调文字颜色 5 2" xfId="3646"/>
    <cellStyle name="强调文字颜色 6" xfId="3647"/>
    <cellStyle name="强调文字颜色 6 2" xfId="3648"/>
    <cellStyle name="暊e" xfId="3649"/>
    <cellStyle name="标题" xfId="3650"/>
    <cellStyle name="标题 1" xfId="3651"/>
    <cellStyle name="标题 1 2" xfId="3652"/>
    <cellStyle name="标题 2" xfId="3653"/>
    <cellStyle name="标题 2 2" xfId="3654"/>
    <cellStyle name="标题 3" xfId="3655"/>
    <cellStyle name="标题 3 10" xfId="3656"/>
    <cellStyle name="标题 3 10 2" xfId="3657"/>
    <cellStyle name="标题 3 11" xfId="3658"/>
    <cellStyle name="标题 3 11 2" xfId="3659"/>
    <cellStyle name="标题 3 12" xfId="3660"/>
    <cellStyle name="标题 3 12 2" xfId="3661"/>
    <cellStyle name="标题 3 13" xfId="3662"/>
    <cellStyle name="标题 3 13 2" xfId="3663"/>
    <cellStyle name="标题 3 14" xfId="3664"/>
    <cellStyle name="标题 3 2" xfId="3665"/>
    <cellStyle name="标题 3 2 2" xfId="3666"/>
    <cellStyle name="标题 3 3" xfId="3667"/>
    <cellStyle name="标题 3 3 2" xfId="3668"/>
    <cellStyle name="标题 3 4" xfId="3669"/>
    <cellStyle name="标题 3 4 2" xfId="3670"/>
    <cellStyle name="标题 3 5" xfId="3671"/>
    <cellStyle name="标题 3 5 2" xfId="3672"/>
    <cellStyle name="标题 3 6" xfId="3673"/>
    <cellStyle name="标题 3 6 2" xfId="3674"/>
    <cellStyle name="标题 3 7" xfId="3675"/>
    <cellStyle name="标题 3 7 2" xfId="3676"/>
    <cellStyle name="标题 3 8" xfId="3677"/>
    <cellStyle name="标题 3 8 2" xfId="3678"/>
    <cellStyle name="标题 3 9" xfId="3679"/>
    <cellStyle name="标题 3 9 2" xfId="3680"/>
    <cellStyle name="标题 4" xfId="3681"/>
    <cellStyle name="标题 4 2" xfId="3682"/>
    <cellStyle name="标题 5" xfId="3683"/>
    <cellStyle name="标题_20110525鹿瀬" xfId="3684"/>
    <cellStyle name="检查单元格" xfId="3685"/>
    <cellStyle name="检查单元格 2" xfId="3686"/>
    <cellStyle name="汇总" xfId="3687"/>
    <cellStyle name="汇总 2" xfId="3688"/>
    <cellStyle name="湪" xfId="3689"/>
    <cellStyle name="箊" xfId="3690"/>
    <cellStyle name="誖" xfId="3691"/>
    <cellStyle name="计算" xfId="3692"/>
    <cellStyle name="计算 2" xfId="3693"/>
    <cellStyle name="输出" xfId="3694"/>
    <cellStyle name="输出 2" xfId="3695"/>
    <cellStyle name="输入" xfId="3696"/>
    <cellStyle name="输入 2" xfId="3697"/>
    <cellStyle name="适中" xfId="3698"/>
    <cellStyle name="适中 2" xfId="3699"/>
    <cellStyle name="链接单元格" xfId="3700"/>
    <cellStyle name="链接单元格 2" xfId="3701"/>
  </cellStyles>
  <dxfs count="0"/>
  <tableStyles count="0" defaultTableStyle="TableStyleMedium2" defaultPivotStyle="PivotStyleMedium9"/>
  <colors>
    <mruColors>
      <color rgb="FF95B3D7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9"/>
  <sheetViews>
    <sheetView tabSelected="1" workbookViewId="0">
      <pane xSplit="5" ySplit="5" topLeftCell="F36" activePane="bottomRight" state="frozen"/>
      <selection pane="topRight"/>
      <selection pane="bottomLeft" activeCell="A6" sqref="A6"/>
      <selection pane="bottomRight"/>
    </sheetView>
  </sheetViews>
  <sheetFormatPr defaultColWidth="8.88671875" defaultRowHeight="13.2"/>
  <cols>
    <col min="1" max="2" width="8.88671875" style="5"/>
    <col min="3" max="3" width="13.6640625" style="5" customWidth="1"/>
    <col min="4" max="4" width="11.44140625" style="5" customWidth="1"/>
    <col min="5" max="5" width="14.33203125" style="5" customWidth="1"/>
    <col min="6" max="7" width="15" style="5" customWidth="1"/>
    <col min="8" max="45" width="15" style="5" customWidth="1" collapsed="1"/>
    <col min="46" max="16384" width="8.88671875" style="5" collapsed="1"/>
  </cols>
  <sheetData>
    <row r="1" spans="1:40" ht="13.8">
      <c r="A1" s="1" t="s">
        <v>4</v>
      </c>
      <c r="B1" s="2" t="s">
        <v>0</v>
      </c>
      <c r="C1" t="s">
        <v>51</v>
      </c>
      <c r="D1" s="2" t="s">
        <v>1</v>
      </c>
      <c r="E1" s="6">
        <v>43510.623182870368</v>
      </c>
      <c r="F1" t="s">
        <v>52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ht="13.8">
      <c r="A2" s="1" t="s">
        <v>2</v>
      </c>
      <c r="B2" t="s">
        <v>53</v>
      </c>
      <c r="D2" s="3" t="s">
        <v>3</v>
      </c>
      <c r="E2" s="7" t="s">
        <v>5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ht="18">
      <c r="A3" s="4" t="s">
        <v>54</v>
      </c>
      <c r="D3" s="4" t="s">
        <v>55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ht="18">
      <c r="A4" s="4"/>
      <c r="D4" s="4"/>
      <c r="F4" s="8" t="s">
        <v>71</v>
      </c>
      <c r="G4" s="8" t="s">
        <v>73</v>
      </c>
      <c r="H4" s="8" t="s">
        <v>74</v>
      </c>
      <c r="I4" s="8" t="s">
        <v>75</v>
      </c>
      <c r="J4" s="8" t="s">
        <v>76</v>
      </c>
      <c r="K4" s="8" t="s">
        <v>77</v>
      </c>
      <c r="L4" s="8" t="s">
        <v>78</v>
      </c>
      <c r="M4" s="8" t="s">
        <v>79</v>
      </c>
      <c r="N4" s="8" t="s">
        <v>80</v>
      </c>
      <c r="O4" s="8" t="s">
        <v>81</v>
      </c>
      <c r="P4" s="8" t="s">
        <v>82</v>
      </c>
      <c r="Q4" s="8" t="s">
        <v>83</v>
      </c>
      <c r="R4" s="8" t="s">
        <v>84</v>
      </c>
      <c r="S4" s="8" t="s">
        <v>85</v>
      </c>
      <c r="T4" s="8" t="s">
        <v>86</v>
      </c>
      <c r="U4" s="8" t="s">
        <v>87</v>
      </c>
      <c r="V4" s="8" t="s">
        <v>88</v>
      </c>
      <c r="W4" s="8" t="s">
        <v>89</v>
      </c>
      <c r="X4" s="8" t="s">
        <v>90</v>
      </c>
      <c r="Y4" s="8" t="s">
        <v>91</v>
      </c>
      <c r="Z4" s="8" t="s">
        <v>92</v>
      </c>
      <c r="AA4" s="8" t="s">
        <v>93</v>
      </c>
      <c r="AB4" s="8" t="s">
        <v>94</v>
      </c>
      <c r="AC4" s="8" t="s">
        <v>95</v>
      </c>
      <c r="AD4" s="8" t="s">
        <v>96</v>
      </c>
      <c r="AE4" s="8" t="s">
        <v>97</v>
      </c>
      <c r="AF4" s="8" t="s">
        <v>98</v>
      </c>
      <c r="AG4" s="8" t="s">
        <v>99</v>
      </c>
      <c r="AH4" s="8" t="s">
        <v>100</v>
      </c>
      <c r="AI4" s="8" t="s">
        <v>101</v>
      </c>
      <c r="AJ4" s="8" t="s">
        <v>102</v>
      </c>
      <c r="AK4" s="8" t="s">
        <v>103</v>
      </c>
      <c r="AL4" s="8" t="s">
        <v>104</v>
      </c>
      <c r="AM4" s="8" t="s">
        <v>106</v>
      </c>
      <c r="AN4" s="8" t="s">
        <v>107</v>
      </c>
    </row>
    <row r="5" spans="1:40" ht="13.8" thickBot="1">
      <c r="A5" s="9"/>
      <c r="B5" s="9"/>
      <c r="C5" s="9"/>
      <c r="D5" s="9"/>
      <c r="E5" s="9"/>
      <c r="F5" s="10" t="s">
        <v>72</v>
      </c>
      <c r="G5" s="10" t="s">
        <v>72</v>
      </c>
      <c r="H5" s="10" t="s">
        <v>72</v>
      </c>
      <c r="I5" s="10" t="s">
        <v>72</v>
      </c>
      <c r="J5" s="10" t="s">
        <v>72</v>
      </c>
      <c r="K5" s="10" t="s">
        <v>72</v>
      </c>
      <c r="L5" s="10" t="s">
        <v>72</v>
      </c>
      <c r="M5" s="10" t="s">
        <v>72</v>
      </c>
      <c r="N5" s="10" t="s">
        <v>72</v>
      </c>
      <c r="O5" s="10" t="s">
        <v>72</v>
      </c>
      <c r="P5" s="10" t="s">
        <v>72</v>
      </c>
      <c r="Q5" s="10" t="s">
        <v>72</v>
      </c>
      <c r="R5" s="10" t="s">
        <v>72</v>
      </c>
      <c r="S5" s="10" t="s">
        <v>72</v>
      </c>
      <c r="T5" s="10" t="s">
        <v>30</v>
      </c>
      <c r="U5" s="10" t="s">
        <v>30</v>
      </c>
      <c r="V5" s="10" t="s">
        <v>30</v>
      </c>
      <c r="W5" s="10" t="s">
        <v>30</v>
      </c>
      <c r="X5" s="10" t="s">
        <v>30</v>
      </c>
      <c r="Y5" s="10" t="s">
        <v>30</v>
      </c>
      <c r="Z5" s="10" t="s">
        <v>30</v>
      </c>
      <c r="AA5" s="10" t="s">
        <v>30</v>
      </c>
      <c r="AB5" s="10" t="s">
        <v>30</v>
      </c>
      <c r="AC5" s="10" t="s">
        <v>30</v>
      </c>
      <c r="AD5" s="10" t="s">
        <v>30</v>
      </c>
      <c r="AE5" s="10" t="s">
        <v>30</v>
      </c>
      <c r="AF5" s="10" t="s">
        <v>30</v>
      </c>
      <c r="AG5" s="10" t="s">
        <v>30</v>
      </c>
      <c r="AH5" s="10" t="s">
        <v>30</v>
      </c>
      <c r="AI5" s="10" t="s">
        <v>30</v>
      </c>
      <c r="AJ5" s="10" t="s">
        <v>30</v>
      </c>
      <c r="AK5" s="10" t="s">
        <v>30</v>
      </c>
      <c r="AL5" s="10" t="s">
        <v>105</v>
      </c>
      <c r="AM5" s="10" t="s">
        <v>30</v>
      </c>
      <c r="AN5" s="10" t="s">
        <v>30</v>
      </c>
    </row>
    <row r="6" spans="1:40">
      <c r="A6" s="147" t="s">
        <v>46</v>
      </c>
      <c r="B6" s="148"/>
      <c r="C6" s="135" t="s">
        <v>47</v>
      </c>
      <c r="D6" s="100" t="s">
        <v>56</v>
      </c>
      <c r="E6" s="107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22"/>
      <c r="U6" s="122"/>
      <c r="V6" s="118"/>
      <c r="W6" s="118"/>
      <c r="X6" s="122"/>
      <c r="Y6" s="122"/>
      <c r="Z6" s="122"/>
      <c r="AA6" s="118"/>
      <c r="AB6" s="122"/>
      <c r="AC6" s="122"/>
      <c r="AD6" s="122"/>
      <c r="AE6" s="118"/>
      <c r="AF6" s="118"/>
      <c r="AG6" s="122"/>
      <c r="AH6" s="122"/>
      <c r="AI6" s="122"/>
      <c r="AJ6" s="118"/>
      <c r="AK6" s="122"/>
      <c r="AL6" s="122"/>
      <c r="AM6" s="118"/>
      <c r="AN6" s="118"/>
    </row>
    <row r="7" spans="1:40">
      <c r="A7" s="149" t="s">
        <v>13</v>
      </c>
      <c r="B7" s="150" t="s">
        <v>13</v>
      </c>
      <c r="C7" s="136" t="s">
        <v>13</v>
      </c>
      <c r="D7" s="133" t="s">
        <v>57</v>
      </c>
      <c r="E7" s="131" t="s">
        <v>13</v>
      </c>
      <c r="F7" s="114" t="s">
        <v>13</v>
      </c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23"/>
      <c r="U7" s="123"/>
      <c r="V7" s="119"/>
      <c r="W7" s="119"/>
      <c r="X7" s="123"/>
      <c r="Y7" s="123"/>
      <c r="Z7" s="123"/>
      <c r="AA7" s="119"/>
      <c r="AB7" s="123"/>
      <c r="AC7" s="123"/>
      <c r="AD7" s="123"/>
      <c r="AE7" s="119"/>
      <c r="AF7" s="119"/>
      <c r="AG7" s="123"/>
      <c r="AH7" s="123"/>
      <c r="AI7" s="123"/>
      <c r="AJ7" s="119"/>
      <c r="AK7" s="123"/>
      <c r="AL7" s="123"/>
      <c r="AM7" s="119"/>
      <c r="AN7" s="119"/>
    </row>
    <row r="8" spans="1:40">
      <c r="A8" s="149" t="s">
        <v>13</v>
      </c>
      <c r="B8" s="150" t="s">
        <v>13</v>
      </c>
      <c r="C8" s="136" t="s">
        <v>13</v>
      </c>
      <c r="D8" s="133" t="s">
        <v>58</v>
      </c>
      <c r="E8" s="131" t="s">
        <v>13</v>
      </c>
      <c r="F8" s="114" t="s">
        <v>13</v>
      </c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23"/>
      <c r="U8" s="123"/>
      <c r="V8" s="119"/>
      <c r="W8" s="119"/>
      <c r="X8" s="123"/>
      <c r="Y8" s="123"/>
      <c r="Z8" s="123"/>
      <c r="AA8" s="119"/>
      <c r="AB8" s="123"/>
      <c r="AC8" s="123"/>
      <c r="AD8" s="123"/>
      <c r="AE8" s="119"/>
      <c r="AF8" s="119"/>
      <c r="AG8" s="123"/>
      <c r="AH8" s="123"/>
      <c r="AI8" s="123"/>
      <c r="AJ8" s="119"/>
      <c r="AK8" s="123"/>
      <c r="AL8" s="123"/>
      <c r="AM8" s="119"/>
      <c r="AN8" s="119"/>
    </row>
    <row r="9" spans="1:40">
      <c r="A9" s="149"/>
      <c r="B9" s="150"/>
      <c r="C9" s="134" t="s">
        <v>48</v>
      </c>
      <c r="D9" s="137" t="s">
        <v>56</v>
      </c>
      <c r="E9" s="130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23"/>
      <c r="U9" s="123"/>
      <c r="V9" s="119"/>
      <c r="W9" s="119"/>
      <c r="X9" s="123"/>
      <c r="Y9" s="123"/>
      <c r="Z9" s="123"/>
      <c r="AA9" s="119"/>
      <c r="AB9" s="123"/>
      <c r="AC9" s="123"/>
      <c r="AD9" s="123"/>
      <c r="AE9" s="119"/>
      <c r="AF9" s="119"/>
      <c r="AG9" s="123"/>
      <c r="AH9" s="123"/>
      <c r="AI9" s="123"/>
      <c r="AJ9" s="119"/>
      <c r="AK9" s="123"/>
      <c r="AL9" s="123"/>
      <c r="AM9" s="119"/>
      <c r="AN9" s="119"/>
    </row>
    <row r="10" spans="1:40">
      <c r="A10" s="149" t="s">
        <v>13</v>
      </c>
      <c r="B10" s="150" t="s">
        <v>13</v>
      </c>
      <c r="C10" s="136" t="s">
        <v>13</v>
      </c>
      <c r="D10" s="138" t="s">
        <v>57</v>
      </c>
      <c r="E10" s="132" t="s">
        <v>13</v>
      </c>
      <c r="F10" s="114" t="s">
        <v>13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23"/>
      <c r="U10" s="123"/>
      <c r="V10" s="119"/>
      <c r="W10" s="119"/>
      <c r="X10" s="123"/>
      <c r="Y10" s="123"/>
      <c r="Z10" s="123"/>
      <c r="AA10" s="119"/>
      <c r="AB10" s="123"/>
      <c r="AC10" s="123"/>
      <c r="AD10" s="123"/>
      <c r="AE10" s="119"/>
      <c r="AF10" s="119"/>
      <c r="AG10" s="123"/>
      <c r="AH10" s="123"/>
      <c r="AI10" s="123"/>
      <c r="AJ10" s="119"/>
      <c r="AK10" s="123"/>
      <c r="AL10" s="123"/>
      <c r="AM10" s="119"/>
      <c r="AN10" s="119"/>
    </row>
    <row r="11" spans="1:40">
      <c r="A11" s="149" t="s">
        <v>13</v>
      </c>
      <c r="B11" s="150" t="s">
        <v>13</v>
      </c>
      <c r="C11" s="136" t="s">
        <v>13</v>
      </c>
      <c r="D11" s="138" t="s">
        <v>58</v>
      </c>
      <c r="E11" s="132" t="s">
        <v>13</v>
      </c>
      <c r="F11" s="114" t="s">
        <v>13</v>
      </c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23"/>
      <c r="U11" s="123"/>
      <c r="V11" s="119"/>
      <c r="W11" s="119"/>
      <c r="X11" s="123"/>
      <c r="Y11" s="123"/>
      <c r="Z11" s="123"/>
      <c r="AA11" s="119"/>
      <c r="AB11" s="123"/>
      <c r="AC11" s="123"/>
      <c r="AD11" s="123"/>
      <c r="AE11" s="119"/>
      <c r="AF11" s="119"/>
      <c r="AG11" s="123"/>
      <c r="AH11" s="123"/>
      <c r="AI11" s="123"/>
      <c r="AJ11" s="119"/>
      <c r="AK11" s="123"/>
      <c r="AL11" s="123"/>
      <c r="AM11" s="119"/>
      <c r="AN11" s="119"/>
    </row>
    <row r="12" spans="1:40">
      <c r="A12" s="151"/>
      <c r="B12" s="152"/>
      <c r="C12" s="127" t="s">
        <v>12</v>
      </c>
      <c r="D12" s="103" t="s">
        <v>13</v>
      </c>
      <c r="E12" s="108" t="s">
        <v>13</v>
      </c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</row>
    <row r="13" spans="1:40">
      <c r="A13" s="141" t="s">
        <v>49</v>
      </c>
      <c r="B13" s="142"/>
      <c r="C13" s="128" t="s">
        <v>50</v>
      </c>
      <c r="D13" s="102"/>
      <c r="E13" s="109" t="s">
        <v>13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24"/>
      <c r="U13" s="124"/>
      <c r="V13" s="120"/>
      <c r="W13" s="120"/>
      <c r="X13" s="124"/>
      <c r="Y13" s="124"/>
      <c r="Z13" s="124"/>
      <c r="AA13" s="120"/>
      <c r="AB13" s="124"/>
      <c r="AC13" s="124"/>
      <c r="AD13" s="124"/>
      <c r="AE13" s="120"/>
      <c r="AF13" s="120"/>
      <c r="AG13" s="124"/>
      <c r="AH13" s="124"/>
      <c r="AI13" s="124"/>
      <c r="AJ13" s="120"/>
      <c r="AK13" s="124"/>
      <c r="AL13" s="124"/>
      <c r="AM13" s="120"/>
      <c r="AN13" s="120"/>
    </row>
    <row r="14" spans="1:40">
      <c r="A14" s="143"/>
      <c r="B14" s="144"/>
      <c r="C14" s="129" t="s">
        <v>12</v>
      </c>
      <c r="D14" s="104" t="s">
        <v>13</v>
      </c>
      <c r="E14" s="110" t="s">
        <v>13</v>
      </c>
      <c r="F14" s="116">
        <f t="shared" ref="F14:AN14" si="0">F13</f>
        <v>0</v>
      </c>
      <c r="G14" s="116">
        <f t="shared" si="0"/>
        <v>0</v>
      </c>
      <c r="H14" s="116">
        <f t="shared" si="0"/>
        <v>0</v>
      </c>
      <c r="I14" s="116">
        <f t="shared" si="0"/>
        <v>0</v>
      </c>
      <c r="J14" s="116">
        <f t="shared" si="0"/>
        <v>0</v>
      </c>
      <c r="K14" s="116">
        <f t="shared" si="0"/>
        <v>0</v>
      </c>
      <c r="L14" s="116">
        <f t="shared" si="0"/>
        <v>0</v>
      </c>
      <c r="M14" s="116">
        <f t="shared" si="0"/>
        <v>0</v>
      </c>
      <c r="N14" s="116">
        <f t="shared" si="0"/>
        <v>0</v>
      </c>
      <c r="O14" s="116">
        <f t="shared" si="0"/>
        <v>0</v>
      </c>
      <c r="P14" s="116">
        <f t="shared" si="0"/>
        <v>0</v>
      </c>
      <c r="Q14" s="116">
        <f t="shared" si="0"/>
        <v>0</v>
      </c>
      <c r="R14" s="116">
        <f t="shared" si="0"/>
        <v>0</v>
      </c>
      <c r="S14" s="116">
        <f t="shared" si="0"/>
        <v>0</v>
      </c>
      <c r="T14" s="116">
        <f t="shared" si="0"/>
        <v>0</v>
      </c>
      <c r="U14" s="116">
        <f t="shared" si="0"/>
        <v>0</v>
      </c>
      <c r="V14" s="116">
        <f t="shared" si="0"/>
        <v>0</v>
      </c>
      <c r="W14" s="116">
        <f t="shared" si="0"/>
        <v>0</v>
      </c>
      <c r="X14" s="116">
        <f t="shared" si="0"/>
        <v>0</v>
      </c>
      <c r="Y14" s="116">
        <f t="shared" si="0"/>
        <v>0</v>
      </c>
      <c r="Z14" s="116">
        <f t="shared" si="0"/>
        <v>0</v>
      </c>
      <c r="AA14" s="116">
        <f t="shared" si="0"/>
        <v>0</v>
      </c>
      <c r="AB14" s="116">
        <f t="shared" si="0"/>
        <v>0</v>
      </c>
      <c r="AC14" s="116">
        <f t="shared" si="0"/>
        <v>0</v>
      </c>
      <c r="AD14" s="116">
        <f t="shared" si="0"/>
        <v>0</v>
      </c>
      <c r="AE14" s="116">
        <f t="shared" si="0"/>
        <v>0</v>
      </c>
      <c r="AF14" s="116">
        <f t="shared" si="0"/>
        <v>0</v>
      </c>
      <c r="AG14" s="116">
        <f t="shared" si="0"/>
        <v>0</v>
      </c>
      <c r="AH14" s="116">
        <f t="shared" si="0"/>
        <v>0</v>
      </c>
      <c r="AI14" s="116">
        <f t="shared" si="0"/>
        <v>0</v>
      </c>
      <c r="AJ14" s="116">
        <f t="shared" si="0"/>
        <v>0</v>
      </c>
      <c r="AK14" s="116">
        <f t="shared" si="0"/>
        <v>0</v>
      </c>
      <c r="AL14" s="116">
        <f t="shared" si="0"/>
        <v>0</v>
      </c>
      <c r="AM14" s="116">
        <f t="shared" si="0"/>
        <v>0</v>
      </c>
      <c r="AN14" s="116">
        <f t="shared" si="0"/>
        <v>0</v>
      </c>
    </row>
    <row r="15" spans="1:40" ht="13.8">
      <c r="A15" s="145" t="s">
        <v>27</v>
      </c>
      <c r="B15" s="146"/>
      <c r="C15" s="105"/>
      <c r="D15" s="105"/>
      <c r="E15" s="111"/>
      <c r="F15" s="125">
        <f t="shared" ref="F15:AN15" si="1">F12-F14</f>
        <v>0</v>
      </c>
      <c r="G15" s="125">
        <f t="shared" si="1"/>
        <v>0</v>
      </c>
      <c r="H15" s="125">
        <f t="shared" si="1"/>
        <v>0</v>
      </c>
      <c r="I15" s="125">
        <f t="shared" si="1"/>
        <v>0</v>
      </c>
      <c r="J15" s="125">
        <f t="shared" si="1"/>
        <v>0</v>
      </c>
      <c r="K15" s="125">
        <f t="shared" si="1"/>
        <v>0</v>
      </c>
      <c r="L15" s="125">
        <f t="shared" si="1"/>
        <v>0</v>
      </c>
      <c r="M15" s="125">
        <f t="shared" si="1"/>
        <v>0</v>
      </c>
      <c r="N15" s="125">
        <f t="shared" si="1"/>
        <v>0</v>
      </c>
      <c r="O15" s="125">
        <f t="shared" si="1"/>
        <v>0</v>
      </c>
      <c r="P15" s="125">
        <f t="shared" si="1"/>
        <v>0</v>
      </c>
      <c r="Q15" s="125">
        <f t="shared" si="1"/>
        <v>0</v>
      </c>
      <c r="R15" s="125">
        <f t="shared" si="1"/>
        <v>0</v>
      </c>
      <c r="S15" s="125">
        <f t="shared" si="1"/>
        <v>0</v>
      </c>
      <c r="T15" s="120">
        <f t="shared" si="1"/>
        <v>0</v>
      </c>
      <c r="U15" s="120">
        <f t="shared" si="1"/>
        <v>0</v>
      </c>
      <c r="V15" s="120">
        <f t="shared" si="1"/>
        <v>0</v>
      </c>
      <c r="W15" s="120">
        <f t="shared" si="1"/>
        <v>0</v>
      </c>
      <c r="X15" s="120">
        <f t="shared" si="1"/>
        <v>0</v>
      </c>
      <c r="Y15" s="120">
        <f t="shared" si="1"/>
        <v>0</v>
      </c>
      <c r="Z15" s="120">
        <f t="shared" si="1"/>
        <v>0</v>
      </c>
      <c r="AA15" s="120">
        <f t="shared" si="1"/>
        <v>0</v>
      </c>
      <c r="AB15" s="120">
        <f t="shared" si="1"/>
        <v>0</v>
      </c>
      <c r="AC15" s="120">
        <f t="shared" si="1"/>
        <v>0</v>
      </c>
      <c r="AD15" s="120">
        <f t="shared" si="1"/>
        <v>0</v>
      </c>
      <c r="AE15" s="120">
        <f t="shared" si="1"/>
        <v>0</v>
      </c>
      <c r="AF15" s="120">
        <f t="shared" si="1"/>
        <v>0</v>
      </c>
      <c r="AG15" s="120">
        <f t="shared" si="1"/>
        <v>0</v>
      </c>
      <c r="AH15" s="120">
        <f t="shared" si="1"/>
        <v>0</v>
      </c>
      <c r="AI15" s="120">
        <f t="shared" si="1"/>
        <v>0</v>
      </c>
      <c r="AJ15" s="120">
        <f t="shared" si="1"/>
        <v>0</v>
      </c>
      <c r="AK15" s="120">
        <f t="shared" si="1"/>
        <v>0</v>
      </c>
      <c r="AL15" s="120">
        <f t="shared" si="1"/>
        <v>0</v>
      </c>
      <c r="AM15" s="120">
        <f t="shared" si="1"/>
        <v>0</v>
      </c>
      <c r="AN15" s="120">
        <f t="shared" si="1"/>
        <v>0</v>
      </c>
    </row>
    <row r="16" spans="1:40" ht="14.4" thickBot="1">
      <c r="A16" s="139" t="s">
        <v>31</v>
      </c>
      <c r="B16" s="140"/>
      <c r="C16" s="106"/>
      <c r="D16" s="106"/>
      <c r="E16" s="112"/>
      <c r="F16" s="126">
        <f t="shared" ref="F16:AN16" si="2">IF(F14=0,0,F12/F14)</f>
        <v>0</v>
      </c>
      <c r="G16" s="126">
        <f t="shared" si="2"/>
        <v>0</v>
      </c>
      <c r="H16" s="126">
        <f t="shared" si="2"/>
        <v>0</v>
      </c>
      <c r="I16" s="126">
        <f t="shared" si="2"/>
        <v>0</v>
      </c>
      <c r="J16" s="126">
        <f t="shared" si="2"/>
        <v>0</v>
      </c>
      <c r="K16" s="126">
        <f t="shared" si="2"/>
        <v>0</v>
      </c>
      <c r="L16" s="126">
        <f t="shared" si="2"/>
        <v>0</v>
      </c>
      <c r="M16" s="126">
        <f t="shared" si="2"/>
        <v>0</v>
      </c>
      <c r="N16" s="126">
        <f t="shared" si="2"/>
        <v>0</v>
      </c>
      <c r="O16" s="126">
        <f t="shared" si="2"/>
        <v>0</v>
      </c>
      <c r="P16" s="126">
        <f t="shared" si="2"/>
        <v>0</v>
      </c>
      <c r="Q16" s="126">
        <f t="shared" si="2"/>
        <v>0</v>
      </c>
      <c r="R16" s="126">
        <f t="shared" si="2"/>
        <v>0</v>
      </c>
      <c r="S16" s="126">
        <f t="shared" si="2"/>
        <v>0</v>
      </c>
      <c r="T16" s="121">
        <f t="shared" si="2"/>
        <v>0</v>
      </c>
      <c r="U16" s="121">
        <f t="shared" si="2"/>
        <v>0</v>
      </c>
      <c r="V16" s="121">
        <f t="shared" si="2"/>
        <v>0</v>
      </c>
      <c r="W16" s="121">
        <f t="shared" si="2"/>
        <v>0</v>
      </c>
      <c r="X16" s="121">
        <f t="shared" si="2"/>
        <v>0</v>
      </c>
      <c r="Y16" s="121">
        <f t="shared" si="2"/>
        <v>0</v>
      </c>
      <c r="Z16" s="121">
        <f t="shared" si="2"/>
        <v>0</v>
      </c>
      <c r="AA16" s="121">
        <f t="shared" si="2"/>
        <v>0</v>
      </c>
      <c r="AB16" s="121">
        <f t="shared" si="2"/>
        <v>0</v>
      </c>
      <c r="AC16" s="121">
        <f t="shared" si="2"/>
        <v>0</v>
      </c>
      <c r="AD16" s="121">
        <f t="shared" si="2"/>
        <v>0</v>
      </c>
      <c r="AE16" s="121">
        <f t="shared" si="2"/>
        <v>0</v>
      </c>
      <c r="AF16" s="121">
        <f t="shared" si="2"/>
        <v>0</v>
      </c>
      <c r="AG16" s="121">
        <f t="shared" si="2"/>
        <v>0</v>
      </c>
      <c r="AH16" s="121">
        <f t="shared" si="2"/>
        <v>0</v>
      </c>
      <c r="AI16" s="121">
        <f t="shared" si="2"/>
        <v>0</v>
      </c>
      <c r="AJ16" s="121">
        <f t="shared" si="2"/>
        <v>0</v>
      </c>
      <c r="AK16" s="121">
        <f t="shared" si="2"/>
        <v>0</v>
      </c>
      <c r="AL16" s="121">
        <f t="shared" si="2"/>
        <v>0</v>
      </c>
      <c r="AM16" s="121">
        <f t="shared" si="2"/>
        <v>0</v>
      </c>
      <c r="AN16" s="121">
        <f t="shared" si="2"/>
        <v>0</v>
      </c>
    </row>
    <row r="17" spans="1:40" ht="14.4" thickBot="1">
      <c r="A17" s="9"/>
      <c r="B17" s="9"/>
      <c r="C17" s="9"/>
      <c r="D17" s="9"/>
      <c r="E17" s="9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</row>
    <row r="18" spans="1:40">
      <c r="A18" s="162" t="s">
        <v>8</v>
      </c>
      <c r="B18" s="163"/>
      <c r="C18" s="182" t="s">
        <v>9</v>
      </c>
      <c r="D18" s="11" t="s">
        <v>56</v>
      </c>
      <c r="E18" s="12"/>
      <c r="F18" s="13">
        <v>12000.33</v>
      </c>
      <c r="G18" s="13"/>
      <c r="H18" s="13"/>
      <c r="I18" s="13">
        <f t="shared" ref="I18:I29" si="3">H18</f>
        <v>0</v>
      </c>
      <c r="J18" s="13"/>
      <c r="K18" s="13"/>
      <c r="L18" s="13"/>
      <c r="M18" s="13">
        <f t="shared" ref="M18:M29" si="4">L18</f>
        <v>0</v>
      </c>
      <c r="N18" s="13">
        <f t="shared" ref="N18:N29" si="5">L18</f>
        <v>0</v>
      </c>
      <c r="O18" s="13"/>
      <c r="P18" s="13"/>
      <c r="Q18" s="13"/>
      <c r="R18" s="13">
        <f t="shared" ref="R18:R29" si="6">Q18</f>
        <v>0</v>
      </c>
      <c r="S18" s="13"/>
      <c r="T18" s="36">
        <v>12000.33</v>
      </c>
      <c r="U18" s="36">
        <f>SUM(T18)+SUM(T19)</f>
        <v>12012.33</v>
      </c>
      <c r="V18" s="36">
        <f t="shared" ref="V18:V29" si="7">U18</f>
        <v>12012.33</v>
      </c>
      <c r="W18" s="36">
        <f t="shared" ref="W18:W29" si="8">U18</f>
        <v>12012.33</v>
      </c>
      <c r="X18" s="36">
        <f>SUM(U18)+SUM(U19)</f>
        <v>12456.33</v>
      </c>
      <c r="Y18" s="36">
        <f>SUM(X18)+SUM(X19)</f>
        <v>12456.33</v>
      </c>
      <c r="Z18" s="36">
        <f>SUM(Y18)+SUM(Y19)</f>
        <v>12456.33</v>
      </c>
      <c r="AA18" s="36">
        <f t="shared" ref="AA18:AA29" si="9">Z18</f>
        <v>12456.33</v>
      </c>
      <c r="AB18" s="36">
        <f>SUM(Z18)+SUM(Z19)</f>
        <v>17000.330000000002</v>
      </c>
      <c r="AC18" s="36">
        <f>SUM(AB18)+SUM(AB19)</f>
        <v>17000.330000000002</v>
      </c>
      <c r="AD18" s="36">
        <f>SUM(AC18)+SUM(AC19)</f>
        <v>17000.330000000002</v>
      </c>
      <c r="AE18" s="36">
        <f t="shared" ref="AE18:AE29" si="10">AD18</f>
        <v>17000.330000000002</v>
      </c>
      <c r="AF18" s="36">
        <f t="shared" ref="AF18:AF29" si="11">AD18</f>
        <v>17000.330000000002</v>
      </c>
      <c r="AG18" s="36">
        <f>SUM(AD18)+SUM(AD19)</f>
        <v>24900.33</v>
      </c>
      <c r="AH18" s="36">
        <f>SUM(AG18)+SUM(AG19)</f>
        <v>24900.33</v>
      </c>
      <c r="AI18" s="36">
        <f>SUM(AH18)+SUM(AH19)</f>
        <v>24900.33</v>
      </c>
      <c r="AJ18" s="36">
        <f t="shared" ref="AJ18:AJ29" si="12">AI18</f>
        <v>24900.33</v>
      </c>
      <c r="AK18" s="36">
        <f>SUM(AI18)+SUM(AI19)</f>
        <v>24900.33</v>
      </c>
      <c r="AL18" s="36">
        <f>SUM(AK18)+SUM(AK19)</f>
        <v>24900.33</v>
      </c>
      <c r="AM18" s="36">
        <f t="shared" ref="AM18:AM29" si="13">AL18</f>
        <v>24900.33</v>
      </c>
      <c r="AN18" s="36">
        <f t="shared" ref="AN18:AN29" si="14">AL18</f>
        <v>24900.33</v>
      </c>
    </row>
    <row r="19" spans="1:40">
      <c r="A19" s="164"/>
      <c r="B19" s="165"/>
      <c r="C19" s="183"/>
      <c r="D19" s="14" t="s">
        <v>56</v>
      </c>
      <c r="E19" s="14" t="s">
        <v>59</v>
      </c>
      <c r="F19" s="15"/>
      <c r="G19" s="15"/>
      <c r="H19" s="15"/>
      <c r="I19" s="15">
        <f t="shared" si="3"/>
        <v>0</v>
      </c>
      <c r="J19" s="15"/>
      <c r="K19" s="15"/>
      <c r="L19" s="15"/>
      <c r="M19" s="15">
        <f t="shared" si="4"/>
        <v>0</v>
      </c>
      <c r="N19" s="15">
        <f t="shared" si="5"/>
        <v>0</v>
      </c>
      <c r="O19" s="15"/>
      <c r="P19" s="15"/>
      <c r="Q19" s="15"/>
      <c r="R19" s="15">
        <f t="shared" si="6"/>
        <v>0</v>
      </c>
      <c r="S19" s="15"/>
      <c r="T19" s="37">
        <v>12</v>
      </c>
      <c r="U19" s="37">
        <v>444</v>
      </c>
      <c r="V19" s="38">
        <f t="shared" si="7"/>
        <v>444</v>
      </c>
      <c r="W19" s="38">
        <f t="shared" si="8"/>
        <v>444</v>
      </c>
      <c r="X19" s="37"/>
      <c r="Y19" s="37"/>
      <c r="Z19" s="37">
        <v>4544</v>
      </c>
      <c r="AA19" s="38">
        <f t="shared" si="9"/>
        <v>4544</v>
      </c>
      <c r="AB19" s="37"/>
      <c r="AC19" s="37"/>
      <c r="AD19" s="37">
        <v>7900</v>
      </c>
      <c r="AE19" s="38">
        <f t="shared" si="10"/>
        <v>7900</v>
      </c>
      <c r="AF19" s="38">
        <f t="shared" si="11"/>
        <v>7900</v>
      </c>
      <c r="AG19" s="37"/>
      <c r="AH19" s="37"/>
      <c r="AI19" s="37"/>
      <c r="AJ19" s="38">
        <f t="shared" si="12"/>
        <v>0</v>
      </c>
      <c r="AK19" s="37"/>
      <c r="AL19" s="37"/>
      <c r="AM19" s="38">
        <f t="shared" si="13"/>
        <v>0</v>
      </c>
      <c r="AN19" s="38">
        <f t="shared" si="14"/>
        <v>0</v>
      </c>
    </row>
    <row r="20" spans="1:40">
      <c r="A20" s="164" t="s">
        <v>13</v>
      </c>
      <c r="B20" s="165" t="s">
        <v>13</v>
      </c>
      <c r="C20" s="183" t="s">
        <v>13</v>
      </c>
      <c r="D20" s="14" t="s">
        <v>57</v>
      </c>
      <c r="E20" s="14" t="s">
        <v>13</v>
      </c>
      <c r="F20" s="15" t="s">
        <v>13</v>
      </c>
      <c r="G20" s="15"/>
      <c r="H20" s="15"/>
      <c r="I20" s="15">
        <f t="shared" si="3"/>
        <v>0</v>
      </c>
      <c r="J20" s="15"/>
      <c r="K20" s="15"/>
      <c r="L20" s="15"/>
      <c r="M20" s="15">
        <f t="shared" si="4"/>
        <v>0</v>
      </c>
      <c r="N20" s="15">
        <f t="shared" si="5"/>
        <v>0</v>
      </c>
      <c r="O20" s="15"/>
      <c r="P20" s="15"/>
      <c r="Q20" s="15"/>
      <c r="R20" s="15">
        <f t="shared" si="6"/>
        <v>0</v>
      </c>
      <c r="S20" s="15"/>
      <c r="T20" s="39">
        <v>0</v>
      </c>
      <c r="U20" s="39">
        <f>SUM(T20)+SUM(T21)</f>
        <v>222</v>
      </c>
      <c r="V20" s="38">
        <f t="shared" si="7"/>
        <v>222</v>
      </c>
      <c r="W20" s="38">
        <f t="shared" si="8"/>
        <v>222</v>
      </c>
      <c r="X20" s="39">
        <f>SUM(U20)+SUM(U21)</f>
        <v>555</v>
      </c>
      <c r="Y20" s="39">
        <f>SUM(X20)+SUM(X21)</f>
        <v>555</v>
      </c>
      <c r="Z20" s="39">
        <f>SUM(Y20)+SUM(Y21)</f>
        <v>4999</v>
      </c>
      <c r="AA20" s="38">
        <f t="shared" si="9"/>
        <v>4999</v>
      </c>
      <c r="AB20" s="39">
        <f>SUM(Z20)+SUM(Z21)</f>
        <v>10555</v>
      </c>
      <c r="AC20" s="39">
        <f>SUM(AB20)+SUM(AB21)</f>
        <v>10555</v>
      </c>
      <c r="AD20" s="39">
        <f>SUM(AC20)+SUM(AC21)</f>
        <v>79443</v>
      </c>
      <c r="AE20" s="38">
        <f t="shared" si="10"/>
        <v>79443</v>
      </c>
      <c r="AF20" s="38">
        <f t="shared" si="11"/>
        <v>79443</v>
      </c>
      <c r="AG20" s="39">
        <f>SUM(AD20)+SUM(AD21)</f>
        <v>79443</v>
      </c>
      <c r="AH20" s="39">
        <f>SUM(AG20)+SUM(AG21)</f>
        <v>79443</v>
      </c>
      <c r="AI20" s="39">
        <f>SUM(AH20)+SUM(AH21)</f>
        <v>79443</v>
      </c>
      <c r="AJ20" s="38">
        <f t="shared" si="12"/>
        <v>79443</v>
      </c>
      <c r="AK20" s="39">
        <f>SUM(AI20)+SUM(AI21)</f>
        <v>79443</v>
      </c>
      <c r="AL20" s="39">
        <f>SUM(AK20)+SUM(AK21)</f>
        <v>79443</v>
      </c>
      <c r="AM20" s="38">
        <f t="shared" si="13"/>
        <v>79443</v>
      </c>
      <c r="AN20" s="38">
        <f t="shared" si="14"/>
        <v>79443</v>
      </c>
    </row>
    <row r="21" spans="1:40">
      <c r="A21" s="164" t="s">
        <v>13</v>
      </c>
      <c r="B21" s="165" t="s">
        <v>13</v>
      </c>
      <c r="C21" s="154" t="s">
        <v>13</v>
      </c>
      <c r="D21" s="14" t="s">
        <v>57</v>
      </c>
      <c r="E21" s="14" t="s">
        <v>59</v>
      </c>
      <c r="F21" s="15" t="s">
        <v>13</v>
      </c>
      <c r="G21" s="15"/>
      <c r="H21" s="15"/>
      <c r="I21" s="15">
        <f t="shared" si="3"/>
        <v>0</v>
      </c>
      <c r="J21" s="15"/>
      <c r="K21" s="15"/>
      <c r="L21" s="15"/>
      <c r="M21" s="15">
        <f t="shared" si="4"/>
        <v>0</v>
      </c>
      <c r="N21" s="15">
        <f t="shared" si="5"/>
        <v>0</v>
      </c>
      <c r="O21" s="15"/>
      <c r="P21" s="15"/>
      <c r="Q21" s="15"/>
      <c r="R21" s="15">
        <f t="shared" si="6"/>
        <v>0</v>
      </c>
      <c r="S21" s="15"/>
      <c r="T21" s="37">
        <v>222</v>
      </c>
      <c r="U21" s="37">
        <v>333</v>
      </c>
      <c r="V21" s="38">
        <f t="shared" si="7"/>
        <v>333</v>
      </c>
      <c r="W21" s="38">
        <f t="shared" si="8"/>
        <v>333</v>
      </c>
      <c r="X21" s="37"/>
      <c r="Y21" s="37">
        <v>4444</v>
      </c>
      <c r="Z21" s="37">
        <v>5556</v>
      </c>
      <c r="AA21" s="38">
        <f t="shared" si="9"/>
        <v>5556</v>
      </c>
      <c r="AB21" s="37"/>
      <c r="AC21" s="37">
        <v>68888</v>
      </c>
      <c r="AD21" s="37"/>
      <c r="AE21" s="38">
        <f t="shared" si="10"/>
        <v>0</v>
      </c>
      <c r="AF21" s="38">
        <f t="shared" si="11"/>
        <v>0</v>
      </c>
      <c r="AG21" s="37"/>
      <c r="AH21" s="37"/>
      <c r="AI21" s="37"/>
      <c r="AJ21" s="38">
        <f t="shared" si="12"/>
        <v>0</v>
      </c>
      <c r="AK21" s="37"/>
      <c r="AL21" s="37"/>
      <c r="AM21" s="38">
        <f t="shared" si="13"/>
        <v>0</v>
      </c>
      <c r="AN21" s="38">
        <f t="shared" si="14"/>
        <v>0</v>
      </c>
    </row>
    <row r="22" spans="1:40">
      <c r="A22" s="164" t="s">
        <v>13</v>
      </c>
      <c r="B22" s="165" t="s">
        <v>13</v>
      </c>
      <c r="C22" s="183" t="s">
        <v>13</v>
      </c>
      <c r="D22" s="14" t="s">
        <v>58</v>
      </c>
      <c r="E22" s="14" t="s">
        <v>13</v>
      </c>
      <c r="F22" s="15">
        <v>0</v>
      </c>
      <c r="G22" s="15"/>
      <c r="H22" s="15"/>
      <c r="I22" s="15">
        <f t="shared" si="3"/>
        <v>0</v>
      </c>
      <c r="J22" s="15"/>
      <c r="K22" s="15"/>
      <c r="L22" s="15"/>
      <c r="M22" s="15">
        <f t="shared" si="4"/>
        <v>0</v>
      </c>
      <c r="N22" s="15">
        <f t="shared" si="5"/>
        <v>0</v>
      </c>
      <c r="O22" s="15"/>
      <c r="P22" s="15"/>
      <c r="Q22" s="15"/>
      <c r="R22" s="15">
        <f t="shared" si="6"/>
        <v>0</v>
      </c>
      <c r="S22" s="15"/>
      <c r="T22" s="39">
        <v>0</v>
      </c>
      <c r="U22" s="39">
        <f>SUM(T22)+SUM(T23)</f>
        <v>555</v>
      </c>
      <c r="V22" s="38">
        <f t="shared" si="7"/>
        <v>555</v>
      </c>
      <c r="W22" s="38">
        <f t="shared" si="8"/>
        <v>555</v>
      </c>
      <c r="X22" s="39">
        <f>SUM(U22)+SUM(U23)</f>
        <v>1221</v>
      </c>
      <c r="Y22" s="39">
        <f>SUM(X22)+SUM(X23)</f>
        <v>1221</v>
      </c>
      <c r="Z22" s="39">
        <f>SUM(Y22)+SUM(Y23)</f>
        <v>1887</v>
      </c>
      <c r="AA22" s="38">
        <f t="shared" si="9"/>
        <v>1887</v>
      </c>
      <c r="AB22" s="39">
        <f>SUM(Z22)+SUM(Z23)</f>
        <v>2563</v>
      </c>
      <c r="AC22" s="39">
        <f>SUM(AB22)+SUM(AB23)</f>
        <v>2563</v>
      </c>
      <c r="AD22" s="39">
        <f>SUM(AC22)+SUM(AC23)</f>
        <v>2563</v>
      </c>
      <c r="AE22" s="38">
        <f t="shared" si="10"/>
        <v>2563</v>
      </c>
      <c r="AF22" s="38">
        <f t="shared" si="11"/>
        <v>2563</v>
      </c>
      <c r="AG22" s="39">
        <f>SUM(AD22)+SUM(AD23)</f>
        <v>2563</v>
      </c>
      <c r="AH22" s="39">
        <f>SUM(AG22)+SUM(AG23)</f>
        <v>2563</v>
      </c>
      <c r="AI22" s="39">
        <f>SUM(AH22)+SUM(AH23)</f>
        <v>2563</v>
      </c>
      <c r="AJ22" s="38">
        <f t="shared" si="12"/>
        <v>2563</v>
      </c>
      <c r="AK22" s="39">
        <f>SUM(AI22)+SUM(AI23)</f>
        <v>2563</v>
      </c>
      <c r="AL22" s="39">
        <f>SUM(AK22)+SUM(AK23)</f>
        <v>2563</v>
      </c>
      <c r="AM22" s="38">
        <f t="shared" si="13"/>
        <v>2563</v>
      </c>
      <c r="AN22" s="38">
        <f t="shared" si="14"/>
        <v>2563</v>
      </c>
    </row>
    <row r="23" spans="1:40">
      <c r="A23" s="164" t="s">
        <v>13</v>
      </c>
      <c r="B23" s="165" t="s">
        <v>13</v>
      </c>
      <c r="C23" s="14" t="s">
        <v>13</v>
      </c>
      <c r="D23" s="14" t="s">
        <v>58</v>
      </c>
      <c r="E23" s="14" t="s">
        <v>59</v>
      </c>
      <c r="F23" s="15" t="s">
        <v>13</v>
      </c>
      <c r="G23" s="15"/>
      <c r="H23" s="15"/>
      <c r="I23" s="15">
        <f t="shared" si="3"/>
        <v>0</v>
      </c>
      <c r="J23" s="15"/>
      <c r="K23" s="15"/>
      <c r="L23" s="15"/>
      <c r="M23" s="15">
        <f t="shared" si="4"/>
        <v>0</v>
      </c>
      <c r="N23" s="15">
        <f t="shared" si="5"/>
        <v>0</v>
      </c>
      <c r="O23" s="15"/>
      <c r="P23" s="15"/>
      <c r="Q23" s="15"/>
      <c r="R23" s="15">
        <f t="shared" si="6"/>
        <v>0</v>
      </c>
      <c r="S23" s="15"/>
      <c r="T23" s="37">
        <v>555</v>
      </c>
      <c r="U23" s="37">
        <v>666</v>
      </c>
      <c r="V23" s="38">
        <f t="shared" si="7"/>
        <v>666</v>
      </c>
      <c r="W23" s="38">
        <f t="shared" si="8"/>
        <v>666</v>
      </c>
      <c r="X23" s="37"/>
      <c r="Y23" s="37">
        <v>666</v>
      </c>
      <c r="Z23" s="37">
        <v>676</v>
      </c>
      <c r="AA23" s="38">
        <f t="shared" si="9"/>
        <v>676</v>
      </c>
      <c r="AB23" s="37"/>
      <c r="AC23" s="37"/>
      <c r="AD23" s="37"/>
      <c r="AE23" s="38">
        <f t="shared" si="10"/>
        <v>0</v>
      </c>
      <c r="AF23" s="38">
        <f t="shared" si="11"/>
        <v>0</v>
      </c>
      <c r="AG23" s="37"/>
      <c r="AH23" s="37"/>
      <c r="AI23" s="37"/>
      <c r="AJ23" s="38">
        <f t="shared" si="12"/>
        <v>0</v>
      </c>
      <c r="AK23" s="37"/>
      <c r="AL23" s="37"/>
      <c r="AM23" s="38">
        <f t="shared" si="13"/>
        <v>0</v>
      </c>
      <c r="AN23" s="38">
        <f t="shared" si="14"/>
        <v>0</v>
      </c>
    </row>
    <row r="24" spans="1:40">
      <c r="A24" s="164"/>
      <c r="B24" s="165"/>
      <c r="C24" s="153" t="s">
        <v>10</v>
      </c>
      <c r="D24" s="14" t="s">
        <v>56</v>
      </c>
      <c r="E24" s="14"/>
      <c r="F24" s="15">
        <v>92.75</v>
      </c>
      <c r="G24" s="15">
        <v>92.75</v>
      </c>
      <c r="H24" s="15">
        <v>92.75</v>
      </c>
      <c r="I24" s="15">
        <f t="shared" si="3"/>
        <v>92.75</v>
      </c>
      <c r="J24" s="15">
        <v>92.75</v>
      </c>
      <c r="K24" s="15">
        <v>92.75</v>
      </c>
      <c r="L24" s="15">
        <v>92.75</v>
      </c>
      <c r="M24" s="15">
        <f t="shared" si="4"/>
        <v>92.75</v>
      </c>
      <c r="N24" s="15">
        <f t="shared" si="5"/>
        <v>92.75</v>
      </c>
      <c r="O24" s="15">
        <v>92.75</v>
      </c>
      <c r="P24" s="15">
        <v>92.75</v>
      </c>
      <c r="Q24" s="15">
        <v>92.75</v>
      </c>
      <c r="R24" s="15">
        <f t="shared" si="6"/>
        <v>92.75</v>
      </c>
      <c r="S24" s="15">
        <v>92.75</v>
      </c>
      <c r="T24" s="39">
        <v>92.75</v>
      </c>
      <c r="U24" s="39">
        <v>92.75</v>
      </c>
      <c r="V24" s="38">
        <f t="shared" si="7"/>
        <v>92.75</v>
      </c>
      <c r="W24" s="38">
        <f t="shared" si="8"/>
        <v>92.75</v>
      </c>
      <c r="X24" s="39">
        <v>92.75</v>
      </c>
      <c r="Y24" s="39">
        <v>92.75</v>
      </c>
      <c r="Z24" s="39">
        <v>92.75</v>
      </c>
      <c r="AA24" s="38">
        <f t="shared" si="9"/>
        <v>92.75</v>
      </c>
      <c r="AB24" s="39">
        <v>92.75</v>
      </c>
      <c r="AC24" s="39">
        <v>92.75</v>
      </c>
      <c r="AD24" s="39">
        <v>92.75</v>
      </c>
      <c r="AE24" s="38">
        <f t="shared" si="10"/>
        <v>92.75</v>
      </c>
      <c r="AF24" s="38">
        <f t="shared" si="11"/>
        <v>92.75</v>
      </c>
      <c r="AG24" s="39">
        <v>92.75</v>
      </c>
      <c r="AH24" s="39">
        <v>92.75</v>
      </c>
      <c r="AI24" s="39">
        <v>92.75</v>
      </c>
      <c r="AJ24" s="38">
        <f t="shared" si="12"/>
        <v>92.75</v>
      </c>
      <c r="AK24" s="39">
        <v>92.75</v>
      </c>
      <c r="AL24" s="39">
        <v>92.75</v>
      </c>
      <c r="AM24" s="38">
        <f t="shared" si="13"/>
        <v>92.75</v>
      </c>
      <c r="AN24" s="38">
        <f t="shared" si="14"/>
        <v>92.75</v>
      </c>
    </row>
    <row r="25" spans="1:40">
      <c r="A25" s="164" t="s">
        <v>13</v>
      </c>
      <c r="B25" s="165" t="s">
        <v>13</v>
      </c>
      <c r="C25" s="154" t="s">
        <v>13</v>
      </c>
      <c r="D25" s="14" t="s">
        <v>57</v>
      </c>
      <c r="E25" s="14" t="s">
        <v>13</v>
      </c>
      <c r="F25" s="15">
        <v>158.9</v>
      </c>
      <c r="G25" s="15">
        <v>158.9</v>
      </c>
      <c r="H25" s="15">
        <v>158.9</v>
      </c>
      <c r="I25" s="15">
        <f t="shared" si="3"/>
        <v>158.9</v>
      </c>
      <c r="J25" s="15">
        <v>158.9</v>
      </c>
      <c r="K25" s="15">
        <v>158.9</v>
      </c>
      <c r="L25" s="15">
        <v>158.9</v>
      </c>
      <c r="M25" s="15">
        <f t="shared" si="4"/>
        <v>158.9</v>
      </c>
      <c r="N25" s="15">
        <f t="shared" si="5"/>
        <v>158.9</v>
      </c>
      <c r="O25" s="15">
        <v>158.9</v>
      </c>
      <c r="P25" s="15">
        <v>158.9</v>
      </c>
      <c r="Q25" s="15">
        <v>158.9</v>
      </c>
      <c r="R25" s="15">
        <f t="shared" si="6"/>
        <v>158.9</v>
      </c>
      <c r="S25" s="15">
        <v>158.9</v>
      </c>
      <c r="T25" s="39">
        <v>158.9</v>
      </c>
      <c r="U25" s="39">
        <v>158.9</v>
      </c>
      <c r="V25" s="39">
        <f t="shared" si="7"/>
        <v>158.9</v>
      </c>
      <c r="W25" s="39">
        <f t="shared" si="8"/>
        <v>158.9</v>
      </c>
      <c r="X25" s="39">
        <v>158.9</v>
      </c>
      <c r="Y25" s="39">
        <v>158.9</v>
      </c>
      <c r="Z25" s="39">
        <v>158.9</v>
      </c>
      <c r="AA25" s="39">
        <f t="shared" si="9"/>
        <v>158.9</v>
      </c>
      <c r="AB25" s="39">
        <v>158.9</v>
      </c>
      <c r="AC25" s="39">
        <v>158.9</v>
      </c>
      <c r="AD25" s="39">
        <v>158.9</v>
      </c>
      <c r="AE25" s="39">
        <f t="shared" si="10"/>
        <v>158.9</v>
      </c>
      <c r="AF25" s="39">
        <f t="shared" si="11"/>
        <v>158.9</v>
      </c>
      <c r="AG25" s="39">
        <v>158.9</v>
      </c>
      <c r="AH25" s="39">
        <v>158.9</v>
      </c>
      <c r="AI25" s="39">
        <v>158.9</v>
      </c>
      <c r="AJ25" s="39">
        <f t="shared" si="12"/>
        <v>158.9</v>
      </c>
      <c r="AK25" s="39">
        <v>158.9</v>
      </c>
      <c r="AL25" s="39">
        <v>158.9</v>
      </c>
      <c r="AM25" s="39">
        <f t="shared" si="13"/>
        <v>158.9</v>
      </c>
      <c r="AN25" s="39">
        <f t="shared" si="14"/>
        <v>158.9</v>
      </c>
    </row>
    <row r="26" spans="1:40">
      <c r="A26" s="164" t="s">
        <v>13</v>
      </c>
      <c r="B26" s="165" t="s">
        <v>13</v>
      </c>
      <c r="C26" s="154" t="s">
        <v>13</v>
      </c>
      <c r="D26" s="14" t="s">
        <v>58</v>
      </c>
      <c r="E26" s="14" t="s">
        <v>13</v>
      </c>
      <c r="F26" s="15">
        <v>1</v>
      </c>
      <c r="G26" s="15">
        <v>1</v>
      </c>
      <c r="H26" s="15">
        <v>1</v>
      </c>
      <c r="I26" s="15">
        <f t="shared" si="3"/>
        <v>1</v>
      </c>
      <c r="J26" s="15">
        <v>1</v>
      </c>
      <c r="K26" s="15">
        <v>1</v>
      </c>
      <c r="L26" s="15">
        <v>1</v>
      </c>
      <c r="M26" s="15">
        <f t="shared" si="4"/>
        <v>1</v>
      </c>
      <c r="N26" s="15">
        <f t="shared" si="5"/>
        <v>1</v>
      </c>
      <c r="O26" s="15">
        <v>1</v>
      </c>
      <c r="P26" s="15">
        <v>1</v>
      </c>
      <c r="Q26" s="15">
        <v>1</v>
      </c>
      <c r="R26" s="15">
        <f t="shared" si="6"/>
        <v>1</v>
      </c>
      <c r="S26" s="15">
        <v>1</v>
      </c>
      <c r="T26" s="39">
        <v>1</v>
      </c>
      <c r="U26" s="39">
        <v>1</v>
      </c>
      <c r="V26" s="39">
        <f t="shared" si="7"/>
        <v>1</v>
      </c>
      <c r="W26" s="39">
        <f t="shared" si="8"/>
        <v>1</v>
      </c>
      <c r="X26" s="39">
        <v>1</v>
      </c>
      <c r="Y26" s="39">
        <v>1</v>
      </c>
      <c r="Z26" s="39">
        <v>1</v>
      </c>
      <c r="AA26" s="39">
        <f t="shared" si="9"/>
        <v>1</v>
      </c>
      <c r="AB26" s="39">
        <v>1</v>
      </c>
      <c r="AC26" s="39">
        <v>1</v>
      </c>
      <c r="AD26" s="39">
        <v>1</v>
      </c>
      <c r="AE26" s="39">
        <f t="shared" si="10"/>
        <v>1</v>
      </c>
      <c r="AF26" s="39">
        <f t="shared" si="11"/>
        <v>1</v>
      </c>
      <c r="AG26" s="39">
        <v>1</v>
      </c>
      <c r="AH26" s="39">
        <v>1</v>
      </c>
      <c r="AI26" s="39">
        <v>1</v>
      </c>
      <c r="AJ26" s="39">
        <f t="shared" si="12"/>
        <v>1</v>
      </c>
      <c r="AK26" s="39">
        <v>1</v>
      </c>
      <c r="AL26" s="39">
        <v>1</v>
      </c>
      <c r="AM26" s="39">
        <f t="shared" si="13"/>
        <v>1</v>
      </c>
      <c r="AN26" s="39">
        <f t="shared" si="14"/>
        <v>1</v>
      </c>
    </row>
    <row r="27" spans="1:40">
      <c r="A27" s="164"/>
      <c r="B27" s="165"/>
      <c r="C27" s="153" t="s">
        <v>11</v>
      </c>
      <c r="D27" s="14" t="s">
        <v>56</v>
      </c>
      <c r="E27" s="14"/>
      <c r="F27" s="16">
        <v>23423</v>
      </c>
      <c r="G27" s="16"/>
      <c r="H27" s="16"/>
      <c r="I27" s="16">
        <f t="shared" si="3"/>
        <v>0</v>
      </c>
      <c r="J27" s="16"/>
      <c r="K27" s="16"/>
      <c r="L27" s="16"/>
      <c r="M27" s="16">
        <f t="shared" si="4"/>
        <v>0</v>
      </c>
      <c r="N27" s="16">
        <f t="shared" si="5"/>
        <v>0</v>
      </c>
      <c r="O27" s="16"/>
      <c r="P27" s="16"/>
      <c r="Q27" s="16"/>
      <c r="R27" s="16">
        <f t="shared" si="6"/>
        <v>0</v>
      </c>
      <c r="S27" s="16"/>
      <c r="T27" s="40">
        <f>ROUND((SUM(T18)+SUM(T19))*SUM(T24),0)</f>
        <v>1114144</v>
      </c>
      <c r="U27" s="40">
        <f>ROUND((SUM(U18)+SUM(U19))*SUM(U24),0)</f>
        <v>1155325</v>
      </c>
      <c r="V27" s="40">
        <f t="shared" si="7"/>
        <v>1155325</v>
      </c>
      <c r="W27" s="40">
        <f t="shared" si="8"/>
        <v>1155325</v>
      </c>
      <c r="X27" s="40">
        <f>ROUND((SUM(X18)+SUM(X19))*SUM(X24),0)</f>
        <v>1155325</v>
      </c>
      <c r="Y27" s="40">
        <f>ROUND((SUM(Y18)+SUM(Y19))*SUM(Y24),0)</f>
        <v>1155325</v>
      </c>
      <c r="Z27" s="40">
        <f>ROUND((SUM(Z18)+SUM(Z19))*SUM(Z24),0)</f>
        <v>1576781</v>
      </c>
      <c r="AA27" s="40">
        <f t="shared" si="9"/>
        <v>1576781</v>
      </c>
      <c r="AB27" s="40">
        <f>ROUND((SUM(AB18)+SUM(AB19))*SUM(AB24),0)</f>
        <v>1576781</v>
      </c>
      <c r="AC27" s="40">
        <f>ROUND((SUM(AC18)+SUM(AC19))*SUM(AC24),0)</f>
        <v>1576781</v>
      </c>
      <c r="AD27" s="40">
        <f>ROUND((SUM(AD18)+SUM(AD19))*SUM(AD24),0)</f>
        <v>2309506</v>
      </c>
      <c r="AE27" s="40">
        <f t="shared" si="10"/>
        <v>2309506</v>
      </c>
      <c r="AF27" s="40">
        <f t="shared" si="11"/>
        <v>2309506</v>
      </c>
      <c r="AG27" s="40">
        <f>ROUND((SUM(AG18)+SUM(AG19))*SUM(AG24),0)</f>
        <v>2309506</v>
      </c>
      <c r="AH27" s="40">
        <f>ROUND((SUM(AH18)+SUM(AH19))*SUM(AH24),0)</f>
        <v>2309506</v>
      </c>
      <c r="AI27" s="40">
        <f>ROUND((SUM(AI18)+SUM(AI19))*SUM(AI24),0)</f>
        <v>2309506</v>
      </c>
      <c r="AJ27" s="40">
        <f t="shared" si="12"/>
        <v>2309506</v>
      </c>
      <c r="AK27" s="40">
        <f>ROUND((SUM(AK18)+SUM(AK19))*SUM(AK24),0)</f>
        <v>2309506</v>
      </c>
      <c r="AL27" s="40">
        <f>ROUND((SUM(AL18)+SUM(AL19))*SUM(AL24),0)</f>
        <v>2309506</v>
      </c>
      <c r="AM27" s="40">
        <f t="shared" si="13"/>
        <v>2309506</v>
      </c>
      <c r="AN27" s="40">
        <f t="shared" si="14"/>
        <v>2309506</v>
      </c>
    </row>
    <row r="28" spans="1:40">
      <c r="A28" s="164" t="s">
        <v>13</v>
      </c>
      <c r="B28" s="165" t="s">
        <v>13</v>
      </c>
      <c r="C28" s="161" t="s">
        <v>13</v>
      </c>
      <c r="D28" s="14" t="s">
        <v>57</v>
      </c>
      <c r="E28" s="14" t="s">
        <v>13</v>
      </c>
      <c r="F28" s="16" t="s">
        <v>13</v>
      </c>
      <c r="G28" s="16"/>
      <c r="H28" s="16"/>
      <c r="I28" s="16">
        <f t="shared" si="3"/>
        <v>0</v>
      </c>
      <c r="J28" s="16"/>
      <c r="K28" s="16"/>
      <c r="L28" s="16"/>
      <c r="M28" s="16">
        <f t="shared" si="4"/>
        <v>0</v>
      </c>
      <c r="N28" s="16">
        <f t="shared" si="5"/>
        <v>0</v>
      </c>
      <c r="O28" s="16"/>
      <c r="P28" s="16"/>
      <c r="Q28" s="16"/>
      <c r="R28" s="16">
        <f t="shared" si="6"/>
        <v>0</v>
      </c>
      <c r="S28" s="16"/>
      <c r="T28" s="40">
        <f>ROUND((SUM(T20)+SUM(T21))*SUM(T25),0)</f>
        <v>35276</v>
      </c>
      <c r="U28" s="40">
        <f>ROUND((SUM(U20)+SUM(U21))*SUM(U25),0)</f>
        <v>88190</v>
      </c>
      <c r="V28" s="40">
        <f t="shared" si="7"/>
        <v>88190</v>
      </c>
      <c r="W28" s="40">
        <f t="shared" si="8"/>
        <v>88190</v>
      </c>
      <c r="X28" s="40">
        <f>ROUND((SUM(X20)+SUM(X21))*SUM(X25),0)</f>
        <v>88190</v>
      </c>
      <c r="Y28" s="40">
        <f>ROUND((SUM(Y20)+SUM(Y21))*SUM(Y25),0)</f>
        <v>794341</v>
      </c>
      <c r="Z28" s="40">
        <f>ROUND((SUM(Z20)+SUM(Z21))*SUM(Z25),0)</f>
        <v>1677190</v>
      </c>
      <c r="AA28" s="40">
        <f t="shared" si="9"/>
        <v>1677190</v>
      </c>
      <c r="AB28" s="40">
        <f>ROUND((SUM(AB20)+SUM(AB21))*SUM(AB25),0)</f>
        <v>1677190</v>
      </c>
      <c r="AC28" s="40">
        <f>ROUND((SUM(AC20)+SUM(AC21))*SUM(AC25),0)</f>
        <v>12623493</v>
      </c>
      <c r="AD28" s="40">
        <f>ROUND((SUM(AD20)+SUM(AD21))*SUM(AD25),0)</f>
        <v>12623493</v>
      </c>
      <c r="AE28" s="40">
        <f t="shared" si="10"/>
        <v>12623493</v>
      </c>
      <c r="AF28" s="40">
        <f t="shared" si="11"/>
        <v>12623493</v>
      </c>
      <c r="AG28" s="40">
        <f>ROUND((SUM(AG20)+SUM(AG21))*SUM(AG25),0)</f>
        <v>12623493</v>
      </c>
      <c r="AH28" s="40">
        <f>ROUND((SUM(AH20)+SUM(AH21))*SUM(AH25),0)</f>
        <v>12623493</v>
      </c>
      <c r="AI28" s="40">
        <f>ROUND((SUM(AI20)+SUM(AI21))*SUM(AI25),0)</f>
        <v>12623493</v>
      </c>
      <c r="AJ28" s="40">
        <f t="shared" si="12"/>
        <v>12623493</v>
      </c>
      <c r="AK28" s="40">
        <f>ROUND((SUM(AK20)+SUM(AK21))*SUM(AK25),0)</f>
        <v>12623493</v>
      </c>
      <c r="AL28" s="40">
        <f>ROUND((SUM(AL20)+SUM(AL21))*SUM(AL25),0)</f>
        <v>12623493</v>
      </c>
      <c r="AM28" s="40">
        <f t="shared" si="13"/>
        <v>12623493</v>
      </c>
      <c r="AN28" s="40">
        <f t="shared" si="14"/>
        <v>12623493</v>
      </c>
    </row>
    <row r="29" spans="1:40">
      <c r="A29" s="164" t="s">
        <v>13</v>
      </c>
      <c r="B29" s="165" t="s">
        <v>13</v>
      </c>
      <c r="C29" s="161" t="s">
        <v>13</v>
      </c>
      <c r="D29" s="14" t="s">
        <v>58</v>
      </c>
      <c r="E29" s="14" t="s">
        <v>13</v>
      </c>
      <c r="F29" s="16">
        <v>23423</v>
      </c>
      <c r="G29" s="16"/>
      <c r="H29" s="16"/>
      <c r="I29" s="16">
        <f t="shared" si="3"/>
        <v>0</v>
      </c>
      <c r="J29" s="16"/>
      <c r="K29" s="16"/>
      <c r="L29" s="16"/>
      <c r="M29" s="16">
        <f t="shared" si="4"/>
        <v>0</v>
      </c>
      <c r="N29" s="16">
        <f t="shared" si="5"/>
        <v>0</v>
      </c>
      <c r="O29" s="16"/>
      <c r="P29" s="16"/>
      <c r="Q29" s="16"/>
      <c r="R29" s="16">
        <f t="shared" si="6"/>
        <v>0</v>
      </c>
      <c r="S29" s="16"/>
      <c r="T29" s="40">
        <f>ROUND((SUM(T22)+SUM(T23))*SUM(T26),0)</f>
        <v>555</v>
      </c>
      <c r="U29" s="40">
        <f>ROUND((SUM(U22)+SUM(U23))*SUM(U26),0)</f>
        <v>1221</v>
      </c>
      <c r="V29" s="40">
        <f t="shared" si="7"/>
        <v>1221</v>
      </c>
      <c r="W29" s="40">
        <f t="shared" si="8"/>
        <v>1221</v>
      </c>
      <c r="X29" s="40">
        <f>ROUND((SUM(X22)+SUM(X23))*SUM(X26),0)</f>
        <v>1221</v>
      </c>
      <c r="Y29" s="40">
        <f>ROUND((SUM(Y22)+SUM(Y23))*SUM(Y26),0)</f>
        <v>1887</v>
      </c>
      <c r="Z29" s="40">
        <f>ROUND((SUM(Z22)+SUM(Z23))*SUM(Z26),0)</f>
        <v>2563</v>
      </c>
      <c r="AA29" s="40">
        <f t="shared" si="9"/>
        <v>2563</v>
      </c>
      <c r="AB29" s="40">
        <f>ROUND((SUM(AB22)+SUM(AB23))*SUM(AB26),0)</f>
        <v>2563</v>
      </c>
      <c r="AC29" s="40">
        <f>ROUND((SUM(AC22)+SUM(AC23))*SUM(AC26),0)</f>
        <v>2563</v>
      </c>
      <c r="AD29" s="40">
        <f>ROUND((SUM(AD22)+SUM(AD23))*SUM(AD26),0)</f>
        <v>2563</v>
      </c>
      <c r="AE29" s="40">
        <f t="shared" si="10"/>
        <v>2563</v>
      </c>
      <c r="AF29" s="40">
        <f t="shared" si="11"/>
        <v>2563</v>
      </c>
      <c r="AG29" s="40">
        <f>ROUND((SUM(AG22)+SUM(AG23))*SUM(AG26),0)</f>
        <v>2563</v>
      </c>
      <c r="AH29" s="40">
        <f>ROUND((SUM(AH22)+SUM(AH23))*SUM(AH26),0)</f>
        <v>2563</v>
      </c>
      <c r="AI29" s="40">
        <f>ROUND((SUM(AI22)+SUM(AI23))*SUM(AI26),0)</f>
        <v>2563</v>
      </c>
      <c r="AJ29" s="40">
        <f t="shared" si="12"/>
        <v>2563</v>
      </c>
      <c r="AK29" s="40">
        <f>ROUND((SUM(AK22)+SUM(AK23))*SUM(AK26),0)</f>
        <v>2563</v>
      </c>
      <c r="AL29" s="40">
        <f>ROUND((SUM(AL22)+SUM(AL23))*SUM(AL26),0)</f>
        <v>2563</v>
      </c>
      <c r="AM29" s="40">
        <f t="shared" si="13"/>
        <v>2563</v>
      </c>
      <c r="AN29" s="40">
        <f t="shared" si="14"/>
        <v>2563</v>
      </c>
    </row>
    <row r="30" spans="1:40" ht="13.8" thickBot="1">
      <c r="A30" s="166"/>
      <c r="B30" s="167"/>
      <c r="C30" s="18" t="s">
        <v>12</v>
      </c>
      <c r="D30" s="18" t="s">
        <v>13</v>
      </c>
      <c r="E30" s="18" t="s">
        <v>13</v>
      </c>
      <c r="F30" s="19">
        <f t="shared" ref="F30:AN30" si="15">SUM(F27:F29)</f>
        <v>46846</v>
      </c>
      <c r="G30" s="19">
        <f t="shared" si="15"/>
        <v>0</v>
      </c>
      <c r="H30" s="19">
        <f t="shared" si="15"/>
        <v>0</v>
      </c>
      <c r="I30" s="19">
        <f t="shared" si="15"/>
        <v>0</v>
      </c>
      <c r="J30" s="19">
        <f t="shared" si="15"/>
        <v>0</v>
      </c>
      <c r="K30" s="19">
        <f t="shared" si="15"/>
        <v>0</v>
      </c>
      <c r="L30" s="19">
        <f t="shared" si="15"/>
        <v>0</v>
      </c>
      <c r="M30" s="19">
        <f t="shared" si="15"/>
        <v>0</v>
      </c>
      <c r="N30" s="19">
        <f t="shared" si="15"/>
        <v>0</v>
      </c>
      <c r="O30" s="19">
        <f t="shared" si="15"/>
        <v>0</v>
      </c>
      <c r="P30" s="19">
        <f t="shared" si="15"/>
        <v>0</v>
      </c>
      <c r="Q30" s="19">
        <f t="shared" si="15"/>
        <v>0</v>
      </c>
      <c r="R30" s="19">
        <f t="shared" si="15"/>
        <v>0</v>
      </c>
      <c r="S30" s="19">
        <f t="shared" si="15"/>
        <v>0</v>
      </c>
      <c r="T30" s="19">
        <f t="shared" si="15"/>
        <v>1149975</v>
      </c>
      <c r="U30" s="19">
        <f t="shared" si="15"/>
        <v>1244736</v>
      </c>
      <c r="V30" s="19">
        <f t="shared" si="15"/>
        <v>1244736</v>
      </c>
      <c r="W30" s="19">
        <f t="shared" si="15"/>
        <v>1244736</v>
      </c>
      <c r="X30" s="19">
        <f t="shared" si="15"/>
        <v>1244736</v>
      </c>
      <c r="Y30" s="19">
        <f t="shared" si="15"/>
        <v>1951553</v>
      </c>
      <c r="Z30" s="19">
        <f t="shared" si="15"/>
        <v>3256534</v>
      </c>
      <c r="AA30" s="19">
        <f t="shared" si="15"/>
        <v>3256534</v>
      </c>
      <c r="AB30" s="19">
        <f t="shared" si="15"/>
        <v>3256534</v>
      </c>
      <c r="AC30" s="19">
        <f t="shared" si="15"/>
        <v>14202837</v>
      </c>
      <c r="AD30" s="19">
        <f t="shared" si="15"/>
        <v>14935562</v>
      </c>
      <c r="AE30" s="19">
        <f t="shared" si="15"/>
        <v>14935562</v>
      </c>
      <c r="AF30" s="19">
        <f t="shared" si="15"/>
        <v>14935562</v>
      </c>
      <c r="AG30" s="19">
        <f t="shared" si="15"/>
        <v>14935562</v>
      </c>
      <c r="AH30" s="19">
        <f t="shared" si="15"/>
        <v>14935562</v>
      </c>
      <c r="AI30" s="19">
        <f t="shared" si="15"/>
        <v>14935562</v>
      </c>
      <c r="AJ30" s="19">
        <f t="shared" si="15"/>
        <v>14935562</v>
      </c>
      <c r="AK30" s="19">
        <f t="shared" si="15"/>
        <v>14935562</v>
      </c>
      <c r="AL30" s="19">
        <f t="shared" si="15"/>
        <v>14935562</v>
      </c>
      <c r="AM30" s="19">
        <f t="shared" si="15"/>
        <v>14935562</v>
      </c>
      <c r="AN30" s="19">
        <f t="shared" si="15"/>
        <v>14935562</v>
      </c>
    </row>
    <row r="31" spans="1:40">
      <c r="A31" s="155" t="s">
        <v>14</v>
      </c>
      <c r="B31" s="156"/>
      <c r="C31" s="101" t="s">
        <v>15</v>
      </c>
      <c r="D31" s="101" t="s">
        <v>13</v>
      </c>
      <c r="E31" s="101" t="s">
        <v>13</v>
      </c>
      <c r="F31" s="20"/>
      <c r="G31" s="20"/>
      <c r="H31" s="20"/>
      <c r="I31" s="20">
        <f>H31</f>
        <v>0</v>
      </c>
      <c r="J31" s="20"/>
      <c r="K31" s="20"/>
      <c r="L31" s="20"/>
      <c r="M31" s="20">
        <f>L31</f>
        <v>0</v>
      </c>
      <c r="N31" s="20">
        <f>L31</f>
        <v>0</v>
      </c>
      <c r="O31" s="20"/>
      <c r="P31" s="20"/>
      <c r="Q31" s="20"/>
      <c r="R31" s="20">
        <f>Q31</f>
        <v>0</v>
      </c>
      <c r="S31" s="20"/>
      <c r="T31" s="41">
        <v>23000</v>
      </c>
      <c r="U31" s="41"/>
      <c r="V31" s="42">
        <f>U31</f>
        <v>0</v>
      </c>
      <c r="W31" s="42">
        <f>U31</f>
        <v>0</v>
      </c>
      <c r="X31" s="41">
        <v>23000</v>
      </c>
      <c r="Y31" s="41">
        <v>23000</v>
      </c>
      <c r="Z31" s="41">
        <v>24000</v>
      </c>
      <c r="AA31" s="42">
        <f>Z31</f>
        <v>24000</v>
      </c>
      <c r="AB31" s="41">
        <v>24000</v>
      </c>
      <c r="AC31" s="41">
        <v>24000</v>
      </c>
      <c r="AD31" s="41">
        <v>42000</v>
      </c>
      <c r="AE31" s="42">
        <f>AD31</f>
        <v>42000</v>
      </c>
      <c r="AF31" s="42">
        <f>AD31</f>
        <v>42000</v>
      </c>
      <c r="AG31" s="41">
        <v>24000</v>
      </c>
      <c r="AH31" s="41">
        <v>27000</v>
      </c>
      <c r="AI31" s="41">
        <v>27000</v>
      </c>
      <c r="AJ31" s="42">
        <f>AI31</f>
        <v>27000</v>
      </c>
      <c r="AK31" s="41">
        <v>27000</v>
      </c>
      <c r="AL31" s="41">
        <v>28000</v>
      </c>
      <c r="AM31" s="42">
        <f>AL31</f>
        <v>28000</v>
      </c>
      <c r="AN31" s="42">
        <f>AL31</f>
        <v>28000</v>
      </c>
    </row>
    <row r="32" spans="1:40">
      <c r="A32" s="155"/>
      <c r="B32" s="156"/>
      <c r="C32" s="101" t="s">
        <v>16</v>
      </c>
      <c r="D32" s="101" t="s">
        <v>13</v>
      </c>
      <c r="E32" s="101" t="s">
        <v>13</v>
      </c>
      <c r="F32" s="16"/>
      <c r="G32" s="16"/>
      <c r="H32" s="16"/>
      <c r="I32" s="16">
        <f>H32</f>
        <v>0</v>
      </c>
      <c r="J32" s="16"/>
      <c r="K32" s="16"/>
      <c r="L32" s="16"/>
      <c r="M32" s="16">
        <f>L32</f>
        <v>0</v>
      </c>
      <c r="N32" s="16">
        <f>L32</f>
        <v>0</v>
      </c>
      <c r="O32" s="16"/>
      <c r="P32" s="16"/>
      <c r="Q32" s="16"/>
      <c r="R32" s="16">
        <f>Q32</f>
        <v>0</v>
      </c>
      <c r="S32" s="16"/>
      <c r="T32" s="41">
        <v>30000</v>
      </c>
      <c r="U32" s="41">
        <v>30000</v>
      </c>
      <c r="V32" s="43">
        <f>U32</f>
        <v>30000</v>
      </c>
      <c r="W32" s="43">
        <f>U32</f>
        <v>30000</v>
      </c>
      <c r="X32" s="41">
        <v>30000</v>
      </c>
      <c r="Y32" s="41">
        <v>30000</v>
      </c>
      <c r="Z32" s="41">
        <v>30000</v>
      </c>
      <c r="AA32" s="43">
        <f>Z32</f>
        <v>30000</v>
      </c>
      <c r="AB32" s="41">
        <v>30000</v>
      </c>
      <c r="AC32" s="41">
        <v>30000</v>
      </c>
      <c r="AD32" s="41">
        <v>30000</v>
      </c>
      <c r="AE32" s="43">
        <f>AD32</f>
        <v>30000</v>
      </c>
      <c r="AF32" s="43">
        <f>AD32</f>
        <v>30000</v>
      </c>
      <c r="AG32" s="41">
        <v>30000</v>
      </c>
      <c r="AH32" s="41">
        <v>30000</v>
      </c>
      <c r="AI32" s="41">
        <v>30000</v>
      </c>
      <c r="AJ32" s="43">
        <f>AI32</f>
        <v>30000</v>
      </c>
      <c r="AK32" s="41">
        <v>30000</v>
      </c>
      <c r="AL32" s="41">
        <v>30100</v>
      </c>
      <c r="AM32" s="43">
        <f>AL32</f>
        <v>30100</v>
      </c>
      <c r="AN32" s="43">
        <f>AL32</f>
        <v>30100</v>
      </c>
    </row>
    <row r="33" spans="1:40">
      <c r="A33" s="155"/>
      <c r="B33" s="156"/>
      <c r="C33" s="101" t="s">
        <v>17</v>
      </c>
      <c r="D33" s="101" t="s">
        <v>13</v>
      </c>
      <c r="E33" s="101" t="s">
        <v>13</v>
      </c>
      <c r="F33" s="16"/>
      <c r="G33" s="16"/>
      <c r="H33" s="16"/>
      <c r="I33" s="16">
        <f>H33</f>
        <v>0</v>
      </c>
      <c r="J33" s="16"/>
      <c r="K33" s="16"/>
      <c r="L33" s="16"/>
      <c r="M33" s="16">
        <f>L33</f>
        <v>0</v>
      </c>
      <c r="N33" s="16">
        <f>L33</f>
        <v>0</v>
      </c>
      <c r="O33" s="16"/>
      <c r="P33" s="16"/>
      <c r="Q33" s="16"/>
      <c r="R33" s="16">
        <f>Q33</f>
        <v>0</v>
      </c>
      <c r="S33" s="16"/>
      <c r="T33" s="41"/>
      <c r="U33" s="41"/>
      <c r="V33" s="43">
        <f>U33</f>
        <v>0</v>
      </c>
      <c r="W33" s="43">
        <f>U33</f>
        <v>0</v>
      </c>
      <c r="X33" s="41"/>
      <c r="Y33" s="41"/>
      <c r="Z33" s="41"/>
      <c r="AA33" s="43">
        <f>Z33</f>
        <v>0</v>
      </c>
      <c r="AB33" s="41"/>
      <c r="AC33" s="41"/>
      <c r="AD33" s="41"/>
      <c r="AE33" s="43">
        <f>AD33</f>
        <v>0</v>
      </c>
      <c r="AF33" s="43">
        <f>AD33</f>
        <v>0</v>
      </c>
      <c r="AG33" s="41"/>
      <c r="AH33" s="41"/>
      <c r="AI33" s="41"/>
      <c r="AJ33" s="43">
        <f>AI33</f>
        <v>0</v>
      </c>
      <c r="AK33" s="41"/>
      <c r="AL33" s="41">
        <v>1000</v>
      </c>
      <c r="AM33" s="43">
        <f>AL33</f>
        <v>1000</v>
      </c>
      <c r="AN33" s="43">
        <f>AL33</f>
        <v>1000</v>
      </c>
    </row>
    <row r="34" spans="1:40">
      <c r="A34" s="155"/>
      <c r="B34" s="156"/>
      <c r="C34" s="115" t="s">
        <v>18</v>
      </c>
      <c r="D34" s="115"/>
      <c r="E34" s="115"/>
      <c r="F34" s="16"/>
      <c r="G34" s="16"/>
      <c r="H34" s="16"/>
      <c r="I34" s="16">
        <f>H34</f>
        <v>0</v>
      </c>
      <c r="J34" s="16"/>
      <c r="K34" s="16"/>
      <c r="L34" s="16"/>
      <c r="M34" s="16">
        <f>L34</f>
        <v>0</v>
      </c>
      <c r="N34" s="16">
        <f>L34</f>
        <v>0</v>
      </c>
      <c r="O34" s="16"/>
      <c r="P34" s="16"/>
      <c r="Q34" s="16"/>
      <c r="R34" s="16">
        <f>Q34</f>
        <v>0</v>
      </c>
      <c r="S34" s="16"/>
      <c r="T34" s="41"/>
      <c r="U34" s="41"/>
      <c r="V34" s="43">
        <f>U34</f>
        <v>0</v>
      </c>
      <c r="W34" s="43">
        <f>U34</f>
        <v>0</v>
      </c>
      <c r="X34" s="41"/>
      <c r="Y34" s="41"/>
      <c r="Z34" s="41"/>
      <c r="AA34" s="43">
        <f>Z34</f>
        <v>0</v>
      </c>
      <c r="AB34" s="41"/>
      <c r="AC34" s="41"/>
      <c r="AD34" s="41"/>
      <c r="AE34" s="43">
        <f>AD34</f>
        <v>0</v>
      </c>
      <c r="AF34" s="43">
        <f>AD34</f>
        <v>0</v>
      </c>
      <c r="AG34" s="41"/>
      <c r="AH34" s="41"/>
      <c r="AI34" s="41"/>
      <c r="AJ34" s="43">
        <f>AI34</f>
        <v>0</v>
      </c>
      <c r="AK34" s="41">
        <v>2</v>
      </c>
      <c r="AL34" s="41">
        <v>12003</v>
      </c>
      <c r="AM34" s="43">
        <f>AL34</f>
        <v>12003</v>
      </c>
      <c r="AN34" s="43">
        <f>AL34</f>
        <v>12003</v>
      </c>
    </row>
    <row r="35" spans="1:40" ht="13.8" thickBot="1">
      <c r="A35" s="157"/>
      <c r="B35" s="158"/>
      <c r="C35" s="18" t="s">
        <v>12</v>
      </c>
      <c r="D35" s="18" t="s">
        <v>13</v>
      </c>
      <c r="E35" s="18" t="s">
        <v>13</v>
      </c>
      <c r="F35" s="19">
        <v>0</v>
      </c>
      <c r="G35" s="19"/>
      <c r="H35" s="19">
        <v>20000</v>
      </c>
      <c r="I35" s="19">
        <f>H35</f>
        <v>20000</v>
      </c>
      <c r="J35" s="19"/>
      <c r="K35" s="19"/>
      <c r="L35" s="19"/>
      <c r="M35" s="19">
        <f>L35</f>
        <v>0</v>
      </c>
      <c r="N35" s="19">
        <f>M35</f>
        <v>0</v>
      </c>
      <c r="O35" s="19">
        <v>2000</v>
      </c>
      <c r="P35" s="19"/>
      <c r="Q35" s="19"/>
      <c r="R35" s="19">
        <f>Q35</f>
        <v>0</v>
      </c>
      <c r="S35" s="19"/>
      <c r="T35" s="19">
        <f t="shared" ref="T35:AN35" si="16">T31+T32-T33+T34</f>
        <v>53000</v>
      </c>
      <c r="U35" s="19">
        <f t="shared" si="16"/>
        <v>30000</v>
      </c>
      <c r="V35" s="19">
        <f t="shared" si="16"/>
        <v>30000</v>
      </c>
      <c r="W35" s="19">
        <f t="shared" si="16"/>
        <v>30000</v>
      </c>
      <c r="X35" s="19">
        <f t="shared" si="16"/>
        <v>53000</v>
      </c>
      <c r="Y35" s="19">
        <f t="shared" si="16"/>
        <v>53000</v>
      </c>
      <c r="Z35" s="19">
        <f t="shared" si="16"/>
        <v>54000</v>
      </c>
      <c r="AA35" s="19">
        <f t="shared" si="16"/>
        <v>54000</v>
      </c>
      <c r="AB35" s="19">
        <f t="shared" si="16"/>
        <v>54000</v>
      </c>
      <c r="AC35" s="19">
        <f t="shared" si="16"/>
        <v>54000</v>
      </c>
      <c r="AD35" s="19">
        <f t="shared" si="16"/>
        <v>72000</v>
      </c>
      <c r="AE35" s="19">
        <f t="shared" si="16"/>
        <v>72000</v>
      </c>
      <c r="AF35" s="19">
        <f t="shared" si="16"/>
        <v>72000</v>
      </c>
      <c r="AG35" s="19">
        <f t="shared" si="16"/>
        <v>54000</v>
      </c>
      <c r="AH35" s="19">
        <f t="shared" si="16"/>
        <v>57000</v>
      </c>
      <c r="AI35" s="19">
        <f t="shared" si="16"/>
        <v>57000</v>
      </c>
      <c r="AJ35" s="19">
        <f t="shared" si="16"/>
        <v>57000</v>
      </c>
      <c r="AK35" s="19">
        <f t="shared" si="16"/>
        <v>57002</v>
      </c>
      <c r="AL35" s="19">
        <f t="shared" si="16"/>
        <v>69103</v>
      </c>
      <c r="AM35" s="19">
        <f t="shared" si="16"/>
        <v>69103</v>
      </c>
      <c r="AN35" s="19">
        <f t="shared" si="16"/>
        <v>69103</v>
      </c>
    </row>
    <row r="36" spans="1:40" ht="13.8" thickBot="1">
      <c r="A36" s="159" t="s">
        <v>19</v>
      </c>
      <c r="B36" s="160"/>
      <c r="C36" s="21" t="s">
        <v>20</v>
      </c>
      <c r="D36" s="21" t="s">
        <v>13</v>
      </c>
      <c r="E36" s="21" t="s">
        <v>13</v>
      </c>
      <c r="F36" s="22">
        <f t="shared" ref="F36:AN36" si="17">IF(F35=0,0,F30/F35)</f>
        <v>0</v>
      </c>
      <c r="G36" s="22">
        <f t="shared" si="17"/>
        <v>0</v>
      </c>
      <c r="H36" s="22">
        <f t="shared" si="17"/>
        <v>0</v>
      </c>
      <c r="I36" s="22">
        <f t="shared" si="17"/>
        <v>0</v>
      </c>
      <c r="J36" s="22">
        <f t="shared" si="17"/>
        <v>0</v>
      </c>
      <c r="K36" s="22">
        <f t="shared" si="17"/>
        <v>0</v>
      </c>
      <c r="L36" s="22">
        <f t="shared" si="17"/>
        <v>0</v>
      </c>
      <c r="M36" s="22">
        <f t="shared" si="17"/>
        <v>0</v>
      </c>
      <c r="N36" s="22">
        <f t="shared" si="17"/>
        <v>0</v>
      </c>
      <c r="O36" s="22">
        <f t="shared" si="17"/>
        <v>0</v>
      </c>
      <c r="P36" s="22">
        <f t="shared" si="17"/>
        <v>0</v>
      </c>
      <c r="Q36" s="22">
        <f t="shared" si="17"/>
        <v>0</v>
      </c>
      <c r="R36" s="22">
        <f t="shared" si="17"/>
        <v>0</v>
      </c>
      <c r="S36" s="22">
        <f t="shared" si="17"/>
        <v>0</v>
      </c>
      <c r="T36" s="22">
        <f t="shared" si="17"/>
        <v>21.697641509433961</v>
      </c>
      <c r="U36" s="22">
        <f t="shared" si="17"/>
        <v>41.491199999999999</v>
      </c>
      <c r="V36" s="22">
        <f t="shared" si="17"/>
        <v>41.491199999999999</v>
      </c>
      <c r="W36" s="22">
        <f t="shared" si="17"/>
        <v>41.491199999999999</v>
      </c>
      <c r="X36" s="22">
        <f t="shared" si="17"/>
        <v>23.485584905660378</v>
      </c>
      <c r="Y36" s="22">
        <f t="shared" si="17"/>
        <v>36.821754716981133</v>
      </c>
      <c r="Z36" s="22">
        <f t="shared" si="17"/>
        <v>60.306185185185186</v>
      </c>
      <c r="AA36" s="22">
        <f t="shared" si="17"/>
        <v>60.306185185185186</v>
      </c>
      <c r="AB36" s="22">
        <f t="shared" si="17"/>
        <v>60.306185185185186</v>
      </c>
      <c r="AC36" s="22">
        <f t="shared" si="17"/>
        <v>263.01549999999997</v>
      </c>
      <c r="AD36" s="22">
        <f t="shared" si="17"/>
        <v>207.43836111111111</v>
      </c>
      <c r="AE36" s="22">
        <f t="shared" si="17"/>
        <v>207.43836111111111</v>
      </c>
      <c r="AF36" s="22">
        <f t="shared" si="17"/>
        <v>207.43836111111111</v>
      </c>
      <c r="AG36" s="22">
        <f t="shared" si="17"/>
        <v>276.58448148148148</v>
      </c>
      <c r="AH36" s="22">
        <f t="shared" si="17"/>
        <v>262.02740350877195</v>
      </c>
      <c r="AI36" s="22">
        <f t="shared" si="17"/>
        <v>262.02740350877195</v>
      </c>
      <c r="AJ36" s="22">
        <f t="shared" si="17"/>
        <v>262.02740350877195</v>
      </c>
      <c r="AK36" s="22">
        <f t="shared" si="17"/>
        <v>262.01820988737239</v>
      </c>
      <c r="AL36" s="22">
        <f t="shared" si="17"/>
        <v>216.13478430748305</v>
      </c>
      <c r="AM36" s="22">
        <f t="shared" si="17"/>
        <v>216.13478430748305</v>
      </c>
      <c r="AN36" s="22">
        <f t="shared" si="17"/>
        <v>216.13478430748305</v>
      </c>
    </row>
    <row r="37" spans="1:40">
      <c r="A37" s="179" t="s">
        <v>21</v>
      </c>
      <c r="B37" s="181" t="s">
        <v>22</v>
      </c>
      <c r="C37" s="168" t="s">
        <v>9</v>
      </c>
      <c r="D37" s="12" t="s">
        <v>56</v>
      </c>
      <c r="E37" s="12"/>
      <c r="F37" s="13">
        <v>41656765.038999997</v>
      </c>
      <c r="G37" s="13"/>
      <c r="H37" s="13"/>
      <c r="I37" s="13">
        <f>SUM(F37:H37)</f>
        <v>41656765.038999997</v>
      </c>
      <c r="J37" s="13"/>
      <c r="K37" s="13"/>
      <c r="L37" s="13"/>
      <c r="M37" s="13">
        <f>SUM(J37:L37)</f>
        <v>0</v>
      </c>
      <c r="N37" s="13">
        <f>SUM(F37:H37,J37:L37)</f>
        <v>41656765.038999997</v>
      </c>
      <c r="O37" s="13"/>
      <c r="P37" s="13"/>
      <c r="Q37" s="13"/>
      <c r="R37" s="13">
        <f>SUM(O37:Q37)</f>
        <v>0</v>
      </c>
      <c r="S37" s="13"/>
      <c r="T37" s="36">
        <f t="shared" ref="T37:U39" si="18">SUM(T49)-SUM(S49)</f>
        <v>1359.89</v>
      </c>
      <c r="U37" s="36">
        <f t="shared" si="18"/>
        <v>39330.370000000003</v>
      </c>
      <c r="V37" s="36">
        <f>SUM(S37:U37)</f>
        <v>40690.26</v>
      </c>
      <c r="W37" s="36">
        <f>SUM(O37:Q37,S37:U37)</f>
        <v>40690.26</v>
      </c>
      <c r="X37" s="36">
        <f>SUM(X49)-SUM(U49)</f>
        <v>-9667.18</v>
      </c>
      <c r="Y37" s="36">
        <f t="shared" ref="Y37:Z39" si="19">SUM(Y49)-SUM(X49)</f>
        <v>13396.43</v>
      </c>
      <c r="Z37" s="36">
        <f t="shared" si="19"/>
        <v>21587.419999999991</v>
      </c>
      <c r="AA37" s="36">
        <f>SUM(X37:Z37)</f>
        <v>25316.669999999991</v>
      </c>
      <c r="AB37" s="36">
        <f>SUM(AB49)-SUM(Z49)</f>
        <v>14201.570000000007</v>
      </c>
      <c r="AC37" s="36">
        <f t="shared" ref="AC37:AD39" si="20">SUM(AC49)-SUM(AB49)</f>
        <v>3788.2400000000052</v>
      </c>
      <c r="AD37" s="36">
        <f t="shared" si="20"/>
        <v>8432.9399999999878</v>
      </c>
      <c r="AE37" s="36">
        <f>SUM(AB37:AD37)</f>
        <v>26422.75</v>
      </c>
      <c r="AF37" s="36">
        <f>SUM(X37:Z37,AB37:AD37)</f>
        <v>51739.419999999991</v>
      </c>
      <c r="AG37" s="36">
        <f>SUM(AG49)-SUM(AD49)</f>
        <v>34037.710000000006</v>
      </c>
      <c r="AH37" s="36">
        <f t="shared" ref="AH37:AI39" si="21">SUM(AH49)-SUM(AG49)</f>
        <v>-5345.6300000000047</v>
      </c>
      <c r="AI37" s="36">
        <f t="shared" si="21"/>
        <v>1747.3899999999994</v>
      </c>
      <c r="AJ37" s="36">
        <f>SUM(AG37:AI37)</f>
        <v>30439.47</v>
      </c>
      <c r="AK37" s="36">
        <f>SUM(AK49)-SUM(AI49)</f>
        <v>-4.3099999999976717</v>
      </c>
      <c r="AL37" s="36">
        <f>SUM(AL49)-SUM(AK49)</f>
        <v>-97964.51</v>
      </c>
      <c r="AM37" s="36">
        <f>SUM(AK37:AL37)</f>
        <v>-97968.819999999992</v>
      </c>
      <c r="AN37" s="36">
        <f>SUM(AG37:AI37,AK37:AL37)</f>
        <v>-67529.349999999991</v>
      </c>
    </row>
    <row r="38" spans="1:40">
      <c r="A38" s="177" t="s">
        <v>13</v>
      </c>
      <c r="B38" s="172" t="s">
        <v>13</v>
      </c>
      <c r="C38" s="169" t="s">
        <v>13</v>
      </c>
      <c r="D38" s="14" t="s">
        <v>57</v>
      </c>
      <c r="E38" s="24" t="s">
        <v>13</v>
      </c>
      <c r="F38" s="15" t="s">
        <v>13</v>
      </c>
      <c r="G38" s="15"/>
      <c r="H38" s="15"/>
      <c r="I38" s="15">
        <f>SUM(F38:H38)</f>
        <v>0</v>
      </c>
      <c r="J38" s="15"/>
      <c r="K38" s="15"/>
      <c r="L38" s="15"/>
      <c r="M38" s="15">
        <f>SUM(J38:L38)</f>
        <v>0</v>
      </c>
      <c r="N38" s="15">
        <f>SUM(F38:H38,J38:L38)</f>
        <v>0</v>
      </c>
      <c r="O38" s="15"/>
      <c r="P38" s="15"/>
      <c r="Q38" s="15"/>
      <c r="R38" s="15">
        <f>SUM(O38:Q38)</f>
        <v>0</v>
      </c>
      <c r="S38" s="15"/>
      <c r="T38" s="39">
        <f t="shared" si="18"/>
        <v>25.13</v>
      </c>
      <c r="U38" s="39">
        <f t="shared" si="18"/>
        <v>1787.85</v>
      </c>
      <c r="V38" s="39">
        <f>SUM(S38:U38)</f>
        <v>1812.98</v>
      </c>
      <c r="W38" s="39">
        <f>SUM(O38:Q38,S38:U38)</f>
        <v>1812.98</v>
      </c>
      <c r="X38" s="39">
        <f>SUM(X50)-SUM(U50)</f>
        <v>-430.73</v>
      </c>
      <c r="Y38" s="39">
        <f t="shared" si="19"/>
        <v>16444.28</v>
      </c>
      <c r="Z38" s="39">
        <f t="shared" si="19"/>
        <v>23155.21</v>
      </c>
      <c r="AA38" s="39">
        <f>SUM(X38:Z38)</f>
        <v>39168.759999999995</v>
      </c>
      <c r="AB38" s="39">
        <f>SUM(AB50)-SUM(Z50)</f>
        <v>8817.3400000000038</v>
      </c>
      <c r="AC38" s="39">
        <f t="shared" si="20"/>
        <v>342719.95999999996</v>
      </c>
      <c r="AD38" s="39">
        <f t="shared" si="20"/>
        <v>-97627.729999999981</v>
      </c>
      <c r="AE38" s="39">
        <f>SUM(AB38:AD38)</f>
        <v>253909.57</v>
      </c>
      <c r="AF38" s="39">
        <f>SUM(X38:Z38,AB38:AD38)</f>
        <v>293078.32999999996</v>
      </c>
      <c r="AG38" s="39">
        <f>SUM(AG50)-SUM(AD50)</f>
        <v>108595.27000000002</v>
      </c>
      <c r="AH38" s="39">
        <f t="shared" si="21"/>
        <v>-17054.920000000042</v>
      </c>
      <c r="AI38" s="39">
        <f t="shared" si="21"/>
        <v>5574.9500000000116</v>
      </c>
      <c r="AJ38" s="39">
        <f>SUM(AG38:AI38)</f>
        <v>97115.299999999988</v>
      </c>
      <c r="AK38" s="39">
        <f>SUM(AK50)-SUM(AI50)</f>
        <v>-13.760000000009313</v>
      </c>
      <c r="AL38" s="39">
        <f>SUM(AL50)-SUM(AK50)</f>
        <v>-312549.84999999998</v>
      </c>
      <c r="AM38" s="39">
        <f>SUM(AK38:AL38)</f>
        <v>-312563.61</v>
      </c>
      <c r="AN38" s="39">
        <f>SUM(AG38:AI38,AK38:AL38)</f>
        <v>-215448.31</v>
      </c>
    </row>
    <row r="39" spans="1:40">
      <c r="A39" s="177" t="s">
        <v>13</v>
      </c>
      <c r="B39" s="172" t="s">
        <v>13</v>
      </c>
      <c r="C39" s="169" t="s">
        <v>13</v>
      </c>
      <c r="D39" s="14" t="s">
        <v>58</v>
      </c>
      <c r="E39" s="24" t="s">
        <v>13</v>
      </c>
      <c r="F39" s="15">
        <v>41656765.038999997</v>
      </c>
      <c r="G39" s="15"/>
      <c r="H39" s="15"/>
      <c r="I39" s="15">
        <f>SUM(F39:H39)</f>
        <v>41656765.038999997</v>
      </c>
      <c r="J39" s="15"/>
      <c r="K39" s="15"/>
      <c r="L39" s="15"/>
      <c r="M39" s="15">
        <f>SUM(J39:L39)</f>
        <v>0</v>
      </c>
      <c r="N39" s="15">
        <f>SUM(F39:H39,J39:L39)</f>
        <v>41656765.038999997</v>
      </c>
      <c r="O39" s="15"/>
      <c r="P39" s="15"/>
      <c r="Q39" s="15"/>
      <c r="R39" s="15">
        <f>SUM(O39:Q39)</f>
        <v>0</v>
      </c>
      <c r="S39" s="15"/>
      <c r="T39" s="39">
        <f t="shared" si="18"/>
        <v>62.83</v>
      </c>
      <c r="U39" s="39">
        <f t="shared" si="18"/>
        <v>3925.73</v>
      </c>
      <c r="V39" s="39">
        <f>SUM(S39:U39)</f>
        <v>3988.56</v>
      </c>
      <c r="W39" s="39">
        <f>SUM(O39:Q39,S39:U39)</f>
        <v>3988.56</v>
      </c>
      <c r="X39" s="39">
        <f>SUM(X51)-SUM(U51)</f>
        <v>-947.59999999999991</v>
      </c>
      <c r="Y39" s="39">
        <f t="shared" si="19"/>
        <v>3688.12</v>
      </c>
      <c r="Z39" s="39">
        <f t="shared" si="19"/>
        <v>3222.24</v>
      </c>
      <c r="AA39" s="39">
        <f>SUM(X39:Z39)</f>
        <v>5962.76</v>
      </c>
      <c r="AB39" s="39">
        <f>SUM(AB51)-SUM(Z51)</f>
        <v>2141.0599999999995</v>
      </c>
      <c r="AC39" s="39">
        <f t="shared" si="20"/>
        <v>571.1200000000008</v>
      </c>
      <c r="AD39" s="39">
        <f t="shared" si="20"/>
        <v>-3149.6800000000003</v>
      </c>
      <c r="AE39" s="39">
        <f>SUM(AB39:AD39)</f>
        <v>-437.5</v>
      </c>
      <c r="AF39" s="39">
        <f>SUM(X39:Z39,AB39:AD39)</f>
        <v>5525.26</v>
      </c>
      <c r="AG39" s="39">
        <f>SUM(AG51)-SUM(AD51)</f>
        <v>3503.51</v>
      </c>
      <c r="AH39" s="39">
        <f t="shared" si="21"/>
        <v>-550.21999999999935</v>
      </c>
      <c r="AI39" s="39">
        <f t="shared" si="21"/>
        <v>179.85999999999876</v>
      </c>
      <c r="AJ39" s="39">
        <f>SUM(AG39:AI39)</f>
        <v>3133.1499999999996</v>
      </c>
      <c r="AK39" s="39">
        <f>SUM(AK51)-SUM(AI51)</f>
        <v>-0.44999999999890861</v>
      </c>
      <c r="AL39" s="39">
        <f>SUM(AL51)-SUM(AK51)</f>
        <v>-10083.52</v>
      </c>
      <c r="AM39" s="39">
        <f>SUM(AK39:AL39)</f>
        <v>-10083.969999999999</v>
      </c>
      <c r="AN39" s="39">
        <f>SUM(AG39:AI39,AK39:AL39)</f>
        <v>-6950.82</v>
      </c>
    </row>
    <row r="40" spans="1:40">
      <c r="A40" s="177"/>
      <c r="B40" s="172"/>
      <c r="C40" s="170" t="s">
        <v>23</v>
      </c>
      <c r="D40" s="14" t="s">
        <v>56</v>
      </c>
      <c r="E40" s="25"/>
      <c r="F40" s="15">
        <v>1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39">
        <v>116.5556</v>
      </c>
      <c r="U40" s="39">
        <v>116.5556</v>
      </c>
      <c r="V40" s="39"/>
      <c r="W40" s="39"/>
      <c r="X40" s="39">
        <v>105.5</v>
      </c>
      <c r="Y40" s="39">
        <v>105.5</v>
      </c>
      <c r="Z40" s="39">
        <v>105.5</v>
      </c>
      <c r="AA40" s="39"/>
      <c r="AB40" s="39">
        <v>105.5</v>
      </c>
      <c r="AC40" s="39">
        <v>105.5</v>
      </c>
      <c r="AD40" s="39">
        <v>105.5</v>
      </c>
      <c r="AE40" s="39"/>
      <c r="AF40" s="39"/>
      <c r="AG40" s="39">
        <v>105.5</v>
      </c>
      <c r="AH40" s="39">
        <v>105.5</v>
      </c>
      <c r="AI40" s="39">
        <v>105.5</v>
      </c>
      <c r="AJ40" s="39"/>
      <c r="AK40" s="39">
        <v>105.5</v>
      </c>
      <c r="AL40" s="39">
        <v>105.5</v>
      </c>
      <c r="AM40" s="39"/>
      <c r="AN40" s="39"/>
    </row>
    <row r="41" spans="1:40">
      <c r="A41" s="177" t="s">
        <v>13</v>
      </c>
      <c r="B41" s="172" t="s">
        <v>13</v>
      </c>
      <c r="C41" s="169" t="s">
        <v>13</v>
      </c>
      <c r="D41" s="14" t="s">
        <v>57</v>
      </c>
      <c r="E41" s="25" t="s">
        <v>13</v>
      </c>
      <c r="F41" s="15" t="s">
        <v>13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39">
        <v>151</v>
      </c>
      <c r="U41" s="39">
        <v>151</v>
      </c>
      <c r="V41" s="39"/>
      <c r="W41" s="39"/>
      <c r="X41" s="39">
        <v>140.19999999999999</v>
      </c>
      <c r="Y41" s="39">
        <v>140.19999999999999</v>
      </c>
      <c r="Z41" s="39">
        <v>140.19999999999999</v>
      </c>
      <c r="AA41" s="39"/>
      <c r="AB41" s="39">
        <v>140.19999999999999</v>
      </c>
      <c r="AC41" s="39">
        <v>140.19999999999999</v>
      </c>
      <c r="AD41" s="39">
        <v>140.19999999999999</v>
      </c>
      <c r="AE41" s="39"/>
      <c r="AF41" s="39"/>
      <c r="AG41" s="39">
        <v>140.19999999999999</v>
      </c>
      <c r="AH41" s="39">
        <v>140.19999999999999</v>
      </c>
      <c r="AI41" s="39">
        <v>140.19999999999999</v>
      </c>
      <c r="AJ41" s="39"/>
      <c r="AK41" s="39">
        <v>140.19999999999999</v>
      </c>
      <c r="AL41" s="39">
        <v>140.19999999999999</v>
      </c>
      <c r="AM41" s="39"/>
      <c r="AN41" s="39"/>
    </row>
    <row r="42" spans="1:40">
      <c r="A42" s="177" t="s">
        <v>13</v>
      </c>
      <c r="B42" s="172" t="s">
        <v>13</v>
      </c>
      <c r="C42" s="169" t="s">
        <v>13</v>
      </c>
      <c r="D42" s="14" t="s">
        <v>58</v>
      </c>
      <c r="E42" s="25" t="s">
        <v>13</v>
      </c>
      <c r="F42" s="15">
        <v>1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39">
        <v>100.1</v>
      </c>
      <c r="U42" s="39">
        <v>100.1</v>
      </c>
      <c r="V42" s="39"/>
      <c r="W42" s="39"/>
      <c r="X42" s="39">
        <v>1</v>
      </c>
      <c r="Y42" s="39">
        <v>1</v>
      </c>
      <c r="Z42" s="39">
        <v>1</v>
      </c>
      <c r="AA42" s="39"/>
      <c r="AB42" s="39">
        <v>1</v>
      </c>
      <c r="AC42" s="39">
        <v>1</v>
      </c>
      <c r="AD42" s="39">
        <v>1</v>
      </c>
      <c r="AE42" s="39"/>
      <c r="AF42" s="39"/>
      <c r="AG42" s="39">
        <v>1</v>
      </c>
      <c r="AH42" s="39">
        <v>1</v>
      </c>
      <c r="AI42" s="39">
        <v>1</v>
      </c>
      <c r="AJ42" s="39"/>
      <c r="AK42" s="39">
        <v>1</v>
      </c>
      <c r="AL42" s="39">
        <v>1</v>
      </c>
      <c r="AM42" s="39"/>
      <c r="AN42" s="39"/>
    </row>
    <row r="43" spans="1:40">
      <c r="A43" s="177"/>
      <c r="B43" s="172"/>
      <c r="C43" s="170" t="s">
        <v>11</v>
      </c>
      <c r="D43" s="14" t="s">
        <v>56</v>
      </c>
      <c r="E43" s="25"/>
      <c r="F43" s="16">
        <v>41656765</v>
      </c>
      <c r="G43" s="16"/>
      <c r="H43" s="16"/>
      <c r="I43" s="16">
        <f>SUM(F43:H43)</f>
        <v>41656765</v>
      </c>
      <c r="J43" s="16"/>
      <c r="K43" s="16"/>
      <c r="L43" s="16"/>
      <c r="M43" s="16">
        <f>SUM(J43:L43)</f>
        <v>0</v>
      </c>
      <c r="N43" s="16">
        <f>SUM(F43:H43,J43:L43)</f>
        <v>41656765</v>
      </c>
      <c r="O43" s="16"/>
      <c r="P43" s="16"/>
      <c r="Q43" s="16"/>
      <c r="R43" s="16">
        <f>SUM(O43:Q43)</f>
        <v>0</v>
      </c>
      <c r="S43" s="16"/>
      <c r="T43" s="40">
        <f>ROUND(SUM(T37)*SUM(T40),0)</f>
        <v>158503</v>
      </c>
      <c r="U43" s="40">
        <f>ROUND(SUM(U37)*SUM(U40),0)</f>
        <v>4584175</v>
      </c>
      <c r="V43" s="40">
        <f>SUM(S43:U43)</f>
        <v>4742678</v>
      </c>
      <c r="W43" s="40">
        <f>SUM(O43:Q43,S43:U43)</f>
        <v>4742678</v>
      </c>
      <c r="X43" s="40">
        <f>ROUND(SUM(X37)*SUM(X40),0)</f>
        <v>-1019887</v>
      </c>
      <c r="Y43" s="40">
        <f>ROUND(SUM(Y37)*SUM(Y40),0)</f>
        <v>1413323</v>
      </c>
      <c r="Z43" s="40">
        <f>ROUND(SUM(Z37)*SUM(Z40),0)</f>
        <v>2277473</v>
      </c>
      <c r="AA43" s="40">
        <f>SUM(X43:Z43)</f>
        <v>2670909</v>
      </c>
      <c r="AB43" s="40">
        <f>ROUND(SUM(AB37)*SUM(AB40),0)</f>
        <v>1498266</v>
      </c>
      <c r="AC43" s="40">
        <f>ROUND(SUM(AC37)*SUM(AC40),0)</f>
        <v>399659</v>
      </c>
      <c r="AD43" s="40">
        <f>ROUND(SUM(AD37)*SUM(AD40),0)</f>
        <v>889675</v>
      </c>
      <c r="AE43" s="40">
        <f>SUM(AB43:AD43)</f>
        <v>2787600</v>
      </c>
      <c r="AF43" s="40">
        <f>SUM(X43:Z43,AB43:AD43)</f>
        <v>5458509</v>
      </c>
      <c r="AG43" s="40">
        <f>ROUND(SUM(AG37)*SUM(AG40),0)</f>
        <v>3590978</v>
      </c>
      <c r="AH43" s="40">
        <f>ROUND(SUM(AH37)*SUM(AH40),0)</f>
        <v>-563964</v>
      </c>
      <c r="AI43" s="40">
        <f>ROUND(SUM(AI37)*SUM(AI40),0)</f>
        <v>184350</v>
      </c>
      <c r="AJ43" s="40">
        <f>SUM(AG43:AI43)</f>
        <v>3211364</v>
      </c>
      <c r="AK43" s="40">
        <f>ROUND(SUM(AK37)*SUM(AK40),0)</f>
        <v>-455</v>
      </c>
      <c r="AL43" s="40">
        <f>ROUND(SUM(AL37)*SUM(AL40),0)</f>
        <v>-10335256</v>
      </c>
      <c r="AM43" s="40">
        <f>SUM(AK43:AL43)</f>
        <v>-10335711</v>
      </c>
      <c r="AN43" s="40">
        <f>SUM(AG43:AI43,AK43:AL43)</f>
        <v>-7124347</v>
      </c>
    </row>
    <row r="44" spans="1:40">
      <c r="A44" s="177"/>
      <c r="B44" s="172"/>
      <c r="C44" s="172"/>
      <c r="D44" s="14" t="s">
        <v>56</v>
      </c>
      <c r="E44" s="25" t="s">
        <v>24</v>
      </c>
      <c r="F44" s="16">
        <v>334</v>
      </c>
      <c r="G44" s="16"/>
      <c r="H44" s="16"/>
      <c r="I44" s="16">
        <f>SUM(F44:H44)</f>
        <v>334</v>
      </c>
      <c r="J44" s="16"/>
      <c r="K44" s="16"/>
      <c r="L44" s="16"/>
      <c r="M44" s="16">
        <f>SUM(J44:L44)</f>
        <v>0</v>
      </c>
      <c r="N44" s="16">
        <f>SUM(F44:H44,J44:L44)</f>
        <v>334</v>
      </c>
      <c r="O44" s="16"/>
      <c r="P44" s="16"/>
      <c r="Q44" s="16"/>
      <c r="R44" s="16">
        <f>SUM(O44:Q44)</f>
        <v>0</v>
      </c>
      <c r="S44" s="16"/>
      <c r="T44" s="40"/>
      <c r="U44" s="40">
        <f>ROUND((SUM(U40)-SUM(T40))*SUM(T37),0)+ROUND((SUM(U40)-SUM(S40))*SUM(S37),0)</f>
        <v>0</v>
      </c>
      <c r="V44" s="40">
        <f>SUM(S44:U44)</f>
        <v>0</v>
      </c>
      <c r="W44" s="40">
        <f>SUM(O44:Q44,S44:U44)</f>
        <v>0</v>
      </c>
      <c r="X44" s="40"/>
      <c r="Y44" s="40"/>
      <c r="Z44" s="40">
        <f>ROUND((SUM(Z40)-SUM(Y40))*SUM(Y37),0)+ROUND((SUM(Z40)-SUM(X40))*SUM(X37),0)</f>
        <v>0</v>
      </c>
      <c r="AA44" s="40">
        <f>SUM(X44:Z44)</f>
        <v>0</v>
      </c>
      <c r="AB44" s="40"/>
      <c r="AC44" s="40"/>
      <c r="AD44" s="40">
        <f>ROUND((SUM(AD40)-SUM(AC40))*SUM(AC37),0)+ROUND((SUM(AD40)-SUM(AB40))*SUM(AB37),0)</f>
        <v>0</v>
      </c>
      <c r="AE44" s="40">
        <f>SUM(AB44:AD44)</f>
        <v>0</v>
      </c>
      <c r="AF44" s="40">
        <f>SUM(X44:Z44,AB44:AD44)</f>
        <v>0</v>
      </c>
      <c r="AG44" s="40"/>
      <c r="AH44" s="40"/>
      <c r="AI44" s="40">
        <f>ROUND((SUM(AI40)-SUM(AH40))*SUM(AH37),0)+ROUND((SUM(AI40)-SUM(AG40))*SUM(AG37),0)</f>
        <v>0</v>
      </c>
      <c r="AJ44" s="40">
        <f>SUM(AG44:AI44)</f>
        <v>0</v>
      </c>
      <c r="AK44" s="40"/>
      <c r="AL44" s="40"/>
      <c r="AM44" s="40">
        <f>SUM(AK44:AL44)</f>
        <v>0</v>
      </c>
      <c r="AN44" s="40">
        <f>SUM(AG44:AI44,AK44:AL44)</f>
        <v>0</v>
      </c>
    </row>
    <row r="45" spans="1:40">
      <c r="A45" s="177" t="s">
        <v>13</v>
      </c>
      <c r="B45" s="172" t="s">
        <v>13</v>
      </c>
      <c r="C45" s="172" t="s">
        <v>13</v>
      </c>
      <c r="D45" s="14" t="s">
        <v>57</v>
      </c>
      <c r="E45" s="25" t="s">
        <v>13</v>
      </c>
      <c r="F45" s="16" t="s">
        <v>13</v>
      </c>
      <c r="G45" s="16"/>
      <c r="H45" s="16"/>
      <c r="I45" s="16">
        <f>SUM(F45:H45)</f>
        <v>0</v>
      </c>
      <c r="J45" s="16"/>
      <c r="K45" s="16"/>
      <c r="L45" s="16"/>
      <c r="M45" s="16">
        <f>SUM(J45:L45)</f>
        <v>0</v>
      </c>
      <c r="N45" s="16">
        <f>SUM(F45:H45,J45:L45)</f>
        <v>0</v>
      </c>
      <c r="O45" s="16"/>
      <c r="P45" s="16"/>
      <c r="Q45" s="16"/>
      <c r="R45" s="16">
        <f>SUM(O45:Q45)</f>
        <v>0</v>
      </c>
      <c r="S45" s="16"/>
      <c r="T45" s="40">
        <f>ROUND(SUM(T38)*SUM(T41),0)</f>
        <v>3795</v>
      </c>
      <c r="U45" s="40">
        <f>ROUND(SUM(U38)*SUM(U41),0)</f>
        <v>269965</v>
      </c>
      <c r="V45" s="40">
        <f>SUM(S45:U45)</f>
        <v>273760</v>
      </c>
      <c r="W45" s="40">
        <f>SUM(O45:Q45,S45:U45)</f>
        <v>273760</v>
      </c>
      <c r="X45" s="40">
        <f>ROUND(SUM(X38)*SUM(X41),0)</f>
        <v>-60388</v>
      </c>
      <c r="Y45" s="40">
        <f>ROUND(SUM(Y38)*SUM(Y41),0)</f>
        <v>2305488</v>
      </c>
      <c r="Z45" s="40">
        <f>ROUND(SUM(Z38)*SUM(Z41),0)</f>
        <v>3246360</v>
      </c>
      <c r="AA45" s="40">
        <f>SUM(X45:Z45)</f>
        <v>5491460</v>
      </c>
      <c r="AB45" s="40">
        <f>ROUND(SUM(AB38)*SUM(AB41),0)</f>
        <v>1236191</v>
      </c>
      <c r="AC45" s="40">
        <f>ROUND(SUM(AC38)*SUM(AC41),0)</f>
        <v>48049338</v>
      </c>
      <c r="AD45" s="40">
        <f>ROUND(SUM(AD38)*SUM(AD41),0)</f>
        <v>-13687408</v>
      </c>
      <c r="AE45" s="40">
        <f>SUM(AB45:AD45)</f>
        <v>35598121</v>
      </c>
      <c r="AF45" s="40">
        <f>SUM(X45:Z45,AB45:AD45)</f>
        <v>41089581</v>
      </c>
      <c r="AG45" s="40">
        <f>ROUND(SUM(AG38)*SUM(AG41),0)</f>
        <v>15225057</v>
      </c>
      <c r="AH45" s="40">
        <f>ROUND(SUM(AH38)*SUM(AH41),0)</f>
        <v>-2391100</v>
      </c>
      <c r="AI45" s="40">
        <f>ROUND(SUM(AI38)*SUM(AI41),0)</f>
        <v>781608</v>
      </c>
      <c r="AJ45" s="40">
        <f>SUM(AG45:AI45)</f>
        <v>13615565</v>
      </c>
      <c r="AK45" s="40">
        <f>ROUND(SUM(AK38)*SUM(AK41),0)</f>
        <v>-1929</v>
      </c>
      <c r="AL45" s="40">
        <f>ROUND(SUM(AL38)*SUM(AL41),0)</f>
        <v>-43819489</v>
      </c>
      <c r="AM45" s="40">
        <f>SUM(AK45:AL45)</f>
        <v>-43821418</v>
      </c>
      <c r="AN45" s="40">
        <f>SUM(AG45:AI45,AK45:AL45)</f>
        <v>-30205853</v>
      </c>
    </row>
    <row r="46" spans="1:40">
      <c r="A46" s="177" t="s">
        <v>13</v>
      </c>
      <c r="B46" s="172" t="s">
        <v>13</v>
      </c>
      <c r="C46" s="169" t="s">
        <v>13</v>
      </c>
      <c r="D46" s="14" t="s">
        <v>57</v>
      </c>
      <c r="E46" s="25" t="s">
        <v>24</v>
      </c>
      <c r="F46" s="16" t="s">
        <v>13</v>
      </c>
      <c r="G46" s="16"/>
      <c r="H46" s="16"/>
      <c r="I46" s="16">
        <f>SUM(F46:H46)</f>
        <v>0</v>
      </c>
      <c r="J46" s="16"/>
      <c r="K46" s="16"/>
      <c r="L46" s="16"/>
      <c r="M46" s="16">
        <f>SUM(J46:L46)</f>
        <v>0</v>
      </c>
      <c r="N46" s="16">
        <f>SUM(F46:H46,J46:L46)</f>
        <v>0</v>
      </c>
      <c r="O46" s="16"/>
      <c r="P46" s="16"/>
      <c r="Q46" s="16"/>
      <c r="R46" s="16">
        <f>SUM(O46:Q46)</f>
        <v>0</v>
      </c>
      <c r="S46" s="16"/>
      <c r="T46" s="40"/>
      <c r="U46" s="40">
        <f>ROUND((SUM(U41)-SUM(T41))*SUM(T38),0)+ROUND((SUM(U41)-SUM(S41))*SUM(S38),0)</f>
        <v>0</v>
      </c>
      <c r="V46" s="40">
        <f>SUM(S46:U46)</f>
        <v>0</v>
      </c>
      <c r="W46" s="40">
        <f>SUM(O46:Q46,S46:U46)</f>
        <v>0</v>
      </c>
      <c r="X46" s="40"/>
      <c r="Y46" s="40"/>
      <c r="Z46" s="40">
        <f>ROUND((SUM(Z41)-SUM(Y41))*SUM(Y38),0)+ROUND((SUM(Z41)-SUM(X41))*SUM(X38),0)</f>
        <v>0</v>
      </c>
      <c r="AA46" s="40">
        <f>SUM(X46:Z46)</f>
        <v>0</v>
      </c>
      <c r="AB46" s="40"/>
      <c r="AC46" s="40"/>
      <c r="AD46" s="40">
        <f>ROUND((SUM(AD41)-SUM(AC41))*SUM(AC38),0)+ROUND((SUM(AD41)-SUM(AB41))*SUM(AB38),0)</f>
        <v>0</v>
      </c>
      <c r="AE46" s="40">
        <f>SUM(AB46:AD46)</f>
        <v>0</v>
      </c>
      <c r="AF46" s="40">
        <f>SUM(X46:Z46,AB46:AD46)</f>
        <v>0</v>
      </c>
      <c r="AG46" s="40"/>
      <c r="AH46" s="40"/>
      <c r="AI46" s="40">
        <f>ROUND((SUM(AI41)-SUM(AH41))*SUM(AH38),0)+ROUND((SUM(AI41)-SUM(AG41))*SUM(AG38),0)</f>
        <v>0</v>
      </c>
      <c r="AJ46" s="40">
        <f>SUM(AG46:AI46)</f>
        <v>0</v>
      </c>
      <c r="AK46" s="40"/>
      <c r="AL46" s="40"/>
      <c r="AM46" s="40">
        <f>SUM(AK46:AL46)</f>
        <v>0</v>
      </c>
      <c r="AN46" s="40">
        <f>SUM(AG46:AI46,AK46:AL46)</f>
        <v>0</v>
      </c>
    </row>
    <row r="47" spans="1:40">
      <c r="A47" s="177" t="s">
        <v>13</v>
      </c>
      <c r="B47" s="172" t="s">
        <v>13</v>
      </c>
      <c r="C47" s="172" t="s">
        <v>13</v>
      </c>
      <c r="D47" s="14" t="s">
        <v>58</v>
      </c>
      <c r="E47" s="25" t="s">
        <v>13</v>
      </c>
      <c r="F47" s="16">
        <v>41656765</v>
      </c>
      <c r="G47" s="16"/>
      <c r="H47" s="16"/>
      <c r="I47" s="16">
        <f>SUM(F47:H47)</f>
        <v>41656765</v>
      </c>
      <c r="J47" s="16"/>
      <c r="K47" s="16"/>
      <c r="L47" s="16"/>
      <c r="M47" s="16">
        <f>SUM(J47:L47)</f>
        <v>0</v>
      </c>
      <c r="N47" s="16">
        <f>SUM(F47:H47,J47:L47)</f>
        <v>41656765</v>
      </c>
      <c r="O47" s="16"/>
      <c r="P47" s="16"/>
      <c r="Q47" s="16"/>
      <c r="R47" s="16">
        <f>SUM(O47:Q47)</f>
        <v>0</v>
      </c>
      <c r="S47" s="16"/>
      <c r="T47" s="40">
        <f>ROUND(SUM(T39)*SUM(T42),0)</f>
        <v>6289</v>
      </c>
      <c r="U47" s="40">
        <f>ROUND(SUM(U39)*SUM(U42),0)</f>
        <v>392966</v>
      </c>
      <c r="V47" s="40">
        <f>SUM(S47:U47)</f>
        <v>399255</v>
      </c>
      <c r="W47" s="40">
        <f>SUM(O47:Q47,S47:U47)</f>
        <v>399255</v>
      </c>
      <c r="X47" s="40">
        <f>ROUND(SUM(X39)*SUM(X42),0)</f>
        <v>-948</v>
      </c>
      <c r="Y47" s="40">
        <f>ROUND(SUM(Y39)*SUM(Y42),0)</f>
        <v>3688</v>
      </c>
      <c r="Z47" s="40">
        <f>ROUND(SUM(Z39)*SUM(Z42),0)</f>
        <v>3222</v>
      </c>
      <c r="AA47" s="40">
        <f>SUM(X47:Z47)</f>
        <v>5962</v>
      </c>
      <c r="AB47" s="40">
        <f>ROUND(SUM(AB39)*SUM(AB42),0)</f>
        <v>2141</v>
      </c>
      <c r="AC47" s="40">
        <f>ROUND(SUM(AC39)*SUM(AC42),0)</f>
        <v>571</v>
      </c>
      <c r="AD47" s="40">
        <f>ROUND(SUM(AD39)*SUM(AD42),0)</f>
        <v>-3150</v>
      </c>
      <c r="AE47" s="40">
        <f>SUM(AB47:AD47)</f>
        <v>-438</v>
      </c>
      <c r="AF47" s="40">
        <f>SUM(X47:Z47,AB47:AD47)</f>
        <v>5524</v>
      </c>
      <c r="AG47" s="40">
        <f>ROUND(SUM(AG39)*SUM(AG42),0)</f>
        <v>3504</v>
      </c>
      <c r="AH47" s="40">
        <f>ROUND(SUM(AH39)*SUM(AH42),0)</f>
        <v>-550</v>
      </c>
      <c r="AI47" s="40">
        <f>ROUND(SUM(AI39)*SUM(AI42),0)</f>
        <v>180</v>
      </c>
      <c r="AJ47" s="40">
        <f>SUM(AG47:AI47)</f>
        <v>3134</v>
      </c>
      <c r="AK47" s="40">
        <f>ROUND(SUM(AK39)*SUM(AK42),0)</f>
        <v>0</v>
      </c>
      <c r="AL47" s="40">
        <f>ROUND(SUM(AL39)*SUM(AL42),0)</f>
        <v>-10084</v>
      </c>
      <c r="AM47" s="40">
        <f>SUM(AK47:AL47)</f>
        <v>-10084</v>
      </c>
      <c r="AN47" s="40">
        <f>SUM(AG47:AI47,AK47:AL47)</f>
        <v>-6950</v>
      </c>
    </row>
    <row r="48" spans="1:40">
      <c r="A48" s="177"/>
      <c r="B48" s="169"/>
      <c r="C48" s="26" t="s">
        <v>12</v>
      </c>
      <c r="D48" s="26" t="s">
        <v>13</v>
      </c>
      <c r="E48" s="27" t="s">
        <v>13</v>
      </c>
      <c r="F48" s="44">
        <f t="shared" ref="F48:AN48" si="22">SUM(F43:F47)</f>
        <v>83313864</v>
      </c>
      <c r="G48" s="44">
        <f t="shared" si="22"/>
        <v>0</v>
      </c>
      <c r="H48" s="44">
        <f t="shared" si="22"/>
        <v>0</v>
      </c>
      <c r="I48" s="44">
        <f t="shared" si="22"/>
        <v>83313864</v>
      </c>
      <c r="J48" s="44">
        <f t="shared" si="22"/>
        <v>0</v>
      </c>
      <c r="K48" s="44">
        <f t="shared" si="22"/>
        <v>0</v>
      </c>
      <c r="L48" s="44">
        <f t="shared" si="22"/>
        <v>0</v>
      </c>
      <c r="M48" s="44">
        <f t="shared" si="22"/>
        <v>0</v>
      </c>
      <c r="N48" s="44">
        <f t="shared" si="22"/>
        <v>83313864</v>
      </c>
      <c r="O48" s="44">
        <f t="shared" si="22"/>
        <v>0</v>
      </c>
      <c r="P48" s="44">
        <f t="shared" si="22"/>
        <v>0</v>
      </c>
      <c r="Q48" s="44">
        <f t="shared" si="22"/>
        <v>0</v>
      </c>
      <c r="R48" s="44">
        <f t="shared" si="22"/>
        <v>0</v>
      </c>
      <c r="S48" s="44">
        <f t="shared" si="22"/>
        <v>0</v>
      </c>
      <c r="T48" s="44">
        <f t="shared" si="22"/>
        <v>168587</v>
      </c>
      <c r="U48" s="44">
        <f t="shared" si="22"/>
        <v>5247106</v>
      </c>
      <c r="V48" s="44">
        <f t="shared" si="22"/>
        <v>5415693</v>
      </c>
      <c r="W48" s="44">
        <f t="shared" si="22"/>
        <v>5415693</v>
      </c>
      <c r="X48" s="44">
        <f t="shared" si="22"/>
        <v>-1081223</v>
      </c>
      <c r="Y48" s="44">
        <f t="shared" si="22"/>
        <v>3722499</v>
      </c>
      <c r="Z48" s="44">
        <f t="shared" si="22"/>
        <v>5527055</v>
      </c>
      <c r="AA48" s="44">
        <f t="shared" si="22"/>
        <v>8168331</v>
      </c>
      <c r="AB48" s="44">
        <f t="shared" si="22"/>
        <v>2736598</v>
      </c>
      <c r="AC48" s="44">
        <f t="shared" si="22"/>
        <v>48449568</v>
      </c>
      <c r="AD48" s="44">
        <f t="shared" si="22"/>
        <v>-12800883</v>
      </c>
      <c r="AE48" s="44">
        <f t="shared" si="22"/>
        <v>38385283</v>
      </c>
      <c r="AF48" s="44">
        <f t="shared" si="22"/>
        <v>46553614</v>
      </c>
      <c r="AG48" s="44">
        <f t="shared" si="22"/>
        <v>18819539</v>
      </c>
      <c r="AH48" s="44">
        <f t="shared" si="22"/>
        <v>-2955614</v>
      </c>
      <c r="AI48" s="44">
        <f t="shared" si="22"/>
        <v>966138</v>
      </c>
      <c r="AJ48" s="44">
        <f t="shared" si="22"/>
        <v>16830063</v>
      </c>
      <c r="AK48" s="44">
        <f t="shared" si="22"/>
        <v>-2384</v>
      </c>
      <c r="AL48" s="44">
        <f t="shared" si="22"/>
        <v>-54164829</v>
      </c>
      <c r="AM48" s="44">
        <f t="shared" si="22"/>
        <v>-54167213</v>
      </c>
      <c r="AN48" s="44">
        <f t="shared" si="22"/>
        <v>-37337150</v>
      </c>
    </row>
    <row r="49" spans="1:40">
      <c r="A49" s="177"/>
      <c r="B49" s="171" t="s">
        <v>25</v>
      </c>
      <c r="C49" s="170" t="s">
        <v>9</v>
      </c>
      <c r="D49" s="14" t="s">
        <v>56</v>
      </c>
      <c r="E49" s="25"/>
      <c r="F49" s="15">
        <v>41656765.038999997</v>
      </c>
      <c r="G49" s="15"/>
      <c r="H49" s="15"/>
      <c r="I49" s="15">
        <f t="shared" ref="I49:I54" si="23">H49</f>
        <v>0</v>
      </c>
      <c r="J49" s="15"/>
      <c r="K49" s="15"/>
      <c r="L49" s="15"/>
      <c r="M49" s="15">
        <f t="shared" ref="M49:M54" si="24">L49</f>
        <v>0</v>
      </c>
      <c r="N49" s="15">
        <f t="shared" ref="N49:N54" si="25">L49</f>
        <v>0</v>
      </c>
      <c r="O49" s="15"/>
      <c r="P49" s="15"/>
      <c r="Q49" s="15"/>
      <c r="R49" s="15">
        <f t="shared" ref="R49:R54" si="26">Q49</f>
        <v>0</v>
      </c>
      <c r="S49" s="15"/>
      <c r="T49" s="39">
        <f>IF(T35=0,0,ROUND(T67/T35*(SUM(T18)+SUM(T19)),2))</f>
        <v>1359.89</v>
      </c>
      <c r="U49" s="39">
        <f>IF(U35=0,0,ROUND(U67/U35*(SUM(U18)+SUM(U19)),2))</f>
        <v>40690.26</v>
      </c>
      <c r="V49" s="39">
        <f t="shared" ref="V49:V54" si="27">U49</f>
        <v>40690.26</v>
      </c>
      <c r="W49" s="39">
        <f t="shared" ref="W49:W54" si="28">U49</f>
        <v>40690.26</v>
      </c>
      <c r="X49" s="39">
        <f>IF(X35=0,0,ROUND(X67/X35*(SUM(X18)+SUM(X19)),2))</f>
        <v>31023.08</v>
      </c>
      <c r="Y49" s="39">
        <f>IF(Y35=0,0,ROUND(Y67/Y35*(SUM(Y18)+SUM(Y19)),2))</f>
        <v>44419.51</v>
      </c>
      <c r="Z49" s="39">
        <f>IF(Z35=0,0,ROUND(Z67/Z35*(SUM(Z18)+SUM(Z19)),2))</f>
        <v>66006.929999999993</v>
      </c>
      <c r="AA49" s="39">
        <f t="shared" ref="AA49:AA54" si="29">Z49</f>
        <v>66006.929999999993</v>
      </c>
      <c r="AB49" s="39">
        <f>IF(AB35=0,0,ROUND(AB67/AB35*(SUM(AB18)+SUM(AB19)),2))</f>
        <v>80208.5</v>
      </c>
      <c r="AC49" s="39">
        <f>IF(AC35=0,0,ROUND(AC67/AC35*(SUM(AC18)+SUM(AC19)),2))</f>
        <v>83996.74</v>
      </c>
      <c r="AD49" s="39">
        <f>IF(AD35=0,0,ROUND(AD67/AD35*(SUM(AD18)+SUM(AD19)),2))</f>
        <v>92429.68</v>
      </c>
      <c r="AE49" s="39">
        <f t="shared" ref="AE49:AE54" si="30">AD49</f>
        <v>92429.68</v>
      </c>
      <c r="AF49" s="39">
        <f t="shared" ref="AF49:AF54" si="31">AD49</f>
        <v>92429.68</v>
      </c>
      <c r="AG49" s="39">
        <f>IF(AG35=0,0,ROUND(AG67/AG35*(SUM(AG18)+SUM(AG19)),2))</f>
        <v>126467.39</v>
      </c>
      <c r="AH49" s="39">
        <f>IF(AH35=0,0,ROUND(AH67/AH35*(SUM(AH18)+SUM(AH19)),2))</f>
        <v>121121.76</v>
      </c>
      <c r="AI49" s="39">
        <f>IF(AI35=0,0,ROUND(AI67/AI35*(SUM(AI18)+SUM(AI19)),2))</f>
        <v>122869.15</v>
      </c>
      <c r="AJ49" s="39">
        <f t="shared" ref="AJ49:AJ54" si="32">AI49</f>
        <v>122869.15</v>
      </c>
      <c r="AK49" s="39">
        <f>IF(AK35=0,0,ROUND(AK67/AK35*(SUM(AK18)+SUM(AK19)),2))</f>
        <v>122864.84</v>
      </c>
      <c r="AL49" s="39">
        <f>SUM(AL18)+SUM(AL19)</f>
        <v>24900.33</v>
      </c>
      <c r="AM49" s="39">
        <f t="shared" ref="AM49:AM54" si="33">AL49</f>
        <v>24900.33</v>
      </c>
      <c r="AN49" s="39">
        <f t="shared" ref="AN49:AN54" si="34">AL49</f>
        <v>24900.33</v>
      </c>
    </row>
    <row r="50" spans="1:40">
      <c r="A50" s="177" t="s">
        <v>13</v>
      </c>
      <c r="B50" s="172" t="s">
        <v>13</v>
      </c>
      <c r="C50" s="169" t="s">
        <v>13</v>
      </c>
      <c r="D50" s="14" t="s">
        <v>57</v>
      </c>
      <c r="E50" s="25" t="s">
        <v>13</v>
      </c>
      <c r="F50" s="15" t="s">
        <v>13</v>
      </c>
      <c r="G50" s="15"/>
      <c r="H50" s="15"/>
      <c r="I50" s="15">
        <f t="shared" si="23"/>
        <v>0</v>
      </c>
      <c r="J50" s="15"/>
      <c r="K50" s="15"/>
      <c r="L50" s="15"/>
      <c r="M50" s="15">
        <f t="shared" si="24"/>
        <v>0</v>
      </c>
      <c r="N50" s="15">
        <f t="shared" si="25"/>
        <v>0</v>
      </c>
      <c r="O50" s="15"/>
      <c r="P50" s="15"/>
      <c r="Q50" s="15"/>
      <c r="R50" s="15">
        <f t="shared" si="26"/>
        <v>0</v>
      </c>
      <c r="S50" s="15"/>
      <c r="T50" s="39">
        <f>IF(T35=0,0,ROUND(T67/T35*(SUM(T20)+SUM(T21)),2))</f>
        <v>25.13</v>
      </c>
      <c r="U50" s="39">
        <f>IF(U35=0,0,ROUND(U67/U35*(SUM(U20)+SUM(U21)),2))</f>
        <v>1812.98</v>
      </c>
      <c r="V50" s="39">
        <f t="shared" si="27"/>
        <v>1812.98</v>
      </c>
      <c r="W50" s="39">
        <f t="shared" si="28"/>
        <v>1812.98</v>
      </c>
      <c r="X50" s="39">
        <f>IF(X35=0,0,ROUND(X67/X35*(SUM(X20)+SUM(X21)),2))</f>
        <v>1382.25</v>
      </c>
      <c r="Y50" s="39">
        <f>IF(Y35=0,0,ROUND(Y67/Y35*(SUM(Y20)+SUM(Y21)),2))</f>
        <v>17826.53</v>
      </c>
      <c r="Z50" s="39">
        <f>IF(Z35=0,0,ROUND(Z67/Z35*(SUM(Z20)+SUM(Z21)),2))</f>
        <v>40981.74</v>
      </c>
      <c r="AA50" s="39">
        <f t="shared" si="29"/>
        <v>40981.74</v>
      </c>
      <c r="AB50" s="39">
        <f>IF(AB35=0,0,ROUND(AB67/AB35*(SUM(AB20)+SUM(AB21)),2))</f>
        <v>49799.08</v>
      </c>
      <c r="AC50" s="39">
        <f>IF(AC35=0,0,ROUND(AC67/AC35*(SUM(AC20)+SUM(AC21)),2))</f>
        <v>392519.04</v>
      </c>
      <c r="AD50" s="39">
        <f>IF(AD35=0,0,ROUND(AD67/AD35*(SUM(AD20)+SUM(AD21)),2))</f>
        <v>294891.31</v>
      </c>
      <c r="AE50" s="39">
        <f t="shared" si="30"/>
        <v>294891.31</v>
      </c>
      <c r="AF50" s="39">
        <f t="shared" si="31"/>
        <v>294891.31</v>
      </c>
      <c r="AG50" s="39">
        <f>IF(AG35=0,0,ROUND(AG67/AG35*(SUM(AG20)+SUM(AG21)),2))</f>
        <v>403486.58</v>
      </c>
      <c r="AH50" s="39">
        <f>IF(AH35=0,0,ROUND(AH67/AH35*(SUM(AH20)+SUM(AH21)),2))</f>
        <v>386431.66</v>
      </c>
      <c r="AI50" s="39">
        <f>IF(AI35=0,0,ROUND(AI67/AI35*(SUM(AI20)+SUM(AI21)),2))</f>
        <v>392006.61</v>
      </c>
      <c r="AJ50" s="39">
        <f t="shared" si="32"/>
        <v>392006.61</v>
      </c>
      <c r="AK50" s="39">
        <f>IF(AK35=0,0,ROUND(AK67/AK35*(SUM(AK20)+SUM(AK21)),2))</f>
        <v>391992.85</v>
      </c>
      <c r="AL50" s="39">
        <f>SUM(AL20)+SUM(AL21)</f>
        <v>79443</v>
      </c>
      <c r="AM50" s="39">
        <f t="shared" si="33"/>
        <v>79443</v>
      </c>
      <c r="AN50" s="39">
        <f t="shared" si="34"/>
        <v>79443</v>
      </c>
    </row>
    <row r="51" spans="1:40">
      <c r="A51" s="177" t="s">
        <v>13</v>
      </c>
      <c r="B51" s="172" t="s">
        <v>13</v>
      </c>
      <c r="C51" s="169" t="s">
        <v>13</v>
      </c>
      <c r="D51" s="14" t="s">
        <v>58</v>
      </c>
      <c r="E51" s="25" t="s">
        <v>13</v>
      </c>
      <c r="F51" s="15">
        <v>41656765.038999997</v>
      </c>
      <c r="G51" s="15"/>
      <c r="H51" s="15"/>
      <c r="I51" s="15">
        <f t="shared" si="23"/>
        <v>0</v>
      </c>
      <c r="J51" s="15"/>
      <c r="K51" s="15"/>
      <c r="L51" s="15"/>
      <c r="M51" s="15">
        <f t="shared" si="24"/>
        <v>0</v>
      </c>
      <c r="N51" s="15">
        <f t="shared" si="25"/>
        <v>0</v>
      </c>
      <c r="O51" s="15"/>
      <c r="P51" s="15"/>
      <c r="Q51" s="15"/>
      <c r="R51" s="15">
        <f t="shared" si="26"/>
        <v>0</v>
      </c>
      <c r="S51" s="15"/>
      <c r="T51" s="39">
        <f>IF(T35=0,0,ROUND(T67/T35*(SUM(T22)+SUM(T23)),2))</f>
        <v>62.83</v>
      </c>
      <c r="U51" s="39">
        <f>IF(U35=0,0,ROUND(U67/U35*(SUM(U22)+SUM(U23)),2))</f>
        <v>3988.56</v>
      </c>
      <c r="V51" s="39">
        <f t="shared" si="27"/>
        <v>3988.56</v>
      </c>
      <c r="W51" s="39">
        <f t="shared" si="28"/>
        <v>3988.56</v>
      </c>
      <c r="X51" s="39">
        <f>IF(X35=0,0,ROUND(X67/X35*(SUM(X22)+SUM(X23)),2))</f>
        <v>3040.96</v>
      </c>
      <c r="Y51" s="39">
        <f>IF(Y35=0,0,ROUND(Y67/Y35*(SUM(Y22)+SUM(Y23)),2))</f>
        <v>6729.08</v>
      </c>
      <c r="Z51" s="39">
        <f>IF(Z35=0,0,ROUND(Z67/Z35*(SUM(Z22)+SUM(Z23)),2))</f>
        <v>9951.32</v>
      </c>
      <c r="AA51" s="39">
        <f t="shared" si="29"/>
        <v>9951.32</v>
      </c>
      <c r="AB51" s="39">
        <f>IF(AB35=0,0,ROUND(AB67/AB35*(SUM(AB22)+SUM(AB23)),2))</f>
        <v>12092.38</v>
      </c>
      <c r="AC51" s="39">
        <f>IF(AC35=0,0,ROUND(AC67/AC35*(SUM(AC22)+SUM(AC23)),2))</f>
        <v>12663.5</v>
      </c>
      <c r="AD51" s="39">
        <f>IF(AD35=0,0,ROUND(AD67/AD35*(SUM(AD22)+SUM(AD23)),2))</f>
        <v>9513.82</v>
      </c>
      <c r="AE51" s="39">
        <f t="shared" si="30"/>
        <v>9513.82</v>
      </c>
      <c r="AF51" s="39">
        <f t="shared" si="31"/>
        <v>9513.82</v>
      </c>
      <c r="AG51" s="39">
        <f>IF(AG35=0,0,ROUND(AG67/AG35*(SUM(AG22)+SUM(AG23)),2))</f>
        <v>13017.33</v>
      </c>
      <c r="AH51" s="39">
        <f>IF(AH35=0,0,ROUND(AH67/AH35*(SUM(AH22)+SUM(AH23)),2))</f>
        <v>12467.11</v>
      </c>
      <c r="AI51" s="39">
        <f>IF(AI35=0,0,ROUND(AI67/AI35*(SUM(AI22)+SUM(AI23)),2))</f>
        <v>12646.97</v>
      </c>
      <c r="AJ51" s="39">
        <f t="shared" si="32"/>
        <v>12646.97</v>
      </c>
      <c r="AK51" s="39">
        <f>IF(AK35=0,0,ROUND(AK67/AK35*(SUM(AK22)+SUM(AK23)),2))</f>
        <v>12646.52</v>
      </c>
      <c r="AL51" s="39">
        <f>SUM(AL22)+SUM(AL23)</f>
        <v>2563</v>
      </c>
      <c r="AM51" s="39">
        <f t="shared" si="33"/>
        <v>2563</v>
      </c>
      <c r="AN51" s="39">
        <f t="shared" si="34"/>
        <v>2563</v>
      </c>
    </row>
    <row r="52" spans="1:40">
      <c r="A52" s="177"/>
      <c r="B52" s="172"/>
      <c r="C52" s="170" t="s">
        <v>11</v>
      </c>
      <c r="D52" s="14" t="s">
        <v>56</v>
      </c>
      <c r="E52" s="25"/>
      <c r="F52" s="16">
        <v>41656765</v>
      </c>
      <c r="G52" s="16"/>
      <c r="H52" s="16"/>
      <c r="I52" s="16">
        <f t="shared" si="23"/>
        <v>0</v>
      </c>
      <c r="J52" s="16"/>
      <c r="K52" s="16"/>
      <c r="L52" s="16"/>
      <c r="M52" s="16">
        <f t="shared" si="24"/>
        <v>0</v>
      </c>
      <c r="N52" s="16">
        <f t="shared" si="25"/>
        <v>0</v>
      </c>
      <c r="O52" s="16"/>
      <c r="P52" s="16"/>
      <c r="Q52" s="16"/>
      <c r="R52" s="16">
        <f t="shared" si="26"/>
        <v>0</v>
      </c>
      <c r="S52" s="16"/>
      <c r="T52" s="40">
        <f>SUM(S52)+(SUM(T43)+SUM(T44))</f>
        <v>158503</v>
      </c>
      <c r="U52" s="40">
        <f>SUM(T52)+(SUM(U43)+SUM(U44))</f>
        <v>4742678</v>
      </c>
      <c r="V52" s="40">
        <f t="shared" si="27"/>
        <v>4742678</v>
      </c>
      <c r="W52" s="40">
        <f t="shared" si="28"/>
        <v>4742678</v>
      </c>
      <c r="X52" s="40">
        <f>SUM(U52)+(SUM(X43)+SUM(X44))</f>
        <v>3722791</v>
      </c>
      <c r="Y52" s="40">
        <f>SUM(X52)+(SUM(Y43)+SUM(Y44))</f>
        <v>5136114</v>
      </c>
      <c r="Z52" s="40">
        <f>SUM(Y52)+(SUM(Z43)+SUM(Z44))</f>
        <v>7413587</v>
      </c>
      <c r="AA52" s="40">
        <f t="shared" si="29"/>
        <v>7413587</v>
      </c>
      <c r="AB52" s="40">
        <f>SUM(Z52)+(SUM(AB43)+SUM(AB44))</f>
        <v>8911853</v>
      </c>
      <c r="AC52" s="40">
        <f>SUM(AB52)+(SUM(AC43)+SUM(AC44))</f>
        <v>9311512</v>
      </c>
      <c r="AD52" s="40">
        <f>SUM(AC52)+(SUM(AD43)+SUM(AD44))</f>
        <v>10201187</v>
      </c>
      <c r="AE52" s="40">
        <f t="shared" si="30"/>
        <v>10201187</v>
      </c>
      <c r="AF52" s="40">
        <f t="shared" si="31"/>
        <v>10201187</v>
      </c>
      <c r="AG52" s="40">
        <f>SUM(AD52)+(SUM(AG43)+SUM(AG44))</f>
        <v>13792165</v>
      </c>
      <c r="AH52" s="40">
        <f>SUM(AG52)+(SUM(AH43)+SUM(AH44))</f>
        <v>13228201</v>
      </c>
      <c r="AI52" s="40">
        <f>SUM(AH52)+(SUM(AI43)+SUM(AI44))</f>
        <v>13412551</v>
      </c>
      <c r="AJ52" s="40">
        <f t="shared" si="32"/>
        <v>13412551</v>
      </c>
      <c r="AK52" s="40">
        <f>SUM(AI52)+(SUM(AK43)+SUM(AK44))</f>
        <v>13412096</v>
      </c>
      <c r="AL52" s="40">
        <f>SUM(AK52)+(SUM(AL43)+SUM(AL44))</f>
        <v>3076840</v>
      </c>
      <c r="AM52" s="40">
        <f t="shared" si="33"/>
        <v>3076840</v>
      </c>
      <c r="AN52" s="40">
        <f t="shared" si="34"/>
        <v>3076840</v>
      </c>
    </row>
    <row r="53" spans="1:40">
      <c r="A53" s="177" t="s">
        <v>13</v>
      </c>
      <c r="B53" s="172" t="s">
        <v>13</v>
      </c>
      <c r="C53" s="169" t="s">
        <v>13</v>
      </c>
      <c r="D53" s="14" t="s">
        <v>57</v>
      </c>
      <c r="E53" s="25" t="s">
        <v>13</v>
      </c>
      <c r="F53" s="16" t="s">
        <v>13</v>
      </c>
      <c r="G53" s="16"/>
      <c r="H53" s="16"/>
      <c r="I53" s="16">
        <f t="shared" si="23"/>
        <v>0</v>
      </c>
      <c r="J53" s="16"/>
      <c r="K53" s="16"/>
      <c r="L53" s="16"/>
      <c r="M53" s="16">
        <f t="shared" si="24"/>
        <v>0</v>
      </c>
      <c r="N53" s="16">
        <f t="shared" si="25"/>
        <v>0</v>
      </c>
      <c r="O53" s="16"/>
      <c r="P53" s="16"/>
      <c r="Q53" s="16"/>
      <c r="R53" s="16">
        <f t="shared" si="26"/>
        <v>0</v>
      </c>
      <c r="S53" s="16"/>
      <c r="T53" s="40">
        <f>SUM(S53)+(SUM(T45)+SUM(T46))</f>
        <v>3795</v>
      </c>
      <c r="U53" s="40">
        <f>SUM(T53)+(SUM(U45)+SUM(U46))</f>
        <v>273760</v>
      </c>
      <c r="V53" s="40">
        <f t="shared" si="27"/>
        <v>273760</v>
      </c>
      <c r="W53" s="40">
        <f t="shared" si="28"/>
        <v>273760</v>
      </c>
      <c r="X53" s="40">
        <f>SUM(U53)+(SUM(X45)+SUM(X46))</f>
        <v>213372</v>
      </c>
      <c r="Y53" s="40">
        <f>SUM(X53)+(SUM(Y45)+SUM(Y46))</f>
        <v>2518860</v>
      </c>
      <c r="Z53" s="40">
        <f>SUM(Y53)+(SUM(Z45)+SUM(Z46))</f>
        <v>5765220</v>
      </c>
      <c r="AA53" s="40">
        <f t="shared" si="29"/>
        <v>5765220</v>
      </c>
      <c r="AB53" s="40">
        <f>SUM(Z53)+(SUM(AB45)+SUM(AB46))</f>
        <v>7001411</v>
      </c>
      <c r="AC53" s="40">
        <f>SUM(AB53)+(SUM(AC45)+SUM(AC46))</f>
        <v>55050749</v>
      </c>
      <c r="AD53" s="40">
        <f>SUM(AC53)+(SUM(AD45)+SUM(AD46))</f>
        <v>41363341</v>
      </c>
      <c r="AE53" s="40">
        <f t="shared" si="30"/>
        <v>41363341</v>
      </c>
      <c r="AF53" s="40">
        <f t="shared" si="31"/>
        <v>41363341</v>
      </c>
      <c r="AG53" s="40">
        <f>SUM(AD53)+(SUM(AG45)+SUM(AG46))</f>
        <v>56588398</v>
      </c>
      <c r="AH53" s="40">
        <f>SUM(AG53)+(SUM(AH45)+SUM(AH46))</f>
        <v>54197298</v>
      </c>
      <c r="AI53" s="40">
        <f>SUM(AH53)+(SUM(AI45)+SUM(AI46))</f>
        <v>54978906</v>
      </c>
      <c r="AJ53" s="40">
        <f t="shared" si="32"/>
        <v>54978906</v>
      </c>
      <c r="AK53" s="40">
        <f>SUM(AI53)+(SUM(AK45)+SUM(AK46))</f>
        <v>54976977</v>
      </c>
      <c r="AL53" s="40">
        <f>SUM(AK53)+(SUM(AL45)+SUM(AL46))</f>
        <v>11157488</v>
      </c>
      <c r="AM53" s="40">
        <f t="shared" si="33"/>
        <v>11157488</v>
      </c>
      <c r="AN53" s="40">
        <f t="shared" si="34"/>
        <v>11157488</v>
      </c>
    </row>
    <row r="54" spans="1:40">
      <c r="A54" s="177" t="s">
        <v>13</v>
      </c>
      <c r="B54" s="172" t="s">
        <v>13</v>
      </c>
      <c r="C54" s="169" t="s">
        <v>13</v>
      </c>
      <c r="D54" s="14" t="s">
        <v>58</v>
      </c>
      <c r="E54" s="25" t="s">
        <v>13</v>
      </c>
      <c r="F54" s="16">
        <v>41656765</v>
      </c>
      <c r="G54" s="16"/>
      <c r="H54" s="16"/>
      <c r="I54" s="16">
        <f t="shared" si="23"/>
        <v>0</v>
      </c>
      <c r="J54" s="16"/>
      <c r="K54" s="16"/>
      <c r="L54" s="16"/>
      <c r="M54" s="16">
        <f t="shared" si="24"/>
        <v>0</v>
      </c>
      <c r="N54" s="16">
        <f t="shared" si="25"/>
        <v>0</v>
      </c>
      <c r="O54" s="16"/>
      <c r="P54" s="16"/>
      <c r="Q54" s="16"/>
      <c r="R54" s="16">
        <f t="shared" si="26"/>
        <v>0</v>
      </c>
      <c r="S54" s="16"/>
      <c r="T54" s="40">
        <f>SUM(S54)+(SUM(T47))</f>
        <v>6289</v>
      </c>
      <c r="U54" s="40">
        <f>SUM(T54)+(SUM(U47))</f>
        <v>399255</v>
      </c>
      <c r="V54" s="40">
        <f t="shared" si="27"/>
        <v>399255</v>
      </c>
      <c r="W54" s="40">
        <f t="shared" si="28"/>
        <v>399255</v>
      </c>
      <c r="X54" s="40">
        <f>SUM(U54)+(SUM(X47))</f>
        <v>398307</v>
      </c>
      <c r="Y54" s="40">
        <f>SUM(X54)+(SUM(Y47))</f>
        <v>401995</v>
      </c>
      <c r="Z54" s="40">
        <f>SUM(Y54)+(SUM(Z47))</f>
        <v>405217</v>
      </c>
      <c r="AA54" s="40">
        <f t="shared" si="29"/>
        <v>405217</v>
      </c>
      <c r="AB54" s="40">
        <f>SUM(Z54)+(SUM(AB47))</f>
        <v>407358</v>
      </c>
      <c r="AC54" s="40">
        <f>SUM(AB54)+(SUM(AC47))</f>
        <v>407929</v>
      </c>
      <c r="AD54" s="40">
        <f>SUM(AC54)+(SUM(AD47))</f>
        <v>404779</v>
      </c>
      <c r="AE54" s="40">
        <f t="shared" si="30"/>
        <v>404779</v>
      </c>
      <c r="AF54" s="40">
        <f t="shared" si="31"/>
        <v>404779</v>
      </c>
      <c r="AG54" s="40">
        <f>SUM(AD54)+(SUM(AG47))</f>
        <v>408283</v>
      </c>
      <c r="AH54" s="40">
        <f>SUM(AG54)+(SUM(AH47))</f>
        <v>407733</v>
      </c>
      <c r="AI54" s="40">
        <f>SUM(AH54)+(SUM(AI47))</f>
        <v>407913</v>
      </c>
      <c r="AJ54" s="40">
        <f t="shared" si="32"/>
        <v>407913</v>
      </c>
      <c r="AK54" s="40">
        <f>SUM(AI54)+(SUM(AK47))</f>
        <v>407913</v>
      </c>
      <c r="AL54" s="40">
        <f>SUM(AK54)+(SUM(AL47))</f>
        <v>397829</v>
      </c>
      <c r="AM54" s="40">
        <f t="shared" si="33"/>
        <v>397829</v>
      </c>
      <c r="AN54" s="40">
        <f t="shared" si="34"/>
        <v>397829</v>
      </c>
    </row>
    <row r="55" spans="1:40">
      <c r="A55" s="180"/>
      <c r="B55" s="169"/>
      <c r="C55" s="26" t="s">
        <v>12</v>
      </c>
      <c r="D55" s="26" t="s">
        <v>13</v>
      </c>
      <c r="E55" s="27" t="s">
        <v>13</v>
      </c>
      <c r="F55" s="44">
        <f t="shared" ref="F55:AN55" si="35">SUM(F52:F54)</f>
        <v>83313530</v>
      </c>
      <c r="G55" s="44">
        <f t="shared" si="35"/>
        <v>0</v>
      </c>
      <c r="H55" s="44">
        <f t="shared" si="35"/>
        <v>0</v>
      </c>
      <c r="I55" s="44">
        <f t="shared" si="35"/>
        <v>0</v>
      </c>
      <c r="J55" s="44">
        <f t="shared" si="35"/>
        <v>0</v>
      </c>
      <c r="K55" s="44">
        <f t="shared" si="35"/>
        <v>0</v>
      </c>
      <c r="L55" s="44">
        <f t="shared" si="35"/>
        <v>0</v>
      </c>
      <c r="M55" s="44">
        <f t="shared" si="35"/>
        <v>0</v>
      </c>
      <c r="N55" s="44">
        <f t="shared" si="35"/>
        <v>0</v>
      </c>
      <c r="O55" s="44">
        <f t="shared" si="35"/>
        <v>0</v>
      </c>
      <c r="P55" s="44">
        <f t="shared" si="35"/>
        <v>0</v>
      </c>
      <c r="Q55" s="44">
        <f t="shared" si="35"/>
        <v>0</v>
      </c>
      <c r="R55" s="44">
        <f t="shared" si="35"/>
        <v>0</v>
      </c>
      <c r="S55" s="44">
        <f t="shared" si="35"/>
        <v>0</v>
      </c>
      <c r="T55" s="44">
        <f t="shared" si="35"/>
        <v>168587</v>
      </c>
      <c r="U55" s="44">
        <f t="shared" si="35"/>
        <v>5415693</v>
      </c>
      <c r="V55" s="44">
        <f t="shared" si="35"/>
        <v>5415693</v>
      </c>
      <c r="W55" s="44">
        <f t="shared" si="35"/>
        <v>5415693</v>
      </c>
      <c r="X55" s="44">
        <f t="shared" si="35"/>
        <v>4334470</v>
      </c>
      <c r="Y55" s="44">
        <f t="shared" si="35"/>
        <v>8056969</v>
      </c>
      <c r="Z55" s="44">
        <f t="shared" si="35"/>
        <v>13584024</v>
      </c>
      <c r="AA55" s="44">
        <f t="shared" si="35"/>
        <v>13584024</v>
      </c>
      <c r="AB55" s="44">
        <f t="shared" si="35"/>
        <v>16320622</v>
      </c>
      <c r="AC55" s="44">
        <f t="shared" si="35"/>
        <v>64770190</v>
      </c>
      <c r="AD55" s="44">
        <f t="shared" si="35"/>
        <v>51969307</v>
      </c>
      <c r="AE55" s="44">
        <f t="shared" si="35"/>
        <v>51969307</v>
      </c>
      <c r="AF55" s="44">
        <f t="shared" si="35"/>
        <v>51969307</v>
      </c>
      <c r="AG55" s="44">
        <f t="shared" si="35"/>
        <v>70788846</v>
      </c>
      <c r="AH55" s="44">
        <f t="shared" si="35"/>
        <v>67833232</v>
      </c>
      <c r="AI55" s="44">
        <f t="shared" si="35"/>
        <v>68799370</v>
      </c>
      <c r="AJ55" s="44">
        <f t="shared" si="35"/>
        <v>68799370</v>
      </c>
      <c r="AK55" s="44">
        <f t="shared" si="35"/>
        <v>68796986</v>
      </c>
      <c r="AL55" s="44">
        <f t="shared" si="35"/>
        <v>14632157</v>
      </c>
      <c r="AM55" s="44">
        <f t="shared" si="35"/>
        <v>14632157</v>
      </c>
      <c r="AN55" s="44">
        <f t="shared" si="35"/>
        <v>14632157</v>
      </c>
    </row>
    <row r="56" spans="1:40">
      <c r="A56" s="176" t="s">
        <v>26</v>
      </c>
      <c r="B56" s="171" t="s">
        <v>22</v>
      </c>
      <c r="C56" s="14" t="s">
        <v>60</v>
      </c>
      <c r="D56" s="14"/>
      <c r="E56" s="25"/>
      <c r="F56" s="20"/>
      <c r="G56" s="20"/>
      <c r="H56" s="20"/>
      <c r="I56" s="20">
        <f t="shared" ref="I56:I66" si="36">SUM(F56:H56)</f>
        <v>0</v>
      </c>
      <c r="J56" s="20"/>
      <c r="K56" s="20"/>
      <c r="L56" s="20"/>
      <c r="M56" s="20">
        <f t="shared" ref="M56:M66" si="37">SUM(J56:L56)</f>
        <v>0</v>
      </c>
      <c r="N56" s="20">
        <f t="shared" ref="N56:N66" si="38">SUM(F56:H56,J56:L56)</f>
        <v>0</v>
      </c>
      <c r="O56" s="20"/>
      <c r="P56" s="20"/>
      <c r="Q56" s="20"/>
      <c r="R56" s="20">
        <f t="shared" ref="R56:R66" si="39">SUM(O56:Q56)</f>
        <v>0</v>
      </c>
      <c r="S56" s="20"/>
      <c r="T56" s="45"/>
      <c r="U56" s="45"/>
      <c r="V56" s="42">
        <f t="shared" ref="V56:V66" si="40">SUM(S56:U56)</f>
        <v>0</v>
      </c>
      <c r="W56" s="42">
        <f t="shared" ref="W56:W66" si="41">SUM(O56:Q56,S56:U56)</f>
        <v>0</v>
      </c>
      <c r="X56" s="45">
        <v>34000</v>
      </c>
      <c r="Y56" s="45">
        <v>10000</v>
      </c>
      <c r="Z56" s="45">
        <v>20000</v>
      </c>
      <c r="AA56" s="42">
        <f t="shared" ref="AA56:AA66" si="42">SUM(X56:Z56)</f>
        <v>64000</v>
      </c>
      <c r="AB56" s="45"/>
      <c r="AC56" s="45">
        <v>33</v>
      </c>
      <c r="AD56" s="45">
        <v>455</v>
      </c>
      <c r="AE56" s="42">
        <f t="shared" ref="AE56:AE66" si="43">SUM(AB56:AD56)</f>
        <v>488</v>
      </c>
      <c r="AF56" s="42">
        <f t="shared" ref="AF56:AF66" si="44">SUM(X56:Z56,AB56:AD56)</f>
        <v>64488</v>
      </c>
      <c r="AG56" s="45"/>
      <c r="AH56" s="45"/>
      <c r="AI56" s="45"/>
      <c r="AJ56" s="42">
        <f t="shared" ref="AJ56:AJ66" si="45">SUM(AG56:AI56)</f>
        <v>0</v>
      </c>
      <c r="AK56" s="45"/>
      <c r="AL56" s="45">
        <v>-64488</v>
      </c>
      <c r="AM56" s="42">
        <f t="shared" ref="AM56:AM66" si="46">SUM(AK56:AL56)</f>
        <v>-64488</v>
      </c>
      <c r="AN56" s="42">
        <f t="shared" ref="AN56:AN66" si="47">SUM(AG56:AI56,AK56:AL56)</f>
        <v>-64488</v>
      </c>
    </row>
    <row r="57" spans="1:40">
      <c r="A57" s="177" t="s">
        <v>13</v>
      </c>
      <c r="B57" s="172" t="s">
        <v>13</v>
      </c>
      <c r="C57" s="14" t="s">
        <v>61</v>
      </c>
      <c r="D57" s="14" t="s">
        <v>13</v>
      </c>
      <c r="E57" s="25" t="s">
        <v>13</v>
      </c>
      <c r="F57" s="20" t="s">
        <v>13</v>
      </c>
      <c r="G57" s="20"/>
      <c r="H57" s="20"/>
      <c r="I57" s="20">
        <f t="shared" si="36"/>
        <v>0</v>
      </c>
      <c r="J57" s="20"/>
      <c r="K57" s="20"/>
      <c r="L57" s="20"/>
      <c r="M57" s="20">
        <f t="shared" si="37"/>
        <v>0</v>
      </c>
      <c r="N57" s="20">
        <f t="shared" si="38"/>
        <v>0</v>
      </c>
      <c r="O57" s="20"/>
      <c r="P57" s="20"/>
      <c r="Q57" s="20"/>
      <c r="R57" s="20">
        <f t="shared" si="39"/>
        <v>0</v>
      </c>
      <c r="S57" s="20"/>
      <c r="T57" s="45"/>
      <c r="U57" s="45"/>
      <c r="V57" s="42">
        <f t="shared" si="40"/>
        <v>0</v>
      </c>
      <c r="W57" s="42">
        <f t="shared" si="41"/>
        <v>0</v>
      </c>
      <c r="X57" s="45"/>
      <c r="Y57" s="45"/>
      <c r="Z57" s="45"/>
      <c r="AA57" s="42">
        <f t="shared" si="42"/>
        <v>0</v>
      </c>
      <c r="AB57" s="45">
        <v>666</v>
      </c>
      <c r="AC57" s="45"/>
      <c r="AD57" s="45"/>
      <c r="AE57" s="42">
        <f t="shared" si="43"/>
        <v>666</v>
      </c>
      <c r="AF57" s="42">
        <f t="shared" si="44"/>
        <v>666</v>
      </c>
      <c r="AG57" s="45"/>
      <c r="AH57" s="45"/>
      <c r="AI57" s="45"/>
      <c r="AJ57" s="42">
        <f t="shared" si="45"/>
        <v>0</v>
      </c>
      <c r="AK57" s="45"/>
      <c r="AL57" s="45">
        <v>-666</v>
      </c>
      <c r="AM57" s="42">
        <f t="shared" si="46"/>
        <v>-666</v>
      </c>
      <c r="AN57" s="42">
        <f t="shared" si="47"/>
        <v>-666</v>
      </c>
    </row>
    <row r="58" spans="1:40">
      <c r="A58" s="177" t="s">
        <v>13</v>
      </c>
      <c r="B58" s="172" t="s">
        <v>13</v>
      </c>
      <c r="C58" s="14" t="s">
        <v>62</v>
      </c>
      <c r="D58" s="14" t="s">
        <v>13</v>
      </c>
      <c r="E58" s="25" t="s">
        <v>13</v>
      </c>
      <c r="F58" s="20" t="s">
        <v>13</v>
      </c>
      <c r="G58" s="20"/>
      <c r="H58" s="20"/>
      <c r="I58" s="20">
        <f t="shared" si="36"/>
        <v>0</v>
      </c>
      <c r="J58" s="20"/>
      <c r="K58" s="20"/>
      <c r="L58" s="20"/>
      <c r="M58" s="20">
        <f t="shared" si="37"/>
        <v>0</v>
      </c>
      <c r="N58" s="20">
        <f t="shared" si="38"/>
        <v>0</v>
      </c>
      <c r="O58" s="20"/>
      <c r="P58" s="20"/>
      <c r="Q58" s="20"/>
      <c r="R58" s="20">
        <f t="shared" si="39"/>
        <v>0</v>
      </c>
      <c r="S58" s="20"/>
      <c r="T58" s="45">
        <v>6000</v>
      </c>
      <c r="U58" s="45"/>
      <c r="V58" s="42">
        <f t="shared" si="40"/>
        <v>6000</v>
      </c>
      <c r="W58" s="42">
        <f t="shared" si="41"/>
        <v>6000</v>
      </c>
      <c r="X58" s="45"/>
      <c r="Y58" s="45"/>
      <c r="Z58" s="45"/>
      <c r="AA58" s="42">
        <f t="shared" si="42"/>
        <v>0</v>
      </c>
      <c r="AB58" s="45"/>
      <c r="AC58" s="45"/>
      <c r="AD58" s="45"/>
      <c r="AE58" s="42">
        <f t="shared" si="43"/>
        <v>0</v>
      </c>
      <c r="AF58" s="42">
        <f t="shared" si="44"/>
        <v>0</v>
      </c>
      <c r="AG58" s="45"/>
      <c r="AH58" s="45"/>
      <c r="AI58" s="45"/>
      <c r="AJ58" s="42">
        <f t="shared" si="45"/>
        <v>0</v>
      </c>
      <c r="AK58" s="45"/>
      <c r="AL58" s="45">
        <v>-6000</v>
      </c>
      <c r="AM58" s="42">
        <f t="shared" si="46"/>
        <v>-6000</v>
      </c>
      <c r="AN58" s="42">
        <f t="shared" si="47"/>
        <v>-6000</v>
      </c>
    </row>
    <row r="59" spans="1:40">
      <c r="A59" s="177" t="s">
        <v>13</v>
      </c>
      <c r="B59" s="172" t="s">
        <v>13</v>
      </c>
      <c r="C59" s="14" t="s">
        <v>63</v>
      </c>
      <c r="D59" s="14" t="s">
        <v>13</v>
      </c>
      <c r="E59" s="25" t="s">
        <v>13</v>
      </c>
      <c r="F59" s="20" t="s">
        <v>13</v>
      </c>
      <c r="G59" s="20"/>
      <c r="H59" s="20"/>
      <c r="I59" s="20">
        <f t="shared" si="36"/>
        <v>0</v>
      </c>
      <c r="J59" s="20"/>
      <c r="K59" s="20"/>
      <c r="L59" s="20"/>
      <c r="M59" s="20">
        <f t="shared" si="37"/>
        <v>0</v>
      </c>
      <c r="N59" s="20">
        <f t="shared" si="38"/>
        <v>0</v>
      </c>
      <c r="O59" s="20"/>
      <c r="P59" s="20"/>
      <c r="Q59" s="20"/>
      <c r="R59" s="20">
        <f t="shared" si="39"/>
        <v>0</v>
      </c>
      <c r="S59" s="20"/>
      <c r="T59" s="45"/>
      <c r="U59" s="45">
        <v>2000</v>
      </c>
      <c r="V59" s="42">
        <f t="shared" si="40"/>
        <v>2000</v>
      </c>
      <c r="W59" s="42">
        <f t="shared" si="41"/>
        <v>2000</v>
      </c>
      <c r="X59" s="45"/>
      <c r="Y59" s="45">
        <v>47000</v>
      </c>
      <c r="Z59" s="45"/>
      <c r="AA59" s="42">
        <f t="shared" si="42"/>
        <v>47000</v>
      </c>
      <c r="AB59" s="45"/>
      <c r="AC59" s="45"/>
      <c r="AD59" s="45"/>
      <c r="AE59" s="42">
        <f t="shared" si="43"/>
        <v>0</v>
      </c>
      <c r="AF59" s="42">
        <f t="shared" si="44"/>
        <v>47000</v>
      </c>
      <c r="AG59" s="45">
        <v>7000</v>
      </c>
      <c r="AH59" s="45"/>
      <c r="AI59" s="45"/>
      <c r="AJ59" s="42">
        <f t="shared" si="45"/>
        <v>7000</v>
      </c>
      <c r="AK59" s="45"/>
      <c r="AL59" s="45">
        <v>-56000</v>
      </c>
      <c r="AM59" s="42">
        <f t="shared" si="46"/>
        <v>-56000</v>
      </c>
      <c r="AN59" s="42">
        <f t="shared" si="47"/>
        <v>-49000</v>
      </c>
    </row>
    <row r="60" spans="1:40">
      <c r="A60" s="177" t="s">
        <v>13</v>
      </c>
      <c r="B60" s="172" t="s">
        <v>13</v>
      </c>
      <c r="C60" s="14" t="s">
        <v>64</v>
      </c>
      <c r="D60" s="14" t="s">
        <v>13</v>
      </c>
      <c r="E60" s="25" t="s">
        <v>13</v>
      </c>
      <c r="F60" s="20" t="s">
        <v>13</v>
      </c>
      <c r="G60" s="20"/>
      <c r="H60" s="20"/>
      <c r="I60" s="20">
        <f t="shared" si="36"/>
        <v>0</v>
      </c>
      <c r="J60" s="20"/>
      <c r="K60" s="20"/>
      <c r="L60" s="20"/>
      <c r="M60" s="20">
        <f t="shared" si="37"/>
        <v>0</v>
      </c>
      <c r="N60" s="20">
        <f t="shared" si="38"/>
        <v>0</v>
      </c>
      <c r="O60" s="20"/>
      <c r="P60" s="20"/>
      <c r="Q60" s="20"/>
      <c r="R60" s="20">
        <f t="shared" si="39"/>
        <v>0</v>
      </c>
      <c r="S60" s="20"/>
      <c r="T60" s="45"/>
      <c r="U60" s="45">
        <v>80000</v>
      </c>
      <c r="V60" s="42">
        <f t="shared" si="40"/>
        <v>80000</v>
      </c>
      <c r="W60" s="42">
        <f t="shared" si="41"/>
        <v>80000</v>
      </c>
      <c r="X60" s="45"/>
      <c r="Y60" s="45"/>
      <c r="Z60" s="45">
        <v>666</v>
      </c>
      <c r="AA60" s="42">
        <f t="shared" si="42"/>
        <v>666</v>
      </c>
      <c r="AB60" s="45">
        <v>44444</v>
      </c>
      <c r="AC60" s="45">
        <v>12000</v>
      </c>
      <c r="AD60" s="45"/>
      <c r="AE60" s="42">
        <f t="shared" si="43"/>
        <v>56444</v>
      </c>
      <c r="AF60" s="42">
        <f t="shared" si="44"/>
        <v>57110</v>
      </c>
      <c r="AG60" s="45"/>
      <c r="AH60" s="45">
        <v>3000</v>
      </c>
      <c r="AI60" s="45"/>
      <c r="AJ60" s="42">
        <f t="shared" si="45"/>
        <v>3000</v>
      </c>
      <c r="AK60" s="45"/>
      <c r="AL60" s="45">
        <v>-140110</v>
      </c>
      <c r="AM60" s="42">
        <f t="shared" si="46"/>
        <v>-140110</v>
      </c>
      <c r="AN60" s="42">
        <f t="shared" si="47"/>
        <v>-137110</v>
      </c>
    </row>
    <row r="61" spans="1:40">
      <c r="A61" s="177" t="s">
        <v>13</v>
      </c>
      <c r="B61" s="172" t="s">
        <v>13</v>
      </c>
      <c r="C61" s="14" t="s">
        <v>65</v>
      </c>
      <c r="D61" s="14" t="s">
        <v>13</v>
      </c>
      <c r="E61" s="25" t="s">
        <v>13</v>
      </c>
      <c r="F61" s="20" t="s">
        <v>13</v>
      </c>
      <c r="G61" s="20"/>
      <c r="H61" s="20"/>
      <c r="I61" s="20">
        <f t="shared" si="36"/>
        <v>0</v>
      </c>
      <c r="J61" s="20"/>
      <c r="K61" s="20"/>
      <c r="L61" s="20"/>
      <c r="M61" s="20">
        <f t="shared" si="37"/>
        <v>0</v>
      </c>
      <c r="N61" s="20">
        <f t="shared" si="38"/>
        <v>0</v>
      </c>
      <c r="O61" s="20"/>
      <c r="P61" s="20"/>
      <c r="Q61" s="20"/>
      <c r="R61" s="20">
        <f t="shared" si="39"/>
        <v>0</v>
      </c>
      <c r="S61" s="20"/>
      <c r="T61" s="45"/>
      <c r="U61" s="45"/>
      <c r="V61" s="42">
        <f t="shared" si="40"/>
        <v>0</v>
      </c>
      <c r="W61" s="42">
        <f t="shared" si="41"/>
        <v>0</v>
      </c>
      <c r="X61" s="45"/>
      <c r="Y61" s="45"/>
      <c r="Z61" s="45"/>
      <c r="AA61" s="42">
        <f t="shared" si="42"/>
        <v>0</v>
      </c>
      <c r="AB61" s="45"/>
      <c r="AC61" s="45"/>
      <c r="AD61" s="45"/>
      <c r="AE61" s="42">
        <f t="shared" si="43"/>
        <v>0</v>
      </c>
      <c r="AF61" s="42">
        <f t="shared" si="44"/>
        <v>0</v>
      </c>
      <c r="AG61" s="45"/>
      <c r="AH61" s="45"/>
      <c r="AI61" s="45"/>
      <c r="AJ61" s="42">
        <f t="shared" si="45"/>
        <v>0</v>
      </c>
      <c r="AK61" s="45"/>
      <c r="AL61" s="45"/>
      <c r="AM61" s="42">
        <f t="shared" si="46"/>
        <v>0</v>
      </c>
      <c r="AN61" s="42">
        <f t="shared" si="47"/>
        <v>0</v>
      </c>
    </row>
    <row r="62" spans="1:40">
      <c r="A62" s="177" t="s">
        <v>13</v>
      </c>
      <c r="B62" s="172" t="s">
        <v>13</v>
      </c>
      <c r="C62" s="14" t="s">
        <v>66</v>
      </c>
      <c r="D62" s="14" t="s">
        <v>13</v>
      </c>
      <c r="E62" s="25" t="s">
        <v>13</v>
      </c>
      <c r="F62" s="20" t="s">
        <v>13</v>
      </c>
      <c r="G62" s="20"/>
      <c r="H62" s="20"/>
      <c r="I62" s="20">
        <f t="shared" si="36"/>
        <v>0</v>
      </c>
      <c r="J62" s="20"/>
      <c r="K62" s="20"/>
      <c r="L62" s="20"/>
      <c r="M62" s="20">
        <f t="shared" si="37"/>
        <v>0</v>
      </c>
      <c r="N62" s="20">
        <f t="shared" si="38"/>
        <v>0</v>
      </c>
      <c r="O62" s="20"/>
      <c r="P62" s="20"/>
      <c r="Q62" s="20"/>
      <c r="R62" s="20">
        <f t="shared" si="39"/>
        <v>0</v>
      </c>
      <c r="S62" s="20"/>
      <c r="T62" s="45"/>
      <c r="U62" s="45">
        <v>9999</v>
      </c>
      <c r="V62" s="42">
        <f t="shared" si="40"/>
        <v>9999</v>
      </c>
      <c r="W62" s="42">
        <f t="shared" si="41"/>
        <v>9999</v>
      </c>
      <c r="X62" s="45"/>
      <c r="Y62" s="45"/>
      <c r="Z62" s="45"/>
      <c r="AA62" s="42">
        <f t="shared" si="42"/>
        <v>0</v>
      </c>
      <c r="AB62" s="45"/>
      <c r="AC62" s="45"/>
      <c r="AD62" s="45"/>
      <c r="AE62" s="42">
        <f t="shared" si="43"/>
        <v>0</v>
      </c>
      <c r="AF62" s="42">
        <f t="shared" si="44"/>
        <v>0</v>
      </c>
      <c r="AG62" s="45"/>
      <c r="AH62" s="45"/>
      <c r="AI62" s="45">
        <v>4000</v>
      </c>
      <c r="AJ62" s="42">
        <f t="shared" si="45"/>
        <v>4000</v>
      </c>
      <c r="AK62" s="45"/>
      <c r="AL62" s="45">
        <v>-13999</v>
      </c>
      <c r="AM62" s="42">
        <f t="shared" si="46"/>
        <v>-13999</v>
      </c>
      <c r="AN62" s="42">
        <f t="shared" si="47"/>
        <v>-9999</v>
      </c>
    </row>
    <row r="63" spans="1:40">
      <c r="A63" s="177" t="s">
        <v>13</v>
      </c>
      <c r="B63" s="172" t="s">
        <v>13</v>
      </c>
      <c r="C63" s="14" t="s">
        <v>67</v>
      </c>
      <c r="D63" s="14" t="s">
        <v>13</v>
      </c>
      <c r="E63" s="25" t="s">
        <v>13</v>
      </c>
      <c r="F63" s="20" t="s">
        <v>13</v>
      </c>
      <c r="G63" s="20"/>
      <c r="H63" s="20"/>
      <c r="I63" s="20">
        <f t="shared" si="36"/>
        <v>0</v>
      </c>
      <c r="J63" s="20"/>
      <c r="K63" s="20"/>
      <c r="L63" s="20"/>
      <c r="M63" s="20">
        <f t="shared" si="37"/>
        <v>0</v>
      </c>
      <c r="N63" s="20">
        <f t="shared" si="38"/>
        <v>0</v>
      </c>
      <c r="O63" s="20"/>
      <c r="P63" s="20"/>
      <c r="Q63" s="20"/>
      <c r="R63" s="20">
        <f t="shared" si="39"/>
        <v>0</v>
      </c>
      <c r="S63" s="20"/>
      <c r="T63" s="45"/>
      <c r="U63" s="45"/>
      <c r="V63" s="42">
        <f t="shared" si="40"/>
        <v>0</v>
      </c>
      <c r="W63" s="42">
        <f t="shared" si="41"/>
        <v>0</v>
      </c>
      <c r="X63" s="45"/>
      <c r="Y63" s="45"/>
      <c r="Z63" s="45"/>
      <c r="AA63" s="42">
        <f t="shared" si="42"/>
        <v>0</v>
      </c>
      <c r="AB63" s="45"/>
      <c r="AC63" s="45"/>
      <c r="AD63" s="45"/>
      <c r="AE63" s="42">
        <f t="shared" si="43"/>
        <v>0</v>
      </c>
      <c r="AF63" s="42">
        <f t="shared" si="44"/>
        <v>0</v>
      </c>
      <c r="AG63" s="45"/>
      <c r="AH63" s="45"/>
      <c r="AI63" s="45"/>
      <c r="AJ63" s="42">
        <f t="shared" si="45"/>
        <v>0</v>
      </c>
      <c r="AK63" s="45"/>
      <c r="AL63" s="45"/>
      <c r="AM63" s="42">
        <f t="shared" si="46"/>
        <v>0</v>
      </c>
      <c r="AN63" s="42">
        <f t="shared" si="47"/>
        <v>0</v>
      </c>
    </row>
    <row r="64" spans="1:40" ht="24">
      <c r="A64" s="177" t="s">
        <v>13</v>
      </c>
      <c r="B64" s="172" t="s">
        <v>13</v>
      </c>
      <c r="C64" s="14" t="s">
        <v>68</v>
      </c>
      <c r="D64" s="14" t="s">
        <v>13</v>
      </c>
      <c r="E64" s="25" t="s">
        <v>13</v>
      </c>
      <c r="F64" s="20" t="s">
        <v>13</v>
      </c>
      <c r="G64" s="20"/>
      <c r="H64" s="20"/>
      <c r="I64" s="20">
        <f t="shared" si="36"/>
        <v>0</v>
      </c>
      <c r="J64" s="20"/>
      <c r="K64" s="20"/>
      <c r="L64" s="20"/>
      <c r="M64" s="20">
        <f t="shared" si="37"/>
        <v>0</v>
      </c>
      <c r="N64" s="20">
        <f t="shared" si="38"/>
        <v>0</v>
      </c>
      <c r="O64" s="20"/>
      <c r="P64" s="20"/>
      <c r="Q64" s="20"/>
      <c r="R64" s="20">
        <f t="shared" si="39"/>
        <v>0</v>
      </c>
      <c r="S64" s="20"/>
      <c r="T64" s="45"/>
      <c r="U64" s="45"/>
      <c r="V64" s="42">
        <f t="shared" si="40"/>
        <v>0</v>
      </c>
      <c r="W64" s="42">
        <f t="shared" si="41"/>
        <v>0</v>
      </c>
      <c r="X64" s="45"/>
      <c r="Y64" s="45"/>
      <c r="Z64" s="45"/>
      <c r="AA64" s="42">
        <f t="shared" si="42"/>
        <v>0</v>
      </c>
      <c r="AB64" s="45"/>
      <c r="AC64" s="45"/>
      <c r="AD64" s="45"/>
      <c r="AE64" s="42">
        <f t="shared" si="43"/>
        <v>0</v>
      </c>
      <c r="AF64" s="42">
        <f t="shared" si="44"/>
        <v>0</v>
      </c>
      <c r="AG64" s="45"/>
      <c r="AH64" s="45"/>
      <c r="AI64" s="45"/>
      <c r="AJ64" s="42">
        <f t="shared" si="45"/>
        <v>0</v>
      </c>
      <c r="AK64" s="45"/>
      <c r="AL64" s="45"/>
      <c r="AM64" s="42">
        <f t="shared" si="46"/>
        <v>0</v>
      </c>
      <c r="AN64" s="42">
        <f t="shared" si="47"/>
        <v>0</v>
      </c>
    </row>
    <row r="65" spans="1:45">
      <c r="A65" s="177" t="s">
        <v>13</v>
      </c>
      <c r="B65" s="172" t="s">
        <v>13</v>
      </c>
      <c r="C65" s="14" t="s">
        <v>69</v>
      </c>
      <c r="D65" s="14" t="s">
        <v>70</v>
      </c>
      <c r="E65" s="25" t="s">
        <v>13</v>
      </c>
      <c r="F65" s="20" t="s">
        <v>13</v>
      </c>
      <c r="G65" s="20"/>
      <c r="H65" s="20"/>
      <c r="I65" s="20">
        <f t="shared" si="36"/>
        <v>0</v>
      </c>
      <c r="J65" s="20"/>
      <c r="K65" s="20"/>
      <c r="L65" s="20"/>
      <c r="M65" s="20">
        <f t="shared" si="37"/>
        <v>0</v>
      </c>
      <c r="N65" s="20">
        <f t="shared" si="38"/>
        <v>0</v>
      </c>
      <c r="O65" s="20"/>
      <c r="P65" s="20"/>
      <c r="Q65" s="20"/>
      <c r="R65" s="20">
        <f t="shared" si="39"/>
        <v>0</v>
      </c>
      <c r="S65" s="20"/>
      <c r="T65" s="45"/>
      <c r="U65" s="45"/>
      <c r="V65" s="42">
        <f t="shared" si="40"/>
        <v>0</v>
      </c>
      <c r="W65" s="42">
        <f t="shared" si="41"/>
        <v>0</v>
      </c>
      <c r="X65" s="45"/>
      <c r="Y65" s="45"/>
      <c r="Z65" s="45"/>
      <c r="AA65" s="42">
        <f t="shared" si="42"/>
        <v>0</v>
      </c>
      <c r="AB65" s="45"/>
      <c r="AC65" s="45"/>
      <c r="AD65" s="45"/>
      <c r="AE65" s="42">
        <f t="shared" si="43"/>
        <v>0</v>
      </c>
      <c r="AF65" s="42">
        <f t="shared" si="44"/>
        <v>0</v>
      </c>
      <c r="AG65" s="45"/>
      <c r="AH65" s="45"/>
      <c r="AI65" s="45"/>
      <c r="AJ65" s="42">
        <f t="shared" si="45"/>
        <v>0</v>
      </c>
      <c r="AK65" s="45"/>
      <c r="AL65" s="45"/>
      <c r="AM65" s="42">
        <f t="shared" si="46"/>
        <v>0</v>
      </c>
      <c r="AN65" s="42">
        <f t="shared" si="47"/>
        <v>0</v>
      </c>
    </row>
    <row r="66" spans="1:45">
      <c r="A66" s="177"/>
      <c r="B66" s="23"/>
      <c r="C66" s="29" t="s">
        <v>12</v>
      </c>
      <c r="D66" s="29"/>
      <c r="E66" s="30"/>
      <c r="F66" s="46">
        <f>SUM(F56:F65)</f>
        <v>0</v>
      </c>
      <c r="G66" s="46">
        <f>SUM(G56:G65)</f>
        <v>0</v>
      </c>
      <c r="H66" s="46">
        <f>SUM(H56:H65)</f>
        <v>0</v>
      </c>
      <c r="I66" s="46">
        <f t="shared" si="36"/>
        <v>0</v>
      </c>
      <c r="J66" s="46">
        <f>SUM(J56:J65)</f>
        <v>0</v>
      </c>
      <c r="K66" s="46">
        <f>SUM(K56:K65)</f>
        <v>0</v>
      </c>
      <c r="L66" s="46">
        <f>SUM(L56:L65)</f>
        <v>0</v>
      </c>
      <c r="M66" s="46">
        <f t="shared" si="37"/>
        <v>0</v>
      </c>
      <c r="N66" s="46">
        <f t="shared" si="38"/>
        <v>0</v>
      </c>
      <c r="O66" s="46">
        <f>SUM(O56:O65)</f>
        <v>0</v>
      </c>
      <c r="P66" s="46">
        <f>SUM(P56:P65)</f>
        <v>0</v>
      </c>
      <c r="Q66" s="46">
        <f>SUM(Q56:Q65)</f>
        <v>0</v>
      </c>
      <c r="R66" s="46">
        <f t="shared" si="39"/>
        <v>0</v>
      </c>
      <c r="S66" s="46">
        <f>SUM(S56:S65)</f>
        <v>0</v>
      </c>
      <c r="T66" s="46">
        <f>SUM(T56:T65)</f>
        <v>6000</v>
      </c>
      <c r="U66" s="46">
        <f>SUM(U56:U65)</f>
        <v>91999</v>
      </c>
      <c r="V66" s="46">
        <f t="shared" si="40"/>
        <v>97999</v>
      </c>
      <c r="W66" s="46">
        <f t="shared" si="41"/>
        <v>97999</v>
      </c>
      <c r="X66" s="46">
        <f>SUM(X56:X65)</f>
        <v>34000</v>
      </c>
      <c r="Y66" s="46">
        <f>SUM(Y56:Y65)</f>
        <v>57000</v>
      </c>
      <c r="Z66" s="46">
        <f>SUM(Z56:Z65)</f>
        <v>20666</v>
      </c>
      <c r="AA66" s="46">
        <f t="shared" si="42"/>
        <v>111666</v>
      </c>
      <c r="AB66" s="46">
        <f>SUM(AB56:AB65)</f>
        <v>45110</v>
      </c>
      <c r="AC66" s="46">
        <f>SUM(AC56:AC65)</f>
        <v>12033</v>
      </c>
      <c r="AD66" s="46">
        <f>SUM(AD56:AD65)</f>
        <v>455</v>
      </c>
      <c r="AE66" s="46">
        <f t="shared" si="43"/>
        <v>57598</v>
      </c>
      <c r="AF66" s="46">
        <f t="shared" si="44"/>
        <v>169264</v>
      </c>
      <c r="AG66" s="46">
        <f>SUM(AG56:AG65)</f>
        <v>7000</v>
      </c>
      <c r="AH66" s="46">
        <f>SUM(AH56:AH65)</f>
        <v>3000</v>
      </c>
      <c r="AI66" s="46">
        <f>SUM(AI56:AI65)</f>
        <v>4000</v>
      </c>
      <c r="AJ66" s="46">
        <f t="shared" si="45"/>
        <v>14000</v>
      </c>
      <c r="AK66" s="46">
        <f>SUM(AK56:AK65)</f>
        <v>0</v>
      </c>
      <c r="AL66" s="46">
        <f>AL67-AK67</f>
        <v>-212160</v>
      </c>
      <c r="AM66" s="46">
        <f t="shared" si="46"/>
        <v>-212160</v>
      </c>
      <c r="AN66" s="46">
        <f t="shared" si="47"/>
        <v>-198160</v>
      </c>
    </row>
    <row r="67" spans="1:45" ht="13.8" thickBot="1">
      <c r="A67" s="178"/>
      <c r="B67" s="28" t="s">
        <v>25</v>
      </c>
      <c r="C67" s="26" t="s">
        <v>12</v>
      </c>
      <c r="D67" s="26"/>
      <c r="E67" s="27"/>
      <c r="F67" s="44">
        <f>E67+F66</f>
        <v>0</v>
      </c>
      <c r="G67" s="44">
        <f>F67+G66</f>
        <v>0</v>
      </c>
      <c r="H67" s="44">
        <f>G67+H66</f>
        <v>0</v>
      </c>
      <c r="I67" s="44">
        <f>H67</f>
        <v>0</v>
      </c>
      <c r="J67" s="44">
        <f>H67+J66</f>
        <v>0</v>
      </c>
      <c r="K67" s="44">
        <f>J67+K66</f>
        <v>0</v>
      </c>
      <c r="L67" s="44">
        <f>K67+L66</f>
        <v>0</v>
      </c>
      <c r="M67" s="44">
        <f>L67</f>
        <v>0</v>
      </c>
      <c r="N67" s="44">
        <f>L67</f>
        <v>0</v>
      </c>
      <c r="O67" s="44">
        <f>L67+O66</f>
        <v>0</v>
      </c>
      <c r="P67" s="44">
        <f>O67+P66</f>
        <v>0</v>
      </c>
      <c r="Q67" s="44">
        <f>P67+Q66</f>
        <v>0</v>
      </c>
      <c r="R67" s="44">
        <f>Q67</f>
        <v>0</v>
      </c>
      <c r="S67" s="44">
        <f>Q67+S66</f>
        <v>0</v>
      </c>
      <c r="T67" s="44">
        <f>S67+T66</f>
        <v>6000</v>
      </c>
      <c r="U67" s="44">
        <f>T67+U66</f>
        <v>97999</v>
      </c>
      <c r="V67" s="44">
        <f>U67</f>
        <v>97999</v>
      </c>
      <c r="W67" s="44">
        <f>U67</f>
        <v>97999</v>
      </c>
      <c r="X67" s="44">
        <f>U67+X66</f>
        <v>131999</v>
      </c>
      <c r="Y67" s="44">
        <f>X67+Y66</f>
        <v>188999</v>
      </c>
      <c r="Z67" s="44">
        <f>Y67+Z66</f>
        <v>209665</v>
      </c>
      <c r="AA67" s="44">
        <f>Z67</f>
        <v>209665</v>
      </c>
      <c r="AB67" s="44">
        <f>Z67+AB66</f>
        <v>254775</v>
      </c>
      <c r="AC67" s="44">
        <f>AB67+AC66</f>
        <v>266808</v>
      </c>
      <c r="AD67" s="44">
        <f>AC67+AD66</f>
        <v>267263</v>
      </c>
      <c r="AE67" s="44">
        <f>AD67</f>
        <v>267263</v>
      </c>
      <c r="AF67" s="44">
        <f>AD67</f>
        <v>267263</v>
      </c>
      <c r="AG67" s="44">
        <f>AD67+AG66</f>
        <v>274263</v>
      </c>
      <c r="AH67" s="44">
        <f>AG67+AH66</f>
        <v>277263</v>
      </c>
      <c r="AI67" s="44">
        <f>AH67+AI66</f>
        <v>281263</v>
      </c>
      <c r="AJ67" s="44">
        <f>AI67</f>
        <v>281263</v>
      </c>
      <c r="AK67" s="44">
        <f>AI67+AK66</f>
        <v>281263</v>
      </c>
      <c r="AL67" s="44">
        <f>AL35</f>
        <v>69103</v>
      </c>
      <c r="AM67" s="44">
        <f>AL67</f>
        <v>69103</v>
      </c>
      <c r="AN67" s="44">
        <f>AL67</f>
        <v>69103</v>
      </c>
    </row>
    <row r="68" spans="1:45">
      <c r="A68" s="173" t="s">
        <v>27</v>
      </c>
      <c r="B68" s="31" t="s">
        <v>22</v>
      </c>
      <c r="C68" s="12"/>
      <c r="D68" s="12"/>
      <c r="E68" s="32"/>
      <c r="F68" s="47">
        <f t="shared" ref="F68:AN68" si="48">F48-F66</f>
        <v>83313864</v>
      </c>
      <c r="G68" s="47">
        <f t="shared" si="48"/>
        <v>0</v>
      </c>
      <c r="H68" s="47">
        <f t="shared" si="48"/>
        <v>0</v>
      </c>
      <c r="I68" s="47">
        <f t="shared" si="48"/>
        <v>83313864</v>
      </c>
      <c r="J68" s="47">
        <f t="shared" si="48"/>
        <v>0</v>
      </c>
      <c r="K68" s="47">
        <f t="shared" si="48"/>
        <v>0</v>
      </c>
      <c r="L68" s="47">
        <f t="shared" si="48"/>
        <v>0</v>
      </c>
      <c r="M68" s="47">
        <f t="shared" si="48"/>
        <v>0</v>
      </c>
      <c r="N68" s="47">
        <f t="shared" si="48"/>
        <v>83313864</v>
      </c>
      <c r="O68" s="47">
        <f t="shared" si="48"/>
        <v>0</v>
      </c>
      <c r="P68" s="47">
        <f t="shared" si="48"/>
        <v>0</v>
      </c>
      <c r="Q68" s="47">
        <f t="shared" si="48"/>
        <v>0</v>
      </c>
      <c r="R68" s="47">
        <f t="shared" si="48"/>
        <v>0</v>
      </c>
      <c r="S68" s="47">
        <f t="shared" si="48"/>
        <v>0</v>
      </c>
      <c r="T68" s="48">
        <f t="shared" si="48"/>
        <v>162587</v>
      </c>
      <c r="U68" s="48">
        <f t="shared" si="48"/>
        <v>5155107</v>
      </c>
      <c r="V68" s="48">
        <f t="shared" si="48"/>
        <v>5317694</v>
      </c>
      <c r="W68" s="48">
        <f t="shared" si="48"/>
        <v>5317694</v>
      </c>
      <c r="X68" s="48">
        <f t="shared" si="48"/>
        <v>-1115223</v>
      </c>
      <c r="Y68" s="48">
        <f t="shared" si="48"/>
        <v>3665499</v>
      </c>
      <c r="Z68" s="48">
        <f t="shared" si="48"/>
        <v>5506389</v>
      </c>
      <c r="AA68" s="48">
        <f t="shared" si="48"/>
        <v>8056665</v>
      </c>
      <c r="AB68" s="48">
        <f t="shared" si="48"/>
        <v>2691488</v>
      </c>
      <c r="AC68" s="48">
        <f t="shared" si="48"/>
        <v>48437535</v>
      </c>
      <c r="AD68" s="48">
        <f t="shared" si="48"/>
        <v>-12801338</v>
      </c>
      <c r="AE68" s="48">
        <f t="shared" si="48"/>
        <v>38327685</v>
      </c>
      <c r="AF68" s="48">
        <f t="shared" si="48"/>
        <v>46384350</v>
      </c>
      <c r="AG68" s="48">
        <f t="shared" si="48"/>
        <v>18812539</v>
      </c>
      <c r="AH68" s="48">
        <f t="shared" si="48"/>
        <v>-2958614</v>
      </c>
      <c r="AI68" s="48">
        <f t="shared" si="48"/>
        <v>962138</v>
      </c>
      <c r="AJ68" s="48">
        <f t="shared" si="48"/>
        <v>16816063</v>
      </c>
      <c r="AK68" s="48">
        <f t="shared" si="48"/>
        <v>-2384</v>
      </c>
      <c r="AL68" s="48">
        <f t="shared" si="48"/>
        <v>-53952669</v>
      </c>
      <c r="AM68" s="48">
        <f t="shared" si="48"/>
        <v>-53955053</v>
      </c>
      <c r="AN68" s="48">
        <f t="shared" si="48"/>
        <v>-37138990</v>
      </c>
    </row>
    <row r="69" spans="1:45" ht="13.8" thickBot="1">
      <c r="A69" s="175"/>
      <c r="B69" s="33" t="s">
        <v>25</v>
      </c>
      <c r="C69" s="34"/>
      <c r="D69" s="34"/>
      <c r="E69" s="35"/>
      <c r="F69" s="49">
        <f t="shared" ref="F69:AN69" si="49">F55-F67</f>
        <v>83313530</v>
      </c>
      <c r="G69" s="49">
        <f t="shared" si="49"/>
        <v>0</v>
      </c>
      <c r="H69" s="49">
        <f t="shared" si="49"/>
        <v>0</v>
      </c>
      <c r="I69" s="49">
        <f t="shared" si="49"/>
        <v>0</v>
      </c>
      <c r="J69" s="49">
        <f t="shared" si="49"/>
        <v>0</v>
      </c>
      <c r="K69" s="49">
        <f t="shared" si="49"/>
        <v>0</v>
      </c>
      <c r="L69" s="49">
        <f t="shared" si="49"/>
        <v>0</v>
      </c>
      <c r="M69" s="49">
        <f t="shared" si="49"/>
        <v>0</v>
      </c>
      <c r="N69" s="49">
        <f t="shared" si="49"/>
        <v>0</v>
      </c>
      <c r="O69" s="49">
        <f t="shared" si="49"/>
        <v>0</v>
      </c>
      <c r="P69" s="49">
        <f t="shared" si="49"/>
        <v>0</v>
      </c>
      <c r="Q69" s="49">
        <f t="shared" si="49"/>
        <v>0</v>
      </c>
      <c r="R69" s="49">
        <f t="shared" si="49"/>
        <v>0</v>
      </c>
      <c r="S69" s="49">
        <f t="shared" si="49"/>
        <v>0</v>
      </c>
      <c r="T69" s="50">
        <f t="shared" si="49"/>
        <v>162587</v>
      </c>
      <c r="U69" s="50">
        <f t="shared" si="49"/>
        <v>5317694</v>
      </c>
      <c r="V69" s="50">
        <f t="shared" si="49"/>
        <v>5317694</v>
      </c>
      <c r="W69" s="50">
        <f t="shared" si="49"/>
        <v>5317694</v>
      </c>
      <c r="X69" s="50">
        <f t="shared" si="49"/>
        <v>4202471</v>
      </c>
      <c r="Y69" s="50">
        <f t="shared" si="49"/>
        <v>7867970</v>
      </c>
      <c r="Z69" s="50">
        <f t="shared" si="49"/>
        <v>13374359</v>
      </c>
      <c r="AA69" s="50">
        <f t="shared" si="49"/>
        <v>13374359</v>
      </c>
      <c r="AB69" s="50">
        <f t="shared" si="49"/>
        <v>16065847</v>
      </c>
      <c r="AC69" s="50">
        <f t="shared" si="49"/>
        <v>64503382</v>
      </c>
      <c r="AD69" s="50">
        <f t="shared" si="49"/>
        <v>51702044</v>
      </c>
      <c r="AE69" s="50">
        <f t="shared" si="49"/>
        <v>51702044</v>
      </c>
      <c r="AF69" s="50">
        <f t="shared" si="49"/>
        <v>51702044</v>
      </c>
      <c r="AG69" s="50">
        <f t="shared" si="49"/>
        <v>70514583</v>
      </c>
      <c r="AH69" s="50">
        <f t="shared" si="49"/>
        <v>67555969</v>
      </c>
      <c r="AI69" s="50">
        <f t="shared" si="49"/>
        <v>68518107</v>
      </c>
      <c r="AJ69" s="50">
        <f t="shared" si="49"/>
        <v>68518107</v>
      </c>
      <c r="AK69" s="50">
        <f t="shared" si="49"/>
        <v>68515723</v>
      </c>
      <c r="AL69" s="50">
        <f t="shared" si="49"/>
        <v>14563054</v>
      </c>
      <c r="AM69" s="50">
        <f t="shared" si="49"/>
        <v>14563054</v>
      </c>
      <c r="AN69" s="50">
        <f t="shared" si="49"/>
        <v>14563054</v>
      </c>
    </row>
    <row r="70" spans="1:45">
      <c r="A70" s="173" t="s">
        <v>20</v>
      </c>
      <c r="B70" s="17" t="s">
        <v>22</v>
      </c>
      <c r="C70" s="14"/>
      <c r="D70" s="14"/>
      <c r="E70" s="25"/>
      <c r="F70" s="51">
        <f t="shared" ref="F70:AN70" si="50">IF(F66=0,0,F48/F66)</f>
        <v>0</v>
      </c>
      <c r="G70" s="51">
        <f t="shared" si="50"/>
        <v>0</v>
      </c>
      <c r="H70" s="51">
        <f t="shared" si="50"/>
        <v>0</v>
      </c>
      <c r="I70" s="51">
        <f t="shared" si="50"/>
        <v>0</v>
      </c>
      <c r="J70" s="51">
        <f t="shared" si="50"/>
        <v>0</v>
      </c>
      <c r="K70" s="51">
        <f t="shared" si="50"/>
        <v>0</v>
      </c>
      <c r="L70" s="51">
        <f t="shared" si="50"/>
        <v>0</v>
      </c>
      <c r="M70" s="51">
        <f t="shared" si="50"/>
        <v>0</v>
      </c>
      <c r="N70" s="51">
        <f t="shared" si="50"/>
        <v>0</v>
      </c>
      <c r="O70" s="51">
        <f t="shared" si="50"/>
        <v>0</v>
      </c>
      <c r="P70" s="51">
        <f t="shared" si="50"/>
        <v>0</v>
      </c>
      <c r="Q70" s="51">
        <f t="shared" si="50"/>
        <v>0</v>
      </c>
      <c r="R70" s="51">
        <f t="shared" si="50"/>
        <v>0</v>
      </c>
      <c r="S70" s="51">
        <f t="shared" si="50"/>
        <v>0</v>
      </c>
      <c r="T70" s="52">
        <f t="shared" si="50"/>
        <v>28.097833333333334</v>
      </c>
      <c r="U70" s="52">
        <f t="shared" si="50"/>
        <v>57.03438080848705</v>
      </c>
      <c r="V70" s="52">
        <f t="shared" si="50"/>
        <v>55.262737374871172</v>
      </c>
      <c r="W70" s="52">
        <f t="shared" si="50"/>
        <v>55.262737374871172</v>
      </c>
      <c r="X70" s="52">
        <f t="shared" si="50"/>
        <v>-31.800676470588236</v>
      </c>
      <c r="Y70" s="52">
        <f t="shared" si="50"/>
        <v>65.307000000000002</v>
      </c>
      <c r="Z70" s="52">
        <f t="shared" si="50"/>
        <v>267.44677247653152</v>
      </c>
      <c r="AA70" s="52">
        <f t="shared" si="50"/>
        <v>73.149669550265969</v>
      </c>
      <c r="AB70" s="52">
        <f t="shared" si="50"/>
        <v>60.664996674794949</v>
      </c>
      <c r="AC70" s="52">
        <f t="shared" si="50"/>
        <v>4026.3914235851407</v>
      </c>
      <c r="AD70" s="52">
        <f t="shared" si="50"/>
        <v>-28133.80879120879</v>
      </c>
      <c r="AE70" s="52">
        <f t="shared" si="50"/>
        <v>666.43430327441922</v>
      </c>
      <c r="AF70" s="52">
        <f t="shared" si="50"/>
        <v>275.03553029586919</v>
      </c>
      <c r="AG70" s="52">
        <f t="shared" si="50"/>
        <v>2688.5055714285713</v>
      </c>
      <c r="AH70" s="52">
        <f t="shared" si="50"/>
        <v>-985.20466666666664</v>
      </c>
      <c r="AI70" s="52">
        <f t="shared" si="50"/>
        <v>241.53450000000001</v>
      </c>
      <c r="AJ70" s="52">
        <f t="shared" si="50"/>
        <v>1202.1473571428571</v>
      </c>
      <c r="AK70" s="52">
        <f t="shared" si="50"/>
        <v>0</v>
      </c>
      <c r="AL70" s="52">
        <f t="shared" si="50"/>
        <v>255.30179581447965</v>
      </c>
      <c r="AM70" s="52">
        <f t="shared" si="50"/>
        <v>255.31303261689291</v>
      </c>
      <c r="AN70" s="52">
        <f t="shared" si="50"/>
        <v>188.41920670165524</v>
      </c>
    </row>
    <row r="71" spans="1:45" ht="13.8" thickBot="1">
      <c r="A71" s="174"/>
      <c r="B71" s="87" t="s">
        <v>25</v>
      </c>
      <c r="C71" s="88"/>
      <c r="D71" s="88"/>
      <c r="E71" s="89"/>
      <c r="F71" s="53">
        <f t="shared" ref="F71:AN71" si="51">IF(F67=0,0,F55/F67)</f>
        <v>0</v>
      </c>
      <c r="G71" s="53">
        <f t="shared" si="51"/>
        <v>0</v>
      </c>
      <c r="H71" s="53">
        <f t="shared" si="51"/>
        <v>0</v>
      </c>
      <c r="I71" s="53">
        <f t="shared" si="51"/>
        <v>0</v>
      </c>
      <c r="J71" s="53">
        <f t="shared" si="51"/>
        <v>0</v>
      </c>
      <c r="K71" s="53">
        <f t="shared" si="51"/>
        <v>0</v>
      </c>
      <c r="L71" s="53">
        <f t="shared" si="51"/>
        <v>0</v>
      </c>
      <c r="M71" s="53">
        <f t="shared" si="51"/>
        <v>0</v>
      </c>
      <c r="N71" s="53">
        <f t="shared" si="51"/>
        <v>0</v>
      </c>
      <c r="O71" s="53">
        <f t="shared" si="51"/>
        <v>0</v>
      </c>
      <c r="P71" s="53">
        <f t="shared" si="51"/>
        <v>0</v>
      </c>
      <c r="Q71" s="53">
        <f t="shared" si="51"/>
        <v>0</v>
      </c>
      <c r="R71" s="53">
        <f t="shared" si="51"/>
        <v>0</v>
      </c>
      <c r="S71" s="53">
        <f t="shared" si="51"/>
        <v>0</v>
      </c>
      <c r="T71" s="54">
        <f t="shared" si="51"/>
        <v>28.097833333333334</v>
      </c>
      <c r="U71" s="54">
        <f t="shared" si="51"/>
        <v>55.262737374871172</v>
      </c>
      <c r="V71" s="54">
        <f t="shared" si="51"/>
        <v>55.262737374871172</v>
      </c>
      <c r="W71" s="54">
        <f t="shared" si="51"/>
        <v>55.262737374871172</v>
      </c>
      <c r="X71" s="54">
        <f t="shared" si="51"/>
        <v>32.837142705626555</v>
      </c>
      <c r="Y71" s="54">
        <f t="shared" si="51"/>
        <v>42.629691162387104</v>
      </c>
      <c r="Z71" s="54">
        <f t="shared" si="51"/>
        <v>64.78918274390098</v>
      </c>
      <c r="AA71" s="54">
        <f t="shared" si="51"/>
        <v>64.78918274390098</v>
      </c>
      <c r="AB71" s="54">
        <f t="shared" si="51"/>
        <v>64.058961829064856</v>
      </c>
      <c r="AC71" s="54">
        <f t="shared" si="51"/>
        <v>242.75954993853259</v>
      </c>
      <c r="AD71" s="54">
        <f t="shared" si="51"/>
        <v>194.45006229818568</v>
      </c>
      <c r="AE71" s="54">
        <f t="shared" si="51"/>
        <v>194.45006229818568</v>
      </c>
      <c r="AF71" s="54">
        <f t="shared" si="51"/>
        <v>194.45006229818568</v>
      </c>
      <c r="AG71" s="54">
        <f t="shared" si="51"/>
        <v>258.10570875400617</v>
      </c>
      <c r="AH71" s="54">
        <f t="shared" si="51"/>
        <v>244.65302618813183</v>
      </c>
      <c r="AI71" s="54">
        <f t="shared" si="51"/>
        <v>244.60867586564888</v>
      </c>
      <c r="AJ71" s="54">
        <f t="shared" si="51"/>
        <v>244.60867586564888</v>
      </c>
      <c r="AK71" s="54">
        <f t="shared" si="51"/>
        <v>244.60019981298643</v>
      </c>
      <c r="AL71" s="54">
        <f t="shared" si="51"/>
        <v>211.74416450805319</v>
      </c>
      <c r="AM71" s="54">
        <f t="shared" si="51"/>
        <v>211.74416450805319</v>
      </c>
      <c r="AN71" s="54">
        <f t="shared" si="51"/>
        <v>211.74416450805319</v>
      </c>
    </row>
    <row r="72" spans="1:45">
      <c r="A72" s="68" t="s">
        <v>38</v>
      </c>
      <c r="B72" s="69" t="s">
        <v>39</v>
      </c>
      <c r="C72" s="70"/>
      <c r="D72" s="71"/>
      <c r="E72" s="72"/>
      <c r="F72" s="47"/>
      <c r="G72" s="47"/>
      <c r="H72" s="47"/>
      <c r="I72" s="47" t="str">
        <f>IF(COUNTA(F72:H72)=0,"",SUM(F72:H72))</f>
        <v/>
      </c>
      <c r="J72" s="47"/>
      <c r="K72" s="47"/>
      <c r="L72" s="47"/>
      <c r="M72" s="47" t="str">
        <f>IF(COUNTA(J72:L72)=0,"",SUM(J72:L72))</f>
        <v/>
      </c>
      <c r="N72" s="47" t="str">
        <f>IF(COUNTA(F72:H72,J72:L72)=0,"",SUM(F72:H72,J72:L72))</f>
        <v/>
      </c>
      <c r="O72" s="47"/>
      <c r="P72" s="47"/>
      <c r="Q72" s="47"/>
      <c r="R72" s="47" t="str">
        <f>IF(COUNTA(O72:Q72)=0,"",SUM(O72:Q72))</f>
        <v/>
      </c>
      <c r="S72" s="47"/>
      <c r="T72" s="48"/>
      <c r="U72" s="48">
        <f>U69-U77</f>
        <v>4102958</v>
      </c>
      <c r="V72" s="48">
        <f>IF(COUNTA(S72:U72)=0,"",SUM(S72:U72))</f>
        <v>4102958</v>
      </c>
      <c r="W72" s="48">
        <f>IF(COUNTA(O72:Q72,S72:U72)=0,"",SUM(O72:Q72,S72:U72))</f>
        <v>4102958</v>
      </c>
      <c r="X72" s="48">
        <f>X68</f>
        <v>-1115223</v>
      </c>
      <c r="Y72" s="48">
        <f>Y68</f>
        <v>3665499</v>
      </c>
      <c r="Z72" s="48">
        <f>Z68</f>
        <v>5506389</v>
      </c>
      <c r="AA72" s="48">
        <f>IF(COUNTA(X72:Z72)=0,"",SUM(X72:Z72))</f>
        <v>8056665</v>
      </c>
      <c r="AB72" s="48">
        <f>AB68</f>
        <v>2691488</v>
      </c>
      <c r="AC72" s="48">
        <f>AC68</f>
        <v>48437535</v>
      </c>
      <c r="AD72" s="48">
        <f>AD68</f>
        <v>-12801338</v>
      </c>
      <c r="AE72" s="48">
        <f>IF(COUNTA(AB72:AD72)=0,"",SUM(AB72:AD72))</f>
        <v>38327685</v>
      </c>
      <c r="AF72" s="48">
        <f>IF(COUNTA(X72:Z72,AB72:AD72)=0,"",SUM(X72:Z72,AB72:AD72))</f>
        <v>46384350</v>
      </c>
      <c r="AG72" s="48">
        <f>AG68</f>
        <v>18812539</v>
      </c>
      <c r="AH72" s="48">
        <f>AH68</f>
        <v>-2958614</v>
      </c>
      <c r="AI72" s="48">
        <f>AI68</f>
        <v>962138</v>
      </c>
      <c r="AJ72" s="48">
        <f>IF(COUNTA(AG72:AI72)=0,"",SUM(AG72:AI72))</f>
        <v>16816063</v>
      </c>
      <c r="AK72" s="48">
        <f>AK68</f>
        <v>-2384</v>
      </c>
      <c r="AL72" s="48">
        <f>(SUM(F72:AK72)-IF(I72="",0,I72)-IF(M72="",0,M72)-IF(N72="",0,N72)-IF(R72="",0,R72)-IF(V72="",0,V72)-IF(W72="",0,W72)-IF(AA72="",0,AA72)-IF(AE72="",0,AE72)-IF(AF72="",0,AF72)-IF(AJ72="",0,AJ72))*(-1)</f>
        <v>-67300987</v>
      </c>
      <c r="AM72" s="48">
        <f>IF(COUNTA(AK72:AL72)=0,"",SUM(AK72:AL72))</f>
        <v>-67303371</v>
      </c>
      <c r="AN72" s="48">
        <f>IF(COUNTA(AG72:AI72,AK72:AL72)=0,"",SUM(AG72:AI72,AK72:AL72))</f>
        <v>-50487308</v>
      </c>
    </row>
    <row r="73" spans="1:45">
      <c r="A73" s="74"/>
      <c r="B73" s="92" t="s">
        <v>45</v>
      </c>
      <c r="C73" s="93"/>
      <c r="D73" s="97"/>
      <c r="E73" s="98"/>
      <c r="F73" s="99"/>
      <c r="G73" s="99"/>
      <c r="H73" s="99"/>
      <c r="I73" s="99" t="str">
        <f>IF(COUNTA(F73:H73)=0,"",SUM(F73:H73))</f>
        <v/>
      </c>
      <c r="J73" s="99"/>
      <c r="K73" s="99"/>
      <c r="L73" s="99"/>
      <c r="M73" s="99" t="str">
        <f>IF(COUNTA(J73:L73)=0,"",SUM(J73:L73))</f>
        <v/>
      </c>
      <c r="N73" s="99" t="str">
        <f>IF(COUNTA(F73:H73,J73:L73)=0,"",SUM(F73:H73,J73:L73))</f>
        <v/>
      </c>
      <c r="O73" s="99"/>
      <c r="P73" s="99"/>
      <c r="Q73" s="99"/>
      <c r="R73" s="99" t="str">
        <f>IF(COUNTA(O73:Q73)=0,"",SUM(O73:Q73))</f>
        <v/>
      </c>
      <c r="S73" s="99"/>
      <c r="T73" s="99"/>
      <c r="U73" s="99">
        <f>U48</f>
        <v>5247106</v>
      </c>
      <c r="V73" s="99">
        <f>IF(COUNTA(S73:U73)=0,"",SUM(S73:U73))</f>
        <v>5247106</v>
      </c>
      <c r="W73" s="99">
        <f>IF(COUNTA(O73:Q73,S73:U73)=0,"",SUM(O73:Q73,S73:U73))</f>
        <v>5247106</v>
      </c>
      <c r="X73" s="99">
        <f>X48</f>
        <v>-1081223</v>
      </c>
      <c r="Y73" s="99">
        <f>Y48</f>
        <v>3722499</v>
      </c>
      <c r="Z73" s="99">
        <f>Z48</f>
        <v>5527055</v>
      </c>
      <c r="AA73" s="99">
        <f>IF(COUNTA(X73:Z73)=0,"",SUM(X73:Z73))</f>
        <v>8168331</v>
      </c>
      <c r="AB73" s="99">
        <f>AB48</f>
        <v>2736598</v>
      </c>
      <c r="AC73" s="99">
        <f>AC48</f>
        <v>48449568</v>
      </c>
      <c r="AD73" s="99">
        <f>AD48</f>
        <v>-12800883</v>
      </c>
      <c r="AE73" s="99">
        <f>IF(COUNTA(AB73:AD73)=0,"",SUM(AB73:AD73))</f>
        <v>38385283</v>
      </c>
      <c r="AF73" s="99">
        <f>IF(COUNTA(X73:Z73,AB73:AD73)=0,"",SUM(X73:Z73,AB73:AD73))</f>
        <v>46553614</v>
      </c>
      <c r="AG73" s="99">
        <f>AG48</f>
        <v>18819539</v>
      </c>
      <c r="AH73" s="99">
        <f>AH48</f>
        <v>-2955614</v>
      </c>
      <c r="AI73" s="99">
        <f>AI48</f>
        <v>966138</v>
      </c>
      <c r="AJ73" s="99">
        <f>IF(COUNTA(AG73:AI73)=0,"",SUM(AG73:AI73))</f>
        <v>16830063</v>
      </c>
      <c r="AK73" s="99">
        <f>AK48</f>
        <v>-2384</v>
      </c>
      <c r="AL73" s="99">
        <f>AL48</f>
        <v>-54164829</v>
      </c>
      <c r="AM73" s="99">
        <f>IF(COUNTA(AK73:AL73)=0,"",SUM(AK73:AL73))</f>
        <v>-54167213</v>
      </c>
      <c r="AN73" s="99">
        <f>IF(COUNTA(AG73:AI73,AK73:AL73)=0,"",SUM(AG73:AI73,AK73:AL73))</f>
        <v>-37337150</v>
      </c>
    </row>
    <row r="74" spans="1:45" ht="13.8" thickBot="1">
      <c r="A74" s="74"/>
      <c r="B74" s="90" t="s">
        <v>40</v>
      </c>
      <c r="C74" s="91"/>
      <c r="D74" s="94"/>
      <c r="E74" s="95"/>
      <c r="F74" s="96"/>
      <c r="G74" s="96"/>
      <c r="H74" s="96"/>
      <c r="I74" s="96" t="str">
        <f>IF(COUNTA(F74:H74)=0,"",SUM(F74:H74))</f>
        <v/>
      </c>
      <c r="J74" s="96"/>
      <c r="K74" s="96"/>
      <c r="L74" s="96"/>
      <c r="M74" s="96" t="str">
        <f>IF(COUNTA(J74:L74)=0,"",SUM(J74:L74))</f>
        <v/>
      </c>
      <c r="N74" s="96" t="str">
        <f>IF(COUNTA(F74:H74,J74:L74)=0,"",SUM(F74:H74,J74:L74))</f>
        <v/>
      </c>
      <c r="O74" s="96"/>
      <c r="P74" s="96"/>
      <c r="Q74" s="96"/>
      <c r="R74" s="96" t="str">
        <f>IF(COUNTA(O74:Q74)=0,"",SUM(O74:Q74))</f>
        <v/>
      </c>
      <c r="S74" s="96"/>
      <c r="T74" s="96"/>
      <c r="U74" s="96">
        <f>U66+U72</f>
        <v>4194957</v>
      </c>
      <c r="V74" s="96">
        <f>IF(COUNTA(S74:U74)=0,"",SUM(S74:U74))</f>
        <v>4194957</v>
      </c>
      <c r="W74" s="96">
        <f>IF(COUNTA(O74:Q74,S74:U74)=0,"",SUM(O74:Q74,S74:U74))</f>
        <v>4194957</v>
      </c>
      <c r="X74" s="96">
        <f>X66+X72-X77</f>
        <v>-1081223</v>
      </c>
      <c r="Y74" s="96">
        <f>Y66+Y72-Y77</f>
        <v>3722499</v>
      </c>
      <c r="Z74" s="96">
        <f>Z66+Z72-Z77</f>
        <v>3539257</v>
      </c>
      <c r="AA74" s="96">
        <f>IF(COUNTA(X74:Z74)=0,"",SUM(X74:Z74))</f>
        <v>6180533</v>
      </c>
      <c r="AB74" s="96">
        <f>AB66+AB72-AB77</f>
        <v>2736598</v>
      </c>
      <c r="AC74" s="96">
        <f>AC66+AC72-AC77</f>
        <v>48449568</v>
      </c>
      <c r="AD74" s="96">
        <f>AD66+AD72-AD77</f>
        <v>-24461911</v>
      </c>
      <c r="AE74" s="96">
        <f>IF(COUNTA(AB74:AD74)=0,"",SUM(AB74:AD74))</f>
        <v>26724255</v>
      </c>
      <c r="AF74" s="96">
        <f>IF(COUNTA(X74:Z74,AB74:AD74)=0,"",SUM(X74:Z74,AB74:AD74))</f>
        <v>32904788</v>
      </c>
      <c r="AG74" s="96">
        <f>AG66+AG72-AG77</f>
        <v>18819539</v>
      </c>
      <c r="AH74" s="96">
        <f>AH66+AH72-AH77</f>
        <v>-2955614</v>
      </c>
      <c r="AI74" s="96">
        <f>AI66+AI72-AI77</f>
        <v>951138</v>
      </c>
      <c r="AJ74" s="96">
        <f>IF(COUNTA(AG74:AI74)=0,"",SUM(AG74:AI74))</f>
        <v>16815063</v>
      </c>
      <c r="AK74" s="96">
        <f>AK66+AK72-AK77</f>
        <v>-2384</v>
      </c>
      <c r="AL74" s="96">
        <f>AL66+AL72</f>
        <v>-67513147</v>
      </c>
      <c r="AM74" s="96">
        <f>IF(COUNTA(AK74:AL74)=0,"",SUM(AK74:AL74))</f>
        <v>-67515531</v>
      </c>
      <c r="AN74" s="96">
        <f>IF(COUNTA(AG74:AI74,AK74:AL74)=0,"",SUM(AG74:AI74,AK74:AL74))</f>
        <v>-50700468</v>
      </c>
    </row>
    <row r="75" spans="1:45">
      <c r="A75" s="74"/>
      <c r="B75" s="69" t="s">
        <v>41</v>
      </c>
      <c r="C75" s="79"/>
      <c r="D75" s="80"/>
      <c r="E75" s="72"/>
      <c r="F75" s="73" t="str">
        <f t="shared" ref="F75:AN75" si="52">IF(F74="","",F73-F74)</f>
        <v/>
      </c>
      <c r="G75" s="73" t="str">
        <f t="shared" si="52"/>
        <v/>
      </c>
      <c r="H75" s="73" t="str">
        <f t="shared" si="52"/>
        <v/>
      </c>
      <c r="I75" s="73" t="str">
        <f t="shared" si="52"/>
        <v/>
      </c>
      <c r="J75" s="73" t="str">
        <f t="shared" si="52"/>
        <v/>
      </c>
      <c r="K75" s="73" t="str">
        <f t="shared" si="52"/>
        <v/>
      </c>
      <c r="L75" s="73" t="str">
        <f t="shared" si="52"/>
        <v/>
      </c>
      <c r="M75" s="73" t="str">
        <f t="shared" si="52"/>
        <v/>
      </c>
      <c r="N75" s="73" t="str">
        <f t="shared" si="52"/>
        <v/>
      </c>
      <c r="O75" s="73" t="str">
        <f t="shared" si="52"/>
        <v/>
      </c>
      <c r="P75" s="73" t="str">
        <f t="shared" si="52"/>
        <v/>
      </c>
      <c r="Q75" s="73" t="str">
        <f t="shared" si="52"/>
        <v/>
      </c>
      <c r="R75" s="73" t="str">
        <f t="shared" si="52"/>
        <v/>
      </c>
      <c r="S75" s="73" t="str">
        <f t="shared" si="52"/>
        <v/>
      </c>
      <c r="T75" s="83" t="str">
        <f t="shared" si="52"/>
        <v/>
      </c>
      <c r="U75" s="83">
        <f t="shared" si="52"/>
        <v>1052149</v>
      </c>
      <c r="V75" s="83">
        <f t="shared" si="52"/>
        <v>1052149</v>
      </c>
      <c r="W75" s="83">
        <f t="shared" si="52"/>
        <v>1052149</v>
      </c>
      <c r="X75" s="83">
        <f t="shared" si="52"/>
        <v>0</v>
      </c>
      <c r="Y75" s="83">
        <f t="shared" si="52"/>
        <v>0</v>
      </c>
      <c r="Z75" s="83">
        <f t="shared" si="52"/>
        <v>1987798</v>
      </c>
      <c r="AA75" s="83">
        <f t="shared" si="52"/>
        <v>1987798</v>
      </c>
      <c r="AB75" s="83">
        <f t="shared" si="52"/>
        <v>0</v>
      </c>
      <c r="AC75" s="83">
        <f t="shared" si="52"/>
        <v>0</v>
      </c>
      <c r="AD75" s="83">
        <f t="shared" si="52"/>
        <v>11661028</v>
      </c>
      <c r="AE75" s="83">
        <f t="shared" si="52"/>
        <v>11661028</v>
      </c>
      <c r="AF75" s="83">
        <f t="shared" si="52"/>
        <v>13648826</v>
      </c>
      <c r="AG75" s="83">
        <f t="shared" si="52"/>
        <v>0</v>
      </c>
      <c r="AH75" s="83">
        <f t="shared" si="52"/>
        <v>0</v>
      </c>
      <c r="AI75" s="83">
        <f t="shared" si="52"/>
        <v>15000</v>
      </c>
      <c r="AJ75" s="83">
        <f t="shared" si="52"/>
        <v>15000</v>
      </c>
      <c r="AK75" s="83">
        <f t="shared" si="52"/>
        <v>0</v>
      </c>
      <c r="AL75" s="83">
        <f t="shared" si="52"/>
        <v>13348318</v>
      </c>
      <c r="AM75" s="83">
        <f t="shared" si="52"/>
        <v>13348318</v>
      </c>
      <c r="AN75" s="83">
        <f t="shared" si="52"/>
        <v>13363318</v>
      </c>
    </row>
    <row r="76" spans="1:45" ht="13.8" thickBot="1">
      <c r="A76" s="74"/>
      <c r="B76" s="75" t="s">
        <v>42</v>
      </c>
      <c r="C76" s="76"/>
      <c r="D76" s="77"/>
      <c r="E76" s="78"/>
      <c r="F76" s="81" t="str">
        <f t="shared" ref="F76:AN76" si="53">IF(F74="","",IF(F74=0,0,(F73/F74)))</f>
        <v/>
      </c>
      <c r="G76" s="81" t="str">
        <f t="shared" si="53"/>
        <v/>
      </c>
      <c r="H76" s="81" t="str">
        <f t="shared" si="53"/>
        <v/>
      </c>
      <c r="I76" s="81" t="str">
        <f t="shared" si="53"/>
        <v/>
      </c>
      <c r="J76" s="81" t="str">
        <f t="shared" si="53"/>
        <v/>
      </c>
      <c r="K76" s="81" t="str">
        <f t="shared" si="53"/>
        <v/>
      </c>
      <c r="L76" s="81" t="str">
        <f t="shared" si="53"/>
        <v/>
      </c>
      <c r="M76" s="81" t="str">
        <f t="shared" si="53"/>
        <v/>
      </c>
      <c r="N76" s="81" t="str">
        <f t="shared" si="53"/>
        <v/>
      </c>
      <c r="O76" s="81" t="str">
        <f t="shared" si="53"/>
        <v/>
      </c>
      <c r="P76" s="81" t="str">
        <f t="shared" si="53"/>
        <v/>
      </c>
      <c r="Q76" s="81" t="str">
        <f t="shared" si="53"/>
        <v/>
      </c>
      <c r="R76" s="81" t="str">
        <f t="shared" si="53"/>
        <v/>
      </c>
      <c r="S76" s="81" t="str">
        <f t="shared" si="53"/>
        <v/>
      </c>
      <c r="T76" s="84" t="str">
        <f t="shared" si="53"/>
        <v/>
      </c>
      <c r="U76" s="84">
        <f t="shared" si="53"/>
        <v>1.2508128212041267</v>
      </c>
      <c r="V76" s="84">
        <f t="shared" si="53"/>
        <v>1.2508128212041267</v>
      </c>
      <c r="W76" s="84">
        <f t="shared" si="53"/>
        <v>1.2508128212041267</v>
      </c>
      <c r="X76" s="84">
        <f t="shared" si="53"/>
        <v>1</v>
      </c>
      <c r="Y76" s="84">
        <f t="shared" si="53"/>
        <v>1</v>
      </c>
      <c r="Z76" s="84">
        <f t="shared" si="53"/>
        <v>1.5616427402700623</v>
      </c>
      <c r="AA76" s="84">
        <f t="shared" si="53"/>
        <v>1.3216224231793601</v>
      </c>
      <c r="AB76" s="84">
        <f t="shared" si="53"/>
        <v>1</v>
      </c>
      <c r="AC76" s="84">
        <f t="shared" si="53"/>
        <v>1</v>
      </c>
      <c r="AD76" s="84">
        <f t="shared" si="53"/>
        <v>0.52329856812903952</v>
      </c>
      <c r="AE76" s="84">
        <f t="shared" si="53"/>
        <v>1.4363462330381147</v>
      </c>
      <c r="AF76" s="84">
        <f t="shared" si="53"/>
        <v>1.4147975668465027</v>
      </c>
      <c r="AG76" s="84">
        <f t="shared" si="53"/>
        <v>1</v>
      </c>
      <c r="AH76" s="84">
        <f t="shared" si="53"/>
        <v>1</v>
      </c>
      <c r="AI76" s="84">
        <f t="shared" si="53"/>
        <v>1.0157705821868119</v>
      </c>
      <c r="AJ76" s="84">
        <f t="shared" si="53"/>
        <v>1.0008920573178941</v>
      </c>
      <c r="AK76" s="84">
        <f t="shared" si="53"/>
        <v>1</v>
      </c>
      <c r="AL76" s="84">
        <f t="shared" si="53"/>
        <v>0.80228564963798832</v>
      </c>
      <c r="AM76" s="84">
        <f t="shared" si="53"/>
        <v>0.80229263100959691</v>
      </c>
      <c r="AN76" s="84">
        <f t="shared" si="53"/>
        <v>0.73642614107625204</v>
      </c>
    </row>
    <row r="77" spans="1:45">
      <c r="A77" s="74"/>
      <c r="B77" s="69" t="s">
        <v>43</v>
      </c>
      <c r="C77" s="79"/>
      <c r="D77" s="80"/>
      <c r="E77" s="72"/>
      <c r="F77" s="47"/>
      <c r="G77" s="47"/>
      <c r="H77" s="47"/>
      <c r="I77" s="47" t="str">
        <f>IF(COUNTA(F77:H77)=0,"",SUM(F77:H77))</f>
        <v/>
      </c>
      <c r="J77" s="47"/>
      <c r="K77" s="47"/>
      <c r="L77" s="47"/>
      <c r="M77" s="47" t="str">
        <f>IF(COUNTA(J77:L77)=0,"",SUM(J77:L77))</f>
        <v/>
      </c>
      <c r="N77" s="47" t="str">
        <f>IF(COUNTA(F77:H77,J77:L77)=0,"",SUM(F77:H77,J77:L77))</f>
        <v/>
      </c>
      <c r="O77" s="47"/>
      <c r="P77" s="47"/>
      <c r="Q77" s="47"/>
      <c r="R77" s="47" t="str">
        <f>IF(COUNTA(O77:Q77)=0,"",SUM(O77:Q77))</f>
        <v/>
      </c>
      <c r="S77" s="47"/>
      <c r="T77" s="48"/>
      <c r="U77" s="48">
        <f>U78-Q78</f>
        <v>1214736</v>
      </c>
      <c r="V77" s="48">
        <f>IF(COUNTA(S77:U77)=0,"",SUM(S77:U77))</f>
        <v>1214736</v>
      </c>
      <c r="W77" s="48">
        <f>IF(COUNTA(O77:Q77,S77:U77)=0,"",SUM(O77:Q77,S77:U77))</f>
        <v>1214736</v>
      </c>
      <c r="X77" s="48"/>
      <c r="Y77" s="48"/>
      <c r="Z77" s="48">
        <f>Z78-U78</f>
        <v>1987798</v>
      </c>
      <c r="AA77" s="48">
        <f>IF(COUNTA(X77:Z77)=0,"",SUM(X77:Z77))</f>
        <v>1987798</v>
      </c>
      <c r="AB77" s="48"/>
      <c r="AC77" s="48"/>
      <c r="AD77" s="48">
        <f>AD78-Z78</f>
        <v>11661028</v>
      </c>
      <c r="AE77" s="48">
        <f>IF(COUNTA(AB77:AD77)=0,"",SUM(AB77:AD77))</f>
        <v>11661028</v>
      </c>
      <c r="AF77" s="48">
        <f>IF(COUNTA(X77:Z77,AB77:AD77)=0,"",SUM(X77:Z77,AB77:AD77))</f>
        <v>13648826</v>
      </c>
      <c r="AG77" s="48"/>
      <c r="AH77" s="48"/>
      <c r="AI77" s="48">
        <f>AI78-AD78</f>
        <v>15000</v>
      </c>
      <c r="AJ77" s="48">
        <f>IF(COUNTA(AG77:AI77)=0,"",SUM(AG77:AI77))</f>
        <v>15000</v>
      </c>
      <c r="AK77" s="48"/>
      <c r="AL77" s="48">
        <f>AL78-AI78</f>
        <v>-12103</v>
      </c>
      <c r="AM77" s="48">
        <f>IF(COUNTA(AK77:AL77)=0,"",SUM(AK77:AL77))</f>
        <v>-12103</v>
      </c>
      <c r="AN77" s="48">
        <f>IF(COUNTA(AG77:AI77,AK77:AL77)=0,"",SUM(AG77:AI77,AK77:AL77))</f>
        <v>2897</v>
      </c>
    </row>
    <row r="78" spans="1:45" ht="13.8" thickBot="1">
      <c r="A78" s="82"/>
      <c r="B78" s="75" t="s">
        <v>44</v>
      </c>
      <c r="C78" s="76"/>
      <c r="D78" s="77"/>
      <c r="E78" s="78"/>
      <c r="F78" s="85"/>
      <c r="G78" s="85"/>
      <c r="H78" s="85"/>
      <c r="I78" s="85" t="str">
        <f>IF(COUNTA(H78)=0,"",H78)</f>
        <v/>
      </c>
      <c r="J78" s="85"/>
      <c r="K78" s="85"/>
      <c r="L78" s="85"/>
      <c r="M78" s="85" t="str">
        <f>IF(COUNTA(L78)=0,"",L78)</f>
        <v/>
      </c>
      <c r="N78" s="85" t="str">
        <f>IF(COUNTA(L78)=0,"",L78)</f>
        <v/>
      </c>
      <c r="O78" s="85"/>
      <c r="P78" s="85"/>
      <c r="Q78" s="85"/>
      <c r="R78" s="85" t="str">
        <f>IF(COUNTA(Q78)=0,"",Q78)</f>
        <v/>
      </c>
      <c r="S78" s="85"/>
      <c r="T78" s="86"/>
      <c r="U78" s="86">
        <f>U30-U35</f>
        <v>1214736</v>
      </c>
      <c r="V78" s="86">
        <f>IF(COUNTA(U78)=0,"",U78)</f>
        <v>1214736</v>
      </c>
      <c r="W78" s="86">
        <f>IF(COUNTA(U78)=0,"",U78)</f>
        <v>1214736</v>
      </c>
      <c r="X78" s="86">
        <f>U78</f>
        <v>1214736</v>
      </c>
      <c r="Y78" s="86">
        <f>U78</f>
        <v>1214736</v>
      </c>
      <c r="Z78" s="86">
        <f>Z30-Z35</f>
        <v>3202534</v>
      </c>
      <c r="AA78" s="86">
        <f>IF(COUNTA(Z78)=0,"",Z78)</f>
        <v>3202534</v>
      </c>
      <c r="AB78" s="86">
        <f>Z78</f>
        <v>3202534</v>
      </c>
      <c r="AC78" s="86">
        <f>Z78</f>
        <v>3202534</v>
      </c>
      <c r="AD78" s="86">
        <f>AD30-AD35</f>
        <v>14863562</v>
      </c>
      <c r="AE78" s="86">
        <f>IF(COUNTA(AD78)=0,"",AD78)</f>
        <v>14863562</v>
      </c>
      <c r="AF78" s="86">
        <f>IF(COUNTA(AD78)=0,"",AD78)</f>
        <v>14863562</v>
      </c>
      <c r="AG78" s="86">
        <f>AD78</f>
        <v>14863562</v>
      </c>
      <c r="AH78" s="86">
        <f>AD78</f>
        <v>14863562</v>
      </c>
      <c r="AI78" s="86">
        <f>AI30-AI35</f>
        <v>14878562</v>
      </c>
      <c r="AJ78" s="86">
        <f>IF(COUNTA(AI78)=0,"",AI78)</f>
        <v>14878562</v>
      </c>
      <c r="AK78" s="86">
        <f>AI78</f>
        <v>14878562</v>
      </c>
      <c r="AL78" s="86">
        <f>AL30-AL35</f>
        <v>14866459</v>
      </c>
      <c r="AM78" s="86">
        <f>IF(COUNTA(AL78)=0,"",AL78)</f>
        <v>14866459</v>
      </c>
      <c r="AN78" s="86">
        <f>IF(COUNTA(AL78)=0,"",AL78)</f>
        <v>14866459</v>
      </c>
    </row>
    <row r="79" spans="1:45">
      <c r="A79" s="67"/>
      <c r="B79" s="67"/>
      <c r="C79" s="67"/>
      <c r="D79" s="67"/>
      <c r="E79" s="67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</row>
    <row r="80" spans="1:45" ht="13.8" thickBot="1">
      <c r="A80" s="55" t="s">
        <v>33</v>
      </c>
      <c r="C80" t="s">
        <v>108</v>
      </c>
      <c r="F80" s="8" t="s">
        <v>71</v>
      </c>
      <c r="G80" s="8" t="s">
        <v>73</v>
      </c>
      <c r="H80" s="8" t="s">
        <v>74</v>
      </c>
      <c r="I80" s="8" t="s">
        <v>75</v>
      </c>
      <c r="J80" s="8" t="s">
        <v>76</v>
      </c>
      <c r="K80" s="8" t="s">
        <v>77</v>
      </c>
      <c r="L80" s="8" t="s">
        <v>78</v>
      </c>
      <c r="M80" s="8" t="s">
        <v>79</v>
      </c>
      <c r="N80" s="8" t="s">
        <v>80</v>
      </c>
      <c r="O80" s="8" t="s">
        <v>81</v>
      </c>
      <c r="P80" s="8" t="s">
        <v>82</v>
      </c>
      <c r="Q80" s="8" t="s">
        <v>83</v>
      </c>
      <c r="R80" s="8" t="s">
        <v>84</v>
      </c>
      <c r="S80" s="8" t="s">
        <v>85</v>
      </c>
      <c r="T80" s="8" t="s">
        <v>86</v>
      </c>
      <c r="U80" s="8" t="s">
        <v>87</v>
      </c>
      <c r="V80" s="8" t="s">
        <v>88</v>
      </c>
      <c r="W80" s="8" t="s">
        <v>89</v>
      </c>
      <c r="X80" s="8" t="s">
        <v>90</v>
      </c>
      <c r="Y80" s="8" t="s">
        <v>91</v>
      </c>
      <c r="Z80" s="8" t="s">
        <v>92</v>
      </c>
      <c r="AA80" s="8" t="s">
        <v>93</v>
      </c>
      <c r="AB80" s="8" t="s">
        <v>94</v>
      </c>
      <c r="AC80" s="8" t="s">
        <v>95</v>
      </c>
      <c r="AD80" s="8" t="s">
        <v>96</v>
      </c>
      <c r="AE80" s="8" t="s">
        <v>97</v>
      </c>
      <c r="AF80" s="8" t="s">
        <v>98</v>
      </c>
      <c r="AG80" s="8" t="s">
        <v>99</v>
      </c>
      <c r="AH80" s="8" t="s">
        <v>100</v>
      </c>
      <c r="AI80" s="8" t="s">
        <v>101</v>
      </c>
      <c r="AJ80" s="8" t="s">
        <v>102</v>
      </c>
      <c r="AK80" s="8" t="s">
        <v>103</v>
      </c>
      <c r="AL80" s="8" t="s">
        <v>104</v>
      </c>
      <c r="AM80" s="8" t="s">
        <v>119</v>
      </c>
      <c r="AN80" s="8" t="s">
        <v>106</v>
      </c>
      <c r="AO80" s="8" t="s">
        <v>107</v>
      </c>
      <c r="AP80" s="8" t="s">
        <v>120</v>
      </c>
      <c r="AQ80" s="8" t="s">
        <v>121</v>
      </c>
      <c r="AR80" s="8" t="s">
        <v>122</v>
      </c>
      <c r="AS80" s="8" t="s">
        <v>123</v>
      </c>
    </row>
    <row r="81" spans="1:45" ht="13.8" thickBot="1">
      <c r="A81" s="56" t="s">
        <v>32</v>
      </c>
      <c r="B81" s="57" t="s">
        <v>34</v>
      </c>
      <c r="C81" s="57" t="s">
        <v>35</v>
      </c>
      <c r="D81" s="57" t="s">
        <v>36</v>
      </c>
      <c r="E81" s="58"/>
      <c r="F81" s="10" t="s">
        <v>72</v>
      </c>
      <c r="G81" s="10" t="s">
        <v>72</v>
      </c>
      <c r="H81" s="10" t="s">
        <v>72</v>
      </c>
      <c r="I81" s="10" t="s">
        <v>72</v>
      </c>
      <c r="J81" s="10" t="s">
        <v>72</v>
      </c>
      <c r="K81" s="10" t="s">
        <v>72</v>
      </c>
      <c r="L81" s="10" t="s">
        <v>72</v>
      </c>
      <c r="M81" s="10" t="s">
        <v>72</v>
      </c>
      <c r="N81" s="10" t="s">
        <v>72</v>
      </c>
      <c r="O81" s="10" t="s">
        <v>72</v>
      </c>
      <c r="P81" s="10" t="s">
        <v>72</v>
      </c>
      <c r="Q81" s="10" t="s">
        <v>72</v>
      </c>
      <c r="R81" s="10" t="s">
        <v>72</v>
      </c>
      <c r="S81" s="10" t="s">
        <v>72</v>
      </c>
      <c r="T81" s="10" t="s">
        <v>30</v>
      </c>
      <c r="U81" s="10" t="s">
        <v>30</v>
      </c>
      <c r="V81" s="10" t="s">
        <v>30</v>
      </c>
      <c r="W81" s="10" t="s">
        <v>30</v>
      </c>
      <c r="X81" s="10" t="s">
        <v>30</v>
      </c>
      <c r="Y81" s="10" t="s">
        <v>30</v>
      </c>
      <c r="Z81" s="10" t="s">
        <v>30</v>
      </c>
      <c r="AA81" s="10" t="s">
        <v>30</v>
      </c>
      <c r="AB81" s="10" t="s">
        <v>30</v>
      </c>
      <c r="AC81" s="10" t="s">
        <v>30</v>
      </c>
      <c r="AD81" s="10" t="s">
        <v>30</v>
      </c>
      <c r="AE81" s="10" t="s">
        <v>30</v>
      </c>
      <c r="AF81" s="10" t="s">
        <v>30</v>
      </c>
      <c r="AG81" s="10" t="s">
        <v>30</v>
      </c>
      <c r="AH81" s="10" t="s">
        <v>30</v>
      </c>
      <c r="AI81" s="10" t="s">
        <v>30</v>
      </c>
      <c r="AJ81" s="10" t="s">
        <v>30</v>
      </c>
      <c r="AK81" s="10" t="s">
        <v>30</v>
      </c>
      <c r="AL81" s="10" t="s">
        <v>105</v>
      </c>
      <c r="AM81" s="10" t="s">
        <v>30</v>
      </c>
      <c r="AN81" s="10" t="s">
        <v>30</v>
      </c>
      <c r="AO81" s="10" t="s">
        <v>30</v>
      </c>
      <c r="AP81" s="10" t="s">
        <v>30</v>
      </c>
      <c r="AQ81" s="10" t="s">
        <v>30</v>
      </c>
      <c r="AR81" s="10" t="s">
        <v>30</v>
      </c>
      <c r="AS81" s="10" t="s">
        <v>30</v>
      </c>
    </row>
    <row r="82" spans="1:45">
      <c r="A82" s="59"/>
      <c r="B82" s="60"/>
      <c r="C82" s="60"/>
      <c r="D82" s="60"/>
      <c r="E82" s="61" t="s">
        <v>37</v>
      </c>
      <c r="F82" s="63">
        <f t="shared" ref="F82:AS82" si="54">SUM(F84,F86,F87,F88,F89)</f>
        <v>94294</v>
      </c>
      <c r="G82" s="63">
        <f t="shared" si="54"/>
        <v>85644</v>
      </c>
      <c r="H82" s="63">
        <f t="shared" si="54"/>
        <v>52920</v>
      </c>
      <c r="I82" s="63">
        <f t="shared" si="54"/>
        <v>232858</v>
      </c>
      <c r="J82" s="63">
        <f t="shared" si="54"/>
        <v>75000</v>
      </c>
      <c r="K82" s="63">
        <f t="shared" si="54"/>
        <v>-44846</v>
      </c>
      <c r="L82" s="63">
        <f t="shared" si="54"/>
        <v>65160</v>
      </c>
      <c r="M82" s="63">
        <f t="shared" si="54"/>
        <v>95314</v>
      </c>
      <c r="N82" s="63">
        <f t="shared" si="54"/>
        <v>328172</v>
      </c>
      <c r="O82" s="63">
        <f t="shared" si="54"/>
        <v>57573</v>
      </c>
      <c r="P82" s="63">
        <f t="shared" si="54"/>
        <v>58875</v>
      </c>
      <c r="Q82" s="63">
        <f t="shared" si="54"/>
        <v>59400</v>
      </c>
      <c r="R82" s="63">
        <f t="shared" si="54"/>
        <v>175848</v>
      </c>
      <c r="S82" s="63">
        <f t="shared" si="54"/>
        <v>60480</v>
      </c>
      <c r="T82" s="63">
        <f t="shared" si="54"/>
        <v>61560</v>
      </c>
      <c r="U82" s="63">
        <f t="shared" si="54"/>
        <v>0</v>
      </c>
      <c r="V82" s="63">
        <f t="shared" si="54"/>
        <v>122040</v>
      </c>
      <c r="W82" s="63">
        <f t="shared" si="54"/>
        <v>297888</v>
      </c>
      <c r="X82" s="63">
        <f t="shared" si="54"/>
        <v>0</v>
      </c>
      <c r="Y82" s="63">
        <f t="shared" si="54"/>
        <v>0</v>
      </c>
      <c r="Z82" s="63">
        <f t="shared" si="54"/>
        <v>0</v>
      </c>
      <c r="AA82" s="63">
        <f t="shared" si="54"/>
        <v>0</v>
      </c>
      <c r="AB82" s="63">
        <f t="shared" si="54"/>
        <v>0</v>
      </c>
      <c r="AC82" s="63">
        <f t="shared" si="54"/>
        <v>1.08</v>
      </c>
      <c r="AD82" s="63">
        <f t="shared" si="54"/>
        <v>103915758.59999999</v>
      </c>
      <c r="AE82" s="63">
        <f t="shared" si="54"/>
        <v>103915759.68000001</v>
      </c>
      <c r="AF82" s="63">
        <f t="shared" si="54"/>
        <v>103915759.68000001</v>
      </c>
      <c r="AG82" s="63">
        <f t="shared" si="54"/>
        <v>0</v>
      </c>
      <c r="AH82" s="63">
        <f t="shared" si="54"/>
        <v>0</v>
      </c>
      <c r="AI82" s="63">
        <f t="shared" si="54"/>
        <v>0</v>
      </c>
      <c r="AJ82" s="63">
        <f t="shared" si="54"/>
        <v>0</v>
      </c>
      <c r="AK82" s="63">
        <f t="shared" si="54"/>
        <v>0</v>
      </c>
      <c r="AL82" s="63">
        <f t="shared" si="54"/>
        <v>0</v>
      </c>
      <c r="AM82" s="63">
        <f t="shared" si="54"/>
        <v>0</v>
      </c>
      <c r="AN82" s="63">
        <f t="shared" si="54"/>
        <v>0</v>
      </c>
      <c r="AO82" s="63">
        <f t="shared" si="54"/>
        <v>0</v>
      </c>
      <c r="AP82" s="63">
        <f t="shared" si="54"/>
        <v>0</v>
      </c>
      <c r="AQ82" s="63">
        <f t="shared" si="54"/>
        <v>0</v>
      </c>
      <c r="AR82" s="63">
        <f t="shared" si="54"/>
        <v>0</v>
      </c>
      <c r="AS82" s="63">
        <f t="shared" si="54"/>
        <v>0</v>
      </c>
    </row>
    <row r="83" spans="1:45">
      <c r="A83" s="184" t="s">
        <v>56</v>
      </c>
      <c r="B83" s="185" t="s">
        <v>109</v>
      </c>
      <c r="C83" s="185" t="s">
        <v>110</v>
      </c>
      <c r="D83" s="185" t="s">
        <v>111</v>
      </c>
      <c r="E83" s="62" t="s">
        <v>112</v>
      </c>
      <c r="F83" s="64">
        <v>1110</v>
      </c>
      <c r="G83" s="64">
        <v>11111</v>
      </c>
      <c r="H83" s="64">
        <v>9800</v>
      </c>
      <c r="I83" s="64">
        <f t="shared" ref="I83:I89" si="55">SUM(F83:H83)</f>
        <v>22021</v>
      </c>
      <c r="J83" s="64">
        <v>67000</v>
      </c>
      <c r="K83" s="64">
        <v>-81000</v>
      </c>
      <c r="L83" s="64">
        <v>21000</v>
      </c>
      <c r="M83" s="64">
        <f t="shared" ref="M83:M89" si="56">SUM(J83:L83)</f>
        <v>7000</v>
      </c>
      <c r="N83" s="64">
        <f t="shared" ref="N83:N89" si="57">SUM(F83:H83,J83:L83)</f>
        <v>29021</v>
      </c>
      <c r="O83" s="64">
        <v>2222</v>
      </c>
      <c r="P83" s="64">
        <v>3333</v>
      </c>
      <c r="Q83" s="64">
        <v>4444</v>
      </c>
      <c r="R83" s="64">
        <f t="shared" ref="R83:R89" si="58">SUM(O83:Q83)</f>
        <v>9999</v>
      </c>
      <c r="S83" s="64"/>
      <c r="T83" s="65"/>
      <c r="U83" s="65"/>
      <c r="V83" s="66">
        <f t="shared" ref="V83:V89" si="59">SUM(S83:U83)</f>
        <v>0</v>
      </c>
      <c r="W83" s="66">
        <f t="shared" ref="W83:W89" si="60">SUM(O83:Q83,S83:U83)</f>
        <v>9999</v>
      </c>
      <c r="X83" s="65"/>
      <c r="Y83" s="65"/>
      <c r="Z83" s="65"/>
      <c r="AA83" s="66">
        <f t="shared" ref="AA83:AA89" si="61">SUM(X83:Z83)</f>
        <v>0</v>
      </c>
      <c r="AB83" s="65"/>
      <c r="AC83" s="65"/>
      <c r="AD83" s="65"/>
      <c r="AE83" s="66">
        <f t="shared" ref="AE83:AE89" si="62">SUM(AB83:AD83)</f>
        <v>0</v>
      </c>
      <c r="AF83" s="66">
        <f t="shared" ref="AF83:AF89" si="63">SUM(X83:Z83,AB83:AD83)</f>
        <v>0</v>
      </c>
      <c r="AG83" s="65"/>
      <c r="AH83" s="65"/>
      <c r="AI83" s="65"/>
      <c r="AJ83" s="66">
        <f t="shared" ref="AJ83:AJ89" si="64">SUM(AG83:AI83)</f>
        <v>0</v>
      </c>
      <c r="AK83" s="65"/>
      <c r="AL83" s="65"/>
      <c r="AM83" s="65"/>
      <c r="AN83" s="66">
        <f t="shared" ref="AN83:AN89" si="65">SUM(AK83:AM83)</f>
        <v>0</v>
      </c>
      <c r="AO83" s="66">
        <f t="shared" ref="AO83:AO89" si="66">SUM(AG83:AI83,AK83:AM83)</f>
        <v>0</v>
      </c>
      <c r="AP83" s="65"/>
      <c r="AQ83" s="65"/>
      <c r="AR83" s="66">
        <f t="shared" ref="AR83:AR89" si="67">SUM(AP83:AQ83)</f>
        <v>0</v>
      </c>
      <c r="AS83" s="66">
        <f t="shared" ref="AS83:AS89" si="68">SUM(AP83:AQ83)</f>
        <v>0</v>
      </c>
    </row>
    <row r="84" spans="1:45">
      <c r="A84" s="184" t="s">
        <v>56</v>
      </c>
      <c r="B84" s="185" t="s">
        <v>109</v>
      </c>
      <c r="C84" s="185" t="s">
        <v>110</v>
      </c>
      <c r="D84" s="185" t="s">
        <v>111</v>
      </c>
      <c r="E84" s="62" t="s">
        <v>113</v>
      </c>
      <c r="F84" s="15">
        <v>43534</v>
      </c>
      <c r="G84" s="15" t="s">
        <v>13</v>
      </c>
      <c r="H84" s="15" t="s">
        <v>13</v>
      </c>
      <c r="I84" s="15">
        <f t="shared" si="55"/>
        <v>43534</v>
      </c>
      <c r="J84" s="15">
        <v>21000</v>
      </c>
      <c r="K84" s="15">
        <v>-566</v>
      </c>
      <c r="L84" s="15">
        <v>9000</v>
      </c>
      <c r="M84" s="15">
        <f t="shared" si="56"/>
        <v>29434</v>
      </c>
      <c r="N84" s="15">
        <f t="shared" si="57"/>
        <v>72968</v>
      </c>
      <c r="O84" s="15">
        <v>333</v>
      </c>
      <c r="P84" s="15">
        <v>555</v>
      </c>
      <c r="Q84" s="15" t="s">
        <v>13</v>
      </c>
      <c r="R84" s="15">
        <f t="shared" si="58"/>
        <v>888</v>
      </c>
      <c r="S84" s="15" t="s">
        <v>13</v>
      </c>
      <c r="T84" s="37" t="s">
        <v>13</v>
      </c>
      <c r="U84" s="37" t="s">
        <v>13</v>
      </c>
      <c r="V84" s="39">
        <f t="shared" si="59"/>
        <v>0</v>
      </c>
      <c r="W84" s="39">
        <f t="shared" si="60"/>
        <v>888</v>
      </c>
      <c r="X84" s="37" t="s">
        <v>13</v>
      </c>
      <c r="Y84" s="37" t="s">
        <v>13</v>
      </c>
      <c r="Z84" s="37" t="s">
        <v>13</v>
      </c>
      <c r="AA84" s="39">
        <f t="shared" si="61"/>
        <v>0</v>
      </c>
      <c r="AB84" s="37" t="s">
        <v>13</v>
      </c>
      <c r="AC84" s="37" t="s">
        <v>13</v>
      </c>
      <c r="AD84" s="37" t="s">
        <v>13</v>
      </c>
      <c r="AE84" s="39">
        <f t="shared" si="62"/>
        <v>0</v>
      </c>
      <c r="AF84" s="39">
        <f t="shared" si="63"/>
        <v>0</v>
      </c>
      <c r="AG84" s="37" t="s">
        <v>13</v>
      </c>
      <c r="AH84" s="37" t="s">
        <v>13</v>
      </c>
      <c r="AI84" s="37" t="s">
        <v>13</v>
      </c>
      <c r="AJ84" s="39">
        <f t="shared" si="64"/>
        <v>0</v>
      </c>
      <c r="AK84" s="37" t="s">
        <v>13</v>
      </c>
      <c r="AL84" s="37" t="s">
        <v>13</v>
      </c>
      <c r="AM84" s="37" t="s">
        <v>13</v>
      </c>
      <c r="AN84" s="39">
        <f t="shared" si="65"/>
        <v>0</v>
      </c>
      <c r="AO84" s="39">
        <f t="shared" si="66"/>
        <v>0</v>
      </c>
      <c r="AP84" s="37"/>
      <c r="AQ84" s="37"/>
      <c r="AR84" s="39">
        <f t="shared" si="67"/>
        <v>0</v>
      </c>
      <c r="AS84" s="39">
        <f t="shared" si="68"/>
        <v>0</v>
      </c>
    </row>
    <row r="85" spans="1:45">
      <c r="A85" s="184" t="s">
        <v>57</v>
      </c>
      <c r="B85" s="185" t="s">
        <v>114</v>
      </c>
      <c r="C85" s="185" t="s">
        <v>115</v>
      </c>
      <c r="D85" s="185" t="s">
        <v>111</v>
      </c>
      <c r="E85" s="62" t="s">
        <v>112</v>
      </c>
      <c r="F85" s="15" t="s">
        <v>13</v>
      </c>
      <c r="G85" s="15" t="s">
        <v>13</v>
      </c>
      <c r="H85" s="15" t="s">
        <v>13</v>
      </c>
      <c r="I85" s="15">
        <f t="shared" si="55"/>
        <v>0</v>
      </c>
      <c r="J85" s="15" t="s">
        <v>13</v>
      </c>
      <c r="K85" s="15">
        <v>21000</v>
      </c>
      <c r="L85" s="15" t="s">
        <v>13</v>
      </c>
      <c r="M85" s="15">
        <f t="shared" si="56"/>
        <v>21000</v>
      </c>
      <c r="N85" s="15">
        <f t="shared" si="57"/>
        <v>21000</v>
      </c>
      <c r="O85" s="15">
        <v>333</v>
      </c>
      <c r="P85" s="15">
        <v>444</v>
      </c>
      <c r="Q85" s="15" t="s">
        <v>13</v>
      </c>
      <c r="R85" s="15">
        <f t="shared" si="58"/>
        <v>777</v>
      </c>
      <c r="S85" s="15" t="s">
        <v>13</v>
      </c>
      <c r="T85" s="37" t="s">
        <v>13</v>
      </c>
      <c r="U85" s="37" t="s">
        <v>13</v>
      </c>
      <c r="V85" s="39">
        <f t="shared" si="59"/>
        <v>0</v>
      </c>
      <c r="W85" s="39">
        <f t="shared" si="60"/>
        <v>777</v>
      </c>
      <c r="X85" s="37" t="s">
        <v>13</v>
      </c>
      <c r="Y85" s="37" t="s">
        <v>13</v>
      </c>
      <c r="Z85" s="37" t="s">
        <v>13</v>
      </c>
      <c r="AA85" s="39">
        <f t="shared" si="61"/>
        <v>0</v>
      </c>
      <c r="AB85" s="37" t="s">
        <v>13</v>
      </c>
      <c r="AC85" s="37" t="s">
        <v>13</v>
      </c>
      <c r="AD85" s="37" t="s">
        <v>13</v>
      </c>
      <c r="AE85" s="39">
        <f t="shared" si="62"/>
        <v>0</v>
      </c>
      <c r="AF85" s="39">
        <f t="shared" si="63"/>
        <v>0</v>
      </c>
      <c r="AG85" s="37" t="s">
        <v>13</v>
      </c>
      <c r="AH85" s="37" t="s">
        <v>13</v>
      </c>
      <c r="AI85" s="37" t="s">
        <v>13</v>
      </c>
      <c r="AJ85" s="39">
        <f t="shared" si="64"/>
        <v>0</v>
      </c>
      <c r="AK85" s="37" t="s">
        <v>13</v>
      </c>
      <c r="AL85" s="37" t="s">
        <v>13</v>
      </c>
      <c r="AM85" s="37" t="s">
        <v>13</v>
      </c>
      <c r="AN85" s="39">
        <f t="shared" si="65"/>
        <v>0</v>
      </c>
      <c r="AO85" s="39">
        <f t="shared" si="66"/>
        <v>0</v>
      </c>
      <c r="AP85" s="37"/>
      <c r="AQ85" s="37"/>
      <c r="AR85" s="39">
        <f t="shared" si="67"/>
        <v>0</v>
      </c>
      <c r="AS85" s="39">
        <f t="shared" si="68"/>
        <v>0</v>
      </c>
    </row>
    <row r="86" spans="1:45">
      <c r="A86" s="184" t="s">
        <v>57</v>
      </c>
      <c r="B86" s="185" t="s">
        <v>114</v>
      </c>
      <c r="C86" s="185" t="s">
        <v>115</v>
      </c>
      <c r="D86" s="185" t="s">
        <v>111</v>
      </c>
      <c r="E86" s="62" t="s">
        <v>113</v>
      </c>
      <c r="F86" s="15" t="s">
        <v>13</v>
      </c>
      <c r="G86" s="15" t="s">
        <v>13</v>
      </c>
      <c r="H86" s="15" t="s">
        <v>13</v>
      </c>
      <c r="I86" s="15">
        <f t="shared" si="55"/>
        <v>0</v>
      </c>
      <c r="J86" s="15" t="s">
        <v>13</v>
      </c>
      <c r="K86" s="15">
        <v>10000</v>
      </c>
      <c r="L86" s="15" t="s">
        <v>13</v>
      </c>
      <c r="M86" s="15">
        <f t="shared" si="56"/>
        <v>10000</v>
      </c>
      <c r="N86" s="15">
        <f t="shared" si="57"/>
        <v>10000</v>
      </c>
      <c r="O86" s="15" t="s">
        <v>13</v>
      </c>
      <c r="P86" s="15" t="s">
        <v>13</v>
      </c>
      <c r="Q86" s="15" t="s">
        <v>13</v>
      </c>
      <c r="R86" s="15">
        <f t="shared" si="58"/>
        <v>0</v>
      </c>
      <c r="S86" s="15" t="s">
        <v>13</v>
      </c>
      <c r="T86" s="37" t="s">
        <v>13</v>
      </c>
      <c r="U86" s="37" t="s">
        <v>13</v>
      </c>
      <c r="V86" s="39">
        <f t="shared" si="59"/>
        <v>0</v>
      </c>
      <c r="W86" s="39">
        <f t="shared" si="60"/>
        <v>0</v>
      </c>
      <c r="X86" s="37" t="s">
        <v>13</v>
      </c>
      <c r="Y86" s="37" t="s">
        <v>13</v>
      </c>
      <c r="Z86" s="37" t="s">
        <v>13</v>
      </c>
      <c r="AA86" s="39">
        <f t="shared" si="61"/>
        <v>0</v>
      </c>
      <c r="AB86" s="37" t="s">
        <v>13</v>
      </c>
      <c r="AC86" s="37" t="s">
        <v>13</v>
      </c>
      <c r="AD86" s="37" t="s">
        <v>13</v>
      </c>
      <c r="AE86" s="39">
        <f t="shared" si="62"/>
        <v>0</v>
      </c>
      <c r="AF86" s="39">
        <f t="shared" si="63"/>
        <v>0</v>
      </c>
      <c r="AG86" s="37" t="s">
        <v>13</v>
      </c>
      <c r="AH86" s="37" t="s">
        <v>13</v>
      </c>
      <c r="AI86" s="37" t="s">
        <v>13</v>
      </c>
      <c r="AJ86" s="39">
        <f t="shared" si="64"/>
        <v>0</v>
      </c>
      <c r="AK86" s="37" t="s">
        <v>13</v>
      </c>
      <c r="AL86" s="37" t="s">
        <v>13</v>
      </c>
      <c r="AM86" s="37" t="s">
        <v>13</v>
      </c>
      <c r="AN86" s="39">
        <f t="shared" si="65"/>
        <v>0</v>
      </c>
      <c r="AO86" s="39">
        <f t="shared" si="66"/>
        <v>0</v>
      </c>
      <c r="AP86" s="37"/>
      <c r="AQ86" s="37"/>
      <c r="AR86" s="39">
        <f t="shared" si="67"/>
        <v>0</v>
      </c>
      <c r="AS86" s="39">
        <f t="shared" si="68"/>
        <v>0</v>
      </c>
    </row>
    <row r="87" spans="1:45">
      <c r="A87" s="184" t="s">
        <v>57</v>
      </c>
      <c r="B87" s="185" t="s">
        <v>114</v>
      </c>
      <c r="C87" s="185" t="s">
        <v>115</v>
      </c>
      <c r="D87" s="185" t="s">
        <v>111</v>
      </c>
      <c r="E87" s="62" t="s">
        <v>116</v>
      </c>
      <c r="F87" s="15">
        <f>IF(F86="",0,F86*0.08)</f>
        <v>0</v>
      </c>
      <c r="G87" s="15">
        <f>IF(G86="",0,G86*0.08)</f>
        <v>0</v>
      </c>
      <c r="H87" s="15">
        <f>IF(H86="",0,H86*0.08)</f>
        <v>0</v>
      </c>
      <c r="I87" s="15">
        <f t="shared" si="55"/>
        <v>0</v>
      </c>
      <c r="J87" s="15">
        <f>IF(J86="",0,J86*0.08)</f>
        <v>0</v>
      </c>
      <c r="K87" s="15">
        <f>IF(K86="",0,K86*0.08)</f>
        <v>800</v>
      </c>
      <c r="L87" s="15">
        <f>IF(L86="",0,L86*0.08)</f>
        <v>0</v>
      </c>
      <c r="M87" s="15">
        <f t="shared" si="56"/>
        <v>800</v>
      </c>
      <c r="N87" s="15">
        <f t="shared" si="57"/>
        <v>800</v>
      </c>
      <c r="O87" s="15">
        <f>IF(O86="",0,O86*0.08)</f>
        <v>0</v>
      </c>
      <c r="P87" s="15">
        <f>IF(P86="",0,P86*0.08)</f>
        <v>0</v>
      </c>
      <c r="Q87" s="15">
        <f>IF(Q86="",0,Q86*0.08)</f>
        <v>0</v>
      </c>
      <c r="R87" s="15">
        <f t="shared" si="58"/>
        <v>0</v>
      </c>
      <c r="S87" s="15">
        <f>IF(S86="",0,S86*0.08)</f>
        <v>0</v>
      </c>
      <c r="T87" s="39">
        <f>IF(T86="",0,T86*0.08)</f>
        <v>0</v>
      </c>
      <c r="U87" s="39">
        <f>IF(U86="",0,U86*0.08)</f>
        <v>0</v>
      </c>
      <c r="V87" s="39">
        <f t="shared" si="59"/>
        <v>0</v>
      </c>
      <c r="W87" s="39">
        <f t="shared" si="60"/>
        <v>0</v>
      </c>
      <c r="X87" s="39">
        <f>IF(X86="",0,X86*0.08)</f>
        <v>0</v>
      </c>
      <c r="Y87" s="39">
        <f>IF(Y86="",0,Y86*0.08)</f>
        <v>0</v>
      </c>
      <c r="Z87" s="39">
        <f>IF(Z86="",0,Z86*0.08)</f>
        <v>0</v>
      </c>
      <c r="AA87" s="39">
        <f t="shared" si="61"/>
        <v>0</v>
      </c>
      <c r="AB87" s="39">
        <f>IF(AB86="",0,AB86*0.08)</f>
        <v>0</v>
      </c>
      <c r="AC87" s="39">
        <f>IF(AC86="",0,AC86*0.08)</f>
        <v>0</v>
      </c>
      <c r="AD87" s="39">
        <f>IF(AD86="",0,AD86*0.08)</f>
        <v>0</v>
      </c>
      <c r="AE87" s="39">
        <f t="shared" si="62"/>
        <v>0</v>
      </c>
      <c r="AF87" s="39">
        <f t="shared" si="63"/>
        <v>0</v>
      </c>
      <c r="AG87" s="39">
        <f>IF(AG86="",0,AG86*0.08)</f>
        <v>0</v>
      </c>
      <c r="AH87" s="39">
        <f>IF(AH86="",0,AH86*0.08)</f>
        <v>0</v>
      </c>
      <c r="AI87" s="39">
        <f>IF(AI86="",0,AI86*0.08)</f>
        <v>0</v>
      </c>
      <c r="AJ87" s="39">
        <f t="shared" si="64"/>
        <v>0</v>
      </c>
      <c r="AK87" s="39">
        <f>IF(AK86="",0,AK86*0.08)</f>
        <v>0</v>
      </c>
      <c r="AL87" s="39">
        <f>IF(AL86="",0,AL86*0.08)</f>
        <v>0</v>
      </c>
      <c r="AM87" s="39">
        <f>IF(AM86="",0,AM86*0.08)</f>
        <v>0</v>
      </c>
      <c r="AN87" s="39">
        <f t="shared" si="65"/>
        <v>0</v>
      </c>
      <c r="AO87" s="39">
        <f t="shared" si="66"/>
        <v>0</v>
      </c>
      <c r="AP87" s="39">
        <f>IF(AP86="",0,AP86*0.08)</f>
        <v>0</v>
      </c>
      <c r="AQ87" s="39">
        <f>IF(AQ86="",0,AQ86*0.08)</f>
        <v>0</v>
      </c>
      <c r="AR87" s="39">
        <f t="shared" si="67"/>
        <v>0</v>
      </c>
      <c r="AS87" s="39">
        <f t="shared" si="68"/>
        <v>0</v>
      </c>
    </row>
    <row r="88" spans="1:45">
      <c r="A88" s="184" t="s">
        <v>58</v>
      </c>
      <c r="B88" s="185" t="s">
        <v>114</v>
      </c>
      <c r="C88" s="185" t="s">
        <v>115</v>
      </c>
      <c r="D88" s="185" t="s">
        <v>117</v>
      </c>
      <c r="E88" s="62" t="s">
        <v>118</v>
      </c>
      <c r="F88" s="15">
        <v>47000</v>
      </c>
      <c r="G88" s="15">
        <v>79300</v>
      </c>
      <c r="H88" s="15">
        <v>49000</v>
      </c>
      <c r="I88" s="15">
        <f t="shared" si="55"/>
        <v>175300</v>
      </c>
      <c r="J88" s="15">
        <v>50000</v>
      </c>
      <c r="K88" s="15">
        <v>-51000</v>
      </c>
      <c r="L88" s="15">
        <v>52000</v>
      </c>
      <c r="M88" s="15">
        <f t="shared" si="56"/>
        <v>51000</v>
      </c>
      <c r="N88" s="15">
        <f t="shared" si="57"/>
        <v>226300</v>
      </c>
      <c r="O88" s="15">
        <v>53000</v>
      </c>
      <c r="P88" s="15">
        <v>54000</v>
      </c>
      <c r="Q88" s="15">
        <v>55000</v>
      </c>
      <c r="R88" s="15">
        <f t="shared" si="58"/>
        <v>162000</v>
      </c>
      <c r="S88" s="15">
        <v>56000</v>
      </c>
      <c r="T88" s="37">
        <v>57000</v>
      </c>
      <c r="U88" s="37" t="s">
        <v>13</v>
      </c>
      <c r="V88" s="39">
        <f t="shared" si="59"/>
        <v>113000</v>
      </c>
      <c r="W88" s="39">
        <f t="shared" si="60"/>
        <v>275000</v>
      </c>
      <c r="X88" s="37" t="s">
        <v>13</v>
      </c>
      <c r="Y88" s="37" t="s">
        <v>13</v>
      </c>
      <c r="Z88" s="37" t="s">
        <v>13</v>
      </c>
      <c r="AA88" s="39">
        <f t="shared" si="61"/>
        <v>0</v>
      </c>
      <c r="AB88" s="37" t="s">
        <v>13</v>
      </c>
      <c r="AC88" s="37">
        <v>1</v>
      </c>
      <c r="AD88" s="37">
        <v>96218295</v>
      </c>
      <c r="AE88" s="39">
        <f t="shared" si="62"/>
        <v>96218296</v>
      </c>
      <c r="AF88" s="39">
        <f t="shared" si="63"/>
        <v>96218296</v>
      </c>
      <c r="AG88" s="37" t="s">
        <v>13</v>
      </c>
      <c r="AH88" s="37" t="s">
        <v>13</v>
      </c>
      <c r="AI88" s="37" t="s">
        <v>13</v>
      </c>
      <c r="AJ88" s="39">
        <f t="shared" si="64"/>
        <v>0</v>
      </c>
      <c r="AK88" s="37" t="s">
        <v>13</v>
      </c>
      <c r="AL88" s="37" t="s">
        <v>13</v>
      </c>
      <c r="AM88" s="37" t="s">
        <v>13</v>
      </c>
      <c r="AN88" s="39">
        <f t="shared" si="65"/>
        <v>0</v>
      </c>
      <c r="AO88" s="39">
        <f t="shared" si="66"/>
        <v>0</v>
      </c>
      <c r="AP88" s="37"/>
      <c r="AQ88" s="37"/>
      <c r="AR88" s="39">
        <f t="shared" si="67"/>
        <v>0</v>
      </c>
      <c r="AS88" s="39">
        <f t="shared" si="68"/>
        <v>0</v>
      </c>
    </row>
    <row r="89" spans="1:45">
      <c r="A89" s="184" t="s">
        <v>58</v>
      </c>
      <c r="B89" s="185" t="s">
        <v>114</v>
      </c>
      <c r="C89" s="185" t="s">
        <v>115</v>
      </c>
      <c r="D89" s="185" t="s">
        <v>117</v>
      </c>
      <c r="E89" s="62" t="s">
        <v>116</v>
      </c>
      <c r="F89" s="15">
        <f>IF(F88="",0,F88*0.08)</f>
        <v>3760</v>
      </c>
      <c r="G89" s="15">
        <f>IF(G88="",0,G88*0.08)</f>
        <v>6344</v>
      </c>
      <c r="H89" s="15">
        <f>IF(H88="",0,H88*0.08)</f>
        <v>3920</v>
      </c>
      <c r="I89" s="15">
        <f t="shared" si="55"/>
        <v>14024</v>
      </c>
      <c r="J89" s="15">
        <f>IF(J88="",0,J88*0.08)</f>
        <v>4000</v>
      </c>
      <c r="K89" s="15">
        <f>IF(K88="",0,K88*0.08)</f>
        <v>-4080</v>
      </c>
      <c r="L89" s="15">
        <f>IF(L88="",0,L88*0.08)</f>
        <v>4160</v>
      </c>
      <c r="M89" s="15">
        <f t="shared" si="56"/>
        <v>4080</v>
      </c>
      <c r="N89" s="15">
        <f t="shared" si="57"/>
        <v>18104</v>
      </c>
      <c r="O89" s="15">
        <f>IF(O88="",0,O88*0.08)</f>
        <v>4240</v>
      </c>
      <c r="P89" s="15">
        <f>IF(P88="",0,P88*0.08)</f>
        <v>4320</v>
      </c>
      <c r="Q89" s="15">
        <f>IF(Q88="",0,Q88*0.08)</f>
        <v>4400</v>
      </c>
      <c r="R89" s="15">
        <f t="shared" si="58"/>
        <v>12960</v>
      </c>
      <c r="S89" s="15">
        <f>IF(S88="",0,S88*0.08)</f>
        <v>4480</v>
      </c>
      <c r="T89" s="39">
        <f>IF(T88="",0,T88*0.08)</f>
        <v>4560</v>
      </c>
      <c r="U89" s="39">
        <f>IF(U88="",0,U88*0.08)</f>
        <v>0</v>
      </c>
      <c r="V89" s="39">
        <f t="shared" si="59"/>
        <v>9040</v>
      </c>
      <c r="W89" s="39">
        <f t="shared" si="60"/>
        <v>22000</v>
      </c>
      <c r="X89" s="39">
        <f>IF(X88="",0,X88*0.08)</f>
        <v>0</v>
      </c>
      <c r="Y89" s="39">
        <f>IF(Y88="",0,Y88*0.08)</f>
        <v>0</v>
      </c>
      <c r="Z89" s="39">
        <f>IF(Z88="",0,Z88*0.08)</f>
        <v>0</v>
      </c>
      <c r="AA89" s="39">
        <f t="shared" si="61"/>
        <v>0</v>
      </c>
      <c r="AB89" s="39">
        <f>IF(AB88="",0,AB88*0.08)</f>
        <v>0</v>
      </c>
      <c r="AC89" s="39">
        <f>IF(AC88="",0,AC88*0.08)</f>
        <v>0.08</v>
      </c>
      <c r="AD89" s="39">
        <f>IF(AD88="",0,AD88*0.08)</f>
        <v>7697463.6000000006</v>
      </c>
      <c r="AE89" s="39">
        <f t="shared" si="62"/>
        <v>7697463.6800000006</v>
      </c>
      <c r="AF89" s="39">
        <f t="shared" si="63"/>
        <v>7697463.6800000006</v>
      </c>
      <c r="AG89" s="39">
        <f>IF(AG88="",0,AG88*0.08)</f>
        <v>0</v>
      </c>
      <c r="AH89" s="39">
        <f>IF(AH88="",0,AH88*0.08)</f>
        <v>0</v>
      </c>
      <c r="AI89" s="39">
        <f>IF(AI88="",0,AI88*0.08)</f>
        <v>0</v>
      </c>
      <c r="AJ89" s="39">
        <f t="shared" si="64"/>
        <v>0</v>
      </c>
      <c r="AK89" s="39">
        <f>IF(AK88="",0,AK88*0.08)</f>
        <v>0</v>
      </c>
      <c r="AL89" s="39">
        <f>IF(AL88="",0,AL88*0.08)</f>
        <v>0</v>
      </c>
      <c r="AM89" s="39">
        <f>IF(AM88="",0,AM88*0.08)</f>
        <v>0</v>
      </c>
      <c r="AN89" s="39">
        <f t="shared" si="65"/>
        <v>0</v>
      </c>
      <c r="AO89" s="39">
        <f t="shared" si="66"/>
        <v>0</v>
      </c>
      <c r="AP89" s="39">
        <f>IF(AP88="",0,AP88*0.08)</f>
        <v>0</v>
      </c>
      <c r="AQ89" s="39">
        <f>IF(AQ88="",0,AQ88*0.08)</f>
        <v>0</v>
      </c>
      <c r="AR89" s="39">
        <f t="shared" si="67"/>
        <v>0</v>
      </c>
      <c r="AS89" s="39">
        <f t="shared" si="68"/>
        <v>0</v>
      </c>
    </row>
  </sheetData>
  <mergeCells count="34">
    <mergeCell ref="A88:A89"/>
    <mergeCell ref="B88:B89"/>
    <mergeCell ref="C88:C89"/>
    <mergeCell ref="D88:D89"/>
    <mergeCell ref="A83:A84"/>
    <mergeCell ref="B83:B84"/>
    <mergeCell ref="C83:C84"/>
    <mergeCell ref="D83:D84"/>
    <mergeCell ref="A85:A87"/>
    <mergeCell ref="B85:B87"/>
    <mergeCell ref="C85:C87"/>
    <mergeCell ref="D85:D87"/>
    <mergeCell ref="C40:C42"/>
    <mergeCell ref="C49:C51"/>
    <mergeCell ref="C52:C54"/>
    <mergeCell ref="B49:B55"/>
    <mergeCell ref="A70:A71"/>
    <mergeCell ref="A68:A69"/>
    <mergeCell ref="B56:B65"/>
    <mergeCell ref="A56:A67"/>
    <mergeCell ref="A37:A55"/>
    <mergeCell ref="B37:B48"/>
    <mergeCell ref="C43:C47"/>
    <mergeCell ref="A31:B35"/>
    <mergeCell ref="A36:B36"/>
    <mergeCell ref="C27:C29"/>
    <mergeCell ref="A18:B30"/>
    <mergeCell ref="C37:C39"/>
    <mergeCell ref="C18:C22"/>
    <mergeCell ref="A16:B16"/>
    <mergeCell ref="A13:B14"/>
    <mergeCell ref="A15:B15"/>
    <mergeCell ref="A6:B12"/>
    <mergeCell ref="C24:C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89"/>
  <sheetViews>
    <sheetView workbookViewId="0">
      <selection activeCell="G22" sqref="G22"/>
    </sheetView>
  </sheetViews>
  <sheetFormatPr defaultColWidth="8.88671875" defaultRowHeight="13.2"/>
  <cols>
    <col min="1" max="16384" width="8.88671875" style="5"/>
  </cols>
  <sheetData>
    <row r="4" spans="1:8">
      <c r="F4" s="8" t="s">
        <v>6</v>
      </c>
      <c r="G4" s="8" t="s">
        <v>28</v>
      </c>
      <c r="H4" s="8" t="s">
        <v>29</v>
      </c>
    </row>
    <row r="5" spans="1:8" ht="13.8" thickBot="1">
      <c r="F5" s="10" t="s">
        <v>7</v>
      </c>
      <c r="G5" s="10" t="s">
        <v>30</v>
      </c>
      <c r="H5" s="10" t="s">
        <v>30</v>
      </c>
    </row>
    <row r="6" spans="1:8">
      <c r="F6" s="113"/>
      <c r="G6" s="122"/>
      <c r="H6" s="118"/>
    </row>
    <row r="7" spans="1:8">
      <c r="A7" t="s">
        <v>13</v>
      </c>
      <c r="B7" t="s">
        <v>13</v>
      </c>
      <c r="C7" t="s">
        <v>13</v>
      </c>
      <c r="D7" t="s">
        <v>13</v>
      </c>
      <c r="E7" t="s">
        <v>13</v>
      </c>
      <c r="F7" s="114" t="s">
        <v>13</v>
      </c>
      <c r="G7" s="123" t="s">
        <v>13</v>
      </c>
      <c r="H7" s="119" t="s">
        <v>13</v>
      </c>
    </row>
    <row r="8" spans="1:8">
      <c r="A8" t="s">
        <v>13</v>
      </c>
      <c r="B8" t="s">
        <v>13</v>
      </c>
      <c r="C8" t="s">
        <v>13</v>
      </c>
      <c r="D8" t="s">
        <v>13</v>
      </c>
      <c r="E8" t="s">
        <v>13</v>
      </c>
      <c r="F8" s="114" t="s">
        <v>13</v>
      </c>
      <c r="G8" s="123" t="s">
        <v>13</v>
      </c>
      <c r="H8" s="119" t="s">
        <v>13</v>
      </c>
    </row>
    <row r="9" spans="1:8">
      <c r="F9" s="114"/>
      <c r="G9" s="123"/>
      <c r="H9" s="119"/>
    </row>
    <row r="10" spans="1:8">
      <c r="A10" t="s">
        <v>13</v>
      </c>
      <c r="B10" t="s">
        <v>13</v>
      </c>
      <c r="C10" t="s">
        <v>13</v>
      </c>
      <c r="D10" t="s">
        <v>13</v>
      </c>
      <c r="E10" t="s">
        <v>13</v>
      </c>
      <c r="F10" s="114" t="s">
        <v>13</v>
      </c>
      <c r="G10" s="123" t="s">
        <v>13</v>
      </c>
      <c r="H10" s="119" t="s">
        <v>13</v>
      </c>
    </row>
    <row r="11" spans="1:8">
      <c r="A11" t="s">
        <v>13</v>
      </c>
      <c r="B11" t="s">
        <v>13</v>
      </c>
      <c r="C11" t="s">
        <v>13</v>
      </c>
      <c r="D11" t="s">
        <v>13</v>
      </c>
      <c r="E11" t="s">
        <v>13</v>
      </c>
      <c r="F11" s="114" t="s">
        <v>13</v>
      </c>
      <c r="G11" s="123" t="s">
        <v>13</v>
      </c>
      <c r="H11" s="119" t="s">
        <v>13</v>
      </c>
    </row>
    <row r="12" spans="1:8">
      <c r="F12" s="116"/>
      <c r="G12" s="116"/>
      <c r="H12" s="116"/>
    </row>
    <row r="13" spans="1:8">
      <c r="F13" s="117"/>
      <c r="G13" s="124"/>
      <c r="H13" s="120"/>
    </row>
    <row r="14" spans="1:8">
      <c r="F14" s="116">
        <f>F13</f>
        <v>0</v>
      </c>
      <c r="G14" s="116">
        <f>G13</f>
        <v>0</v>
      </c>
      <c r="H14" s="116">
        <f>H13</f>
        <v>0</v>
      </c>
    </row>
    <row r="15" spans="1:8">
      <c r="F15" s="125">
        <f>F12-F14</f>
        <v>0</v>
      </c>
      <c r="G15" s="120">
        <f>G12-G14</f>
        <v>0</v>
      </c>
      <c r="H15" s="120">
        <f>H12-H14</f>
        <v>0</v>
      </c>
    </row>
    <row r="16" spans="1:8" ht="13.8" thickBot="1">
      <c r="F16" s="126">
        <f>IF(F14=0,0,F12/F14)</f>
        <v>0</v>
      </c>
      <c r="G16" s="121">
        <f>IF(G14=0,0,G12/G14)</f>
        <v>0</v>
      </c>
      <c r="H16" s="121">
        <f>IF(H14=0,0,H12/H14)</f>
        <v>0</v>
      </c>
    </row>
    <row r="17" spans="1:8" ht="13.8" thickBot="1">
      <c r="F17"/>
      <c r="G17"/>
      <c r="H17"/>
    </row>
    <row r="18" spans="1:8">
      <c r="F18" s="13"/>
      <c r="G18" s="36"/>
      <c r="H18" s="36"/>
    </row>
    <row r="19" spans="1:8">
      <c r="F19" s="15"/>
      <c r="G19" s="37"/>
      <c r="H19" s="38"/>
    </row>
    <row r="20" spans="1:8">
      <c r="A20" t="s">
        <v>13</v>
      </c>
      <c r="B20" t="s">
        <v>13</v>
      </c>
      <c r="C20" t="s">
        <v>13</v>
      </c>
      <c r="D20" t="s">
        <v>13</v>
      </c>
      <c r="E20" t="s">
        <v>13</v>
      </c>
      <c r="F20" s="15" t="s">
        <v>13</v>
      </c>
      <c r="G20" s="39" t="s">
        <v>13</v>
      </c>
      <c r="H20" s="38" t="s">
        <v>13</v>
      </c>
    </row>
    <row r="21" spans="1:8">
      <c r="A21" t="s">
        <v>13</v>
      </c>
      <c r="B21" t="s">
        <v>13</v>
      </c>
      <c r="C21" t="s">
        <v>13</v>
      </c>
      <c r="D21" t="s">
        <v>13</v>
      </c>
      <c r="E21" t="s">
        <v>13</v>
      </c>
      <c r="F21" s="15" t="s">
        <v>13</v>
      </c>
      <c r="G21" s="37" t="s">
        <v>13</v>
      </c>
      <c r="H21" s="38" t="s">
        <v>13</v>
      </c>
    </row>
    <row r="22" spans="1:8">
      <c r="A22" t="s">
        <v>13</v>
      </c>
      <c r="B22" t="s">
        <v>13</v>
      </c>
      <c r="C22" t="s">
        <v>13</v>
      </c>
      <c r="D22" t="s">
        <v>13</v>
      </c>
      <c r="E22" t="s">
        <v>13</v>
      </c>
      <c r="F22" s="15" t="s">
        <v>13</v>
      </c>
      <c r="G22" s="39" t="s">
        <v>13</v>
      </c>
      <c r="H22" s="38" t="s">
        <v>13</v>
      </c>
    </row>
    <row r="23" spans="1:8">
      <c r="A23" t="s">
        <v>13</v>
      </c>
      <c r="B23" t="s">
        <v>13</v>
      </c>
      <c r="C23" t="s">
        <v>13</v>
      </c>
      <c r="D23" t="s">
        <v>13</v>
      </c>
      <c r="E23" t="s">
        <v>13</v>
      </c>
      <c r="F23" s="15" t="s">
        <v>13</v>
      </c>
      <c r="G23" s="37" t="s">
        <v>13</v>
      </c>
      <c r="H23" s="38" t="s">
        <v>13</v>
      </c>
    </row>
    <row r="24" spans="1:8">
      <c r="F24" s="15"/>
      <c r="G24" s="39"/>
      <c r="H24" s="38"/>
    </row>
    <row r="25" spans="1:8">
      <c r="A25" t="s">
        <v>13</v>
      </c>
      <c r="B25" t="s">
        <v>13</v>
      </c>
      <c r="C25" t="s">
        <v>13</v>
      </c>
      <c r="D25" t="s">
        <v>13</v>
      </c>
      <c r="E25" t="s">
        <v>13</v>
      </c>
      <c r="F25" s="15" t="s">
        <v>13</v>
      </c>
      <c r="G25" s="39" t="s">
        <v>13</v>
      </c>
      <c r="H25" s="39" t="s">
        <v>13</v>
      </c>
    </row>
    <row r="26" spans="1:8">
      <c r="A26" t="s">
        <v>13</v>
      </c>
      <c r="B26" t="s">
        <v>13</v>
      </c>
      <c r="C26" t="s">
        <v>13</v>
      </c>
      <c r="D26" t="s">
        <v>13</v>
      </c>
      <c r="E26" t="s">
        <v>13</v>
      </c>
      <c r="F26" s="15" t="s">
        <v>13</v>
      </c>
      <c r="G26" s="39" t="s">
        <v>13</v>
      </c>
      <c r="H26" s="39" t="s">
        <v>13</v>
      </c>
    </row>
    <row r="27" spans="1:8">
      <c r="F27" s="16"/>
      <c r="G27" s="40"/>
      <c r="H27" s="40"/>
    </row>
    <row r="28" spans="1:8">
      <c r="A28" t="s">
        <v>13</v>
      </c>
      <c r="B28" t="s">
        <v>13</v>
      </c>
      <c r="C28" t="s">
        <v>13</v>
      </c>
      <c r="D28" t="s">
        <v>13</v>
      </c>
      <c r="E28" t="s">
        <v>13</v>
      </c>
      <c r="F28" s="16" t="s">
        <v>13</v>
      </c>
      <c r="G28" s="40" t="s">
        <v>13</v>
      </c>
      <c r="H28" s="40" t="s">
        <v>13</v>
      </c>
    </row>
    <row r="29" spans="1:8">
      <c r="A29" t="s">
        <v>13</v>
      </c>
      <c r="B29" t="s">
        <v>13</v>
      </c>
      <c r="C29" t="s">
        <v>13</v>
      </c>
      <c r="D29" t="s">
        <v>13</v>
      </c>
      <c r="E29" t="s">
        <v>13</v>
      </c>
      <c r="F29" s="16" t="s">
        <v>13</v>
      </c>
      <c r="G29" s="40" t="s">
        <v>13</v>
      </c>
      <c r="H29" s="40" t="s">
        <v>13</v>
      </c>
    </row>
    <row r="30" spans="1:8" ht="13.8" thickBot="1">
      <c r="F30" s="19">
        <f>SUM(F27:F29)</f>
        <v>0</v>
      </c>
      <c r="G30" s="19">
        <f t="shared" ref="G30:H30" si="0">SUM(G27:G29)</f>
        <v>0</v>
      </c>
      <c r="H30" s="19">
        <f t="shared" si="0"/>
        <v>0</v>
      </c>
    </row>
    <row r="31" spans="1:8">
      <c r="F31" s="20"/>
      <c r="G31" s="41"/>
      <c r="H31" s="42"/>
    </row>
    <row r="32" spans="1:8">
      <c r="F32" s="16"/>
      <c r="G32" s="41"/>
      <c r="H32" s="43"/>
    </row>
    <row r="33" spans="1:8">
      <c r="F33" s="16"/>
      <c r="G33" s="41"/>
      <c r="H33" s="43"/>
    </row>
    <row r="34" spans="1:8">
      <c r="F34" s="16"/>
      <c r="G34" s="41"/>
      <c r="H34" s="43"/>
    </row>
    <row r="35" spans="1:8" ht="13.8" thickBot="1">
      <c r="F35" s="19">
        <f>SUM(F31:F33)</f>
        <v>0</v>
      </c>
      <c r="G35" s="19">
        <f t="shared" ref="G35:H35" si="1">SUM(G31:G33)</f>
        <v>0</v>
      </c>
      <c r="H35" s="19">
        <f t="shared" si="1"/>
        <v>0</v>
      </c>
    </row>
    <row r="36" spans="1:8" ht="13.8" thickBot="1">
      <c r="F36" s="22">
        <f>IF(F35=0,0,F30/F35)</f>
        <v>0</v>
      </c>
      <c r="G36" s="22">
        <f t="shared" ref="G36:H36" si="2">IF(G35=0,0,G30/G35)</f>
        <v>0</v>
      </c>
      <c r="H36" s="22">
        <f t="shared" si="2"/>
        <v>0</v>
      </c>
    </row>
    <row r="37" spans="1:8">
      <c r="F37" s="13"/>
      <c r="G37" s="36"/>
      <c r="H37" s="36"/>
    </row>
    <row r="38" spans="1:8">
      <c r="A38" t="s">
        <v>13</v>
      </c>
      <c r="B38" t="s">
        <v>13</v>
      </c>
      <c r="C38" t="s">
        <v>13</v>
      </c>
      <c r="D38" t="s">
        <v>13</v>
      </c>
      <c r="E38" t="s">
        <v>13</v>
      </c>
      <c r="F38" s="15" t="s">
        <v>13</v>
      </c>
      <c r="G38" s="39" t="s">
        <v>13</v>
      </c>
      <c r="H38" s="39" t="s">
        <v>13</v>
      </c>
    </row>
    <row r="39" spans="1:8">
      <c r="A39" t="s">
        <v>13</v>
      </c>
      <c r="B39" t="s">
        <v>13</v>
      </c>
      <c r="C39" t="s">
        <v>13</v>
      </c>
      <c r="D39" t="s">
        <v>13</v>
      </c>
      <c r="E39" t="s">
        <v>13</v>
      </c>
      <c r="F39" s="15" t="s">
        <v>13</v>
      </c>
      <c r="G39" s="39" t="s">
        <v>13</v>
      </c>
      <c r="H39" s="39" t="s">
        <v>13</v>
      </c>
    </row>
    <row r="40" spans="1:8">
      <c r="F40" s="15"/>
      <c r="G40" s="39"/>
      <c r="H40" s="39"/>
    </row>
    <row r="41" spans="1:8">
      <c r="A41" t="s">
        <v>13</v>
      </c>
      <c r="B41" t="s">
        <v>13</v>
      </c>
      <c r="C41" t="s">
        <v>13</v>
      </c>
      <c r="D41" t="s">
        <v>13</v>
      </c>
      <c r="E41" t="s">
        <v>13</v>
      </c>
      <c r="F41" s="15" t="s">
        <v>13</v>
      </c>
      <c r="G41" s="39" t="s">
        <v>13</v>
      </c>
      <c r="H41" s="39" t="s">
        <v>13</v>
      </c>
    </row>
    <row r="42" spans="1:8">
      <c r="A42" t="s">
        <v>13</v>
      </c>
      <c r="B42" t="s">
        <v>13</v>
      </c>
      <c r="C42" t="s">
        <v>13</v>
      </c>
      <c r="D42" t="s">
        <v>13</v>
      </c>
      <c r="E42" t="s">
        <v>13</v>
      </c>
      <c r="F42" s="15" t="s">
        <v>13</v>
      </c>
      <c r="G42" s="39" t="s">
        <v>13</v>
      </c>
      <c r="H42" s="39" t="s">
        <v>13</v>
      </c>
    </row>
    <row r="43" spans="1:8">
      <c r="F43" s="16"/>
      <c r="G43" s="40"/>
      <c r="H43" s="40"/>
    </row>
    <row r="44" spans="1:8">
      <c r="F44" s="16"/>
      <c r="G44" s="40"/>
      <c r="H44" s="40"/>
    </row>
    <row r="45" spans="1:8">
      <c r="A45" t="s">
        <v>13</v>
      </c>
      <c r="B45" t="s">
        <v>13</v>
      </c>
      <c r="C45" t="s">
        <v>13</v>
      </c>
      <c r="D45" t="s">
        <v>13</v>
      </c>
      <c r="E45" t="s">
        <v>13</v>
      </c>
      <c r="F45" s="16" t="s">
        <v>13</v>
      </c>
      <c r="G45" s="40" t="s">
        <v>13</v>
      </c>
      <c r="H45" s="40" t="s">
        <v>13</v>
      </c>
    </row>
    <row r="46" spans="1:8">
      <c r="A46" t="s">
        <v>13</v>
      </c>
      <c r="B46" t="s">
        <v>13</v>
      </c>
      <c r="C46" t="s">
        <v>13</v>
      </c>
      <c r="D46" t="s">
        <v>13</v>
      </c>
      <c r="E46" t="s">
        <v>13</v>
      </c>
      <c r="F46" s="16" t="s">
        <v>13</v>
      </c>
      <c r="G46" s="40" t="s">
        <v>13</v>
      </c>
      <c r="H46" s="40" t="s">
        <v>13</v>
      </c>
    </row>
    <row r="47" spans="1:8">
      <c r="A47" t="s">
        <v>13</v>
      </c>
      <c r="B47" t="s">
        <v>13</v>
      </c>
      <c r="C47" t="s">
        <v>13</v>
      </c>
      <c r="D47" t="s">
        <v>13</v>
      </c>
      <c r="E47" t="s">
        <v>13</v>
      </c>
      <c r="F47" s="16" t="s">
        <v>13</v>
      </c>
      <c r="G47" s="40" t="s">
        <v>13</v>
      </c>
      <c r="H47" s="40" t="s">
        <v>13</v>
      </c>
    </row>
    <row r="48" spans="1:8">
      <c r="F48" s="44">
        <f>SUM(F43:F47)</f>
        <v>0</v>
      </c>
      <c r="G48" s="44">
        <f t="shared" ref="G48:H48" si="3">SUM(G43:G47)</f>
        <v>0</v>
      </c>
      <c r="H48" s="44">
        <f t="shared" si="3"/>
        <v>0</v>
      </c>
    </row>
    <row r="49" spans="1:8">
      <c r="F49" s="15"/>
      <c r="G49" s="39"/>
      <c r="H49" s="39"/>
    </row>
    <row r="50" spans="1:8">
      <c r="A50" t="s">
        <v>13</v>
      </c>
      <c r="B50" t="s">
        <v>13</v>
      </c>
      <c r="C50" t="s">
        <v>13</v>
      </c>
      <c r="D50" t="s">
        <v>13</v>
      </c>
      <c r="E50" t="s">
        <v>13</v>
      </c>
      <c r="F50" s="15" t="s">
        <v>13</v>
      </c>
      <c r="G50" s="39" t="s">
        <v>13</v>
      </c>
      <c r="H50" s="39" t="s">
        <v>13</v>
      </c>
    </row>
    <row r="51" spans="1:8">
      <c r="A51" t="s">
        <v>13</v>
      </c>
      <c r="B51" t="s">
        <v>13</v>
      </c>
      <c r="C51" t="s">
        <v>13</v>
      </c>
      <c r="D51" t="s">
        <v>13</v>
      </c>
      <c r="E51" t="s">
        <v>13</v>
      </c>
      <c r="F51" s="15" t="s">
        <v>13</v>
      </c>
      <c r="G51" s="39" t="s">
        <v>13</v>
      </c>
      <c r="H51" s="39" t="s">
        <v>13</v>
      </c>
    </row>
    <row r="52" spans="1:8">
      <c r="F52" s="16"/>
      <c r="G52" s="40"/>
      <c r="H52" s="40"/>
    </row>
    <row r="53" spans="1:8">
      <c r="A53" t="s">
        <v>13</v>
      </c>
      <c r="B53" t="s">
        <v>13</v>
      </c>
      <c r="C53" t="s">
        <v>13</v>
      </c>
      <c r="D53" t="s">
        <v>13</v>
      </c>
      <c r="E53" t="s">
        <v>13</v>
      </c>
      <c r="F53" s="16" t="s">
        <v>13</v>
      </c>
      <c r="G53" s="40" t="s">
        <v>13</v>
      </c>
      <c r="H53" s="40" t="s">
        <v>13</v>
      </c>
    </row>
    <row r="54" spans="1:8">
      <c r="A54" t="s">
        <v>13</v>
      </c>
      <c r="B54" t="s">
        <v>13</v>
      </c>
      <c r="C54" t="s">
        <v>13</v>
      </c>
      <c r="D54" t="s">
        <v>13</v>
      </c>
      <c r="E54" t="s">
        <v>13</v>
      </c>
      <c r="F54" s="16" t="s">
        <v>13</v>
      </c>
      <c r="G54" s="40" t="s">
        <v>13</v>
      </c>
      <c r="H54" s="40" t="s">
        <v>13</v>
      </c>
    </row>
    <row r="55" spans="1:8">
      <c r="F55" s="44">
        <f>SUM(F52:F54)</f>
        <v>0</v>
      </c>
      <c r="G55" s="44">
        <f>SUM(G52:G54)</f>
        <v>0</v>
      </c>
      <c r="H55" s="44">
        <f>SUM(H52:H54)</f>
        <v>0</v>
      </c>
    </row>
    <row r="56" spans="1:8">
      <c r="F56" s="20"/>
      <c r="G56" s="45"/>
      <c r="H56" s="42"/>
    </row>
    <row r="57" spans="1:8">
      <c r="A57" t="s">
        <v>13</v>
      </c>
      <c r="B57" t="s">
        <v>13</v>
      </c>
      <c r="C57" t="s">
        <v>13</v>
      </c>
      <c r="D57" t="s">
        <v>13</v>
      </c>
      <c r="E57" t="s">
        <v>13</v>
      </c>
      <c r="F57" s="20" t="s">
        <v>13</v>
      </c>
      <c r="G57" s="45" t="s">
        <v>13</v>
      </c>
      <c r="H57" s="42" t="s">
        <v>13</v>
      </c>
    </row>
    <row r="58" spans="1:8">
      <c r="A58" t="s">
        <v>13</v>
      </c>
      <c r="B58" t="s">
        <v>13</v>
      </c>
      <c r="C58" t="s">
        <v>13</v>
      </c>
      <c r="D58" t="s">
        <v>13</v>
      </c>
      <c r="E58" t="s">
        <v>13</v>
      </c>
      <c r="F58" s="20" t="s">
        <v>13</v>
      </c>
      <c r="G58" s="45" t="s">
        <v>13</v>
      </c>
      <c r="H58" s="42" t="s">
        <v>13</v>
      </c>
    </row>
    <row r="59" spans="1:8">
      <c r="A59" t="s">
        <v>13</v>
      </c>
      <c r="B59" t="s">
        <v>13</v>
      </c>
      <c r="C59" t="s">
        <v>13</v>
      </c>
      <c r="D59" t="s">
        <v>13</v>
      </c>
      <c r="E59" t="s">
        <v>13</v>
      </c>
      <c r="F59" s="20" t="s">
        <v>13</v>
      </c>
      <c r="G59" s="45" t="s">
        <v>13</v>
      </c>
      <c r="H59" s="42" t="s">
        <v>13</v>
      </c>
    </row>
    <row r="60" spans="1:8">
      <c r="A60" t="s">
        <v>13</v>
      </c>
      <c r="B60" t="s">
        <v>13</v>
      </c>
      <c r="C60" t="s">
        <v>13</v>
      </c>
      <c r="D60" t="s">
        <v>13</v>
      </c>
      <c r="E60" t="s">
        <v>13</v>
      </c>
      <c r="F60" s="20" t="s">
        <v>13</v>
      </c>
      <c r="G60" s="45" t="s">
        <v>13</v>
      </c>
      <c r="H60" s="42" t="s">
        <v>13</v>
      </c>
    </row>
    <row r="61" spans="1:8">
      <c r="A61" t="s">
        <v>13</v>
      </c>
      <c r="B61" t="s">
        <v>13</v>
      </c>
      <c r="C61" t="s">
        <v>13</v>
      </c>
      <c r="D61" t="s">
        <v>13</v>
      </c>
      <c r="E61" t="s">
        <v>13</v>
      </c>
      <c r="F61" s="20" t="s">
        <v>13</v>
      </c>
      <c r="G61" s="45" t="s">
        <v>13</v>
      </c>
      <c r="H61" s="42" t="s">
        <v>13</v>
      </c>
    </row>
    <row r="62" spans="1:8">
      <c r="A62" t="s">
        <v>13</v>
      </c>
      <c r="B62" t="s">
        <v>13</v>
      </c>
      <c r="C62" t="s">
        <v>13</v>
      </c>
      <c r="D62" t="s">
        <v>13</v>
      </c>
      <c r="E62" t="s">
        <v>13</v>
      </c>
      <c r="F62" s="20" t="s">
        <v>13</v>
      </c>
      <c r="G62" s="45" t="s">
        <v>13</v>
      </c>
      <c r="H62" s="42" t="s">
        <v>13</v>
      </c>
    </row>
    <row r="63" spans="1:8">
      <c r="A63" t="s">
        <v>13</v>
      </c>
      <c r="B63" t="s">
        <v>13</v>
      </c>
      <c r="C63" t="s">
        <v>13</v>
      </c>
      <c r="D63" t="s">
        <v>13</v>
      </c>
      <c r="E63" t="s">
        <v>13</v>
      </c>
      <c r="F63" s="20" t="s">
        <v>13</v>
      </c>
      <c r="G63" s="45" t="s">
        <v>13</v>
      </c>
      <c r="H63" s="42" t="s">
        <v>13</v>
      </c>
    </row>
    <row r="64" spans="1:8">
      <c r="A64" t="s">
        <v>13</v>
      </c>
      <c r="B64" t="s">
        <v>13</v>
      </c>
      <c r="C64" t="s">
        <v>13</v>
      </c>
      <c r="D64" t="s">
        <v>13</v>
      </c>
      <c r="E64" t="s">
        <v>13</v>
      </c>
      <c r="F64" s="20" t="s">
        <v>13</v>
      </c>
      <c r="G64" s="45" t="s">
        <v>13</v>
      </c>
      <c r="H64" s="42" t="s">
        <v>13</v>
      </c>
    </row>
    <row r="65" spans="1:8">
      <c r="A65" t="s">
        <v>13</v>
      </c>
      <c r="B65" t="s">
        <v>13</v>
      </c>
      <c r="C65" t="s">
        <v>13</v>
      </c>
      <c r="D65" t="s">
        <v>13</v>
      </c>
      <c r="E65" t="s">
        <v>13</v>
      </c>
      <c r="F65" s="20" t="s">
        <v>13</v>
      </c>
      <c r="G65" s="45" t="s">
        <v>13</v>
      </c>
      <c r="H65" s="42" t="s">
        <v>13</v>
      </c>
    </row>
    <row r="66" spans="1:8">
      <c r="F66" s="46">
        <f>SUM(F56:F65)</f>
        <v>0</v>
      </c>
      <c r="G66" s="46">
        <f>SUM(G56:G65)</f>
        <v>0</v>
      </c>
      <c r="H66" s="46">
        <f>SUM(H56:H65)</f>
        <v>0</v>
      </c>
    </row>
    <row r="67" spans="1:8" ht="13.8" thickBot="1">
      <c r="F67" s="44">
        <f>F66+SUM(E67)</f>
        <v>0</v>
      </c>
      <c r="G67" s="44">
        <f t="shared" ref="G67:H67" si="4">G66+SUM(F67)</f>
        <v>0</v>
      </c>
      <c r="H67" s="44">
        <f t="shared" si="4"/>
        <v>0</v>
      </c>
    </row>
    <row r="68" spans="1:8">
      <c r="F68" s="47">
        <f>F48-F66</f>
        <v>0</v>
      </c>
      <c r="G68" s="48">
        <f>G48-G66</f>
        <v>0</v>
      </c>
      <c r="H68" s="48">
        <f>H48-H66</f>
        <v>0</v>
      </c>
    </row>
    <row r="69" spans="1:8" ht="13.8" thickBot="1">
      <c r="F69" s="49">
        <f>F55-F67</f>
        <v>0</v>
      </c>
      <c r="G69" s="50">
        <f>G55-G67</f>
        <v>0</v>
      </c>
      <c r="H69" s="50">
        <f>H55-H67</f>
        <v>0</v>
      </c>
    </row>
    <row r="70" spans="1:8">
      <c r="F70" s="51">
        <f>IF(F66=0,0,F48/F66)</f>
        <v>0</v>
      </c>
      <c r="G70" s="52">
        <f>IF(G66=0,0,G48/G66)</f>
        <v>0</v>
      </c>
      <c r="H70" s="52">
        <f>IF(H66=0,0,H48/H66)</f>
        <v>0</v>
      </c>
    </row>
    <row r="71" spans="1:8" ht="13.8" thickBot="1">
      <c r="F71" s="53">
        <f>IF(F67=0,0,F55/F67)</f>
        <v>0</v>
      </c>
      <c r="G71" s="54">
        <f>IF(G67=0,0,G55/G67)</f>
        <v>0</v>
      </c>
      <c r="H71" s="54">
        <f>IF(H67=0,0,H55/H67)</f>
        <v>0</v>
      </c>
    </row>
    <row r="72" spans="1:8">
      <c r="F72" s="47"/>
      <c r="G72" s="48"/>
      <c r="H72" s="48"/>
    </row>
    <row r="73" spans="1:8">
      <c r="F73" s="99"/>
      <c r="G73" s="99"/>
      <c r="H73" s="99"/>
    </row>
    <row r="74" spans="1:8" ht="13.8" thickBot="1">
      <c r="F74" s="96"/>
      <c r="G74" s="96"/>
      <c r="H74" s="96"/>
    </row>
    <row r="75" spans="1:8">
      <c r="F75" s="73" t="str">
        <f>IF(F74="","",F73-F74)</f>
        <v/>
      </c>
      <c r="G75" s="83" t="str">
        <f>IF(G74="","",G73-G74)</f>
        <v/>
      </c>
      <c r="H75" s="83" t="str">
        <f>IF(H74=0,"",H73-H74)</f>
        <v/>
      </c>
    </row>
    <row r="76" spans="1:8" ht="13.8" thickBot="1">
      <c r="F76" s="81" t="str">
        <f>IF(F74="","",IF(F74=0,0,(F73/F74)))</f>
        <v/>
      </c>
      <c r="G76" s="84" t="str">
        <f>IF(G74="","",IF(G74=0,0,(G73/G74)))</f>
        <v/>
      </c>
      <c r="H76" s="84" t="str">
        <f>IF(H74=0,"",(H73/H74))</f>
        <v/>
      </c>
    </row>
    <row r="77" spans="1:8">
      <c r="F77" s="47"/>
      <c r="G77" s="48"/>
      <c r="H77" s="48"/>
    </row>
    <row r="78" spans="1:8" ht="13.8" thickBot="1">
      <c r="F78" s="85"/>
      <c r="G78" s="86"/>
      <c r="H78" s="86"/>
    </row>
    <row r="80" spans="1:8">
      <c r="F80" s="8" t="s">
        <v>6</v>
      </c>
      <c r="G80" s="8" t="s">
        <v>28</v>
      </c>
      <c r="H80" s="8" t="s">
        <v>29</v>
      </c>
    </row>
    <row r="81" spans="1:8" ht="13.8" thickBot="1">
      <c r="F81" s="10" t="s">
        <v>7</v>
      </c>
      <c r="G81" s="10" t="s">
        <v>30</v>
      </c>
      <c r="H81" s="10" t="s">
        <v>30</v>
      </c>
    </row>
    <row r="82" spans="1:8">
      <c r="F82" s="63">
        <f>SUM(F80:F81)</f>
        <v>0</v>
      </c>
      <c r="G82" s="63">
        <f>SUM(G80:G81)</f>
        <v>0</v>
      </c>
      <c r="H82" s="63">
        <f>SUM(H80:H81)</f>
        <v>0</v>
      </c>
    </row>
    <row r="83" spans="1:8">
      <c r="F83" s="64"/>
      <c r="G83" s="65"/>
      <c r="H83" s="66"/>
    </row>
    <row r="84" spans="1:8">
      <c r="A84" t="s">
        <v>13</v>
      </c>
      <c r="B84" t="s">
        <v>13</v>
      </c>
      <c r="C84" t="s">
        <v>13</v>
      </c>
      <c r="D84" t="s">
        <v>13</v>
      </c>
      <c r="E84" t="s">
        <v>13</v>
      </c>
      <c r="F84" s="15" t="s">
        <v>13</v>
      </c>
      <c r="G84" s="37" t="s">
        <v>13</v>
      </c>
      <c r="H84" s="39" t="s">
        <v>13</v>
      </c>
    </row>
    <row r="85" spans="1:8">
      <c r="A85" t="s">
        <v>13</v>
      </c>
      <c r="B85" t="s">
        <v>13</v>
      </c>
      <c r="C85" t="s">
        <v>13</v>
      </c>
      <c r="D85" t="s">
        <v>13</v>
      </c>
      <c r="E85" t="s">
        <v>13</v>
      </c>
      <c r="F85" s="15" t="s">
        <v>13</v>
      </c>
      <c r="G85" s="37" t="s">
        <v>13</v>
      </c>
      <c r="H85" s="39" t="s">
        <v>13</v>
      </c>
    </row>
    <row r="86" spans="1:8">
      <c r="A86" t="s">
        <v>13</v>
      </c>
      <c r="B86" t="s">
        <v>13</v>
      </c>
      <c r="C86" t="s">
        <v>13</v>
      </c>
      <c r="D86" t="s">
        <v>13</v>
      </c>
      <c r="E86" t="s">
        <v>13</v>
      </c>
      <c r="F86" s="15" t="s">
        <v>13</v>
      </c>
      <c r="G86" s="37" t="s">
        <v>13</v>
      </c>
      <c r="H86" s="39" t="s">
        <v>13</v>
      </c>
    </row>
    <row r="87" spans="1:8">
      <c r="A87" t="s">
        <v>13</v>
      </c>
      <c r="B87" t="s">
        <v>13</v>
      </c>
      <c r="C87" t="s">
        <v>13</v>
      </c>
      <c r="D87" t="s">
        <v>13</v>
      </c>
      <c r="E87" t="s">
        <v>13</v>
      </c>
      <c r="F87" s="15" t="s">
        <v>13</v>
      </c>
      <c r="G87" s="39" t="s">
        <v>13</v>
      </c>
      <c r="H87" s="39" t="s">
        <v>13</v>
      </c>
    </row>
    <row r="88" spans="1:8">
      <c r="A88" t="s">
        <v>13</v>
      </c>
      <c r="B88" t="s">
        <v>13</v>
      </c>
      <c r="C88" t="s">
        <v>13</v>
      </c>
      <c r="D88" t="s">
        <v>13</v>
      </c>
      <c r="E88" t="s">
        <v>13</v>
      </c>
      <c r="F88" s="15" t="s">
        <v>13</v>
      </c>
      <c r="G88" s="37" t="s">
        <v>13</v>
      </c>
      <c r="H88" s="39" t="s">
        <v>13</v>
      </c>
    </row>
    <row r="89" spans="1:8">
      <c r="A89" t="s">
        <v>13</v>
      </c>
      <c r="B89" t="s">
        <v>13</v>
      </c>
      <c r="C89" t="s">
        <v>13</v>
      </c>
      <c r="D89" t="s">
        <v>13</v>
      </c>
      <c r="E89" t="s">
        <v>13</v>
      </c>
      <c r="F89" s="15" t="s">
        <v>13</v>
      </c>
      <c r="G89" s="39" t="s">
        <v>13</v>
      </c>
      <c r="H89" s="39" t="s">
        <v>13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73</vt:i4>
      </vt:variant>
    </vt:vector>
  </HeadingPairs>
  <TitlesOfParts>
    <vt:vector size="75" baseType="lpstr">
      <vt:lpstr>2097041_期間</vt:lpstr>
      <vt:lpstr>kikanS_style</vt:lpstr>
      <vt:lpstr>_20010￥67￥0</vt:lpstr>
      <vt:lpstr>_20011￥62￥0</vt:lpstr>
      <vt:lpstr>_20100￥TPSC￥0</vt:lpstr>
      <vt:lpstr>_20101￥IHI￥0</vt:lpstr>
      <vt:lpstr>_20102￥CHOTATSU￥0</vt:lpstr>
      <vt:lpstr>_20104￥SOKATSU￥0</vt:lpstr>
      <vt:lpstr>_20105￥ROUSAI￥0</vt:lpstr>
      <vt:lpstr>_20106￥URIHATSU￥0</vt:lpstr>
      <vt:lpstr>_201804</vt:lpstr>
      <vt:lpstr>_201804_K</vt:lpstr>
      <vt:lpstr>_201805</vt:lpstr>
      <vt:lpstr>_201805_K</vt:lpstr>
      <vt:lpstr>_201806</vt:lpstr>
      <vt:lpstr>_201806_K</vt:lpstr>
      <vt:lpstr>_201807</vt:lpstr>
      <vt:lpstr>_201807_K</vt:lpstr>
      <vt:lpstr>_201808</vt:lpstr>
      <vt:lpstr>_201808_K</vt:lpstr>
      <vt:lpstr>_201809</vt:lpstr>
      <vt:lpstr>_201809_K</vt:lpstr>
      <vt:lpstr>_201810</vt:lpstr>
      <vt:lpstr>_201810_K</vt:lpstr>
      <vt:lpstr>_201811</vt:lpstr>
      <vt:lpstr>_201811_K</vt:lpstr>
      <vt:lpstr>_201812</vt:lpstr>
      <vt:lpstr>_201812_K</vt:lpstr>
      <vt:lpstr>_201901</vt:lpstr>
      <vt:lpstr>_201901_K</vt:lpstr>
      <vt:lpstr>_201902</vt:lpstr>
      <vt:lpstr>_201902_K</vt:lpstr>
      <vt:lpstr>_201903</vt:lpstr>
      <vt:lpstr>_201903_K</vt:lpstr>
      <vt:lpstr>_201904</vt:lpstr>
      <vt:lpstr>_201904_K</vt:lpstr>
      <vt:lpstr>_201905</vt:lpstr>
      <vt:lpstr>_201905_K</vt:lpstr>
      <vt:lpstr>_201906</vt:lpstr>
      <vt:lpstr>_201906_K</vt:lpstr>
      <vt:lpstr>_201907</vt:lpstr>
      <vt:lpstr>_201907_K</vt:lpstr>
      <vt:lpstr>_201908</vt:lpstr>
      <vt:lpstr>_201908_K</vt:lpstr>
      <vt:lpstr>_201909</vt:lpstr>
      <vt:lpstr>_201909_K</vt:lpstr>
      <vt:lpstr>_201910</vt:lpstr>
      <vt:lpstr>_201910_K</vt:lpstr>
      <vt:lpstr>_201911</vt:lpstr>
      <vt:lpstr>_201911_K</vt:lpstr>
      <vt:lpstr>_201912</vt:lpstr>
      <vt:lpstr>_201912_K</vt:lpstr>
      <vt:lpstr>_202001</vt:lpstr>
      <vt:lpstr>_202001_K</vt:lpstr>
      <vt:lpstr>_202002</vt:lpstr>
      <vt:lpstr>_202002_K</vt:lpstr>
      <vt:lpstr>_202003_K</vt:lpstr>
      <vt:lpstr>_202004_K</vt:lpstr>
      <vt:lpstr>_202005_K</vt:lpstr>
      <vt:lpstr>_90001￥CTASK￥0</vt:lpstr>
      <vt:lpstr>_A0002￥GAIA1002￥GAIA1002</vt:lpstr>
      <vt:lpstr>_EUR</vt:lpstr>
      <vt:lpstr>_EUR￥GE￥4￥1￥0</vt:lpstr>
      <vt:lpstr>_EUR￥GG￥4￥1￥0</vt:lpstr>
      <vt:lpstr>_EUR￥ZZ￥4￥1￥0</vt:lpstr>
      <vt:lpstr>_HAT_NET</vt:lpstr>
      <vt:lpstr>_JPY</vt:lpstr>
      <vt:lpstr>_JPY￥EE￥4￥1￥1</vt:lpstr>
      <vt:lpstr>_JPY￥ZZ￥4￥1￥1</vt:lpstr>
      <vt:lpstr>_KAWASE_EIKYO</vt:lpstr>
      <vt:lpstr>_MI_HAT_NET</vt:lpstr>
      <vt:lpstr>_SEIBAN_SONEKI</vt:lpstr>
      <vt:lpstr>_USD</vt:lpstr>
      <vt:lpstr>_USD￥GE￥3￥2￥0</vt:lpstr>
      <vt:lpstr>_USD￥GG￥3￥2￥0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2019-02-14T06:10:37Z</dcterms:modified>
</cp:coreProperties>
</file>