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0C02924-29CA-4B78-BFC8-46B72939D02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ча №1" sheetId="1" r:id="rId1"/>
    <sheet name="Сводная №1" sheetId="4" r:id="rId2"/>
    <sheet name="Задача №2" sheetId="3" r:id="rId3"/>
    <sheet name="Задача №3" sheetId="2" r:id="rId4"/>
  </sheets>
  <definedNames>
    <definedName name="_xlnm._FilterDatabase" localSheetId="0" hidden="1">'Задача №1'!$A$10:$I$47</definedName>
    <definedName name="_xlnm._FilterDatabase" localSheetId="2" hidden="1">'Задача №2'!$A$7:$G$75</definedName>
    <definedName name="_xlnm._FilterDatabase" localSheetId="3" hidden="1">'Задача №3'!$A$6:$D$118</definedName>
  </definedNames>
  <calcPr calcId="191029" calcMode="manual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3" l="1" a="1"/>
  <c r="J27" i="3" s="1"/>
  <c r="J25" i="3"/>
  <c r="J3" i="3"/>
  <c r="J17" i="3"/>
  <c r="J18" i="3"/>
  <c r="J16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8" i="3"/>
  <c r="G43" i="1"/>
  <c r="C42" i="1"/>
  <c r="D47" i="1"/>
  <c r="D46" i="1"/>
  <c r="C47" i="1"/>
  <c r="C46" i="1"/>
  <c r="E47" i="1"/>
  <c r="E46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11" i="1"/>
  <c r="E34" i="1"/>
  <c r="E32" i="1"/>
  <c r="E35" i="1"/>
  <c r="E19" i="1"/>
  <c r="E25" i="1"/>
  <c r="E41" i="1"/>
  <c r="E26" i="1"/>
  <c r="E30" i="1"/>
  <c r="E23" i="1"/>
  <c r="E39" i="1"/>
  <c r="E17" i="1"/>
  <c r="E29" i="1"/>
  <c r="E20" i="1"/>
  <c r="E16" i="1"/>
  <c r="E36" i="1"/>
  <c r="E28" i="1"/>
  <c r="E37" i="1"/>
  <c r="E15" i="1"/>
  <c r="E13" i="1"/>
  <c r="E27" i="1"/>
  <c r="E18" i="1"/>
  <c r="E38" i="1"/>
  <c r="E24" i="1"/>
  <c r="E12" i="1"/>
  <c r="E21" i="1"/>
  <c r="E31" i="1"/>
  <c r="E14" i="1"/>
  <c r="E33" i="1"/>
  <c r="E40" i="1"/>
  <c r="E22" i="1"/>
  <c r="E11" i="1"/>
  <c r="G34" i="1" l="1"/>
  <c r="G32" i="1"/>
  <c r="G35" i="1"/>
  <c r="G19" i="1"/>
  <c r="G25" i="1"/>
  <c r="G41" i="1"/>
  <c r="G26" i="1"/>
  <c r="G30" i="1"/>
  <c r="G23" i="1"/>
  <c r="G39" i="1"/>
  <c r="G17" i="1"/>
  <c r="G29" i="1"/>
  <c r="G20" i="1"/>
  <c r="G16" i="1"/>
  <c r="G36" i="1"/>
  <c r="G28" i="1"/>
  <c r="G37" i="1"/>
  <c r="G15" i="1"/>
  <c r="G13" i="1"/>
  <c r="G27" i="1"/>
  <c r="G18" i="1"/>
  <c r="G38" i="1"/>
  <c r="G24" i="1"/>
  <c r="G12" i="1"/>
  <c r="G21" i="1"/>
  <c r="G31" i="1"/>
  <c r="G14" i="1"/>
  <c r="G33" i="1"/>
  <c r="G40" i="1"/>
  <c r="G22" i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<sst xmlns="http://schemas.openxmlformats.org/spreadsheetml/2006/main" count="559" uniqueCount="197">
  <si>
    <t>Наименование самолета</t>
  </si>
  <si>
    <t>Дата окончания договора лизинга</t>
  </si>
  <si>
    <t>Дата начала договора лизинга</t>
  </si>
  <si>
    <t>ФИО сотрудника</t>
  </si>
  <si>
    <t>Иванов Иван Иванович</t>
  </si>
  <si>
    <t>Петров Петр Петрович</t>
  </si>
  <si>
    <t>Соколова Анна Андреевна</t>
  </si>
  <si>
    <t>Маслова Мария Васильевна</t>
  </si>
  <si>
    <t>Сидоров Михаил Юрьевич</t>
  </si>
  <si>
    <t>Airbus A350</t>
  </si>
  <si>
    <t>Boeing 787</t>
  </si>
  <si>
    <t>Boeing-747</t>
  </si>
  <si>
    <t>ИЛ-86</t>
  </si>
  <si>
    <t>Наименование авиакомпании</t>
  </si>
  <si>
    <t>Аэрофлот</t>
  </si>
  <si>
    <t>UtAir</t>
  </si>
  <si>
    <t>Emirates</t>
  </si>
  <si>
    <t>Lufthansa</t>
  </si>
  <si>
    <t>Air China</t>
  </si>
  <si>
    <t>1.</t>
  </si>
  <si>
    <t>Номер договора</t>
  </si>
  <si>
    <t>Стоимость одного самолета</t>
  </si>
  <si>
    <t>Стоимость договора</t>
  </si>
  <si>
    <t>4.</t>
  </si>
  <si>
    <t>Создайте сводную таблицу, из которой можно было бы увидеть сколько самолетов каждого наименования передано каждой авиакомпании.</t>
  </si>
  <si>
    <t>Итого</t>
  </si>
  <si>
    <t>Таблица 3</t>
  </si>
  <si>
    <t>Кол-во договоров</t>
  </si>
  <si>
    <t>Кол-во самолетов</t>
  </si>
  <si>
    <t>Стоимость всех договоров</t>
  </si>
  <si>
    <t>Таблица 2. Данные о сотрудниках, заключивших договор</t>
  </si>
  <si>
    <t>Таблица 1. Данные о договорах</t>
  </si>
  <si>
    <t>2.</t>
  </si>
  <si>
    <t>3.</t>
  </si>
  <si>
    <t>5.</t>
  </si>
  <si>
    <t>Выделите цветом договоры, срок действия которых истек, используя условное форматирование</t>
  </si>
  <si>
    <t>Задача №1</t>
  </si>
  <si>
    <t>Задача №2</t>
  </si>
  <si>
    <t>Дата начала задачи</t>
  </si>
  <si>
    <t>Дата окончания задачи</t>
  </si>
  <si>
    <t>Рассчитайте среднее количество рабочих часов, которое затратил каждый из сотрудников на выполнение одной задачи (график 5/2, рабочий день с 9:00 до 18:00) с использованием 1 формулы</t>
  </si>
  <si>
    <t>Абрамов</t>
  </si>
  <si>
    <t>Вячеслав</t>
  </si>
  <si>
    <t>Иванович</t>
  </si>
  <si>
    <t>ОТД</t>
  </si>
  <si>
    <t>АПС</t>
  </si>
  <si>
    <t>Абрикосова</t>
  </si>
  <si>
    <t>Елена</t>
  </si>
  <si>
    <t>Николаевна</t>
  </si>
  <si>
    <t>ОНК</t>
  </si>
  <si>
    <t>Александров</t>
  </si>
  <si>
    <t>Сергей</t>
  </si>
  <si>
    <t>Андреев</t>
  </si>
  <si>
    <t>Виктор</t>
  </si>
  <si>
    <t>Борисович</t>
  </si>
  <si>
    <t>ТКБ</t>
  </si>
  <si>
    <t>Антонов</t>
  </si>
  <si>
    <t>Юрий</t>
  </si>
  <si>
    <t>Алексевич</t>
  </si>
  <si>
    <t>Антонова</t>
  </si>
  <si>
    <t>Анна</t>
  </si>
  <si>
    <t>Барсуков</t>
  </si>
  <si>
    <t>Владимир</t>
  </si>
  <si>
    <t>Валентинович</t>
  </si>
  <si>
    <t>Бахарев</t>
  </si>
  <si>
    <t>Павлович</t>
  </si>
  <si>
    <t>Бородкин</t>
  </si>
  <si>
    <t>Ильич</t>
  </si>
  <si>
    <t>Верховский</t>
  </si>
  <si>
    <t>Евгений</t>
  </si>
  <si>
    <t>Станиславович</t>
  </si>
  <si>
    <t>Вершинин</t>
  </si>
  <si>
    <t>Николаевич</t>
  </si>
  <si>
    <t>Воронов</t>
  </si>
  <si>
    <t>Александрович</t>
  </si>
  <si>
    <t>Галкина</t>
  </si>
  <si>
    <t>Мария</t>
  </si>
  <si>
    <t>Александровна</t>
  </si>
  <si>
    <t>Голубкова</t>
  </si>
  <si>
    <t>Антонина</t>
  </si>
  <si>
    <t>Петровна</t>
  </si>
  <si>
    <t>Григорьев</t>
  </si>
  <si>
    <t>Николай</t>
  </si>
  <si>
    <t>Яковлевич</t>
  </si>
  <si>
    <t>Гришин</t>
  </si>
  <si>
    <t>Олег</t>
  </si>
  <si>
    <t>Валериевич</t>
  </si>
  <si>
    <t>Грушин</t>
  </si>
  <si>
    <t>Александр</t>
  </si>
  <si>
    <t>Владимирович</t>
  </si>
  <si>
    <t>Гусев</t>
  </si>
  <si>
    <t>Давиденко</t>
  </si>
  <si>
    <t>Клавдия</t>
  </si>
  <si>
    <t>Трофимовна</t>
  </si>
  <si>
    <t>Дмитриев</t>
  </si>
  <si>
    <t>Ермаков</t>
  </si>
  <si>
    <t>Тимофеевич</t>
  </si>
  <si>
    <t>Ермилов</t>
  </si>
  <si>
    <t>Дмитрий</t>
  </si>
  <si>
    <t>Михайлович</t>
  </si>
  <si>
    <t>Кирсанов</t>
  </si>
  <si>
    <t>Юрьевич</t>
  </si>
  <si>
    <t>Клокова</t>
  </si>
  <si>
    <t>Колобова</t>
  </si>
  <si>
    <t>Нина</t>
  </si>
  <si>
    <t>Ивановна</t>
  </si>
  <si>
    <t>Котов</t>
  </si>
  <si>
    <t>Петрович</t>
  </si>
  <si>
    <t>Кошкин</t>
  </si>
  <si>
    <t>Кротова</t>
  </si>
  <si>
    <t>Григорьевна</t>
  </si>
  <si>
    <t>Крупинов</t>
  </si>
  <si>
    <t>Сергеевич</t>
  </si>
  <si>
    <t>Кубарев</t>
  </si>
  <si>
    <t>Леонидович</t>
  </si>
  <si>
    <t>Кудрявцев</t>
  </si>
  <si>
    <t>Кутяев</t>
  </si>
  <si>
    <t>Маркова</t>
  </si>
  <si>
    <t>Медведев</t>
  </si>
  <si>
    <t>Васильевич</t>
  </si>
  <si>
    <t>Медников</t>
  </si>
  <si>
    <t>Михайленко</t>
  </si>
  <si>
    <t>Алексей</t>
  </si>
  <si>
    <t>Викторович</t>
  </si>
  <si>
    <t>Михайлов</t>
  </si>
  <si>
    <t>Михеев</t>
  </si>
  <si>
    <t>Морозов</t>
  </si>
  <si>
    <t>Мосин</t>
  </si>
  <si>
    <t>Муравьев</t>
  </si>
  <si>
    <t>Парфенов</t>
  </si>
  <si>
    <t>Петелин</t>
  </si>
  <si>
    <t>Пирожкова</t>
  </si>
  <si>
    <t>Платова</t>
  </si>
  <si>
    <t>Людмила</t>
  </si>
  <si>
    <t>Пантелеевна</t>
  </si>
  <si>
    <t>Потапов</t>
  </si>
  <si>
    <t>Павел</t>
  </si>
  <si>
    <t>Протопопов</t>
  </si>
  <si>
    <t>Пряхин</t>
  </si>
  <si>
    <t>Птицын</t>
  </si>
  <si>
    <t>Путов</t>
  </si>
  <si>
    <t>Эрнст</t>
  </si>
  <si>
    <t>Ромов</t>
  </si>
  <si>
    <t>Сейфетдинова</t>
  </si>
  <si>
    <t>Наиля</t>
  </si>
  <si>
    <t>Васильевна</t>
  </si>
  <si>
    <t>Сенин</t>
  </si>
  <si>
    <t>Михаил</t>
  </si>
  <si>
    <t>Семенович</t>
  </si>
  <si>
    <t>Сергеев</t>
  </si>
  <si>
    <t>Сидоров</t>
  </si>
  <si>
    <t>Симонов</t>
  </si>
  <si>
    <t>Смирнова</t>
  </si>
  <si>
    <t>Раиса</t>
  </si>
  <si>
    <t>Соколов</t>
  </si>
  <si>
    <t>Солодов</t>
  </si>
  <si>
    <t>Степанова</t>
  </si>
  <si>
    <t>Татьяна</t>
  </si>
  <si>
    <t>Алексеевна</t>
  </si>
  <si>
    <t>Ступина</t>
  </si>
  <si>
    <t>Толубеев</t>
  </si>
  <si>
    <t>Георгиевич</t>
  </si>
  <si>
    <t>Трофимов</t>
  </si>
  <si>
    <t>Фролов</t>
  </si>
  <si>
    <t>Шатов</t>
  </si>
  <si>
    <t>Шичко</t>
  </si>
  <si>
    <t>Любовь</t>
  </si>
  <si>
    <t>Щеглов</t>
  </si>
  <si>
    <t>Заработная плата с учетом коэффициента</t>
  </si>
  <si>
    <t>Фамилия</t>
  </si>
  <si>
    <t>Имя</t>
  </si>
  <si>
    <t>Отчество</t>
  </si>
  <si>
    <t>Отдел</t>
  </si>
  <si>
    <t>Оклад</t>
  </si>
  <si>
    <t>ФИО Сотрудника</t>
  </si>
  <si>
    <t>Задача №3</t>
  </si>
  <si>
    <t>Заполните таблицу №2</t>
  </si>
  <si>
    <t>Таблица 1.</t>
  </si>
  <si>
    <t>Коэффициент</t>
  </si>
  <si>
    <t>Минимальный оклад с учетом коэффициента</t>
  </si>
  <si>
    <t>Таблица 2.</t>
  </si>
  <si>
    <t>Максимальный оклад с учетом коэффициента в отделе  ТКБ</t>
  </si>
  <si>
    <t>Заполните таблицу №3</t>
  </si>
  <si>
    <t>Заполните строку "Итого" в таблице №1, используя формулу промежуточных итогов</t>
  </si>
  <si>
    <t>ФИО сотрудника с минимальным окладом с учетом коэффициента в отделе ОНК</t>
  </si>
  <si>
    <t>Заполните столбец "Заработная плата с учетом коэффициента"</t>
  </si>
  <si>
    <t>Заполните столбец "ФИО Сотрудника" по формату: "В. И. Иванов" с использованием формулы</t>
  </si>
  <si>
    <t>Добавьте в столбец "ФИО сотрудника" в табл. 1 данные (ФИО) из табл.2</t>
  </si>
  <si>
    <t>Представьте полученные данные в виде графиков, наиболее четко отражающих загрузку сотрудников</t>
  </si>
  <si>
    <t>Стаж работы сотрудника, мес.</t>
  </si>
  <si>
    <t>Проведите анализ скорости работы сотрудников, формат: текст, графики, вывод</t>
  </si>
  <si>
    <t>Кол-во самолётов, шт.</t>
  </si>
  <si>
    <t>Сумма по полю Кол-во самолётов, шт.</t>
  </si>
  <si>
    <t>Названия строк</t>
  </si>
  <si>
    <t>Общий итог</t>
  </si>
  <si>
    <t>Названия столбцов</t>
  </si>
  <si>
    <t>ИНДЕКС(B3:E8;ПОИСКПОЗ(B11;A3:A8;ЛОЖЬ);ПОИСКПОЗ(B12;B2:E2;ЛОЖЬ))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</si>
</sst>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"/>
    <numFmt numFmtId="165" formatCode="0.0"/>
    <numFmt numFmtId="166" formatCode="#,##0\ _₽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0" xfId="1" applyFont="1"/>
    <xf numFmtId="1" fontId="6" fillId="0" borderId="0" xfId="1" applyNumberFormat="1" applyFont="1"/>
    <xf numFmtId="1" fontId="6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vertical="center"/>
    </xf>
    <xf numFmtId="1" fontId="7" fillId="0" borderId="0" xfId="1" applyNumberFormat="1" applyFont="1" applyAlignment="1">
      <alignment horizontal="center" vertical="center"/>
    </xf>
    <xf numFmtId="1" fontId="6" fillId="4" borderId="1" xfId="1" applyNumberFormat="1" applyFont="1" applyFill="1" applyBorder="1" applyAlignment="1">
      <alignment vertical="center"/>
    </xf>
    <xf numFmtId="1" fontId="6" fillId="4" borderId="1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165" fontId="8" fillId="4" borderId="1" xfId="1" applyNumberFormat="1" applyFont="1" applyFill="1" applyBorder="1" applyAlignment="1">
      <alignment horizontal="center" vertical="center"/>
    </xf>
    <xf numFmtId="1" fontId="8" fillId="4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/>
    <xf numFmtId="1" fontId="8" fillId="5" borderId="1" xfId="1" applyNumberFormat="1" applyFont="1" applyFill="1" applyBorder="1" applyAlignment="1">
      <alignment horizontal="center" vertical="center"/>
    </xf>
    <xf numFmtId="1" fontId="8" fillId="5" borderId="1" xfId="1" applyNumberFormat="1" applyFont="1" applyFill="1" applyBorder="1" applyAlignment="1">
      <alignment horizontal="center" vertical="center" wrapText="1"/>
    </xf>
    <xf numFmtId="0" fontId="6" fillId="0" borderId="1" xfId="1" applyFont="1" applyBorder="1"/>
    <xf numFmtId="0" fontId="6" fillId="0" borderId="1" xfId="1" applyFont="1" applyBorder="1" applyAlignment="1">
      <alignment horizontal="left" vertical="center"/>
    </xf>
    <xf numFmtId="164" fontId="6" fillId="2" borderId="1" xfId="1" applyNumberFormat="1" applyFont="1" applyFill="1" applyBorder="1"/>
    <xf numFmtId="0" fontId="6" fillId="2" borderId="1" xfId="1" applyFont="1" applyFill="1" applyBorder="1"/>
    <xf numFmtId="0" fontId="6" fillId="2" borderId="1" xfId="1" applyFont="1" applyFill="1" applyBorder="1" applyAlignment="1">
      <alignment horizontal="left" vertical="center"/>
    </xf>
    <xf numFmtId="166" fontId="6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2">
    <cellStyle name="Обычный" xfId="0" builtinId="0"/>
    <cellStyle name="Обычный_СВОДНАЯ ТАБЛИЦА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900.47204375" createdVersion="8" refreshedVersion="8" minRefreshableVersion="3" recordCount="31" xr:uid="{FF993CD4-ABDA-4A3A-BEB7-1C7767D573CE}">
  <cacheSource type="worksheet">
    <worksheetSource ref="A10:I41" sheet="Задача №1"/>
  </cacheSource>
  <cacheFields count="9">
    <cacheField name="Номер договора" numFmtId="0">
      <sharedItems containsSemiMixedTypes="0" containsString="0" containsNumber="1" containsInteger="1" minValue="45446" maxValue="95889"/>
    </cacheField>
    <cacheField name="Наименование самолета" numFmtId="0">
      <sharedItems count="4">
        <s v="Airbus A350"/>
        <s v="Boeing 787"/>
        <s v="Boeing-747"/>
        <s v="ИЛ-86"/>
      </sharedItems>
    </cacheField>
    <cacheField name="Кол-во самолётов, шт." numFmtId="0">
      <sharedItems containsSemiMixedTypes="0" containsString="0" containsNumber="1" containsInteger="1" minValue="1" maxValue="6"/>
    </cacheField>
    <cacheField name="Стоимость одного самолета" numFmtId="0">
      <sharedItems containsSemiMixedTypes="0" containsString="0" containsNumber="1" containsInteger="1" minValue="1600" maxValue="4000"/>
    </cacheField>
    <cacheField name="Стоимость договора" numFmtId="0">
      <sharedItems containsSemiMixedTypes="0" containsString="0" containsNumber="1" containsInteger="1" minValue="2000" maxValue="9600"/>
    </cacheField>
    <cacheField name="Дата начала договора лизинга" numFmtId="14">
      <sharedItems containsSemiMixedTypes="0" containsNonDate="0" containsDate="1" containsString="0" minDate="2010-05-23T00:00:00" maxDate="2016-10-15T00:00:00"/>
    </cacheField>
    <cacheField name="Дата окончания договора лизинга" numFmtId="14">
      <sharedItems containsSemiMixedTypes="0" containsNonDate="0" containsDate="1" containsString="0" minDate="2015-05-22T00:00:00" maxDate="2021-10-14T00:00:00"/>
    </cacheField>
    <cacheField name="Наименование авиакомпании" numFmtId="0">
      <sharedItems count="5">
        <s v="Аэрофлот"/>
        <s v="Air China"/>
        <s v="UtAir"/>
        <s v="Lufthansa"/>
        <s v="Emirates"/>
      </sharedItems>
    </cacheField>
    <cacheField name="ФИО сотрудника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87899"/>
    <x v="0"/>
    <n v="2"/>
    <n v="2000"/>
    <n v="4000"/>
    <d v="2013-02-06T00:00:00"/>
    <d v="2018-02-05T00:00:00"/>
    <x v="0"/>
    <s v="Иванов Иван Иванович"/>
  </r>
  <r>
    <n v="46478"/>
    <x v="1"/>
    <n v="1"/>
    <n v="2500"/>
    <n v="2500"/>
    <d v="2013-05-17T00:00:00"/>
    <d v="2018-05-16T00:00:00"/>
    <x v="0"/>
    <s v="Иванов Иван Иванович"/>
  </r>
  <r>
    <n v="45446"/>
    <x v="0"/>
    <n v="3"/>
    <n v="2000"/>
    <n v="6000"/>
    <d v="2014-01-28T00:00:00"/>
    <d v="2019-01-27T00:00:00"/>
    <x v="1"/>
    <s v="Иванов Иван Иванович"/>
  </r>
  <r>
    <n v="56479"/>
    <x v="2"/>
    <n v="1"/>
    <n v="3000"/>
    <n v="3000"/>
    <d v="2015-05-20T00:00:00"/>
    <d v="2020-05-19T00:00:00"/>
    <x v="0"/>
    <s v="Иванов Иван Иванович"/>
  </r>
  <r>
    <n v="45474"/>
    <x v="3"/>
    <n v="1"/>
    <n v="2000"/>
    <n v="2000"/>
    <d v="2015-10-15T00:00:00"/>
    <d v="2020-10-14T00:00:00"/>
    <x v="2"/>
    <s v="Иванов Иван Иванович"/>
  </r>
  <r>
    <n v="47854"/>
    <x v="1"/>
    <n v="1"/>
    <n v="3800"/>
    <n v="3800"/>
    <d v="2016-10-14T00:00:00"/>
    <d v="2021-10-13T00:00:00"/>
    <x v="3"/>
    <s v="Иванов Иван Иванович"/>
  </r>
  <r>
    <n v="48796"/>
    <x v="0"/>
    <n v="1"/>
    <n v="2200"/>
    <n v="2200"/>
    <d v="2011-12-12T00:00:00"/>
    <d v="2016-12-11T00:00:00"/>
    <x v="3"/>
    <s v="Маслова Мария Васильевна"/>
  </r>
  <r>
    <n v="64879"/>
    <x v="0"/>
    <n v="2"/>
    <n v="2000"/>
    <n v="4000"/>
    <d v="2015-07-20T00:00:00"/>
    <d v="2020-07-19T00:00:00"/>
    <x v="3"/>
    <s v="Маслова Мария Васильевна"/>
  </r>
  <r>
    <n v="64687"/>
    <x v="0"/>
    <n v="2"/>
    <n v="2000"/>
    <n v="4000"/>
    <d v="2010-05-23T00:00:00"/>
    <d v="2015-05-22T00:00:00"/>
    <x v="4"/>
    <s v="Петров Петр Петрович"/>
  </r>
  <r>
    <n v="47954"/>
    <x v="1"/>
    <n v="1"/>
    <n v="3850"/>
    <n v="3850"/>
    <d v="2011-04-11T00:00:00"/>
    <d v="2016-04-10T00:00:00"/>
    <x v="1"/>
    <s v="Петров Петр Петрович"/>
  </r>
  <r>
    <n v="95889"/>
    <x v="1"/>
    <n v="2"/>
    <n v="2500"/>
    <n v="5000"/>
    <d v="2013-05-18T00:00:00"/>
    <d v="2018-05-17T00:00:00"/>
    <x v="0"/>
    <s v="Петров Петр Петрович"/>
  </r>
  <r>
    <n v="58789"/>
    <x v="1"/>
    <n v="1"/>
    <n v="3000"/>
    <n v="3000"/>
    <d v="2014-04-11T00:00:00"/>
    <d v="2019-04-10T00:00:00"/>
    <x v="3"/>
    <s v="Петров Петр Петрович"/>
  </r>
  <r>
    <n v="54878"/>
    <x v="1"/>
    <n v="1"/>
    <n v="3600"/>
    <n v="3600"/>
    <d v="2014-04-18T00:00:00"/>
    <d v="2019-04-17T00:00:00"/>
    <x v="4"/>
    <s v="Петров Петр Петрович"/>
  </r>
  <r>
    <n v="47648"/>
    <x v="0"/>
    <n v="1"/>
    <n v="2000"/>
    <n v="2000"/>
    <d v="2015-07-22T00:00:00"/>
    <d v="2020-07-21T00:00:00"/>
    <x v="1"/>
    <s v="Петров Петр Петрович"/>
  </r>
  <r>
    <n v="64687"/>
    <x v="0"/>
    <n v="3"/>
    <n v="2000"/>
    <n v="6000"/>
    <d v="2016-06-25T00:00:00"/>
    <d v="2021-06-24T00:00:00"/>
    <x v="4"/>
    <s v="Петров Петр Петрович"/>
  </r>
  <r>
    <n v="55894"/>
    <x v="2"/>
    <n v="1"/>
    <n v="3200"/>
    <n v="3200"/>
    <d v="2016-07-05T00:00:00"/>
    <d v="2021-07-04T00:00:00"/>
    <x v="0"/>
    <s v="Петров Петр Петрович"/>
  </r>
  <r>
    <n v="46787"/>
    <x v="1"/>
    <n v="1"/>
    <n v="2500"/>
    <n v="2500"/>
    <d v="2010-07-19T00:00:00"/>
    <d v="2015-07-18T00:00:00"/>
    <x v="1"/>
    <s v="Сидоров Михаил Юрьевич"/>
  </r>
  <r>
    <n v="46977"/>
    <x v="2"/>
    <n v="2"/>
    <n v="3100"/>
    <n v="6200"/>
    <d v="2011-02-21T00:00:00"/>
    <d v="2016-02-20T00:00:00"/>
    <x v="3"/>
    <s v="Сидоров Михаил Юрьевич"/>
  </r>
  <r>
    <n v="48794"/>
    <x v="0"/>
    <n v="2"/>
    <n v="2000"/>
    <n v="4000"/>
    <d v="2011-11-09T00:00:00"/>
    <d v="2016-11-08T00:00:00"/>
    <x v="1"/>
    <s v="Сидоров Михаил Юрьевич"/>
  </r>
  <r>
    <n v="55476"/>
    <x v="1"/>
    <n v="2"/>
    <n v="3500"/>
    <n v="7000"/>
    <d v="2012-05-17T00:00:00"/>
    <d v="2017-05-16T00:00:00"/>
    <x v="4"/>
    <s v="Сидоров Михаил Юрьевич"/>
  </r>
  <r>
    <n v="47997"/>
    <x v="0"/>
    <n v="2"/>
    <n v="2000"/>
    <n v="4000"/>
    <d v="2013-05-19T00:00:00"/>
    <d v="2018-05-18T00:00:00"/>
    <x v="0"/>
    <s v="Сидоров Михаил Юрьевич"/>
  </r>
  <r>
    <n v="78796"/>
    <x v="1"/>
    <n v="1"/>
    <n v="4000"/>
    <n v="4000"/>
    <d v="2014-10-14T00:00:00"/>
    <d v="2019-10-13T00:00:00"/>
    <x v="4"/>
    <s v="Сидоров Михаил Юрьевич"/>
  </r>
  <r>
    <n v="54999"/>
    <x v="2"/>
    <n v="3"/>
    <n v="3000"/>
    <n v="9000"/>
    <d v="2015-06-21T00:00:00"/>
    <d v="2020-06-20T00:00:00"/>
    <x v="3"/>
    <s v="Сидоров Михаил Юрьевич"/>
  </r>
  <r>
    <n v="78896"/>
    <x v="3"/>
    <n v="5"/>
    <n v="1900"/>
    <n v="9500"/>
    <d v="2015-09-10T00:00:00"/>
    <d v="2020-09-09T00:00:00"/>
    <x v="2"/>
    <s v="Сидоров Михаил Юрьевич"/>
  </r>
  <r>
    <n v="78788"/>
    <x v="3"/>
    <n v="6"/>
    <n v="1600"/>
    <n v="9600"/>
    <d v="2016-08-31T00:00:00"/>
    <d v="2021-08-30T00:00:00"/>
    <x v="2"/>
    <s v="Сидоров Михаил Юрьевич"/>
  </r>
  <r>
    <n v="47796"/>
    <x v="1"/>
    <n v="1"/>
    <n v="3850"/>
    <n v="3850"/>
    <d v="2016-10-14T00:00:00"/>
    <d v="2021-10-13T00:00:00"/>
    <x v="1"/>
    <s v="Сидоров Михаил Юрьевич"/>
  </r>
  <r>
    <n v="45647"/>
    <x v="2"/>
    <n v="2"/>
    <n v="2500"/>
    <n v="5000"/>
    <d v="2011-02-28T00:00:00"/>
    <d v="2016-02-27T00:00:00"/>
    <x v="1"/>
    <s v="Соколова Анна Андреевна"/>
  </r>
  <r>
    <n v="46547"/>
    <x v="0"/>
    <n v="1"/>
    <n v="2000"/>
    <n v="2000"/>
    <d v="2014-07-21T00:00:00"/>
    <d v="2019-07-20T00:00:00"/>
    <x v="3"/>
    <s v="Соколова Анна Андреевна"/>
  </r>
  <r>
    <n v="54454"/>
    <x v="0"/>
    <n v="2"/>
    <n v="2150"/>
    <n v="4300"/>
    <d v="2014-12-01T00:00:00"/>
    <d v="2019-11-30T00:00:00"/>
    <x v="4"/>
    <s v="Соколова Анна Андреевна"/>
  </r>
  <r>
    <n v="64784"/>
    <x v="1"/>
    <n v="1"/>
    <n v="3000"/>
    <n v="3000"/>
    <d v="2015-10-22T00:00:00"/>
    <d v="2020-10-21T00:00:00"/>
    <x v="3"/>
    <s v="Соколова Анна Андреевна"/>
  </r>
  <r>
    <n v="64548"/>
    <x v="2"/>
    <n v="1"/>
    <n v="3000"/>
    <n v="3000"/>
    <d v="2016-07-05T00:00:00"/>
    <d v="2021-07-04T00:00:00"/>
    <x v="0"/>
    <s v="Соколова Анна Андреевна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3381D-C58D-4538-9E1F-97F5157812A6}" name="Сводная таблица2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F10" firstHeaderRow="1" firstDataRow="2" firstDataCol="1"/>
  <pivotFields count="9"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numFmtId="14" showAll="0"/>
    <pivotField numFmtId="14"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Кол-во самолётов, шт.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7"/>
  <sheetViews>
    <sheetView workbookViewId="0">
      <pane ySplit="7" topLeftCell="A8" activePane="bottomLeft" state="frozen"/>
      <selection pane="bottomLeft" activeCell="G43" sqref="G43"/>
    </sheetView>
  </sheetViews>
  <sheetFormatPr defaultRowHeight="15" x14ac:dyDescent="0.25"/>
  <cols>
    <col min="1" max="1" width="9.28515625" style="13" customWidth="1"/>
    <col min="2" max="2" width="15.5703125" customWidth="1"/>
    <col min="3" max="3" width="15.42578125" style="13" customWidth="1"/>
    <col min="4" max="5" width="12" customWidth="1"/>
    <col min="6" max="6" width="18" style="13" customWidth="1"/>
    <col min="7" max="7" width="17.42578125" style="13" customWidth="1"/>
    <col min="8" max="8" width="15.85546875" customWidth="1"/>
    <col min="9" max="9" width="26.140625" customWidth="1"/>
    <col min="12" max="12" width="10.42578125" style="13" customWidth="1"/>
    <col min="13" max="13" width="33.140625" style="13" customWidth="1"/>
  </cols>
  <sheetData>
    <row r="1" spans="1:13" x14ac:dyDescent="0.25">
      <c r="B1" s="9" t="s">
        <v>36</v>
      </c>
    </row>
    <row r="2" spans="1:13" x14ac:dyDescent="0.25">
      <c r="A2" s="13" t="s">
        <v>19</v>
      </c>
      <c r="B2" t="s">
        <v>187</v>
      </c>
    </row>
    <row r="3" spans="1:13" x14ac:dyDescent="0.25">
      <c r="A3" s="13" t="s">
        <v>32</v>
      </c>
      <c r="B3" t="s">
        <v>182</v>
      </c>
    </row>
    <row r="4" spans="1:13" x14ac:dyDescent="0.25">
      <c r="A4" s="13" t="s">
        <v>33</v>
      </c>
      <c r="B4" t="s">
        <v>183</v>
      </c>
    </row>
    <row r="5" spans="1:13" x14ac:dyDescent="0.25">
      <c r="A5" s="13" t="s">
        <v>23</v>
      </c>
      <c r="B5" t="s">
        <v>35</v>
      </c>
    </row>
    <row r="6" spans="1:13" x14ac:dyDescent="0.25">
      <c r="A6" s="13" t="s">
        <v>34</v>
      </c>
      <c r="B6" t="s">
        <v>24</v>
      </c>
    </row>
    <row r="9" spans="1:13" ht="35.25" customHeight="1" x14ac:dyDescent="0.25">
      <c r="A9" s="21" t="s">
        <v>31</v>
      </c>
      <c r="B9" s="20"/>
      <c r="C9" s="20"/>
      <c r="D9" s="20"/>
      <c r="E9" s="20"/>
      <c r="F9" s="20"/>
      <c r="G9" s="20"/>
      <c r="H9" s="20"/>
      <c r="I9" s="20"/>
      <c r="L9" s="48" t="s">
        <v>30</v>
      </c>
      <c r="M9" s="48"/>
    </row>
    <row r="10" spans="1:13" ht="45" x14ac:dyDescent="0.25">
      <c r="A10" s="3" t="s">
        <v>20</v>
      </c>
      <c r="B10" s="3" t="s">
        <v>0</v>
      </c>
      <c r="C10" s="3" t="s">
        <v>191</v>
      </c>
      <c r="D10" s="3" t="s">
        <v>21</v>
      </c>
      <c r="E10" s="3" t="s">
        <v>22</v>
      </c>
      <c r="F10" s="3" t="s">
        <v>2</v>
      </c>
      <c r="G10" s="3" t="s">
        <v>1</v>
      </c>
      <c r="H10" s="3" t="s">
        <v>13</v>
      </c>
      <c r="I10" s="3" t="s">
        <v>3</v>
      </c>
      <c r="L10" s="3" t="s">
        <v>20</v>
      </c>
      <c r="M10" s="4" t="s">
        <v>3</v>
      </c>
    </row>
    <row r="11" spans="1:13" x14ac:dyDescent="0.25">
      <c r="A11" s="18">
        <v>87899</v>
      </c>
      <c r="B11" s="2" t="s">
        <v>9</v>
      </c>
      <c r="C11" s="18">
        <v>2</v>
      </c>
      <c r="D11" s="2">
        <v>2000</v>
      </c>
      <c r="E11" s="2">
        <f t="shared" ref="E11:E41" si="0">D11*C11</f>
        <v>4000</v>
      </c>
      <c r="F11" s="14">
        <v>41311</v>
      </c>
      <c r="G11" s="14">
        <f t="shared" ref="G11:G41" si="1">DATE(YEAR(F11)+5,MONTH(F11),DAY(F11)-1)</f>
        <v>43136</v>
      </c>
      <c r="H11" s="8" t="s">
        <v>14</v>
      </c>
      <c r="I11" s="2" t="str">
        <f>VLOOKUP($A11,$L$10:$M$41,2,0)</f>
        <v>Иванов Иван Иванович</v>
      </c>
      <c r="L11" s="18">
        <v>45446</v>
      </c>
      <c r="M11" s="18" t="s">
        <v>4</v>
      </c>
    </row>
    <row r="12" spans="1:13" x14ac:dyDescent="0.25">
      <c r="A12" s="18">
        <v>46478</v>
      </c>
      <c r="B12" s="2" t="s">
        <v>10</v>
      </c>
      <c r="C12" s="18">
        <v>1</v>
      </c>
      <c r="D12" s="2">
        <v>2500</v>
      </c>
      <c r="E12" s="2">
        <f t="shared" si="0"/>
        <v>2500</v>
      </c>
      <c r="F12" s="14">
        <v>41411</v>
      </c>
      <c r="G12" s="14">
        <f t="shared" si="1"/>
        <v>43236</v>
      </c>
      <c r="H12" s="8" t="s">
        <v>14</v>
      </c>
      <c r="I12" s="2" t="str">
        <f t="shared" ref="I12:I41" si="2">VLOOKUP($A12,$L$10:$M$41,2,0)</f>
        <v>Иванов Иван Иванович</v>
      </c>
      <c r="L12" s="18">
        <v>54878</v>
      </c>
      <c r="M12" s="18" t="s">
        <v>5</v>
      </c>
    </row>
    <row r="13" spans="1:13" x14ac:dyDescent="0.25">
      <c r="A13" s="18">
        <v>45446</v>
      </c>
      <c r="B13" s="2" t="s">
        <v>9</v>
      </c>
      <c r="C13" s="18">
        <v>3</v>
      </c>
      <c r="D13" s="2">
        <v>2000</v>
      </c>
      <c r="E13" s="2">
        <f t="shared" si="0"/>
        <v>6000</v>
      </c>
      <c r="F13" s="14">
        <v>41667</v>
      </c>
      <c r="G13" s="14">
        <f t="shared" si="1"/>
        <v>43492</v>
      </c>
      <c r="H13" s="8" t="s">
        <v>18</v>
      </c>
      <c r="I13" s="2" t="str">
        <f t="shared" si="2"/>
        <v>Иванов Иван Иванович</v>
      </c>
      <c r="L13" s="18">
        <v>54454</v>
      </c>
      <c r="M13" s="18" t="s">
        <v>6</v>
      </c>
    </row>
    <row r="14" spans="1:13" x14ac:dyDescent="0.25">
      <c r="A14" s="18">
        <v>56479</v>
      </c>
      <c r="B14" s="2" t="s">
        <v>11</v>
      </c>
      <c r="C14" s="18">
        <v>1</v>
      </c>
      <c r="D14" s="2">
        <v>3000</v>
      </c>
      <c r="E14" s="2">
        <f t="shared" si="0"/>
        <v>3000</v>
      </c>
      <c r="F14" s="14">
        <v>42144</v>
      </c>
      <c r="G14" s="14">
        <f t="shared" si="1"/>
        <v>43970</v>
      </c>
      <c r="H14" s="8" t="s">
        <v>14</v>
      </c>
      <c r="I14" s="2" t="str">
        <f t="shared" si="2"/>
        <v>Иванов Иван Иванович</v>
      </c>
      <c r="L14" s="18">
        <v>48796</v>
      </c>
      <c r="M14" s="18" t="s">
        <v>7</v>
      </c>
    </row>
    <row r="15" spans="1:13" x14ac:dyDescent="0.25">
      <c r="A15" s="18">
        <v>45474</v>
      </c>
      <c r="B15" s="2" t="s">
        <v>12</v>
      </c>
      <c r="C15" s="18">
        <v>1</v>
      </c>
      <c r="D15" s="2">
        <v>2000</v>
      </c>
      <c r="E15" s="2">
        <f t="shared" si="0"/>
        <v>2000</v>
      </c>
      <c r="F15" s="14">
        <v>42292</v>
      </c>
      <c r="G15" s="14">
        <f t="shared" si="1"/>
        <v>44118</v>
      </c>
      <c r="H15" s="8" t="s">
        <v>15</v>
      </c>
      <c r="I15" s="2" t="str">
        <f t="shared" si="2"/>
        <v>Иванов Иван Иванович</v>
      </c>
      <c r="L15" s="18">
        <v>47954</v>
      </c>
      <c r="M15" s="18" t="s">
        <v>5</v>
      </c>
    </row>
    <row r="16" spans="1:13" x14ac:dyDescent="0.25">
      <c r="A16" s="18">
        <v>47854</v>
      </c>
      <c r="B16" s="2" t="s">
        <v>10</v>
      </c>
      <c r="C16" s="18">
        <v>1</v>
      </c>
      <c r="D16" s="2">
        <v>3800</v>
      </c>
      <c r="E16" s="2">
        <f t="shared" si="0"/>
        <v>3800</v>
      </c>
      <c r="F16" s="14">
        <v>42657</v>
      </c>
      <c r="G16" s="14">
        <f t="shared" si="1"/>
        <v>44482</v>
      </c>
      <c r="H16" s="8" t="s">
        <v>17</v>
      </c>
      <c r="I16" s="2" t="str">
        <f t="shared" si="2"/>
        <v>Иванов Иван Иванович</v>
      </c>
      <c r="L16" s="18">
        <v>78796</v>
      </c>
      <c r="M16" s="18" t="s">
        <v>8</v>
      </c>
    </row>
    <row r="17" spans="1:13" x14ac:dyDescent="0.25">
      <c r="A17" s="18">
        <v>48796</v>
      </c>
      <c r="B17" s="2" t="s">
        <v>9</v>
      </c>
      <c r="C17" s="18">
        <v>1</v>
      </c>
      <c r="D17" s="2">
        <v>2200</v>
      </c>
      <c r="E17" s="2">
        <f t="shared" si="0"/>
        <v>2200</v>
      </c>
      <c r="F17" s="14">
        <v>40889</v>
      </c>
      <c r="G17" s="14">
        <f t="shared" si="1"/>
        <v>42715</v>
      </c>
      <c r="H17" s="8" t="s">
        <v>17</v>
      </c>
      <c r="I17" s="2" t="str">
        <f t="shared" si="2"/>
        <v>Маслова Мария Васильевна</v>
      </c>
      <c r="L17" s="18">
        <v>47796</v>
      </c>
      <c r="M17" s="18" t="s">
        <v>8</v>
      </c>
    </row>
    <row r="18" spans="1:13" x14ac:dyDescent="0.25">
      <c r="A18" s="18">
        <v>64879</v>
      </c>
      <c r="B18" s="2" t="s">
        <v>9</v>
      </c>
      <c r="C18" s="18">
        <v>2</v>
      </c>
      <c r="D18" s="2">
        <v>2000</v>
      </c>
      <c r="E18" s="2">
        <f t="shared" si="0"/>
        <v>4000</v>
      </c>
      <c r="F18" s="14">
        <v>42205</v>
      </c>
      <c r="G18" s="14">
        <f t="shared" si="1"/>
        <v>44031</v>
      </c>
      <c r="H18" s="8" t="s">
        <v>17</v>
      </c>
      <c r="I18" s="2" t="str">
        <f t="shared" si="2"/>
        <v>Маслова Мария Васильевна</v>
      </c>
      <c r="L18" s="18">
        <v>45474</v>
      </c>
      <c r="M18" s="18" t="s">
        <v>4</v>
      </c>
    </row>
    <row r="19" spans="1:13" x14ac:dyDescent="0.25">
      <c r="A19" s="18">
        <v>64687</v>
      </c>
      <c r="B19" s="2" t="s">
        <v>9</v>
      </c>
      <c r="C19" s="18">
        <v>2</v>
      </c>
      <c r="D19" s="2">
        <v>2000</v>
      </c>
      <c r="E19" s="2">
        <f t="shared" si="0"/>
        <v>4000</v>
      </c>
      <c r="F19" s="14">
        <v>40321</v>
      </c>
      <c r="G19" s="14">
        <f t="shared" si="1"/>
        <v>42146</v>
      </c>
      <c r="H19" s="8" t="s">
        <v>16</v>
      </c>
      <c r="I19" s="2" t="str">
        <f t="shared" si="2"/>
        <v>Петров Петр Петрович</v>
      </c>
      <c r="L19" s="18">
        <v>48794</v>
      </c>
      <c r="M19" s="18" t="s">
        <v>8</v>
      </c>
    </row>
    <row r="20" spans="1:13" x14ac:dyDescent="0.25">
      <c r="A20" s="18">
        <v>47954</v>
      </c>
      <c r="B20" s="2" t="s">
        <v>10</v>
      </c>
      <c r="C20" s="18">
        <v>1</v>
      </c>
      <c r="D20" s="2">
        <v>3850</v>
      </c>
      <c r="E20" s="2">
        <f t="shared" si="0"/>
        <v>3850</v>
      </c>
      <c r="F20" s="14">
        <v>40644</v>
      </c>
      <c r="G20" s="14">
        <f t="shared" si="1"/>
        <v>42470</v>
      </c>
      <c r="H20" s="8" t="s">
        <v>18</v>
      </c>
      <c r="I20" s="2" t="str">
        <f t="shared" si="2"/>
        <v>Петров Петр Петрович</v>
      </c>
      <c r="L20" s="18">
        <v>64687</v>
      </c>
      <c r="M20" s="18" t="s">
        <v>5</v>
      </c>
    </row>
    <row r="21" spans="1:13" x14ac:dyDescent="0.25">
      <c r="A21" s="18">
        <v>95889</v>
      </c>
      <c r="B21" s="2" t="s">
        <v>10</v>
      </c>
      <c r="C21" s="18">
        <v>2</v>
      </c>
      <c r="D21" s="2">
        <v>2500</v>
      </c>
      <c r="E21" s="2">
        <f t="shared" si="0"/>
        <v>5000</v>
      </c>
      <c r="F21" s="14">
        <v>41412</v>
      </c>
      <c r="G21" s="14">
        <f t="shared" si="1"/>
        <v>43237</v>
      </c>
      <c r="H21" s="8" t="s">
        <v>14</v>
      </c>
      <c r="I21" s="2" t="str">
        <f t="shared" si="2"/>
        <v>Петров Петр Петрович</v>
      </c>
      <c r="L21" s="18">
        <v>55476</v>
      </c>
      <c r="M21" s="18" t="s">
        <v>8</v>
      </c>
    </row>
    <row r="22" spans="1:13" x14ac:dyDescent="0.25">
      <c r="A22" s="18">
        <v>58789</v>
      </c>
      <c r="B22" s="2" t="s">
        <v>10</v>
      </c>
      <c r="C22" s="18">
        <v>1</v>
      </c>
      <c r="D22" s="2">
        <v>3000</v>
      </c>
      <c r="E22" s="2">
        <f t="shared" si="0"/>
        <v>3000</v>
      </c>
      <c r="F22" s="14">
        <v>41740</v>
      </c>
      <c r="G22" s="14">
        <f t="shared" si="1"/>
        <v>43565</v>
      </c>
      <c r="H22" s="8" t="s">
        <v>17</v>
      </c>
      <c r="I22" s="2" t="str">
        <f t="shared" si="2"/>
        <v>Петров Петр Петрович</v>
      </c>
      <c r="L22" s="18">
        <v>45456</v>
      </c>
      <c r="M22" s="18" t="s">
        <v>4</v>
      </c>
    </row>
    <row r="23" spans="1:13" x14ac:dyDescent="0.25">
      <c r="A23" s="18">
        <v>54878</v>
      </c>
      <c r="B23" s="2" t="s">
        <v>10</v>
      </c>
      <c r="C23" s="18">
        <v>1</v>
      </c>
      <c r="D23" s="2">
        <v>3600</v>
      </c>
      <c r="E23" s="2">
        <f t="shared" si="0"/>
        <v>3600</v>
      </c>
      <c r="F23" s="14">
        <v>41747</v>
      </c>
      <c r="G23" s="14">
        <f t="shared" si="1"/>
        <v>43572</v>
      </c>
      <c r="H23" s="8" t="s">
        <v>16</v>
      </c>
      <c r="I23" s="2" t="str">
        <f t="shared" si="2"/>
        <v>Петров Петр Петрович</v>
      </c>
      <c r="L23" s="18">
        <v>64548</v>
      </c>
      <c r="M23" s="18" t="s">
        <v>6</v>
      </c>
    </row>
    <row r="24" spans="1:13" x14ac:dyDescent="0.25">
      <c r="A24" s="18">
        <v>47648</v>
      </c>
      <c r="B24" s="2" t="s">
        <v>9</v>
      </c>
      <c r="C24" s="18">
        <v>1</v>
      </c>
      <c r="D24" s="2">
        <v>2000</v>
      </c>
      <c r="E24" s="2">
        <f t="shared" si="0"/>
        <v>2000</v>
      </c>
      <c r="F24" s="14">
        <v>42207</v>
      </c>
      <c r="G24" s="14">
        <f t="shared" si="1"/>
        <v>44033</v>
      </c>
      <c r="H24" s="8" t="s">
        <v>18</v>
      </c>
      <c r="I24" s="2" t="str">
        <f t="shared" si="2"/>
        <v>Петров Петр Петрович</v>
      </c>
      <c r="L24" s="18">
        <v>46977</v>
      </c>
      <c r="M24" s="18" t="s">
        <v>8</v>
      </c>
    </row>
    <row r="25" spans="1:13" x14ac:dyDescent="0.25">
      <c r="A25" s="18">
        <v>64687</v>
      </c>
      <c r="B25" s="2" t="s">
        <v>9</v>
      </c>
      <c r="C25" s="18">
        <v>3</v>
      </c>
      <c r="D25" s="2">
        <v>2000</v>
      </c>
      <c r="E25" s="2">
        <f t="shared" si="0"/>
        <v>6000</v>
      </c>
      <c r="F25" s="14">
        <v>42546</v>
      </c>
      <c r="G25" s="14">
        <f t="shared" si="1"/>
        <v>44371</v>
      </c>
      <c r="H25" s="8" t="s">
        <v>16</v>
      </c>
      <c r="I25" s="2" t="str">
        <f t="shared" si="2"/>
        <v>Петров Петр Петрович</v>
      </c>
      <c r="L25" s="18">
        <v>55894</v>
      </c>
      <c r="M25" s="18" t="s">
        <v>5</v>
      </c>
    </row>
    <row r="26" spans="1:13" x14ac:dyDescent="0.25">
      <c r="A26" s="18">
        <v>55894</v>
      </c>
      <c r="B26" s="2" t="s">
        <v>11</v>
      </c>
      <c r="C26" s="18">
        <v>1</v>
      </c>
      <c r="D26" s="2">
        <v>3200</v>
      </c>
      <c r="E26" s="2">
        <f t="shared" si="0"/>
        <v>3200</v>
      </c>
      <c r="F26" s="14">
        <v>42556</v>
      </c>
      <c r="G26" s="14">
        <f t="shared" si="1"/>
        <v>44381</v>
      </c>
      <c r="H26" s="8" t="s">
        <v>14</v>
      </c>
      <c r="I26" s="2" t="str">
        <f t="shared" si="2"/>
        <v>Петров Петр Петрович</v>
      </c>
      <c r="L26" s="18">
        <v>78788</v>
      </c>
      <c r="M26" s="18" t="s">
        <v>8</v>
      </c>
    </row>
    <row r="27" spans="1:13" x14ac:dyDescent="0.25">
      <c r="A27" s="18">
        <v>46787</v>
      </c>
      <c r="B27" s="2" t="s">
        <v>10</v>
      </c>
      <c r="C27" s="18">
        <v>1</v>
      </c>
      <c r="D27" s="2">
        <v>2500</v>
      </c>
      <c r="E27" s="2">
        <f t="shared" si="0"/>
        <v>2500</v>
      </c>
      <c r="F27" s="14">
        <v>40378</v>
      </c>
      <c r="G27" s="14">
        <f t="shared" si="1"/>
        <v>42203</v>
      </c>
      <c r="H27" s="8" t="s">
        <v>18</v>
      </c>
      <c r="I27" s="2" t="str">
        <f t="shared" si="2"/>
        <v>Сидоров Михаил Юрьевич</v>
      </c>
      <c r="L27" s="18">
        <v>78896</v>
      </c>
      <c r="M27" s="18" t="s">
        <v>8</v>
      </c>
    </row>
    <row r="28" spans="1:13" x14ac:dyDescent="0.25">
      <c r="A28" s="18">
        <v>46977</v>
      </c>
      <c r="B28" s="2" t="s">
        <v>11</v>
      </c>
      <c r="C28" s="18">
        <v>2</v>
      </c>
      <c r="D28" s="2">
        <v>3100</v>
      </c>
      <c r="E28" s="2">
        <f t="shared" si="0"/>
        <v>6200</v>
      </c>
      <c r="F28" s="14">
        <v>40595</v>
      </c>
      <c r="G28" s="14">
        <f t="shared" si="1"/>
        <v>42420</v>
      </c>
      <c r="H28" s="8" t="s">
        <v>17</v>
      </c>
      <c r="I28" s="2" t="str">
        <f t="shared" si="2"/>
        <v>Сидоров Михаил Юрьевич</v>
      </c>
      <c r="L28" s="18">
        <v>47854</v>
      </c>
      <c r="M28" s="18" t="s">
        <v>4</v>
      </c>
    </row>
    <row r="29" spans="1:13" x14ac:dyDescent="0.25">
      <c r="A29" s="18">
        <v>48794</v>
      </c>
      <c r="B29" s="2" t="s">
        <v>9</v>
      </c>
      <c r="C29" s="18">
        <v>2</v>
      </c>
      <c r="D29" s="2">
        <v>2000</v>
      </c>
      <c r="E29" s="2">
        <f t="shared" si="0"/>
        <v>4000</v>
      </c>
      <c r="F29" s="14">
        <v>40856</v>
      </c>
      <c r="G29" s="14">
        <f t="shared" si="1"/>
        <v>42682</v>
      </c>
      <c r="H29" s="8" t="s">
        <v>18</v>
      </c>
      <c r="I29" s="2" t="str">
        <f t="shared" si="2"/>
        <v>Сидоров Михаил Юрьевич</v>
      </c>
      <c r="L29" s="18">
        <v>87899</v>
      </c>
      <c r="M29" s="18" t="s">
        <v>4</v>
      </c>
    </row>
    <row r="30" spans="1:13" x14ac:dyDescent="0.25">
      <c r="A30" s="18">
        <v>55476</v>
      </c>
      <c r="B30" s="2" t="s">
        <v>10</v>
      </c>
      <c r="C30" s="18">
        <v>2</v>
      </c>
      <c r="D30" s="2">
        <v>3500</v>
      </c>
      <c r="E30" s="2">
        <f t="shared" si="0"/>
        <v>7000</v>
      </c>
      <c r="F30" s="14">
        <v>41046</v>
      </c>
      <c r="G30" s="14">
        <f t="shared" si="1"/>
        <v>42871</v>
      </c>
      <c r="H30" s="8" t="s">
        <v>16</v>
      </c>
      <c r="I30" s="2" t="str">
        <f t="shared" si="2"/>
        <v>Сидоров Михаил Юрьевич</v>
      </c>
      <c r="L30" s="18">
        <v>45647</v>
      </c>
      <c r="M30" s="18" t="s">
        <v>6</v>
      </c>
    </row>
    <row r="31" spans="1:13" x14ac:dyDescent="0.25">
      <c r="A31" s="18">
        <v>47997</v>
      </c>
      <c r="B31" s="2" t="s">
        <v>9</v>
      </c>
      <c r="C31" s="18">
        <v>2</v>
      </c>
      <c r="D31" s="2">
        <v>2000</v>
      </c>
      <c r="E31" s="2">
        <f t="shared" si="0"/>
        <v>4000</v>
      </c>
      <c r="F31" s="14">
        <v>41413</v>
      </c>
      <c r="G31" s="14">
        <f t="shared" si="1"/>
        <v>43238</v>
      </c>
      <c r="H31" s="8" t="s">
        <v>14</v>
      </c>
      <c r="I31" s="2" t="str">
        <f t="shared" si="2"/>
        <v>Сидоров Михаил Юрьевич</v>
      </c>
      <c r="L31" s="18">
        <v>46478</v>
      </c>
      <c r="M31" s="18" t="s">
        <v>4</v>
      </c>
    </row>
    <row r="32" spans="1:13" x14ac:dyDescent="0.25">
      <c r="A32" s="18">
        <v>78796</v>
      </c>
      <c r="B32" s="2" t="s">
        <v>10</v>
      </c>
      <c r="C32" s="18">
        <v>1</v>
      </c>
      <c r="D32" s="2">
        <v>4000</v>
      </c>
      <c r="E32" s="2">
        <f t="shared" si="0"/>
        <v>4000</v>
      </c>
      <c r="F32" s="14">
        <v>41926</v>
      </c>
      <c r="G32" s="14">
        <f t="shared" si="1"/>
        <v>43751</v>
      </c>
      <c r="H32" s="8" t="s">
        <v>16</v>
      </c>
      <c r="I32" s="2" t="str">
        <f t="shared" si="2"/>
        <v>Сидоров Михаил Юрьевич</v>
      </c>
      <c r="L32" s="18">
        <v>46547</v>
      </c>
      <c r="M32" s="18" t="s">
        <v>6</v>
      </c>
    </row>
    <row r="33" spans="1:13" x14ac:dyDescent="0.25">
      <c r="A33" s="18">
        <v>54999</v>
      </c>
      <c r="B33" s="2" t="s">
        <v>11</v>
      </c>
      <c r="C33" s="18">
        <v>3</v>
      </c>
      <c r="D33" s="2">
        <v>3000</v>
      </c>
      <c r="E33" s="2">
        <f t="shared" si="0"/>
        <v>9000</v>
      </c>
      <c r="F33" s="14">
        <v>42176</v>
      </c>
      <c r="G33" s="14">
        <f t="shared" si="1"/>
        <v>44002</v>
      </c>
      <c r="H33" s="8" t="s">
        <v>17</v>
      </c>
      <c r="I33" s="2" t="str">
        <f t="shared" si="2"/>
        <v>Сидоров Михаил Юрьевич</v>
      </c>
      <c r="L33" s="18">
        <v>46787</v>
      </c>
      <c r="M33" s="18" t="s">
        <v>8</v>
      </c>
    </row>
    <row r="34" spans="1:13" x14ac:dyDescent="0.25">
      <c r="A34" s="18">
        <v>78896</v>
      </c>
      <c r="B34" s="2" t="s">
        <v>12</v>
      </c>
      <c r="C34" s="18">
        <v>5</v>
      </c>
      <c r="D34" s="2">
        <v>1900</v>
      </c>
      <c r="E34" s="2">
        <f t="shared" si="0"/>
        <v>9500</v>
      </c>
      <c r="F34" s="14">
        <v>42257</v>
      </c>
      <c r="G34" s="14">
        <f t="shared" si="1"/>
        <v>44083</v>
      </c>
      <c r="H34" s="8" t="s">
        <v>15</v>
      </c>
      <c r="I34" s="2" t="str">
        <f t="shared" si="2"/>
        <v>Сидоров Михаил Юрьевич</v>
      </c>
      <c r="L34" s="18">
        <v>47648</v>
      </c>
      <c r="M34" s="18" t="s">
        <v>5</v>
      </c>
    </row>
    <row r="35" spans="1:13" x14ac:dyDescent="0.25">
      <c r="A35" s="18">
        <v>78788</v>
      </c>
      <c r="B35" s="2" t="s">
        <v>12</v>
      </c>
      <c r="C35" s="18">
        <v>6</v>
      </c>
      <c r="D35" s="2">
        <v>1600</v>
      </c>
      <c r="E35" s="2">
        <f t="shared" si="0"/>
        <v>9600</v>
      </c>
      <c r="F35" s="14">
        <v>42613</v>
      </c>
      <c r="G35" s="14">
        <f t="shared" si="1"/>
        <v>44438</v>
      </c>
      <c r="H35" s="8" t="s">
        <v>15</v>
      </c>
      <c r="I35" s="2" t="str">
        <f t="shared" si="2"/>
        <v>Сидоров Михаил Юрьевич</v>
      </c>
      <c r="L35" s="18">
        <v>47997</v>
      </c>
      <c r="M35" s="18" t="s">
        <v>8</v>
      </c>
    </row>
    <row r="36" spans="1:13" x14ac:dyDescent="0.25">
      <c r="A36" s="18">
        <v>47796</v>
      </c>
      <c r="B36" s="2" t="s">
        <v>10</v>
      </c>
      <c r="C36" s="18">
        <v>1</v>
      </c>
      <c r="D36" s="2">
        <v>3850</v>
      </c>
      <c r="E36" s="2">
        <f t="shared" si="0"/>
        <v>3850</v>
      </c>
      <c r="F36" s="14">
        <v>42657</v>
      </c>
      <c r="G36" s="14">
        <f t="shared" si="1"/>
        <v>44482</v>
      </c>
      <c r="H36" s="8" t="s">
        <v>18</v>
      </c>
      <c r="I36" s="2" t="str">
        <f t="shared" si="2"/>
        <v>Сидоров Михаил Юрьевич</v>
      </c>
      <c r="L36" s="18">
        <v>54999</v>
      </c>
      <c r="M36" s="18" t="s">
        <v>8</v>
      </c>
    </row>
    <row r="37" spans="1:13" x14ac:dyDescent="0.25">
      <c r="A37" s="18">
        <v>45647</v>
      </c>
      <c r="B37" s="2" t="s">
        <v>11</v>
      </c>
      <c r="C37" s="18">
        <v>2</v>
      </c>
      <c r="D37" s="2">
        <v>2500</v>
      </c>
      <c r="E37" s="2">
        <f t="shared" si="0"/>
        <v>5000</v>
      </c>
      <c r="F37" s="14">
        <v>40602</v>
      </c>
      <c r="G37" s="14">
        <f t="shared" si="1"/>
        <v>42427</v>
      </c>
      <c r="H37" s="8" t="s">
        <v>18</v>
      </c>
      <c r="I37" s="2" t="str">
        <f t="shared" si="2"/>
        <v>Соколова Анна Андреевна</v>
      </c>
      <c r="L37" s="18">
        <v>56479</v>
      </c>
      <c r="M37" s="18" t="s">
        <v>4</v>
      </c>
    </row>
    <row r="38" spans="1:13" x14ac:dyDescent="0.25">
      <c r="A38" s="18">
        <v>46547</v>
      </c>
      <c r="B38" s="2" t="s">
        <v>9</v>
      </c>
      <c r="C38" s="18">
        <v>1</v>
      </c>
      <c r="D38" s="2">
        <v>2000</v>
      </c>
      <c r="E38" s="2">
        <f t="shared" si="0"/>
        <v>2000</v>
      </c>
      <c r="F38" s="14">
        <v>41841</v>
      </c>
      <c r="G38" s="14">
        <f t="shared" si="1"/>
        <v>43666</v>
      </c>
      <c r="H38" s="8" t="s">
        <v>17</v>
      </c>
      <c r="I38" s="2" t="str">
        <f t="shared" si="2"/>
        <v>Соколова Анна Андреевна</v>
      </c>
      <c r="L38" s="18">
        <v>58789</v>
      </c>
      <c r="M38" s="18" t="s">
        <v>5</v>
      </c>
    </row>
    <row r="39" spans="1:13" x14ac:dyDescent="0.25">
      <c r="A39" s="18">
        <v>54454</v>
      </c>
      <c r="B39" s="2" t="s">
        <v>9</v>
      </c>
      <c r="C39" s="18">
        <v>2</v>
      </c>
      <c r="D39" s="2">
        <v>2150</v>
      </c>
      <c r="E39" s="2">
        <f t="shared" si="0"/>
        <v>4300</v>
      </c>
      <c r="F39" s="14">
        <v>41974</v>
      </c>
      <c r="G39" s="14">
        <f t="shared" si="1"/>
        <v>43799</v>
      </c>
      <c r="H39" s="8" t="s">
        <v>16</v>
      </c>
      <c r="I39" s="2" t="str">
        <f t="shared" si="2"/>
        <v>Соколова Анна Андреевна</v>
      </c>
      <c r="L39" s="18">
        <v>64784</v>
      </c>
      <c r="M39" s="18" t="s">
        <v>6</v>
      </c>
    </row>
    <row r="40" spans="1:13" x14ac:dyDescent="0.25">
      <c r="A40" s="18">
        <v>64784</v>
      </c>
      <c r="B40" s="2" t="s">
        <v>10</v>
      </c>
      <c r="C40" s="18">
        <v>1</v>
      </c>
      <c r="D40" s="2">
        <v>3000</v>
      </c>
      <c r="E40" s="2">
        <f t="shared" si="0"/>
        <v>3000</v>
      </c>
      <c r="F40" s="14">
        <v>42299</v>
      </c>
      <c r="G40" s="14">
        <f t="shared" si="1"/>
        <v>44125</v>
      </c>
      <c r="H40" s="8" t="s">
        <v>17</v>
      </c>
      <c r="I40" s="2" t="str">
        <f t="shared" si="2"/>
        <v>Соколова Анна Андреевна</v>
      </c>
      <c r="L40" s="18">
        <v>64879</v>
      </c>
      <c r="M40" s="18" t="s">
        <v>7</v>
      </c>
    </row>
    <row r="41" spans="1:13" x14ac:dyDescent="0.25">
      <c r="A41" s="18">
        <v>64548</v>
      </c>
      <c r="B41" s="7" t="s">
        <v>11</v>
      </c>
      <c r="C41" s="19">
        <v>1</v>
      </c>
      <c r="D41" s="7">
        <v>3000</v>
      </c>
      <c r="E41" s="7">
        <f t="shared" si="0"/>
        <v>3000</v>
      </c>
      <c r="F41" s="14">
        <v>42556</v>
      </c>
      <c r="G41" s="14">
        <f t="shared" si="1"/>
        <v>44381</v>
      </c>
      <c r="H41" s="8" t="s">
        <v>14</v>
      </c>
      <c r="I41" s="2" t="str">
        <f t="shared" si="2"/>
        <v>Соколова Анна Андреевна</v>
      </c>
      <c r="L41" s="18">
        <v>95889</v>
      </c>
      <c r="M41" s="18" t="s">
        <v>5</v>
      </c>
    </row>
    <row r="42" spans="1:13" x14ac:dyDescent="0.25">
      <c r="B42" s="2" t="s">
        <v>25</v>
      </c>
      <c r="C42" s="11">
        <f>SUBTOTAL(9,C11,C41)</f>
        <v>3</v>
      </c>
      <c r="D42" s="12"/>
      <c r="E42" s="11"/>
      <c r="F42" s="15"/>
      <c r="G42" s="15"/>
    </row>
    <row r="43" spans="1:13" x14ac:dyDescent="0.25">
      <c r="F43" s="15"/>
      <c r="G43" s="15">
        <f ca="1">NOW()</f>
        <v>44900.542349884257</v>
      </c>
    </row>
    <row r="44" spans="1:13" x14ac:dyDescent="0.25">
      <c r="B44" s="9" t="s">
        <v>26</v>
      </c>
      <c r="C44" s="15"/>
      <c r="D44" s="15"/>
      <c r="E44" s="15"/>
      <c r="F44" s="15"/>
      <c r="G44" s="15"/>
    </row>
    <row r="45" spans="1:13" s="1" customFormat="1" ht="45" x14ac:dyDescent="0.25">
      <c r="A45" s="16"/>
      <c r="B45" s="10"/>
      <c r="C45" s="3" t="s">
        <v>27</v>
      </c>
      <c r="D45" s="3" t="s">
        <v>28</v>
      </c>
      <c r="E45" s="3" t="s">
        <v>29</v>
      </c>
      <c r="F45" s="16"/>
      <c r="G45" s="17"/>
      <c r="H45" s="6"/>
      <c r="L45" s="16"/>
      <c r="M45" s="16"/>
    </row>
    <row r="46" spans="1:13" x14ac:dyDescent="0.25">
      <c r="B46" s="2" t="s">
        <v>10</v>
      </c>
      <c r="C46" s="11">
        <f>COUNTIF($B$11:$B$41,$B46)</f>
        <v>11</v>
      </c>
      <c r="D46" s="11">
        <f>SUMIF($B$11:$B$41,$B46,$C$11:$C$41)</f>
        <v>13</v>
      </c>
      <c r="E46" s="11">
        <f>SUMIF($B$11:$B$41,$B46,$E$11:$E$41)</f>
        <v>42100</v>
      </c>
      <c r="G46" s="15"/>
      <c r="H46" s="5"/>
    </row>
    <row r="47" spans="1:13" x14ac:dyDescent="0.25">
      <c r="B47" s="2" t="s">
        <v>12</v>
      </c>
      <c r="C47" s="11">
        <f>COUNTIF($B$11:$B$41,$B47)</f>
        <v>3</v>
      </c>
      <c r="D47" s="11">
        <f>SUMIF($B$11:$B$41,$B47,$C$11:$C$41)</f>
        <v>12</v>
      </c>
      <c r="E47" s="11">
        <f>SUMIF($B$11:$B$41,$B47,$E$11:$E$41)</f>
        <v>21100</v>
      </c>
      <c r="G47" s="15"/>
      <c r="H47" s="5"/>
    </row>
  </sheetData>
  <sortState xmlns:xlrd2="http://schemas.microsoft.com/office/spreadsheetml/2017/richdata2" ref="A4:J34">
    <sortCondition ref="J4:J34"/>
    <sortCondition ref="H4:H34"/>
    <sortCondition descending="1" ref="F4:F34"/>
  </sortState>
  <mergeCells count="1">
    <mergeCell ref="L9:M9"/>
  </mergeCells>
  <conditionalFormatting sqref="G11:G41">
    <cfRule type="cellIs" dxfId="0" priority="1" operator="lessThan">
      <formula>$G$43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A24-6D99-4AB5-9D1B-AB2D248B40C8}">
  <dimension ref="A3:F10"/>
  <sheetViews>
    <sheetView workbookViewId="0">
      <selection activeCell="A3" sqref="A3"/>
    </sheetView>
  </sheetViews>
  <sheetFormatPr defaultRowHeight="15" x14ac:dyDescent="0.25"/>
  <cols>
    <col min="1" max="1" width="37.28515625" bestFit="1" customWidth="1"/>
    <col min="2" max="2" width="20.85546875" bestFit="1" customWidth="1"/>
    <col min="3" max="3" width="10.5703125" bestFit="1" customWidth="1"/>
    <col min="4" max="4" width="10.85546875" bestFit="1" customWidth="1"/>
    <col min="5" max="5" width="6.42578125" bestFit="1" customWidth="1"/>
    <col min="6" max="6" width="11.85546875" bestFit="1" customWidth="1"/>
  </cols>
  <sheetData>
    <row r="3" spans="1:6" x14ac:dyDescent="0.25">
      <c r="A3" s="51" t="s">
        <v>192</v>
      </c>
      <c r="B3" s="51" t="s">
        <v>195</v>
      </c>
    </row>
    <row r="4" spans="1:6" x14ac:dyDescent="0.25">
      <c r="A4" s="51" t="s">
        <v>193</v>
      </c>
      <c r="B4" t="s">
        <v>9</v>
      </c>
      <c r="C4" t="s">
        <v>10</v>
      </c>
      <c r="D4" t="s">
        <v>11</v>
      </c>
      <c r="E4" t="s">
        <v>12</v>
      </c>
      <c r="F4" t="s">
        <v>194</v>
      </c>
    </row>
    <row r="5" spans="1:6" x14ac:dyDescent="0.25">
      <c r="A5" s="52" t="s">
        <v>18</v>
      </c>
      <c r="B5" s="50">
        <v>6</v>
      </c>
      <c r="C5" s="50">
        <v>3</v>
      </c>
      <c r="D5" s="50">
        <v>2</v>
      </c>
      <c r="E5" s="50"/>
      <c r="F5" s="50">
        <v>11</v>
      </c>
    </row>
    <row r="6" spans="1:6" x14ac:dyDescent="0.25">
      <c r="A6" s="52" t="s">
        <v>16</v>
      </c>
      <c r="B6" s="50">
        <v>7</v>
      </c>
      <c r="C6" s="50">
        <v>4</v>
      </c>
      <c r="D6" s="50"/>
      <c r="E6" s="50"/>
      <c r="F6" s="50">
        <v>11</v>
      </c>
    </row>
    <row r="7" spans="1:6" x14ac:dyDescent="0.25">
      <c r="A7" s="52" t="s">
        <v>17</v>
      </c>
      <c r="B7" s="50">
        <v>4</v>
      </c>
      <c r="C7" s="50">
        <v>3</v>
      </c>
      <c r="D7" s="50">
        <v>5</v>
      </c>
      <c r="E7" s="50"/>
      <c r="F7" s="50">
        <v>12</v>
      </c>
    </row>
    <row r="8" spans="1:6" x14ac:dyDescent="0.25">
      <c r="A8" s="52" t="s">
        <v>15</v>
      </c>
      <c r="B8" s="50"/>
      <c r="C8" s="50"/>
      <c r="D8" s="50"/>
      <c r="E8" s="50">
        <v>12</v>
      </c>
      <c r="F8" s="50">
        <v>12</v>
      </c>
    </row>
    <row r="9" spans="1:6" x14ac:dyDescent="0.25">
      <c r="A9" s="52" t="s">
        <v>14</v>
      </c>
      <c r="B9" s="50">
        <v>4</v>
      </c>
      <c r="C9" s="50">
        <v>3</v>
      </c>
      <c r="D9" s="50">
        <v>3</v>
      </c>
      <c r="E9" s="50"/>
      <c r="F9" s="50">
        <v>10</v>
      </c>
    </row>
    <row r="10" spans="1:6" x14ac:dyDescent="0.25">
      <c r="A10" s="52" t="s">
        <v>194</v>
      </c>
      <c r="B10" s="50">
        <v>21</v>
      </c>
      <c r="C10" s="50">
        <v>13</v>
      </c>
      <c r="D10" s="50">
        <v>10</v>
      </c>
      <c r="E10" s="50">
        <v>12</v>
      </c>
      <c r="F10" s="50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3"/>
  <sheetViews>
    <sheetView tabSelected="1" topLeftCell="A16" workbookViewId="0">
      <selection activeCell="J27" sqref="J27"/>
    </sheetView>
  </sheetViews>
  <sheetFormatPr defaultRowHeight="15" x14ac:dyDescent="0.25"/>
  <cols>
    <col min="1" max="1" width="15.140625" style="38" customWidth="1"/>
    <col min="2" max="4" width="15" style="26" customWidth="1"/>
    <col min="5" max="5" width="10" style="27" customWidth="1"/>
    <col min="6" max="6" width="25" style="27" customWidth="1"/>
    <col min="7" max="7" width="22.85546875" style="28" customWidth="1"/>
    <col min="8" max="8" width="22.7109375" style="28" customWidth="1"/>
    <col min="9" max="9" width="55.42578125" style="28" customWidth="1"/>
    <col min="10" max="10" width="20.85546875" style="38" customWidth="1"/>
    <col min="11" max="11" width="10.28515625" style="38" customWidth="1"/>
    <col min="12" max="16384" width="9.140625" style="38"/>
  </cols>
  <sheetData>
    <row r="1" spans="1:10" x14ac:dyDescent="0.25">
      <c r="B1" s="9" t="s">
        <v>37</v>
      </c>
    </row>
    <row r="2" spans="1:10" x14ac:dyDescent="0.25">
      <c r="A2" s="36" t="s">
        <v>19</v>
      </c>
      <c r="B2" s="38" t="s">
        <v>186</v>
      </c>
    </row>
    <row r="3" spans="1:10" x14ac:dyDescent="0.25">
      <c r="A3" s="36" t="s">
        <v>32</v>
      </c>
      <c r="B3" s="53" t="s">
        <v>185</v>
      </c>
      <c r="J3" s="38" t="str">
        <f>INDEX(F8:F75,MATCH(MIN(G8:G75),G8:G75,0))</f>
        <v>Ю. А. Антонов</v>
      </c>
    </row>
    <row r="4" spans="1:10" x14ac:dyDescent="0.25">
      <c r="A4" s="36" t="s">
        <v>33</v>
      </c>
      <c r="B4" s="26" t="s">
        <v>176</v>
      </c>
    </row>
    <row r="6" spans="1:10" x14ac:dyDescent="0.25">
      <c r="A6" s="21" t="s">
        <v>177</v>
      </c>
      <c r="D6" s="27"/>
      <c r="F6" s="28"/>
      <c r="I6" s="38"/>
    </row>
    <row r="7" spans="1:10" ht="47.25" customHeight="1" x14ac:dyDescent="0.25">
      <c r="A7" s="39" t="s">
        <v>169</v>
      </c>
      <c r="B7" s="39" t="s">
        <v>170</v>
      </c>
      <c r="C7" s="39" t="s">
        <v>171</v>
      </c>
      <c r="D7" s="39" t="s">
        <v>172</v>
      </c>
      <c r="E7" s="39" t="s">
        <v>173</v>
      </c>
      <c r="F7" s="40" t="s">
        <v>174</v>
      </c>
      <c r="G7" s="40" t="s">
        <v>168</v>
      </c>
      <c r="H7" s="29"/>
      <c r="I7" s="35" t="s">
        <v>178</v>
      </c>
      <c r="J7" s="39" t="s">
        <v>172</v>
      </c>
    </row>
    <row r="8" spans="1:10" x14ac:dyDescent="0.25">
      <c r="A8" s="30" t="s">
        <v>41</v>
      </c>
      <c r="B8" s="30" t="s">
        <v>42</v>
      </c>
      <c r="C8" s="30" t="s">
        <v>43</v>
      </c>
      <c r="D8" s="31" t="s">
        <v>44</v>
      </c>
      <c r="E8" s="46">
        <v>1550</v>
      </c>
      <c r="F8" s="49" t="str">
        <f>_xlfn.CONCAT(LEFT(B8,1),". ",LEFT(C8,1),". ",A8)</f>
        <v>В. И. Абрамов</v>
      </c>
      <c r="G8" s="32">
        <f>E8 * INDEX($I$7:$J$11,MATCH(D8,$J$7:$J$11,0),1)</f>
        <v>1860</v>
      </c>
      <c r="H8" s="33"/>
      <c r="I8" s="34">
        <v>1.1000000000000001</v>
      </c>
      <c r="J8" s="35" t="s">
        <v>45</v>
      </c>
    </row>
    <row r="9" spans="1:10" x14ac:dyDescent="0.25">
      <c r="A9" s="30" t="s">
        <v>46</v>
      </c>
      <c r="B9" s="30" t="s">
        <v>47</v>
      </c>
      <c r="C9" s="30" t="s">
        <v>48</v>
      </c>
      <c r="D9" s="31" t="s">
        <v>49</v>
      </c>
      <c r="E9" s="46">
        <v>950</v>
      </c>
      <c r="F9" s="49" t="str">
        <f t="shared" ref="F9:F72" si="0">_xlfn.CONCAT(LEFT(B9,1),". ",LEFT(C9,1),". ",A9)</f>
        <v>Е. Н. Абрикосова</v>
      </c>
      <c r="G9" s="32">
        <f t="shared" ref="G9:G72" si="1">E9 * INDEX($I$7:$J$11,MATCH(D9,$J$7:$J$11,0),1)</f>
        <v>1710</v>
      </c>
      <c r="H9" s="33"/>
      <c r="I9" s="34">
        <v>1.8</v>
      </c>
      <c r="J9" s="35" t="s">
        <v>49</v>
      </c>
    </row>
    <row r="10" spans="1:10" x14ac:dyDescent="0.25">
      <c r="A10" s="30" t="s">
        <v>50</v>
      </c>
      <c r="B10" s="30" t="s">
        <v>51</v>
      </c>
      <c r="C10" s="30" t="s">
        <v>43</v>
      </c>
      <c r="D10" s="31" t="s">
        <v>45</v>
      </c>
      <c r="E10" s="46">
        <v>1700</v>
      </c>
      <c r="F10" s="49" t="str">
        <f t="shared" si="0"/>
        <v>С. И. Александров</v>
      </c>
      <c r="G10" s="32">
        <f t="shared" si="1"/>
        <v>1870.0000000000002</v>
      </c>
      <c r="H10" s="33"/>
      <c r="I10" s="34">
        <v>1.2</v>
      </c>
      <c r="J10" s="35" t="s">
        <v>44</v>
      </c>
    </row>
    <row r="11" spans="1:10" x14ac:dyDescent="0.25">
      <c r="A11" s="30" t="s">
        <v>52</v>
      </c>
      <c r="B11" s="30" t="s">
        <v>53</v>
      </c>
      <c r="C11" s="30" t="s">
        <v>54</v>
      </c>
      <c r="D11" s="31" t="s">
        <v>44</v>
      </c>
      <c r="E11" s="46">
        <v>1150</v>
      </c>
      <c r="F11" s="49" t="str">
        <f t="shared" si="0"/>
        <v>В. Б. Андреев</v>
      </c>
      <c r="G11" s="32">
        <f t="shared" si="1"/>
        <v>1380</v>
      </c>
      <c r="H11" s="33"/>
      <c r="I11" s="34">
        <v>1.4</v>
      </c>
      <c r="J11" s="35" t="s">
        <v>55</v>
      </c>
    </row>
    <row r="12" spans="1:10" x14ac:dyDescent="0.25">
      <c r="A12" s="30" t="s">
        <v>56</v>
      </c>
      <c r="B12" s="30" t="s">
        <v>57</v>
      </c>
      <c r="C12" s="30" t="s">
        <v>58</v>
      </c>
      <c r="D12" s="31" t="s">
        <v>45</v>
      </c>
      <c r="E12" s="46">
        <v>503</v>
      </c>
      <c r="F12" s="49" t="str">
        <f t="shared" si="0"/>
        <v>Ю. А. Антонов</v>
      </c>
      <c r="G12" s="32">
        <f t="shared" si="1"/>
        <v>553.30000000000007</v>
      </c>
      <c r="H12" s="33"/>
      <c r="I12" s="38"/>
    </row>
    <row r="13" spans="1:10" x14ac:dyDescent="0.25">
      <c r="A13" s="30" t="s">
        <v>59</v>
      </c>
      <c r="B13" s="30" t="s">
        <v>60</v>
      </c>
      <c r="C13" s="30" t="s">
        <v>48</v>
      </c>
      <c r="D13" s="31" t="s">
        <v>45</v>
      </c>
      <c r="E13" s="46">
        <v>850</v>
      </c>
      <c r="F13" s="49" t="str">
        <f t="shared" si="0"/>
        <v>А. Н. Антонова</v>
      </c>
      <c r="G13" s="32">
        <f t="shared" si="1"/>
        <v>935.00000000000011</v>
      </c>
      <c r="H13" s="33"/>
      <c r="I13" s="38"/>
    </row>
    <row r="14" spans="1:10" x14ac:dyDescent="0.25">
      <c r="A14" s="30" t="s">
        <v>61</v>
      </c>
      <c r="B14" s="30" t="s">
        <v>62</v>
      </c>
      <c r="C14" s="30" t="s">
        <v>63</v>
      </c>
      <c r="D14" s="31" t="s">
        <v>45</v>
      </c>
      <c r="E14" s="46">
        <v>1000</v>
      </c>
      <c r="F14" s="49" t="str">
        <f t="shared" si="0"/>
        <v>В. В. Барсуков</v>
      </c>
      <c r="G14" s="32">
        <f t="shared" si="1"/>
        <v>1100</v>
      </c>
      <c r="H14" s="33"/>
      <c r="I14" s="38"/>
    </row>
    <row r="15" spans="1:10" x14ac:dyDescent="0.25">
      <c r="A15" s="30" t="s">
        <v>64</v>
      </c>
      <c r="B15" s="30" t="s">
        <v>51</v>
      </c>
      <c r="C15" s="30" t="s">
        <v>65</v>
      </c>
      <c r="D15" s="31" t="s">
        <v>55</v>
      </c>
      <c r="E15" s="46">
        <v>1150</v>
      </c>
      <c r="F15" s="49" t="str">
        <f t="shared" si="0"/>
        <v>С. П. Бахарев</v>
      </c>
      <c r="G15" s="32">
        <f t="shared" si="1"/>
        <v>1610</v>
      </c>
      <c r="H15" s="33"/>
      <c r="I15" s="20" t="s">
        <v>180</v>
      </c>
    </row>
    <row r="16" spans="1:10" x14ac:dyDescent="0.25">
      <c r="A16" s="30" t="s">
        <v>66</v>
      </c>
      <c r="B16" s="30" t="s">
        <v>51</v>
      </c>
      <c r="C16" s="30" t="s">
        <v>67</v>
      </c>
      <c r="D16" s="31" t="s">
        <v>45</v>
      </c>
      <c r="E16" s="46">
        <v>1150</v>
      </c>
      <c r="F16" s="49" t="str">
        <f t="shared" si="0"/>
        <v>С. И. Бородкин</v>
      </c>
      <c r="G16" s="32">
        <f t="shared" si="1"/>
        <v>1265</v>
      </c>
      <c r="H16" s="33"/>
      <c r="I16" s="41" t="s">
        <v>179</v>
      </c>
      <c r="J16" s="43">
        <f>MIN(G8:G75)</f>
        <v>553.30000000000007</v>
      </c>
    </row>
    <row r="17" spans="1:11" x14ac:dyDescent="0.25">
      <c r="A17" s="30" t="s">
        <v>68</v>
      </c>
      <c r="B17" s="30" t="s">
        <v>69</v>
      </c>
      <c r="C17" s="30" t="s">
        <v>70</v>
      </c>
      <c r="D17" s="31" t="s">
        <v>44</v>
      </c>
      <c r="E17" s="46">
        <v>1000</v>
      </c>
      <c r="F17" s="49" t="str">
        <f t="shared" si="0"/>
        <v>Е. С. Верховский</v>
      </c>
      <c r="G17" s="32">
        <f t="shared" si="1"/>
        <v>1200</v>
      </c>
      <c r="H17" s="33"/>
      <c r="I17" s="41" t="s">
        <v>181</v>
      </c>
      <c r="J17" s="44">
        <f>_xlfn.MAXIFS(G8:G75,D8:D75,J11)</f>
        <v>2170</v>
      </c>
    </row>
    <row r="18" spans="1:11" x14ac:dyDescent="0.25">
      <c r="A18" s="30" t="s">
        <v>71</v>
      </c>
      <c r="B18" s="30" t="s">
        <v>53</v>
      </c>
      <c r="C18" s="30" t="s">
        <v>72</v>
      </c>
      <c r="D18" s="31" t="s">
        <v>49</v>
      </c>
      <c r="E18" s="46">
        <v>1150</v>
      </c>
      <c r="F18" s="49" t="str">
        <f t="shared" si="0"/>
        <v>В. Н. Вершинин</v>
      </c>
      <c r="G18" s="32">
        <f t="shared" si="1"/>
        <v>2070</v>
      </c>
      <c r="H18" s="33"/>
      <c r="I18" s="42" t="s">
        <v>184</v>
      </c>
      <c r="J18" s="45" t="str">
        <f>INDEX(F8:F75,MATCH(MIN(G8:G75),G8:G75,0))</f>
        <v>Ю. А. Антонов</v>
      </c>
    </row>
    <row r="19" spans="1:11" x14ac:dyDescent="0.25">
      <c r="A19" s="30" t="s">
        <v>73</v>
      </c>
      <c r="B19" s="30" t="s">
        <v>42</v>
      </c>
      <c r="C19" s="30" t="s">
        <v>74</v>
      </c>
      <c r="D19" s="31" t="s">
        <v>49</v>
      </c>
      <c r="E19" s="46">
        <v>503</v>
      </c>
      <c r="F19" s="49" t="str">
        <f t="shared" si="0"/>
        <v>В. А. Воронов</v>
      </c>
      <c r="G19" s="32">
        <f t="shared" si="1"/>
        <v>905.4</v>
      </c>
      <c r="H19" s="33"/>
      <c r="I19" s="38"/>
    </row>
    <row r="20" spans="1:11" x14ac:dyDescent="0.25">
      <c r="A20" s="30" t="s">
        <v>75</v>
      </c>
      <c r="B20" s="30" t="s">
        <v>76</v>
      </c>
      <c r="C20" s="30" t="s">
        <v>77</v>
      </c>
      <c r="D20" s="31" t="s">
        <v>44</v>
      </c>
      <c r="E20" s="46">
        <v>1000</v>
      </c>
      <c r="F20" s="49" t="str">
        <f t="shared" si="0"/>
        <v>М. А. Галкина</v>
      </c>
      <c r="G20" s="32">
        <f t="shared" si="1"/>
        <v>1200</v>
      </c>
      <c r="H20" s="33"/>
      <c r="I20" s="38"/>
    </row>
    <row r="21" spans="1:11" x14ac:dyDescent="0.25">
      <c r="A21" s="30" t="s">
        <v>78</v>
      </c>
      <c r="B21" s="30" t="s">
        <v>79</v>
      </c>
      <c r="C21" s="30" t="s">
        <v>80</v>
      </c>
      <c r="D21" s="31" t="s">
        <v>55</v>
      </c>
      <c r="E21" s="46">
        <v>1050</v>
      </c>
      <c r="F21" s="49" t="str">
        <f t="shared" si="0"/>
        <v>А. П. Голубкова</v>
      </c>
      <c r="G21" s="32">
        <f t="shared" si="1"/>
        <v>1470</v>
      </c>
      <c r="H21" s="33"/>
      <c r="I21" s="38"/>
    </row>
    <row r="22" spans="1:11" x14ac:dyDescent="0.25">
      <c r="A22" s="30" t="s">
        <v>81</v>
      </c>
      <c r="B22" s="30" t="s">
        <v>82</v>
      </c>
      <c r="C22" s="30" t="s">
        <v>83</v>
      </c>
      <c r="D22" s="31" t="s">
        <v>55</v>
      </c>
      <c r="E22" s="46">
        <v>1550</v>
      </c>
      <c r="F22" s="49" t="str">
        <f t="shared" si="0"/>
        <v>Н. Я. Григорьев</v>
      </c>
      <c r="G22" s="32">
        <f t="shared" si="1"/>
        <v>2170</v>
      </c>
      <c r="H22" s="33"/>
      <c r="I22" s="38"/>
    </row>
    <row r="23" spans="1:11" x14ac:dyDescent="0.25">
      <c r="A23" s="30" t="s">
        <v>84</v>
      </c>
      <c r="B23" s="30" t="s">
        <v>85</v>
      </c>
      <c r="C23" s="30" t="s">
        <v>86</v>
      </c>
      <c r="D23" s="31" t="s">
        <v>55</v>
      </c>
      <c r="E23" s="46">
        <v>950</v>
      </c>
      <c r="F23" s="49" t="str">
        <f t="shared" si="0"/>
        <v>О. В. Гришин</v>
      </c>
      <c r="G23" s="32">
        <f t="shared" si="1"/>
        <v>1330</v>
      </c>
      <c r="H23" s="33"/>
      <c r="I23" s="38" t="s">
        <v>196</v>
      </c>
    </row>
    <row r="24" spans="1:11" x14ac:dyDescent="0.25">
      <c r="A24" s="30" t="s">
        <v>87</v>
      </c>
      <c r="B24" s="30" t="s">
        <v>88</v>
      </c>
      <c r="C24" s="30" t="s">
        <v>89</v>
      </c>
      <c r="D24" s="31" t="s">
        <v>55</v>
      </c>
      <c r="E24" s="46">
        <v>1000</v>
      </c>
      <c r="F24" s="49" t="str">
        <f t="shared" si="0"/>
        <v>А. В. Грушин</v>
      </c>
      <c r="G24" s="32">
        <f t="shared" si="1"/>
        <v>1400</v>
      </c>
      <c r="H24" s="33"/>
      <c r="I24" s="38"/>
    </row>
    <row r="25" spans="1:11" x14ac:dyDescent="0.25">
      <c r="A25" s="30" t="s">
        <v>90</v>
      </c>
      <c r="B25" s="30" t="s">
        <v>82</v>
      </c>
      <c r="C25" s="30" t="s">
        <v>74</v>
      </c>
      <c r="D25" s="31" t="s">
        <v>45</v>
      </c>
      <c r="E25" s="46">
        <v>1150</v>
      </c>
      <c r="F25" s="49" t="str">
        <f t="shared" si="0"/>
        <v>Н. А. Гусев</v>
      </c>
      <c r="G25" s="32">
        <f t="shared" si="1"/>
        <v>1265</v>
      </c>
      <c r="H25" s="33"/>
      <c r="I25" s="38"/>
      <c r="J25" s="38" t="str">
        <f>INDEX(D8:G75,MATCH(J9,D8:D75,0),3)</f>
        <v>Е. Н. Абрикосова</v>
      </c>
    </row>
    <row r="26" spans="1:11" x14ac:dyDescent="0.25">
      <c r="A26" s="30" t="s">
        <v>91</v>
      </c>
      <c r="B26" s="30" t="s">
        <v>92</v>
      </c>
      <c r="C26" s="30" t="s">
        <v>93</v>
      </c>
      <c r="D26" s="31" t="s">
        <v>55</v>
      </c>
      <c r="E26" s="46">
        <v>1000</v>
      </c>
      <c r="F26" s="49" t="str">
        <f t="shared" si="0"/>
        <v>К. Т. Давиденко</v>
      </c>
      <c r="G26" s="32">
        <f t="shared" si="1"/>
        <v>1400</v>
      </c>
      <c r="H26" s="33"/>
      <c r="I26" s="38"/>
    </row>
    <row r="27" spans="1:11" x14ac:dyDescent="0.25">
      <c r="A27" s="30" t="s">
        <v>94</v>
      </c>
      <c r="B27" s="30" t="s">
        <v>88</v>
      </c>
      <c r="C27" s="30" t="s">
        <v>72</v>
      </c>
      <c r="D27" s="31" t="s">
        <v>55</v>
      </c>
      <c r="E27" s="46">
        <v>1000</v>
      </c>
      <c r="F27" s="49" t="str">
        <f t="shared" si="0"/>
        <v>А. Н. Дмитриев</v>
      </c>
      <c r="G27" s="32">
        <f t="shared" si="1"/>
        <v>1400</v>
      </c>
      <c r="H27" s="33"/>
      <c r="I27" s="38"/>
      <c r="J27" s="25" t="str" cm="1">
        <f t="array" ref="J27:K27">INDEX(F8:G75,MATCH(MIN(G8:G75),G8:G75,0)*MATCH(J9,D8:D75,0),0)</f>
        <v>Е. С. Верховский</v>
      </c>
      <c r="K27" s="38">
        <v>1200</v>
      </c>
    </row>
    <row r="28" spans="1:11" x14ac:dyDescent="0.25">
      <c r="A28" s="30" t="s">
        <v>95</v>
      </c>
      <c r="B28" s="30" t="s">
        <v>85</v>
      </c>
      <c r="C28" s="30" t="s">
        <v>96</v>
      </c>
      <c r="D28" s="31" t="s">
        <v>55</v>
      </c>
      <c r="E28" s="46">
        <v>800</v>
      </c>
      <c r="F28" s="49" t="str">
        <f t="shared" si="0"/>
        <v>О. Т. Ермаков</v>
      </c>
      <c r="G28" s="32">
        <f t="shared" si="1"/>
        <v>1120</v>
      </c>
      <c r="H28" s="33"/>
      <c r="I28" s="38"/>
    </row>
    <row r="29" spans="1:11" x14ac:dyDescent="0.25">
      <c r="A29" s="30" t="s">
        <v>97</v>
      </c>
      <c r="B29" s="30" t="s">
        <v>98</v>
      </c>
      <c r="C29" s="30" t="s">
        <v>72</v>
      </c>
      <c r="D29" s="31" t="s">
        <v>55</v>
      </c>
      <c r="E29" s="46">
        <v>503</v>
      </c>
      <c r="F29" s="49" t="str">
        <f t="shared" si="0"/>
        <v>Д. Н. Ермилов</v>
      </c>
      <c r="G29" s="32">
        <f t="shared" si="1"/>
        <v>704.19999999999993</v>
      </c>
      <c r="H29" s="33"/>
      <c r="I29" s="38"/>
    </row>
    <row r="30" spans="1:11" x14ac:dyDescent="0.25">
      <c r="A30" s="30" t="s">
        <v>97</v>
      </c>
      <c r="B30" s="30" t="s">
        <v>88</v>
      </c>
      <c r="C30" s="30" t="s">
        <v>99</v>
      </c>
      <c r="D30" s="31" t="s">
        <v>55</v>
      </c>
      <c r="E30" s="46">
        <v>1000</v>
      </c>
      <c r="F30" s="49" t="str">
        <f t="shared" si="0"/>
        <v>А. М. Ермилов</v>
      </c>
      <c r="G30" s="32">
        <f t="shared" si="1"/>
        <v>1400</v>
      </c>
      <c r="H30" s="33"/>
      <c r="I30" s="38"/>
    </row>
    <row r="31" spans="1:11" x14ac:dyDescent="0.25">
      <c r="A31" s="30" t="s">
        <v>100</v>
      </c>
      <c r="B31" s="30" t="s">
        <v>62</v>
      </c>
      <c r="C31" s="30" t="s">
        <v>101</v>
      </c>
      <c r="D31" s="31" t="s">
        <v>55</v>
      </c>
      <c r="E31" s="46">
        <v>1550</v>
      </c>
      <c r="F31" s="49" t="str">
        <f t="shared" si="0"/>
        <v>В. Ю. Кирсанов</v>
      </c>
      <c r="G31" s="32">
        <f t="shared" si="1"/>
        <v>2170</v>
      </c>
      <c r="H31" s="33"/>
      <c r="I31" s="38"/>
    </row>
    <row r="32" spans="1:11" x14ac:dyDescent="0.25">
      <c r="A32" s="30" t="s">
        <v>102</v>
      </c>
      <c r="B32" s="30" t="s">
        <v>60</v>
      </c>
      <c r="C32" s="30" t="s">
        <v>48</v>
      </c>
      <c r="D32" s="31" t="s">
        <v>55</v>
      </c>
      <c r="E32" s="46">
        <v>850</v>
      </c>
      <c r="F32" s="49" t="str">
        <f t="shared" si="0"/>
        <v>А. Н. Клокова</v>
      </c>
      <c r="G32" s="32">
        <f t="shared" si="1"/>
        <v>1190</v>
      </c>
      <c r="H32" s="33"/>
      <c r="I32" s="38"/>
    </row>
    <row r="33" spans="1:9" x14ac:dyDescent="0.25">
      <c r="A33" s="30" t="s">
        <v>103</v>
      </c>
      <c r="B33" s="30" t="s">
        <v>104</v>
      </c>
      <c r="C33" s="30" t="s">
        <v>105</v>
      </c>
      <c r="D33" s="31" t="s">
        <v>49</v>
      </c>
      <c r="E33" s="46">
        <v>1700</v>
      </c>
      <c r="F33" s="49" t="str">
        <f t="shared" si="0"/>
        <v>Н. И. Колобова</v>
      </c>
      <c r="G33" s="32">
        <f t="shared" si="1"/>
        <v>3060</v>
      </c>
      <c r="H33" s="33"/>
      <c r="I33" s="38"/>
    </row>
    <row r="34" spans="1:9" x14ac:dyDescent="0.25">
      <c r="A34" s="30" t="s">
        <v>106</v>
      </c>
      <c r="B34" s="30" t="s">
        <v>62</v>
      </c>
      <c r="C34" s="30" t="s">
        <v>107</v>
      </c>
      <c r="D34" s="31" t="s">
        <v>55</v>
      </c>
      <c r="E34" s="46">
        <v>1150</v>
      </c>
      <c r="F34" s="49" t="str">
        <f t="shared" si="0"/>
        <v>В. П. Котов</v>
      </c>
      <c r="G34" s="32">
        <f t="shared" si="1"/>
        <v>1610</v>
      </c>
      <c r="H34" s="33"/>
      <c r="I34" s="38"/>
    </row>
    <row r="35" spans="1:9" x14ac:dyDescent="0.25">
      <c r="A35" s="30" t="s">
        <v>108</v>
      </c>
      <c r="B35" s="30" t="s">
        <v>53</v>
      </c>
      <c r="C35" s="30" t="s">
        <v>107</v>
      </c>
      <c r="D35" s="31" t="s">
        <v>44</v>
      </c>
      <c r="E35" s="46">
        <v>1150</v>
      </c>
      <c r="F35" s="49" t="str">
        <f t="shared" si="0"/>
        <v>В. П. Кошкин</v>
      </c>
      <c r="G35" s="32">
        <f t="shared" si="1"/>
        <v>1380</v>
      </c>
      <c r="H35" s="33"/>
      <c r="I35" s="38"/>
    </row>
    <row r="36" spans="1:9" x14ac:dyDescent="0.25">
      <c r="A36" s="30" t="s">
        <v>109</v>
      </c>
      <c r="B36" s="30" t="s">
        <v>60</v>
      </c>
      <c r="C36" s="30" t="s">
        <v>110</v>
      </c>
      <c r="D36" s="31" t="s">
        <v>49</v>
      </c>
      <c r="E36" s="46">
        <v>1150</v>
      </c>
      <c r="F36" s="49" t="str">
        <f t="shared" si="0"/>
        <v>А. Г. Кротова</v>
      </c>
      <c r="G36" s="32">
        <f t="shared" si="1"/>
        <v>2070</v>
      </c>
      <c r="H36" s="33"/>
      <c r="I36" s="38"/>
    </row>
    <row r="37" spans="1:9" x14ac:dyDescent="0.25">
      <c r="A37" s="30" t="s">
        <v>111</v>
      </c>
      <c r="B37" s="30" t="s">
        <v>88</v>
      </c>
      <c r="C37" s="30" t="s">
        <v>112</v>
      </c>
      <c r="D37" s="31" t="s">
        <v>55</v>
      </c>
      <c r="E37" s="46">
        <v>1200</v>
      </c>
      <c r="F37" s="49" t="str">
        <f t="shared" si="0"/>
        <v>А. С. Крупинов</v>
      </c>
      <c r="G37" s="32">
        <f t="shared" si="1"/>
        <v>1680</v>
      </c>
      <c r="H37" s="33"/>
      <c r="I37" s="38"/>
    </row>
    <row r="38" spans="1:9" x14ac:dyDescent="0.25">
      <c r="A38" s="30" t="s">
        <v>113</v>
      </c>
      <c r="B38" s="30" t="s">
        <v>51</v>
      </c>
      <c r="C38" s="30" t="s">
        <v>114</v>
      </c>
      <c r="D38" s="31" t="s">
        <v>44</v>
      </c>
      <c r="E38" s="46">
        <v>504.5</v>
      </c>
      <c r="F38" s="49" t="str">
        <f t="shared" si="0"/>
        <v>С. Л. Кубарев</v>
      </c>
      <c r="G38" s="32">
        <f t="shared" si="1"/>
        <v>605.4</v>
      </c>
      <c r="H38" s="33"/>
      <c r="I38" s="38"/>
    </row>
    <row r="39" spans="1:9" x14ac:dyDescent="0.25">
      <c r="A39" s="30" t="s">
        <v>115</v>
      </c>
      <c r="B39" s="30" t="s">
        <v>88</v>
      </c>
      <c r="C39" s="30" t="s">
        <v>107</v>
      </c>
      <c r="D39" s="31" t="s">
        <v>44</v>
      </c>
      <c r="E39" s="46">
        <v>1700</v>
      </c>
      <c r="F39" s="49" t="str">
        <f t="shared" si="0"/>
        <v>А. П. Кудрявцев</v>
      </c>
      <c r="G39" s="32">
        <f t="shared" si="1"/>
        <v>2040</v>
      </c>
      <c r="H39" s="33"/>
      <c r="I39" s="38"/>
    </row>
    <row r="40" spans="1:9" x14ac:dyDescent="0.25">
      <c r="A40" s="30" t="s">
        <v>116</v>
      </c>
      <c r="B40" s="30" t="s">
        <v>85</v>
      </c>
      <c r="C40" s="30" t="s">
        <v>86</v>
      </c>
      <c r="D40" s="31" t="s">
        <v>44</v>
      </c>
      <c r="E40" s="46">
        <v>950</v>
      </c>
      <c r="F40" s="49" t="str">
        <f t="shared" si="0"/>
        <v>О. В. Кутяев</v>
      </c>
      <c r="G40" s="32">
        <f t="shared" si="1"/>
        <v>1140</v>
      </c>
      <c r="H40" s="33"/>
      <c r="I40" s="38"/>
    </row>
    <row r="41" spans="1:9" x14ac:dyDescent="0.25">
      <c r="A41" s="30" t="s">
        <v>117</v>
      </c>
      <c r="B41" s="30" t="s">
        <v>92</v>
      </c>
      <c r="C41" s="30" t="s">
        <v>93</v>
      </c>
      <c r="D41" s="31" t="s">
        <v>44</v>
      </c>
      <c r="E41" s="46">
        <v>1000</v>
      </c>
      <c r="F41" s="49" t="str">
        <f t="shared" si="0"/>
        <v>К. Т. Маркова</v>
      </c>
      <c r="G41" s="32">
        <f t="shared" si="1"/>
        <v>1200</v>
      </c>
      <c r="H41" s="33"/>
      <c r="I41" s="38"/>
    </row>
    <row r="42" spans="1:9" x14ac:dyDescent="0.25">
      <c r="A42" s="30" t="s">
        <v>118</v>
      </c>
      <c r="B42" s="30" t="s">
        <v>57</v>
      </c>
      <c r="C42" s="30" t="s">
        <v>119</v>
      </c>
      <c r="D42" s="31" t="s">
        <v>45</v>
      </c>
      <c r="E42" s="46">
        <v>1550</v>
      </c>
      <c r="F42" s="49" t="str">
        <f t="shared" si="0"/>
        <v>Ю. В. Медведев</v>
      </c>
      <c r="G42" s="32">
        <f t="shared" si="1"/>
        <v>1705.0000000000002</v>
      </c>
      <c r="H42" s="33"/>
      <c r="I42" s="38"/>
    </row>
    <row r="43" spans="1:9" x14ac:dyDescent="0.25">
      <c r="A43" s="30" t="s">
        <v>120</v>
      </c>
      <c r="B43" s="30" t="s">
        <v>42</v>
      </c>
      <c r="C43" s="30" t="s">
        <v>74</v>
      </c>
      <c r="D43" s="31" t="s">
        <v>44</v>
      </c>
      <c r="E43" s="46">
        <v>503</v>
      </c>
      <c r="F43" s="49" t="str">
        <f t="shared" si="0"/>
        <v>В. А. Медников</v>
      </c>
      <c r="G43" s="32">
        <f t="shared" si="1"/>
        <v>603.6</v>
      </c>
      <c r="H43" s="33"/>
      <c r="I43" s="38"/>
    </row>
    <row r="44" spans="1:9" x14ac:dyDescent="0.25">
      <c r="A44" s="30" t="s">
        <v>121</v>
      </c>
      <c r="B44" s="30" t="s">
        <v>122</v>
      </c>
      <c r="C44" s="30" t="s">
        <v>123</v>
      </c>
      <c r="D44" s="31" t="s">
        <v>45</v>
      </c>
      <c r="E44" s="46">
        <v>800</v>
      </c>
      <c r="F44" s="49" t="str">
        <f t="shared" si="0"/>
        <v>А. В. Михайленко</v>
      </c>
      <c r="G44" s="32">
        <f t="shared" si="1"/>
        <v>880.00000000000011</v>
      </c>
      <c r="H44" s="33"/>
      <c r="I44" s="38"/>
    </row>
    <row r="45" spans="1:9" x14ac:dyDescent="0.25">
      <c r="A45" s="30" t="s">
        <v>124</v>
      </c>
      <c r="B45" s="30" t="s">
        <v>62</v>
      </c>
      <c r="C45" s="30" t="s">
        <v>114</v>
      </c>
      <c r="D45" s="31" t="s">
        <v>55</v>
      </c>
      <c r="E45" s="46">
        <v>850</v>
      </c>
      <c r="F45" s="49" t="str">
        <f t="shared" si="0"/>
        <v>В. Л. Михайлов</v>
      </c>
      <c r="G45" s="32">
        <f t="shared" si="1"/>
        <v>1190</v>
      </c>
      <c r="H45" s="33"/>
      <c r="I45" s="38"/>
    </row>
    <row r="46" spans="1:9" x14ac:dyDescent="0.25">
      <c r="A46" s="30" t="s">
        <v>125</v>
      </c>
      <c r="B46" s="30" t="s">
        <v>98</v>
      </c>
      <c r="C46" s="30" t="s">
        <v>123</v>
      </c>
      <c r="D46" s="31" t="s">
        <v>49</v>
      </c>
      <c r="E46" s="46">
        <v>1550</v>
      </c>
      <c r="F46" s="49" t="str">
        <f t="shared" si="0"/>
        <v>Д. В. Михеев</v>
      </c>
      <c r="G46" s="32">
        <f t="shared" si="1"/>
        <v>2790</v>
      </c>
      <c r="H46" s="33"/>
      <c r="I46" s="38"/>
    </row>
    <row r="47" spans="1:9" x14ac:dyDescent="0.25">
      <c r="A47" s="30" t="s">
        <v>126</v>
      </c>
      <c r="B47" s="30" t="s">
        <v>51</v>
      </c>
      <c r="C47" s="30" t="s">
        <v>114</v>
      </c>
      <c r="D47" s="31" t="s">
        <v>49</v>
      </c>
      <c r="E47" s="46">
        <v>1700</v>
      </c>
      <c r="F47" s="49" t="str">
        <f t="shared" si="0"/>
        <v>С. Л. Морозов</v>
      </c>
      <c r="G47" s="32">
        <f t="shared" si="1"/>
        <v>3060</v>
      </c>
      <c r="H47" s="33"/>
      <c r="I47" s="38"/>
    </row>
    <row r="48" spans="1:9" x14ac:dyDescent="0.25">
      <c r="A48" s="30" t="s">
        <v>127</v>
      </c>
      <c r="B48" s="30" t="s">
        <v>82</v>
      </c>
      <c r="C48" s="30" t="s">
        <v>107</v>
      </c>
      <c r="D48" s="31" t="s">
        <v>44</v>
      </c>
      <c r="E48" s="46">
        <v>1150</v>
      </c>
      <c r="F48" s="49" t="str">
        <f t="shared" si="0"/>
        <v>Н. П. Мосин</v>
      </c>
      <c r="G48" s="32">
        <f t="shared" si="1"/>
        <v>1380</v>
      </c>
      <c r="H48" s="33"/>
      <c r="I48" s="38"/>
    </row>
    <row r="49" spans="1:9" x14ac:dyDescent="0.25">
      <c r="A49" s="30" t="s">
        <v>128</v>
      </c>
      <c r="B49" s="30" t="s">
        <v>51</v>
      </c>
      <c r="C49" s="30" t="s">
        <v>72</v>
      </c>
      <c r="D49" s="31" t="s">
        <v>49</v>
      </c>
      <c r="E49" s="46">
        <v>1000</v>
      </c>
      <c r="F49" s="49" t="str">
        <f t="shared" si="0"/>
        <v>С. Н. Муравьев</v>
      </c>
      <c r="G49" s="32">
        <f t="shared" si="1"/>
        <v>1800</v>
      </c>
      <c r="H49" s="33"/>
      <c r="I49" s="38"/>
    </row>
    <row r="50" spans="1:9" x14ac:dyDescent="0.25">
      <c r="A50" s="30" t="s">
        <v>129</v>
      </c>
      <c r="B50" s="30" t="s">
        <v>98</v>
      </c>
      <c r="C50" s="30" t="s">
        <v>123</v>
      </c>
      <c r="D50" s="31" t="s">
        <v>55</v>
      </c>
      <c r="E50" s="46">
        <v>1550</v>
      </c>
      <c r="F50" s="49" t="str">
        <f t="shared" si="0"/>
        <v>Д. В. Парфенов</v>
      </c>
      <c r="G50" s="32">
        <f t="shared" si="1"/>
        <v>2170</v>
      </c>
      <c r="H50" s="33"/>
      <c r="I50" s="38"/>
    </row>
    <row r="51" spans="1:9" x14ac:dyDescent="0.25">
      <c r="A51" s="30" t="s">
        <v>130</v>
      </c>
      <c r="B51" s="30" t="s">
        <v>82</v>
      </c>
      <c r="C51" s="30" t="s">
        <v>107</v>
      </c>
      <c r="D51" s="31" t="s">
        <v>44</v>
      </c>
      <c r="E51" s="46">
        <v>1150</v>
      </c>
      <c r="F51" s="49" t="str">
        <f t="shared" si="0"/>
        <v>Н. П. Петелин</v>
      </c>
      <c r="G51" s="32">
        <f t="shared" si="1"/>
        <v>1380</v>
      </c>
      <c r="H51" s="33"/>
      <c r="I51" s="38"/>
    </row>
    <row r="52" spans="1:9" x14ac:dyDescent="0.25">
      <c r="A52" s="30" t="s">
        <v>131</v>
      </c>
      <c r="B52" s="30" t="s">
        <v>76</v>
      </c>
      <c r="C52" s="30" t="s">
        <v>77</v>
      </c>
      <c r="D52" s="31" t="s">
        <v>45</v>
      </c>
      <c r="E52" s="46">
        <v>1200</v>
      </c>
      <c r="F52" s="49" t="str">
        <f t="shared" si="0"/>
        <v>М. А. Пирожкова</v>
      </c>
      <c r="G52" s="32">
        <f t="shared" si="1"/>
        <v>1320</v>
      </c>
      <c r="H52" s="33"/>
      <c r="I52" s="38"/>
    </row>
    <row r="53" spans="1:9" x14ac:dyDescent="0.25">
      <c r="A53" s="30" t="s">
        <v>132</v>
      </c>
      <c r="B53" s="30" t="s">
        <v>133</v>
      </c>
      <c r="C53" s="30" t="s">
        <v>134</v>
      </c>
      <c r="D53" s="31" t="s">
        <v>44</v>
      </c>
      <c r="E53" s="46">
        <v>1000</v>
      </c>
      <c r="F53" s="49" t="str">
        <f t="shared" si="0"/>
        <v>Л. П. Платова</v>
      </c>
      <c r="G53" s="32">
        <f t="shared" si="1"/>
        <v>1200</v>
      </c>
      <c r="H53" s="33"/>
      <c r="I53" s="38"/>
    </row>
    <row r="54" spans="1:9" x14ac:dyDescent="0.25">
      <c r="A54" s="30" t="s">
        <v>135</v>
      </c>
      <c r="B54" s="30" t="s">
        <v>136</v>
      </c>
      <c r="C54" s="30" t="s">
        <v>123</v>
      </c>
      <c r="D54" s="31" t="s">
        <v>44</v>
      </c>
      <c r="E54" s="46">
        <v>1700</v>
      </c>
      <c r="F54" s="49" t="str">
        <f t="shared" si="0"/>
        <v>П. В. Потапов</v>
      </c>
      <c r="G54" s="32">
        <f t="shared" si="1"/>
        <v>2040</v>
      </c>
      <c r="H54" s="33"/>
      <c r="I54" s="38"/>
    </row>
    <row r="55" spans="1:9" x14ac:dyDescent="0.25">
      <c r="A55" s="30" t="s">
        <v>137</v>
      </c>
      <c r="B55" s="30" t="s">
        <v>62</v>
      </c>
      <c r="C55" s="30" t="s">
        <v>63</v>
      </c>
      <c r="D55" s="31" t="s">
        <v>55</v>
      </c>
      <c r="E55" s="46">
        <v>504.5</v>
      </c>
      <c r="F55" s="49" t="str">
        <f t="shared" si="0"/>
        <v>В. В. Протопопов</v>
      </c>
      <c r="G55" s="32">
        <f t="shared" si="1"/>
        <v>706.3</v>
      </c>
      <c r="H55" s="33"/>
      <c r="I55" s="38"/>
    </row>
    <row r="56" spans="1:9" x14ac:dyDescent="0.25">
      <c r="A56" s="30" t="s">
        <v>138</v>
      </c>
      <c r="B56" s="30" t="s">
        <v>82</v>
      </c>
      <c r="C56" s="30" t="s">
        <v>72</v>
      </c>
      <c r="D56" s="31" t="s">
        <v>55</v>
      </c>
      <c r="E56" s="46">
        <v>1150</v>
      </c>
      <c r="F56" s="49" t="str">
        <f t="shared" si="0"/>
        <v>Н. Н. Пряхин</v>
      </c>
      <c r="G56" s="32">
        <f t="shared" si="1"/>
        <v>1610</v>
      </c>
      <c r="H56" s="33"/>
      <c r="I56" s="38"/>
    </row>
    <row r="57" spans="1:9" x14ac:dyDescent="0.25">
      <c r="A57" s="30" t="s">
        <v>139</v>
      </c>
      <c r="B57" s="30" t="s">
        <v>51</v>
      </c>
      <c r="C57" s="30" t="s">
        <v>89</v>
      </c>
      <c r="D57" s="31" t="s">
        <v>55</v>
      </c>
      <c r="E57" s="46">
        <v>1200</v>
      </c>
      <c r="F57" s="49" t="str">
        <f t="shared" si="0"/>
        <v>С. В. Птицын</v>
      </c>
      <c r="G57" s="32">
        <f t="shared" si="1"/>
        <v>1680</v>
      </c>
      <c r="H57" s="33"/>
      <c r="I57" s="38"/>
    </row>
    <row r="58" spans="1:9" x14ac:dyDescent="0.25">
      <c r="A58" s="30" t="s">
        <v>140</v>
      </c>
      <c r="B58" s="30" t="s">
        <v>141</v>
      </c>
      <c r="C58" s="30" t="s">
        <v>43</v>
      </c>
      <c r="D58" s="31" t="s">
        <v>44</v>
      </c>
      <c r="E58" s="46">
        <v>1000</v>
      </c>
      <c r="F58" s="49" t="str">
        <f t="shared" si="0"/>
        <v>Э. И. Путов</v>
      </c>
      <c r="G58" s="32">
        <f t="shared" si="1"/>
        <v>1200</v>
      </c>
      <c r="H58" s="33"/>
      <c r="I58" s="38"/>
    </row>
    <row r="59" spans="1:9" x14ac:dyDescent="0.25">
      <c r="A59" s="30" t="s">
        <v>142</v>
      </c>
      <c r="B59" s="30" t="s">
        <v>51</v>
      </c>
      <c r="C59" s="30" t="s">
        <v>89</v>
      </c>
      <c r="D59" s="31" t="s">
        <v>44</v>
      </c>
      <c r="E59" s="46">
        <v>1200</v>
      </c>
      <c r="F59" s="49" t="str">
        <f t="shared" si="0"/>
        <v>С. В. Ромов</v>
      </c>
      <c r="G59" s="32">
        <f t="shared" si="1"/>
        <v>1440</v>
      </c>
      <c r="H59" s="33"/>
      <c r="I59" s="38"/>
    </row>
    <row r="60" spans="1:9" x14ac:dyDescent="0.25">
      <c r="A60" s="30" t="s">
        <v>143</v>
      </c>
      <c r="B60" s="30" t="s">
        <v>144</v>
      </c>
      <c r="C60" s="30" t="s">
        <v>145</v>
      </c>
      <c r="D60" s="31" t="s">
        <v>49</v>
      </c>
      <c r="E60" s="46">
        <v>1200</v>
      </c>
      <c r="F60" s="49" t="str">
        <f t="shared" si="0"/>
        <v>Н. В. Сейфетдинова</v>
      </c>
      <c r="G60" s="32">
        <f t="shared" si="1"/>
        <v>2160</v>
      </c>
      <c r="H60" s="33"/>
      <c r="I60" s="38"/>
    </row>
    <row r="61" spans="1:9" x14ac:dyDescent="0.25">
      <c r="A61" s="30" t="s">
        <v>146</v>
      </c>
      <c r="B61" s="30" t="s">
        <v>147</v>
      </c>
      <c r="C61" s="30" t="s">
        <v>148</v>
      </c>
      <c r="D61" s="31" t="s">
        <v>55</v>
      </c>
      <c r="E61" s="46">
        <v>1150</v>
      </c>
      <c r="F61" s="49" t="str">
        <f t="shared" si="0"/>
        <v>М. С. Сенин</v>
      </c>
      <c r="G61" s="32">
        <f t="shared" si="1"/>
        <v>1610</v>
      </c>
      <c r="H61" s="33"/>
      <c r="I61" s="38"/>
    </row>
    <row r="62" spans="1:9" x14ac:dyDescent="0.25">
      <c r="A62" s="30" t="s">
        <v>149</v>
      </c>
      <c r="B62" s="30" t="s">
        <v>57</v>
      </c>
      <c r="C62" s="30" t="s">
        <v>43</v>
      </c>
      <c r="D62" s="31" t="s">
        <v>49</v>
      </c>
      <c r="E62" s="46">
        <v>800</v>
      </c>
      <c r="F62" s="49" t="str">
        <f t="shared" si="0"/>
        <v>Ю. И. Сергеев</v>
      </c>
      <c r="G62" s="32">
        <f t="shared" si="1"/>
        <v>1440</v>
      </c>
      <c r="H62" s="33"/>
      <c r="I62" s="38"/>
    </row>
    <row r="63" spans="1:9" x14ac:dyDescent="0.25">
      <c r="A63" s="30" t="s">
        <v>150</v>
      </c>
      <c r="B63" s="30" t="s">
        <v>51</v>
      </c>
      <c r="C63" s="30" t="s">
        <v>72</v>
      </c>
      <c r="D63" s="31" t="s">
        <v>49</v>
      </c>
      <c r="E63" s="46">
        <v>1150</v>
      </c>
      <c r="F63" s="49" t="str">
        <f t="shared" si="0"/>
        <v>С. Н. Сидоров</v>
      </c>
      <c r="G63" s="32">
        <f t="shared" si="1"/>
        <v>2070</v>
      </c>
      <c r="H63" s="33"/>
      <c r="I63" s="38"/>
    </row>
    <row r="64" spans="1:9" x14ac:dyDescent="0.25">
      <c r="A64" s="30" t="s">
        <v>151</v>
      </c>
      <c r="B64" s="30" t="s">
        <v>53</v>
      </c>
      <c r="C64" s="30" t="s">
        <v>72</v>
      </c>
      <c r="D64" s="31" t="s">
        <v>44</v>
      </c>
      <c r="E64" s="46">
        <v>1150</v>
      </c>
      <c r="F64" s="49" t="str">
        <f t="shared" si="0"/>
        <v>В. Н. Симонов</v>
      </c>
      <c r="G64" s="32">
        <f t="shared" si="1"/>
        <v>1380</v>
      </c>
      <c r="H64" s="33"/>
      <c r="I64" s="38"/>
    </row>
    <row r="65" spans="1:9" x14ac:dyDescent="0.25">
      <c r="A65" s="30" t="s">
        <v>152</v>
      </c>
      <c r="B65" s="30" t="s">
        <v>153</v>
      </c>
      <c r="C65" s="30" t="s">
        <v>105</v>
      </c>
      <c r="D65" s="31" t="s">
        <v>44</v>
      </c>
      <c r="E65" s="46">
        <v>1000</v>
      </c>
      <c r="F65" s="49" t="str">
        <f t="shared" si="0"/>
        <v>Р. И. Смирнова</v>
      </c>
      <c r="G65" s="32">
        <f t="shared" si="1"/>
        <v>1200</v>
      </c>
      <c r="H65" s="33"/>
      <c r="I65" s="38"/>
    </row>
    <row r="66" spans="1:9" x14ac:dyDescent="0.25">
      <c r="A66" s="30" t="s">
        <v>154</v>
      </c>
      <c r="B66" s="30" t="s">
        <v>136</v>
      </c>
      <c r="C66" s="30" t="s">
        <v>99</v>
      </c>
      <c r="D66" s="31" t="s">
        <v>44</v>
      </c>
      <c r="E66" s="46">
        <v>1000</v>
      </c>
      <c r="F66" s="49" t="str">
        <f t="shared" si="0"/>
        <v>П. М. Соколов</v>
      </c>
      <c r="G66" s="32">
        <f t="shared" si="1"/>
        <v>1200</v>
      </c>
      <c r="H66" s="33"/>
      <c r="I66" s="38"/>
    </row>
    <row r="67" spans="1:9" x14ac:dyDescent="0.25">
      <c r="A67" s="30" t="s">
        <v>155</v>
      </c>
      <c r="B67" s="30" t="s">
        <v>51</v>
      </c>
      <c r="C67" s="30" t="s">
        <v>74</v>
      </c>
      <c r="D67" s="31" t="s">
        <v>45</v>
      </c>
      <c r="E67" s="46">
        <v>504.5</v>
      </c>
      <c r="F67" s="49" t="str">
        <f t="shared" si="0"/>
        <v>С. А. Солодов</v>
      </c>
      <c r="G67" s="32">
        <f t="shared" si="1"/>
        <v>554.95000000000005</v>
      </c>
      <c r="H67" s="33"/>
      <c r="I67" s="38"/>
    </row>
    <row r="68" spans="1:9" x14ac:dyDescent="0.25">
      <c r="A68" s="30" t="s">
        <v>156</v>
      </c>
      <c r="B68" s="30" t="s">
        <v>157</v>
      </c>
      <c r="C68" s="30" t="s">
        <v>158</v>
      </c>
      <c r="D68" s="31" t="s">
        <v>49</v>
      </c>
      <c r="E68" s="46">
        <v>1000</v>
      </c>
      <c r="F68" s="49" t="str">
        <f t="shared" si="0"/>
        <v>Т. А. Степанова</v>
      </c>
      <c r="G68" s="32">
        <f t="shared" si="1"/>
        <v>1800</v>
      </c>
      <c r="H68" s="33"/>
      <c r="I68" s="38"/>
    </row>
    <row r="69" spans="1:9" x14ac:dyDescent="0.25">
      <c r="A69" s="30" t="s">
        <v>159</v>
      </c>
      <c r="B69" s="30" t="s">
        <v>153</v>
      </c>
      <c r="C69" s="30" t="s">
        <v>105</v>
      </c>
      <c r="D69" s="31" t="s">
        <v>45</v>
      </c>
      <c r="E69" s="46">
        <v>1700</v>
      </c>
      <c r="F69" s="49" t="str">
        <f t="shared" si="0"/>
        <v>Р. И. Ступина</v>
      </c>
      <c r="G69" s="32">
        <f t="shared" si="1"/>
        <v>1870.0000000000002</v>
      </c>
      <c r="H69" s="33"/>
      <c r="I69" s="38"/>
    </row>
    <row r="70" spans="1:9" x14ac:dyDescent="0.25">
      <c r="A70" s="30" t="s">
        <v>160</v>
      </c>
      <c r="B70" s="30" t="s">
        <v>51</v>
      </c>
      <c r="C70" s="30" t="s">
        <v>161</v>
      </c>
      <c r="D70" s="31" t="s">
        <v>44</v>
      </c>
      <c r="E70" s="46">
        <v>1000</v>
      </c>
      <c r="F70" s="49" t="str">
        <f t="shared" si="0"/>
        <v>С. Г. Толубеев</v>
      </c>
      <c r="G70" s="32">
        <f t="shared" si="1"/>
        <v>1200</v>
      </c>
      <c r="H70" s="33"/>
      <c r="I70" s="38"/>
    </row>
    <row r="71" spans="1:9" x14ac:dyDescent="0.25">
      <c r="A71" s="30" t="s">
        <v>162</v>
      </c>
      <c r="B71" s="30" t="s">
        <v>62</v>
      </c>
      <c r="C71" s="30" t="s">
        <v>119</v>
      </c>
      <c r="D71" s="31" t="s">
        <v>55</v>
      </c>
      <c r="E71" s="46">
        <v>1150</v>
      </c>
      <c r="F71" s="49" t="str">
        <f t="shared" si="0"/>
        <v>В. В. Трофимов</v>
      </c>
      <c r="G71" s="32">
        <f t="shared" si="1"/>
        <v>1610</v>
      </c>
      <c r="H71" s="33"/>
      <c r="I71" s="38"/>
    </row>
    <row r="72" spans="1:9" x14ac:dyDescent="0.25">
      <c r="A72" s="30" t="s">
        <v>163</v>
      </c>
      <c r="B72" s="30" t="s">
        <v>51</v>
      </c>
      <c r="C72" s="30" t="s">
        <v>74</v>
      </c>
      <c r="D72" s="31" t="s">
        <v>55</v>
      </c>
      <c r="E72" s="46">
        <v>504.5</v>
      </c>
      <c r="F72" s="49" t="str">
        <f t="shared" si="0"/>
        <v>С. А. Фролов</v>
      </c>
      <c r="G72" s="32">
        <f t="shared" si="1"/>
        <v>706.3</v>
      </c>
      <c r="H72" s="33"/>
      <c r="I72" s="38"/>
    </row>
    <row r="73" spans="1:9" x14ac:dyDescent="0.25">
      <c r="A73" s="30" t="s">
        <v>164</v>
      </c>
      <c r="B73" s="30" t="s">
        <v>147</v>
      </c>
      <c r="C73" s="30" t="s">
        <v>148</v>
      </c>
      <c r="D73" s="31" t="s">
        <v>45</v>
      </c>
      <c r="E73" s="46">
        <v>1150</v>
      </c>
      <c r="F73" s="49" t="str">
        <f t="shared" ref="F73:F75" si="2">_xlfn.CONCAT(LEFT(B73,1),". ",LEFT(C73,1),". ",A73)</f>
        <v>М. С. Шатов</v>
      </c>
      <c r="G73" s="32">
        <f t="shared" ref="G73:G75" si="3">E73 * INDEX($I$7:$J$11,MATCH(D73,$J$7:$J$11,0),1)</f>
        <v>1265</v>
      </c>
      <c r="H73" s="33"/>
      <c r="I73" s="38"/>
    </row>
    <row r="74" spans="1:9" x14ac:dyDescent="0.25">
      <c r="A74" s="30" t="s">
        <v>165</v>
      </c>
      <c r="B74" s="30" t="s">
        <v>166</v>
      </c>
      <c r="C74" s="30" t="s">
        <v>145</v>
      </c>
      <c r="D74" s="31" t="s">
        <v>44</v>
      </c>
      <c r="E74" s="46">
        <v>1700</v>
      </c>
      <c r="F74" s="49" t="str">
        <f t="shared" si="2"/>
        <v>Л. В. Шичко</v>
      </c>
      <c r="G74" s="32">
        <f t="shared" si="3"/>
        <v>2040</v>
      </c>
      <c r="H74" s="33"/>
      <c r="I74" s="38"/>
    </row>
    <row r="75" spans="1:9" x14ac:dyDescent="0.25">
      <c r="A75" s="30" t="s">
        <v>167</v>
      </c>
      <c r="B75" s="30" t="s">
        <v>88</v>
      </c>
      <c r="C75" s="30" t="s">
        <v>99</v>
      </c>
      <c r="D75" s="31" t="s">
        <v>49</v>
      </c>
      <c r="E75" s="46">
        <v>1700</v>
      </c>
      <c r="F75" s="49" t="str">
        <f t="shared" si="2"/>
        <v>А. М. Щеглов</v>
      </c>
      <c r="G75" s="32">
        <f t="shared" si="3"/>
        <v>3060</v>
      </c>
      <c r="H75" s="33"/>
      <c r="I75" s="38"/>
    </row>
    <row r="77" spans="1:9" x14ac:dyDescent="0.25">
      <c r="E77" s="36"/>
      <c r="F77" s="36"/>
      <c r="G77" s="37"/>
      <c r="H77" s="37"/>
      <c r="I77" s="37"/>
    </row>
    <row r="78" spans="1:9" x14ac:dyDescent="0.25">
      <c r="E78" s="36"/>
      <c r="F78" s="36"/>
      <c r="G78" s="37"/>
      <c r="H78" s="37"/>
      <c r="I78" s="37"/>
    </row>
    <row r="79" spans="1:9" x14ac:dyDescent="0.25">
      <c r="E79" s="36"/>
      <c r="F79" s="36"/>
      <c r="G79" s="37"/>
      <c r="H79" s="37"/>
      <c r="I79" s="37"/>
    </row>
    <row r="80" spans="1:9" x14ac:dyDescent="0.25">
      <c r="B80" s="38"/>
      <c r="C80" s="38"/>
      <c r="D80" s="38"/>
      <c r="E80" s="36"/>
      <c r="F80" s="36"/>
      <c r="G80" s="37"/>
      <c r="H80" s="37"/>
      <c r="I80" s="37"/>
    </row>
    <row r="81" spans="2:9" x14ac:dyDescent="0.25">
      <c r="B81" s="38"/>
      <c r="C81" s="38"/>
      <c r="D81" s="38"/>
      <c r="E81" s="36"/>
      <c r="F81" s="36"/>
      <c r="G81" s="37"/>
      <c r="H81" s="37"/>
      <c r="I81" s="37"/>
    </row>
    <row r="82" spans="2:9" x14ac:dyDescent="0.25">
      <c r="B82" s="38"/>
      <c r="C82" s="38"/>
      <c r="D82" s="38"/>
      <c r="E82" s="36"/>
      <c r="F82" s="36"/>
      <c r="G82" s="37"/>
      <c r="H82" s="37"/>
      <c r="I82" s="37"/>
    </row>
    <row r="83" spans="2:9" x14ac:dyDescent="0.25">
      <c r="B83" s="38"/>
      <c r="C83" s="38"/>
      <c r="D83" s="38"/>
      <c r="E83" s="36"/>
      <c r="F83" s="36"/>
      <c r="G83" s="37"/>
      <c r="H83" s="37"/>
      <c r="I83" s="37"/>
    </row>
    <row r="84" spans="2:9" x14ac:dyDescent="0.25">
      <c r="B84" s="38"/>
      <c r="C84" s="38"/>
      <c r="D84" s="38"/>
      <c r="E84" s="36"/>
      <c r="F84" s="36"/>
      <c r="G84" s="37"/>
      <c r="H84" s="37"/>
      <c r="I84" s="37"/>
    </row>
    <row r="85" spans="2:9" x14ac:dyDescent="0.25">
      <c r="B85" s="38"/>
      <c r="C85" s="38"/>
      <c r="D85" s="38"/>
      <c r="E85" s="36"/>
      <c r="F85" s="36"/>
      <c r="G85" s="37"/>
      <c r="H85" s="37"/>
      <c r="I85" s="37"/>
    </row>
    <row r="86" spans="2:9" x14ac:dyDescent="0.25">
      <c r="B86" s="38"/>
      <c r="C86" s="38"/>
      <c r="D86" s="38"/>
      <c r="E86" s="36"/>
      <c r="F86" s="36"/>
      <c r="G86" s="37"/>
      <c r="H86" s="37"/>
      <c r="I86" s="37"/>
    </row>
    <row r="87" spans="2:9" x14ac:dyDescent="0.25">
      <c r="B87" s="38"/>
      <c r="C87" s="38"/>
      <c r="D87" s="38"/>
      <c r="E87" s="36"/>
      <c r="F87" s="36"/>
      <c r="G87" s="37"/>
      <c r="H87" s="37"/>
      <c r="I87" s="37"/>
    </row>
    <row r="88" spans="2:9" x14ac:dyDescent="0.25">
      <c r="B88" s="38"/>
      <c r="C88" s="38"/>
      <c r="D88" s="38"/>
      <c r="E88" s="36"/>
      <c r="F88" s="36"/>
      <c r="G88" s="37"/>
      <c r="H88" s="37"/>
      <c r="I88" s="37"/>
    </row>
    <row r="89" spans="2:9" x14ac:dyDescent="0.25">
      <c r="B89" s="38"/>
      <c r="C89" s="38"/>
      <c r="D89" s="38"/>
      <c r="E89" s="36"/>
      <c r="F89" s="36"/>
      <c r="G89" s="37"/>
      <c r="H89" s="37"/>
      <c r="I89" s="37"/>
    </row>
    <row r="90" spans="2:9" x14ac:dyDescent="0.25">
      <c r="B90" s="38"/>
      <c r="C90" s="38"/>
      <c r="D90" s="38"/>
      <c r="E90" s="36"/>
      <c r="F90" s="36"/>
      <c r="G90" s="37"/>
      <c r="H90" s="37"/>
      <c r="I90" s="37"/>
    </row>
    <row r="91" spans="2:9" x14ac:dyDescent="0.25">
      <c r="B91" s="38"/>
      <c r="C91" s="38"/>
      <c r="D91" s="38"/>
      <c r="E91" s="36"/>
      <c r="F91" s="36"/>
      <c r="G91" s="37"/>
      <c r="H91" s="37"/>
      <c r="I91" s="37"/>
    </row>
    <row r="92" spans="2:9" x14ac:dyDescent="0.25">
      <c r="B92" s="38"/>
      <c r="C92" s="38"/>
      <c r="D92" s="38"/>
      <c r="E92" s="36"/>
      <c r="F92" s="36"/>
      <c r="G92" s="37"/>
      <c r="H92" s="37"/>
      <c r="I92" s="37"/>
    </row>
    <row r="93" spans="2:9" x14ac:dyDescent="0.25">
      <c r="B93" s="38"/>
      <c r="C93" s="38"/>
      <c r="D93" s="38"/>
      <c r="E93" s="36"/>
      <c r="F93" s="36"/>
      <c r="G93" s="37"/>
      <c r="H93" s="37"/>
      <c r="I93" s="37"/>
    </row>
    <row r="94" spans="2:9" x14ac:dyDescent="0.25">
      <c r="B94" s="38"/>
      <c r="C94" s="38"/>
      <c r="D94" s="38"/>
      <c r="E94" s="36"/>
      <c r="F94" s="36"/>
      <c r="G94" s="37"/>
      <c r="H94" s="37"/>
      <c r="I94" s="37"/>
    </row>
    <row r="95" spans="2:9" x14ac:dyDescent="0.25">
      <c r="B95" s="38"/>
      <c r="C95" s="38"/>
      <c r="D95" s="38"/>
      <c r="E95" s="36"/>
      <c r="F95" s="36"/>
      <c r="G95" s="37"/>
      <c r="H95" s="37"/>
      <c r="I95" s="37"/>
    </row>
    <row r="96" spans="2:9" x14ac:dyDescent="0.25">
      <c r="B96" s="38"/>
      <c r="C96" s="38"/>
      <c r="D96" s="38"/>
      <c r="E96" s="36"/>
      <c r="F96" s="36"/>
      <c r="G96" s="37"/>
      <c r="H96" s="37"/>
      <c r="I96" s="37"/>
    </row>
    <row r="97" spans="2:9" x14ac:dyDescent="0.25">
      <c r="B97" s="38"/>
      <c r="C97" s="38"/>
      <c r="D97" s="38"/>
      <c r="E97" s="36"/>
      <c r="F97" s="36"/>
      <c r="G97" s="37"/>
      <c r="H97" s="37"/>
      <c r="I97" s="37"/>
    </row>
    <row r="98" spans="2:9" x14ac:dyDescent="0.25">
      <c r="B98" s="38"/>
      <c r="C98" s="38"/>
      <c r="D98" s="38"/>
      <c r="E98" s="36"/>
      <c r="F98" s="36"/>
      <c r="G98" s="37"/>
      <c r="H98" s="37"/>
      <c r="I98" s="37"/>
    </row>
    <row r="99" spans="2:9" x14ac:dyDescent="0.25">
      <c r="B99" s="38"/>
      <c r="C99" s="38"/>
      <c r="D99" s="38"/>
      <c r="E99" s="36"/>
      <c r="F99" s="36"/>
      <c r="G99" s="37"/>
      <c r="H99" s="37"/>
      <c r="I99" s="37"/>
    </row>
    <row r="100" spans="2:9" x14ac:dyDescent="0.25">
      <c r="B100" s="38"/>
      <c r="C100" s="38"/>
      <c r="D100" s="38"/>
      <c r="E100" s="36"/>
      <c r="F100" s="36"/>
      <c r="G100" s="37"/>
      <c r="H100" s="37"/>
      <c r="I100" s="37"/>
    </row>
    <row r="101" spans="2:9" x14ac:dyDescent="0.25">
      <c r="B101" s="38"/>
      <c r="C101" s="38"/>
      <c r="D101" s="38"/>
      <c r="E101" s="36"/>
      <c r="F101" s="36"/>
      <c r="G101" s="37"/>
      <c r="H101" s="37"/>
      <c r="I101" s="37"/>
    </row>
    <row r="102" spans="2:9" x14ac:dyDescent="0.25">
      <c r="B102" s="38"/>
      <c r="C102" s="38"/>
      <c r="D102" s="38"/>
      <c r="E102" s="36"/>
      <c r="F102" s="36"/>
      <c r="G102" s="37"/>
      <c r="H102" s="37"/>
      <c r="I102" s="37"/>
    </row>
    <row r="103" spans="2:9" x14ac:dyDescent="0.25">
      <c r="B103" s="38"/>
      <c r="C103" s="38"/>
      <c r="D103" s="38"/>
      <c r="E103" s="36"/>
      <c r="F103" s="36"/>
      <c r="G103" s="37"/>
      <c r="H103" s="37"/>
      <c r="I103" s="37"/>
    </row>
    <row r="104" spans="2:9" x14ac:dyDescent="0.25">
      <c r="B104" s="38"/>
      <c r="C104" s="38"/>
      <c r="D104" s="38"/>
      <c r="E104" s="36"/>
      <c r="F104" s="36"/>
      <c r="G104" s="37"/>
      <c r="H104" s="37"/>
      <c r="I104" s="37"/>
    </row>
    <row r="105" spans="2:9" x14ac:dyDescent="0.25">
      <c r="B105" s="38"/>
      <c r="C105" s="38"/>
      <c r="D105" s="38"/>
      <c r="E105" s="36"/>
      <c r="F105" s="36"/>
      <c r="G105" s="37"/>
      <c r="H105" s="37"/>
      <c r="I105" s="37"/>
    </row>
    <row r="106" spans="2:9" x14ac:dyDescent="0.25">
      <c r="B106" s="38"/>
      <c r="C106" s="38"/>
      <c r="D106" s="38"/>
      <c r="E106" s="36"/>
      <c r="F106" s="36"/>
      <c r="G106" s="37"/>
      <c r="H106" s="37"/>
      <c r="I106" s="37"/>
    </row>
    <row r="107" spans="2:9" x14ac:dyDescent="0.25">
      <c r="B107" s="38"/>
      <c r="C107" s="38"/>
      <c r="D107" s="38"/>
      <c r="E107" s="36"/>
      <c r="F107" s="36"/>
      <c r="G107" s="37"/>
      <c r="H107" s="37"/>
      <c r="I107" s="37"/>
    </row>
    <row r="108" spans="2:9" x14ac:dyDescent="0.25">
      <c r="B108" s="38"/>
      <c r="C108" s="38"/>
      <c r="D108" s="38"/>
      <c r="E108" s="36"/>
      <c r="F108" s="36"/>
      <c r="G108" s="37"/>
      <c r="H108" s="37"/>
      <c r="I108" s="37"/>
    </row>
    <row r="109" spans="2:9" x14ac:dyDescent="0.25">
      <c r="B109" s="38"/>
      <c r="C109" s="38"/>
      <c r="D109" s="38"/>
      <c r="E109" s="36"/>
      <c r="F109" s="36"/>
      <c r="G109" s="37"/>
      <c r="H109" s="37"/>
      <c r="I109" s="37"/>
    </row>
    <row r="110" spans="2:9" x14ac:dyDescent="0.25">
      <c r="B110" s="38"/>
      <c r="C110" s="38"/>
      <c r="D110" s="38"/>
      <c r="E110" s="36"/>
      <c r="F110" s="36"/>
      <c r="G110" s="37"/>
      <c r="H110" s="37"/>
      <c r="I110" s="37"/>
    </row>
    <row r="111" spans="2:9" x14ac:dyDescent="0.25">
      <c r="B111" s="38"/>
      <c r="C111" s="38"/>
      <c r="D111" s="38"/>
      <c r="E111" s="36"/>
      <c r="F111" s="36"/>
      <c r="G111" s="37"/>
      <c r="H111" s="37"/>
      <c r="I111" s="37"/>
    </row>
    <row r="112" spans="2:9" x14ac:dyDescent="0.25">
      <c r="B112" s="38"/>
      <c r="C112" s="38"/>
      <c r="D112" s="38"/>
      <c r="E112" s="36"/>
      <c r="F112" s="36"/>
      <c r="G112" s="37"/>
      <c r="H112" s="37"/>
      <c r="I112" s="37"/>
    </row>
    <row r="113" spans="2:9" x14ac:dyDescent="0.25">
      <c r="B113" s="38"/>
      <c r="C113" s="38"/>
      <c r="D113" s="38"/>
      <c r="E113" s="36"/>
      <c r="F113" s="36"/>
      <c r="G113" s="37"/>
      <c r="H113" s="37"/>
      <c r="I113" s="37"/>
    </row>
    <row r="114" spans="2:9" x14ac:dyDescent="0.25">
      <c r="B114" s="38"/>
      <c r="C114" s="38"/>
      <c r="D114" s="38"/>
      <c r="E114" s="36"/>
      <c r="F114" s="36"/>
      <c r="G114" s="37"/>
      <c r="H114" s="37"/>
      <c r="I114" s="37"/>
    </row>
    <row r="115" spans="2:9" x14ac:dyDescent="0.25">
      <c r="B115" s="38"/>
      <c r="C115" s="38"/>
      <c r="D115" s="38"/>
      <c r="E115" s="36"/>
      <c r="F115" s="36"/>
      <c r="G115" s="37"/>
      <c r="H115" s="37"/>
      <c r="I115" s="37"/>
    </row>
    <row r="116" spans="2:9" x14ac:dyDescent="0.25">
      <c r="B116" s="38"/>
      <c r="C116" s="38"/>
      <c r="D116" s="38"/>
      <c r="E116" s="36"/>
      <c r="F116" s="36"/>
      <c r="G116" s="37"/>
      <c r="H116" s="37"/>
      <c r="I116" s="37"/>
    </row>
    <row r="117" spans="2:9" x14ac:dyDescent="0.25">
      <c r="B117" s="38"/>
      <c r="C117" s="38"/>
      <c r="D117" s="38"/>
      <c r="E117" s="36"/>
      <c r="F117" s="36"/>
      <c r="G117" s="37"/>
      <c r="H117" s="37"/>
      <c r="I117" s="37"/>
    </row>
    <row r="118" spans="2:9" x14ac:dyDescent="0.25">
      <c r="B118" s="38"/>
      <c r="C118" s="38"/>
      <c r="D118" s="38"/>
      <c r="E118" s="36"/>
      <c r="F118" s="36"/>
      <c r="G118" s="37"/>
      <c r="H118" s="37"/>
      <c r="I118" s="37"/>
    </row>
    <row r="119" spans="2:9" x14ac:dyDescent="0.25">
      <c r="B119" s="38"/>
      <c r="C119" s="38"/>
      <c r="D119" s="38"/>
      <c r="E119" s="36"/>
      <c r="F119" s="36"/>
      <c r="G119" s="37"/>
      <c r="H119" s="37"/>
      <c r="I119" s="37"/>
    </row>
    <row r="120" spans="2:9" x14ac:dyDescent="0.25">
      <c r="B120" s="38"/>
      <c r="C120" s="38"/>
      <c r="D120" s="38"/>
      <c r="E120" s="36"/>
      <c r="F120" s="36"/>
      <c r="G120" s="37"/>
      <c r="H120" s="37"/>
      <c r="I120" s="37"/>
    </row>
    <row r="121" spans="2:9" x14ac:dyDescent="0.25">
      <c r="B121" s="38"/>
      <c r="C121" s="38"/>
      <c r="D121" s="38"/>
      <c r="E121" s="36"/>
      <c r="F121" s="36"/>
      <c r="G121" s="37"/>
      <c r="H121" s="37"/>
      <c r="I121" s="37"/>
    </row>
    <row r="122" spans="2:9" x14ac:dyDescent="0.25">
      <c r="B122" s="38"/>
      <c r="C122" s="38"/>
      <c r="D122" s="38"/>
      <c r="E122" s="36"/>
      <c r="F122" s="36"/>
      <c r="G122" s="37"/>
      <c r="H122" s="37"/>
      <c r="I122" s="37"/>
    </row>
    <row r="123" spans="2:9" x14ac:dyDescent="0.25">
      <c r="B123" s="38"/>
      <c r="C123" s="38"/>
      <c r="D123" s="38"/>
      <c r="E123" s="36"/>
      <c r="F123" s="36"/>
      <c r="G123" s="37"/>
      <c r="H123" s="37"/>
      <c r="I123" s="37"/>
    </row>
    <row r="124" spans="2:9" x14ac:dyDescent="0.25">
      <c r="B124" s="38"/>
      <c r="C124" s="38"/>
      <c r="D124" s="38"/>
      <c r="E124" s="36"/>
      <c r="F124" s="36"/>
      <c r="G124" s="37"/>
      <c r="H124" s="37"/>
      <c r="I124" s="37"/>
    </row>
    <row r="125" spans="2:9" x14ac:dyDescent="0.25">
      <c r="B125" s="38"/>
      <c r="C125" s="38"/>
      <c r="D125" s="38"/>
      <c r="E125" s="36"/>
      <c r="F125" s="36"/>
      <c r="G125" s="37"/>
      <c r="H125" s="37"/>
      <c r="I125" s="37"/>
    </row>
    <row r="126" spans="2:9" x14ac:dyDescent="0.25">
      <c r="B126" s="38"/>
      <c r="C126" s="38"/>
      <c r="D126" s="38"/>
      <c r="E126" s="36"/>
      <c r="F126" s="36"/>
      <c r="G126" s="37"/>
      <c r="H126" s="37"/>
      <c r="I126" s="37"/>
    </row>
    <row r="127" spans="2:9" x14ac:dyDescent="0.25">
      <c r="B127" s="38"/>
      <c r="C127" s="38"/>
      <c r="D127" s="38"/>
      <c r="E127" s="36"/>
      <c r="F127" s="36"/>
      <c r="G127" s="37"/>
      <c r="H127" s="37"/>
      <c r="I127" s="37"/>
    </row>
    <row r="128" spans="2:9" x14ac:dyDescent="0.25">
      <c r="B128" s="38"/>
      <c r="C128" s="38"/>
      <c r="D128" s="38"/>
      <c r="E128" s="36"/>
      <c r="F128" s="36"/>
      <c r="G128" s="37"/>
      <c r="H128" s="37"/>
      <c r="I128" s="37"/>
    </row>
    <row r="129" spans="2:9" x14ac:dyDescent="0.25">
      <c r="B129" s="38"/>
      <c r="C129" s="38"/>
      <c r="D129" s="38"/>
      <c r="E129" s="36"/>
      <c r="F129" s="36"/>
      <c r="G129" s="37"/>
      <c r="H129" s="37"/>
      <c r="I129" s="37"/>
    </row>
    <row r="130" spans="2:9" x14ac:dyDescent="0.25">
      <c r="B130" s="38"/>
      <c r="C130" s="38"/>
      <c r="D130" s="38"/>
      <c r="E130" s="36"/>
      <c r="F130" s="36"/>
      <c r="G130" s="37"/>
      <c r="H130" s="37"/>
      <c r="I130" s="37"/>
    </row>
    <row r="131" spans="2:9" x14ac:dyDescent="0.25">
      <c r="B131" s="38"/>
      <c r="C131" s="38"/>
      <c r="D131" s="38"/>
      <c r="E131" s="36"/>
      <c r="F131" s="36"/>
      <c r="G131" s="37"/>
      <c r="H131" s="37"/>
      <c r="I131" s="37"/>
    </row>
    <row r="132" spans="2:9" x14ac:dyDescent="0.25">
      <c r="B132" s="38"/>
      <c r="C132" s="38"/>
      <c r="D132" s="38"/>
      <c r="E132" s="36"/>
      <c r="F132" s="36"/>
      <c r="G132" s="37"/>
      <c r="H132" s="37"/>
      <c r="I132" s="37"/>
    </row>
    <row r="133" spans="2:9" x14ac:dyDescent="0.25">
      <c r="B133" s="38"/>
      <c r="C133" s="38"/>
      <c r="D133" s="38"/>
      <c r="E133" s="36"/>
      <c r="F133" s="36"/>
      <c r="G133" s="37"/>
      <c r="H133" s="37"/>
      <c r="I133" s="37"/>
    </row>
    <row r="134" spans="2:9" x14ac:dyDescent="0.25">
      <c r="B134" s="38"/>
      <c r="C134" s="38"/>
      <c r="D134" s="38"/>
      <c r="E134" s="36"/>
      <c r="F134" s="36"/>
      <c r="G134" s="37"/>
      <c r="H134" s="37"/>
      <c r="I134" s="37"/>
    </row>
    <row r="135" spans="2:9" x14ac:dyDescent="0.25">
      <c r="B135" s="38"/>
      <c r="C135" s="38"/>
      <c r="D135" s="38"/>
      <c r="E135" s="36"/>
      <c r="F135" s="36"/>
      <c r="G135" s="37"/>
      <c r="H135" s="37"/>
      <c r="I135" s="37"/>
    </row>
    <row r="136" spans="2:9" x14ac:dyDescent="0.25">
      <c r="B136" s="38"/>
      <c r="C136" s="38"/>
      <c r="D136" s="38"/>
      <c r="E136" s="36"/>
      <c r="F136" s="36"/>
      <c r="G136" s="37"/>
      <c r="H136" s="37"/>
      <c r="I136" s="37"/>
    </row>
    <row r="137" spans="2:9" x14ac:dyDescent="0.25">
      <c r="B137" s="38"/>
      <c r="C137" s="38"/>
      <c r="D137" s="38"/>
      <c r="E137" s="36"/>
      <c r="F137" s="36"/>
      <c r="G137" s="37"/>
      <c r="H137" s="37"/>
      <c r="I137" s="37"/>
    </row>
    <row r="138" spans="2:9" x14ac:dyDescent="0.25">
      <c r="B138" s="38"/>
      <c r="C138" s="38"/>
      <c r="D138" s="38"/>
      <c r="E138" s="36"/>
      <c r="F138" s="36"/>
      <c r="G138" s="37"/>
      <c r="H138" s="37"/>
      <c r="I138" s="37"/>
    </row>
    <row r="139" spans="2:9" x14ac:dyDescent="0.25">
      <c r="B139" s="38"/>
      <c r="C139" s="38"/>
      <c r="D139" s="38"/>
      <c r="E139" s="36"/>
      <c r="F139" s="36"/>
      <c r="G139" s="37"/>
      <c r="H139" s="37"/>
      <c r="I139" s="37"/>
    </row>
    <row r="140" spans="2:9" x14ac:dyDescent="0.25">
      <c r="B140" s="38"/>
      <c r="C140" s="38"/>
      <c r="D140" s="38"/>
      <c r="E140" s="36"/>
      <c r="F140" s="36"/>
      <c r="G140" s="37"/>
      <c r="H140" s="37"/>
      <c r="I140" s="37"/>
    </row>
    <row r="141" spans="2:9" x14ac:dyDescent="0.25">
      <c r="B141" s="38"/>
      <c r="C141" s="38"/>
      <c r="D141" s="38"/>
      <c r="E141" s="36"/>
      <c r="F141" s="36"/>
      <c r="G141" s="37"/>
      <c r="H141" s="37"/>
      <c r="I141" s="37"/>
    </row>
    <row r="142" spans="2:9" x14ac:dyDescent="0.25">
      <c r="B142" s="38"/>
      <c r="C142" s="38"/>
      <c r="D142" s="38"/>
      <c r="E142" s="36"/>
      <c r="F142" s="36"/>
      <c r="G142" s="37"/>
      <c r="H142" s="37"/>
      <c r="I142" s="37"/>
    </row>
    <row r="143" spans="2:9" x14ac:dyDescent="0.25">
      <c r="B143" s="38"/>
      <c r="C143" s="38"/>
      <c r="D143" s="38"/>
      <c r="E143" s="36"/>
      <c r="F143" s="36"/>
      <c r="G143" s="37"/>
      <c r="H143" s="37"/>
      <c r="I143" s="37"/>
    </row>
    <row r="144" spans="2:9" x14ac:dyDescent="0.25">
      <c r="B144" s="38"/>
      <c r="C144" s="38"/>
      <c r="D144" s="38"/>
      <c r="E144" s="36"/>
      <c r="F144" s="36"/>
      <c r="G144" s="37"/>
      <c r="H144" s="37"/>
      <c r="I144" s="37"/>
    </row>
    <row r="145" spans="2:9" x14ac:dyDescent="0.25">
      <c r="B145" s="38"/>
      <c r="C145" s="38"/>
      <c r="D145" s="38"/>
      <c r="E145" s="36"/>
      <c r="F145" s="36"/>
      <c r="G145" s="37"/>
      <c r="H145" s="37"/>
      <c r="I145" s="37"/>
    </row>
    <row r="146" spans="2:9" x14ac:dyDescent="0.25">
      <c r="B146" s="38"/>
      <c r="C146" s="38"/>
      <c r="D146" s="38"/>
      <c r="E146" s="36"/>
      <c r="F146" s="36"/>
      <c r="G146" s="37"/>
      <c r="H146" s="37"/>
      <c r="I146" s="37"/>
    </row>
    <row r="147" spans="2:9" x14ac:dyDescent="0.25">
      <c r="B147" s="38"/>
      <c r="C147" s="38"/>
      <c r="D147" s="38"/>
      <c r="E147" s="36"/>
      <c r="F147" s="36"/>
      <c r="G147" s="37"/>
      <c r="H147" s="37"/>
      <c r="I147" s="37"/>
    </row>
    <row r="148" spans="2:9" x14ac:dyDescent="0.25">
      <c r="B148" s="38"/>
      <c r="C148" s="38"/>
      <c r="D148" s="38"/>
      <c r="E148" s="36"/>
      <c r="F148" s="36"/>
      <c r="G148" s="37"/>
      <c r="H148" s="37"/>
      <c r="I148" s="37"/>
    </row>
    <row r="149" spans="2:9" x14ac:dyDescent="0.25">
      <c r="B149" s="38"/>
      <c r="C149" s="38"/>
      <c r="D149" s="38"/>
      <c r="E149" s="36"/>
      <c r="F149" s="36"/>
      <c r="G149" s="37"/>
      <c r="H149" s="37"/>
      <c r="I149" s="37"/>
    </row>
    <row r="150" spans="2:9" x14ac:dyDescent="0.25">
      <c r="B150" s="38"/>
      <c r="C150" s="38"/>
      <c r="D150" s="38"/>
      <c r="E150" s="36"/>
      <c r="F150" s="36"/>
      <c r="G150" s="37"/>
      <c r="H150" s="37"/>
      <c r="I150" s="37"/>
    </row>
    <row r="151" spans="2:9" x14ac:dyDescent="0.25">
      <c r="B151" s="38"/>
      <c r="C151" s="38"/>
      <c r="D151" s="38"/>
      <c r="E151" s="36"/>
      <c r="F151" s="36"/>
      <c r="G151" s="37"/>
      <c r="H151" s="37"/>
      <c r="I151" s="37"/>
    </row>
    <row r="152" spans="2:9" x14ac:dyDescent="0.25">
      <c r="B152" s="38"/>
      <c r="C152" s="38"/>
      <c r="D152" s="38"/>
      <c r="E152" s="36"/>
      <c r="F152" s="36"/>
      <c r="G152" s="37"/>
      <c r="H152" s="37"/>
      <c r="I152" s="37"/>
    </row>
    <row r="153" spans="2:9" x14ac:dyDescent="0.25">
      <c r="B153" s="38"/>
      <c r="C153" s="38"/>
      <c r="D153" s="38"/>
      <c r="E153" s="36"/>
      <c r="F153" s="36"/>
      <c r="G153" s="37"/>
      <c r="H153" s="37"/>
      <c r="I153" s="37"/>
    </row>
    <row r="154" spans="2:9" x14ac:dyDescent="0.25">
      <c r="B154" s="38"/>
      <c r="C154" s="38"/>
      <c r="D154" s="38"/>
      <c r="E154" s="36"/>
      <c r="F154" s="36"/>
      <c r="G154" s="37"/>
      <c r="H154" s="37"/>
      <c r="I154" s="37"/>
    </row>
    <row r="155" spans="2:9" x14ac:dyDescent="0.25">
      <c r="B155" s="38"/>
      <c r="C155" s="38"/>
      <c r="D155" s="38"/>
      <c r="E155" s="36"/>
      <c r="F155" s="36"/>
      <c r="G155" s="37"/>
      <c r="H155" s="37"/>
      <c r="I155" s="37"/>
    </row>
    <row r="156" spans="2:9" x14ac:dyDescent="0.25">
      <c r="B156" s="38"/>
      <c r="C156" s="38"/>
      <c r="D156" s="38"/>
      <c r="E156" s="36"/>
      <c r="F156" s="36"/>
      <c r="G156" s="37"/>
      <c r="H156" s="37"/>
      <c r="I156" s="37"/>
    </row>
    <row r="157" spans="2:9" x14ac:dyDescent="0.25">
      <c r="B157" s="38"/>
      <c r="C157" s="38"/>
      <c r="D157" s="38"/>
      <c r="E157" s="36"/>
      <c r="F157" s="36"/>
      <c r="G157" s="37"/>
      <c r="H157" s="37"/>
      <c r="I157" s="37"/>
    </row>
    <row r="158" spans="2:9" x14ac:dyDescent="0.25">
      <c r="B158" s="38"/>
      <c r="C158" s="38"/>
      <c r="D158" s="38"/>
      <c r="E158" s="36"/>
      <c r="F158" s="36"/>
      <c r="G158" s="37"/>
      <c r="H158" s="37"/>
      <c r="I158" s="37"/>
    </row>
    <row r="159" spans="2:9" x14ac:dyDescent="0.25">
      <c r="B159" s="38"/>
      <c r="C159" s="38"/>
      <c r="D159" s="38"/>
      <c r="E159" s="36"/>
      <c r="F159" s="36"/>
      <c r="G159" s="37"/>
      <c r="H159" s="37"/>
      <c r="I159" s="37"/>
    </row>
    <row r="160" spans="2:9" x14ac:dyDescent="0.25">
      <c r="B160" s="38"/>
      <c r="C160" s="38"/>
      <c r="D160" s="38"/>
      <c r="E160" s="36"/>
      <c r="F160" s="36"/>
      <c r="G160" s="37"/>
      <c r="H160" s="37"/>
      <c r="I160" s="37"/>
    </row>
    <row r="161" spans="2:9" x14ac:dyDescent="0.25">
      <c r="B161" s="38"/>
      <c r="C161" s="38"/>
      <c r="D161" s="38"/>
      <c r="E161" s="36"/>
      <c r="F161" s="36"/>
      <c r="G161" s="37"/>
      <c r="H161" s="37"/>
      <c r="I161" s="37"/>
    </row>
    <row r="162" spans="2:9" x14ac:dyDescent="0.25">
      <c r="B162" s="38"/>
      <c r="C162" s="38"/>
      <c r="D162" s="38"/>
      <c r="E162" s="36"/>
      <c r="F162" s="36"/>
      <c r="G162" s="37"/>
      <c r="H162" s="37"/>
      <c r="I162" s="37"/>
    </row>
    <row r="163" spans="2:9" x14ac:dyDescent="0.25">
      <c r="B163" s="38"/>
      <c r="C163" s="38"/>
      <c r="D163" s="38"/>
      <c r="E163" s="36"/>
      <c r="F163" s="36"/>
      <c r="G163" s="37"/>
      <c r="H163" s="37"/>
      <c r="I163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8"/>
  <sheetViews>
    <sheetView workbookViewId="0">
      <selection activeCell="I16" sqref="I16"/>
    </sheetView>
  </sheetViews>
  <sheetFormatPr defaultRowHeight="15" x14ac:dyDescent="0.25"/>
  <cols>
    <col min="1" max="1" width="25.7109375" customWidth="1"/>
    <col min="2" max="2" width="26.28515625" customWidth="1"/>
    <col min="3" max="3" width="22.42578125" customWidth="1"/>
    <col min="4" max="4" width="12.42578125" style="47" customWidth="1"/>
  </cols>
  <sheetData>
    <row r="1" spans="1:12" x14ac:dyDescent="0.25">
      <c r="A1" s="13"/>
      <c r="B1" s="9" t="s">
        <v>175</v>
      </c>
      <c r="C1" s="13"/>
      <c r="E1" s="13"/>
      <c r="F1" s="13"/>
      <c r="K1" s="13"/>
      <c r="L1" s="13"/>
    </row>
    <row r="2" spans="1:12" x14ac:dyDescent="0.25">
      <c r="A2" s="13" t="s">
        <v>19</v>
      </c>
      <c r="B2" t="s">
        <v>40</v>
      </c>
      <c r="C2" s="13"/>
      <c r="E2" s="13"/>
      <c r="F2" s="13"/>
      <c r="K2" s="13"/>
      <c r="L2" s="13"/>
    </row>
    <row r="3" spans="1:12" x14ac:dyDescent="0.25">
      <c r="A3" s="13" t="s">
        <v>32</v>
      </c>
      <c r="B3" t="s">
        <v>188</v>
      </c>
    </row>
    <row r="4" spans="1:12" x14ac:dyDescent="0.25">
      <c r="A4" s="13" t="s">
        <v>33</v>
      </c>
      <c r="B4" t="s">
        <v>190</v>
      </c>
    </row>
    <row r="6" spans="1:12" ht="60" x14ac:dyDescent="0.25">
      <c r="A6" s="4" t="s">
        <v>3</v>
      </c>
      <c r="B6" s="4" t="s">
        <v>38</v>
      </c>
      <c r="C6" s="4" t="s">
        <v>39</v>
      </c>
      <c r="D6" s="3" t="s">
        <v>189</v>
      </c>
    </row>
    <row r="7" spans="1:12" x14ac:dyDescent="0.25">
      <c r="A7" s="24" t="s">
        <v>7</v>
      </c>
      <c r="B7" s="22">
        <v>42858.371863425898</v>
      </c>
      <c r="C7" s="22">
        <v>42876.578113425923</v>
      </c>
      <c r="D7" s="18">
        <v>6</v>
      </c>
    </row>
    <row r="8" spans="1:12" x14ac:dyDescent="0.25">
      <c r="A8" s="24" t="s">
        <v>7</v>
      </c>
      <c r="B8" s="23">
        <v>42858.417546296303</v>
      </c>
      <c r="C8" s="23">
        <v>42859.495300925897</v>
      </c>
      <c r="D8" s="18">
        <v>6</v>
      </c>
    </row>
    <row r="9" spans="1:12" x14ac:dyDescent="0.25">
      <c r="A9" s="24" t="s">
        <v>4</v>
      </c>
      <c r="B9" s="22">
        <v>42886.608912037002</v>
      </c>
      <c r="C9" s="22">
        <v>42886.743391203701</v>
      </c>
      <c r="D9" s="18">
        <v>15</v>
      </c>
    </row>
    <row r="10" spans="1:12" x14ac:dyDescent="0.25">
      <c r="A10" s="24" t="s">
        <v>7</v>
      </c>
      <c r="B10" s="23">
        <v>42886.518090277801</v>
      </c>
      <c r="C10" s="23">
        <v>42886.624467592599</v>
      </c>
      <c r="D10" s="18">
        <v>6</v>
      </c>
    </row>
    <row r="11" spans="1:12" x14ac:dyDescent="0.25">
      <c r="A11" s="24" t="s">
        <v>7</v>
      </c>
      <c r="B11" s="22">
        <v>42853.698796296303</v>
      </c>
      <c r="C11" s="22">
        <v>42858.687326388899</v>
      </c>
      <c r="D11" s="18">
        <v>6</v>
      </c>
    </row>
    <row r="12" spans="1:12" x14ac:dyDescent="0.25">
      <c r="A12" s="24" t="s">
        <v>8</v>
      </c>
      <c r="B12" s="23">
        <v>42885.586921296301</v>
      </c>
      <c r="C12" s="23">
        <v>42886.568391203698</v>
      </c>
      <c r="D12" s="18">
        <v>12</v>
      </c>
    </row>
    <row r="13" spans="1:12" x14ac:dyDescent="0.25">
      <c r="A13" s="24" t="s">
        <v>4</v>
      </c>
      <c r="B13" s="22">
        <v>42871.694039351903</v>
      </c>
      <c r="C13" s="22">
        <v>42872.541099536997</v>
      </c>
      <c r="D13" s="18">
        <v>15</v>
      </c>
    </row>
    <row r="14" spans="1:12" x14ac:dyDescent="0.25">
      <c r="A14" s="24" t="s">
        <v>5</v>
      </c>
      <c r="B14" s="23">
        <v>42881.487893518497</v>
      </c>
      <c r="C14" s="23">
        <v>42881.584108796298</v>
      </c>
      <c r="D14" s="18">
        <v>20</v>
      </c>
    </row>
    <row r="15" spans="1:12" x14ac:dyDescent="0.25">
      <c r="A15" s="24" t="s">
        <v>7</v>
      </c>
      <c r="B15" s="22">
        <v>42870.391689814802</v>
      </c>
      <c r="C15" s="22">
        <v>42870.515555555598</v>
      </c>
      <c r="D15" s="18">
        <v>6</v>
      </c>
    </row>
    <row r="16" spans="1:12" x14ac:dyDescent="0.25">
      <c r="A16" s="24" t="s">
        <v>7</v>
      </c>
      <c r="B16" s="23">
        <v>42880.5090277778</v>
      </c>
      <c r="C16" s="23">
        <v>42880.659201388902</v>
      </c>
      <c r="D16" s="18">
        <v>6</v>
      </c>
    </row>
    <row r="17" spans="1:4" x14ac:dyDescent="0.25">
      <c r="A17" s="24" t="s">
        <v>4</v>
      </c>
      <c r="B17" s="22">
        <v>42873.608692129601</v>
      </c>
      <c r="C17" s="22">
        <v>42873.735879629603</v>
      </c>
      <c r="D17" s="18">
        <v>15</v>
      </c>
    </row>
    <row r="18" spans="1:4" x14ac:dyDescent="0.25">
      <c r="A18" s="24" t="s">
        <v>8</v>
      </c>
      <c r="B18" s="23">
        <v>42874.6476273148</v>
      </c>
      <c r="C18" s="23">
        <v>42874.735648148097</v>
      </c>
      <c r="D18" s="18">
        <v>12</v>
      </c>
    </row>
    <row r="19" spans="1:4" x14ac:dyDescent="0.25">
      <c r="A19" s="24" t="s">
        <v>7</v>
      </c>
      <c r="B19" s="22">
        <v>42858.609583333302</v>
      </c>
      <c r="C19" s="22">
        <v>42859.387060185203</v>
      </c>
      <c r="D19" s="18">
        <v>6</v>
      </c>
    </row>
    <row r="20" spans="1:4" x14ac:dyDescent="0.25">
      <c r="A20" s="24" t="s">
        <v>7</v>
      </c>
      <c r="B20" s="23">
        <v>42865.498298611099</v>
      </c>
      <c r="C20" s="23">
        <v>42865.624270833301</v>
      </c>
      <c r="D20" s="18">
        <v>6</v>
      </c>
    </row>
    <row r="21" spans="1:4" x14ac:dyDescent="0.25">
      <c r="A21" s="24" t="s">
        <v>7</v>
      </c>
      <c r="B21" s="22">
        <v>42867.52375</v>
      </c>
      <c r="C21" s="22">
        <v>42870.574895833299</v>
      </c>
      <c r="D21" s="18">
        <v>6</v>
      </c>
    </row>
    <row r="22" spans="1:4" x14ac:dyDescent="0.25">
      <c r="A22" s="24" t="s">
        <v>7</v>
      </c>
      <c r="B22" s="23">
        <v>42879.613032407397</v>
      </c>
      <c r="C22" s="23">
        <v>42880.560196759303</v>
      </c>
      <c r="D22" s="18">
        <v>6</v>
      </c>
    </row>
    <row r="23" spans="1:4" x14ac:dyDescent="0.25">
      <c r="A23" s="24" t="s">
        <v>4</v>
      </c>
      <c r="B23" s="22">
        <v>42874.655370370398</v>
      </c>
      <c r="C23" s="22">
        <v>42874.743946759299</v>
      </c>
      <c r="D23" s="18">
        <v>15</v>
      </c>
    </row>
    <row r="24" spans="1:4" x14ac:dyDescent="0.25">
      <c r="A24" s="24" t="s">
        <v>6</v>
      </c>
      <c r="B24" s="23">
        <v>42878.442071759302</v>
      </c>
      <c r="C24" s="23">
        <v>42879.3023032407</v>
      </c>
      <c r="D24" s="18">
        <v>3</v>
      </c>
    </row>
    <row r="25" spans="1:4" x14ac:dyDescent="0.25">
      <c r="A25" s="24" t="s">
        <v>7</v>
      </c>
      <c r="B25" s="22">
        <v>42858.5168402778</v>
      </c>
      <c r="C25" s="22">
        <v>42882.677187499998</v>
      </c>
      <c r="D25" s="18">
        <v>6</v>
      </c>
    </row>
    <row r="26" spans="1:4" x14ac:dyDescent="0.25">
      <c r="A26" s="24" t="s">
        <v>4</v>
      </c>
      <c r="B26" s="23">
        <v>42860.611168981501</v>
      </c>
      <c r="C26" s="23">
        <v>42860.702395833301</v>
      </c>
      <c r="D26" s="18">
        <v>15</v>
      </c>
    </row>
    <row r="27" spans="1:4" x14ac:dyDescent="0.25">
      <c r="A27" s="24" t="s">
        <v>5</v>
      </c>
      <c r="B27" s="22">
        <v>42879.396446759303</v>
      </c>
      <c r="C27" s="22">
        <v>42879.558541666702</v>
      </c>
      <c r="D27" s="18">
        <v>20</v>
      </c>
    </row>
    <row r="28" spans="1:4" x14ac:dyDescent="0.25">
      <c r="A28" s="24" t="s">
        <v>4</v>
      </c>
      <c r="B28" s="23">
        <v>42857.441423611097</v>
      </c>
      <c r="C28" s="23">
        <v>42858.5924421296</v>
      </c>
      <c r="D28" s="18">
        <v>15</v>
      </c>
    </row>
    <row r="29" spans="1:4" x14ac:dyDescent="0.25">
      <c r="A29" s="24" t="s">
        <v>8</v>
      </c>
      <c r="B29" s="22">
        <v>42866.749062499999</v>
      </c>
      <c r="C29" s="22">
        <v>42867.5796990741</v>
      </c>
      <c r="D29" s="18">
        <v>12</v>
      </c>
    </row>
    <row r="30" spans="1:4" x14ac:dyDescent="0.25">
      <c r="A30" s="24" t="s">
        <v>8</v>
      </c>
      <c r="B30" s="23">
        <v>42860.508634259299</v>
      </c>
      <c r="C30" s="23">
        <v>42860.705520833297</v>
      </c>
      <c r="D30" s="18">
        <v>12</v>
      </c>
    </row>
    <row r="31" spans="1:4" x14ac:dyDescent="0.25">
      <c r="A31" s="24" t="s">
        <v>4</v>
      </c>
      <c r="B31" s="22">
        <v>42858.513668981497</v>
      </c>
      <c r="C31" s="22">
        <v>42882.670266203706</v>
      </c>
      <c r="D31" s="18">
        <v>15</v>
      </c>
    </row>
    <row r="32" spans="1:4" x14ac:dyDescent="0.25">
      <c r="A32" s="24" t="s">
        <v>7</v>
      </c>
      <c r="B32" s="23">
        <v>42885.523715277799</v>
      </c>
      <c r="C32" s="23">
        <v>42885.658078703702</v>
      </c>
      <c r="D32" s="18">
        <v>6</v>
      </c>
    </row>
    <row r="33" spans="1:4" x14ac:dyDescent="0.25">
      <c r="A33" s="24" t="s">
        <v>7</v>
      </c>
      <c r="B33" s="22">
        <v>42874.533865740697</v>
      </c>
      <c r="C33" s="22">
        <v>42877.488599536999</v>
      </c>
      <c r="D33" s="18">
        <v>6</v>
      </c>
    </row>
    <row r="34" spans="1:4" x14ac:dyDescent="0.25">
      <c r="A34" s="24" t="s">
        <v>7</v>
      </c>
      <c r="B34" s="23">
        <v>42858.715046296304</v>
      </c>
      <c r="C34" s="23">
        <v>42859.459328703699</v>
      </c>
      <c r="D34" s="18">
        <v>6</v>
      </c>
    </row>
    <row r="35" spans="1:4" x14ac:dyDescent="0.25">
      <c r="A35" s="24" t="s">
        <v>6</v>
      </c>
      <c r="B35" s="22">
        <v>42853.4902083333</v>
      </c>
      <c r="C35" s="22">
        <v>42857.461851851898</v>
      </c>
      <c r="D35" s="18">
        <v>3</v>
      </c>
    </row>
    <row r="36" spans="1:4" x14ac:dyDescent="0.25">
      <c r="A36" s="24" t="s">
        <v>5</v>
      </c>
      <c r="B36" s="23">
        <v>42879.7475694444</v>
      </c>
      <c r="C36" s="23">
        <v>42881.473622685196</v>
      </c>
      <c r="D36" s="18">
        <v>20</v>
      </c>
    </row>
    <row r="37" spans="1:4" x14ac:dyDescent="0.25">
      <c r="A37" s="24" t="s">
        <v>8</v>
      </c>
      <c r="B37" s="22">
        <v>42872.459444444401</v>
      </c>
      <c r="C37" s="22">
        <v>42873.583495370403</v>
      </c>
      <c r="D37" s="18">
        <v>12</v>
      </c>
    </row>
    <row r="38" spans="1:4" x14ac:dyDescent="0.25">
      <c r="A38" s="24" t="s">
        <v>4</v>
      </c>
      <c r="B38" s="23">
        <v>42880.695</v>
      </c>
      <c r="C38" s="23">
        <v>42881.4546990741</v>
      </c>
      <c r="D38" s="18">
        <v>15</v>
      </c>
    </row>
    <row r="39" spans="1:4" x14ac:dyDescent="0.25">
      <c r="A39" s="24" t="s">
        <v>5</v>
      </c>
      <c r="B39" s="22">
        <v>42874.575138888897</v>
      </c>
      <c r="C39" s="22">
        <v>42874.721909722197</v>
      </c>
      <c r="D39" s="18">
        <v>20</v>
      </c>
    </row>
    <row r="40" spans="1:4" x14ac:dyDescent="0.25">
      <c r="A40" s="24" t="s">
        <v>6</v>
      </c>
      <c r="B40" s="23">
        <v>42860.447986111103</v>
      </c>
      <c r="C40" s="23">
        <v>42860.51</v>
      </c>
      <c r="D40" s="18">
        <v>3</v>
      </c>
    </row>
    <row r="41" spans="1:4" x14ac:dyDescent="0.25">
      <c r="A41" s="24" t="s">
        <v>4</v>
      </c>
      <c r="B41" s="22">
        <v>42880.526111111103</v>
      </c>
      <c r="C41" s="22">
        <v>42884.644710648201</v>
      </c>
      <c r="D41" s="18">
        <v>15</v>
      </c>
    </row>
    <row r="42" spans="1:4" x14ac:dyDescent="0.25">
      <c r="A42" s="24" t="s">
        <v>6</v>
      </c>
      <c r="B42" s="23">
        <v>42871.494560185201</v>
      </c>
      <c r="C42" s="23">
        <v>42871.608842592599</v>
      </c>
      <c r="D42" s="18">
        <v>3</v>
      </c>
    </row>
    <row r="43" spans="1:4" x14ac:dyDescent="0.25">
      <c r="A43" s="24" t="s">
        <v>4</v>
      </c>
      <c r="B43" s="22">
        <v>42877.637210648201</v>
      </c>
      <c r="C43" s="22">
        <v>42878.428136574097</v>
      </c>
      <c r="D43" s="18">
        <v>15</v>
      </c>
    </row>
    <row r="44" spans="1:4" x14ac:dyDescent="0.25">
      <c r="A44" s="24" t="s">
        <v>6</v>
      </c>
      <c r="B44" s="23">
        <v>42859.367534722202</v>
      </c>
      <c r="C44" s="23">
        <v>42859.472638888903</v>
      </c>
      <c r="D44" s="18">
        <v>3</v>
      </c>
    </row>
    <row r="45" spans="1:4" x14ac:dyDescent="0.25">
      <c r="A45" s="24" t="s">
        <v>7</v>
      </c>
      <c r="B45" s="22">
        <v>42881.715752314798</v>
      </c>
      <c r="C45" s="22">
        <v>42884.420023148101</v>
      </c>
      <c r="D45" s="18">
        <v>6</v>
      </c>
    </row>
    <row r="46" spans="1:4" x14ac:dyDescent="0.25">
      <c r="A46" s="24" t="s">
        <v>7</v>
      </c>
      <c r="B46" s="23">
        <v>42867.543310185203</v>
      </c>
      <c r="C46" s="23">
        <v>42867.651631944398</v>
      </c>
      <c r="D46" s="18">
        <v>6</v>
      </c>
    </row>
    <row r="47" spans="1:4" x14ac:dyDescent="0.25">
      <c r="A47" s="24" t="s">
        <v>7</v>
      </c>
      <c r="B47" s="22">
        <v>42873.661979166704</v>
      </c>
      <c r="C47" s="22">
        <v>42873.724456018499</v>
      </c>
      <c r="D47" s="18">
        <v>6</v>
      </c>
    </row>
    <row r="48" spans="1:4" x14ac:dyDescent="0.25">
      <c r="A48" s="24" t="s">
        <v>6</v>
      </c>
      <c r="B48" s="23">
        <v>42871.519201388903</v>
      </c>
      <c r="C48" s="23">
        <v>42872.387314814798</v>
      </c>
      <c r="D48" s="18">
        <v>3</v>
      </c>
    </row>
    <row r="49" spans="1:4" x14ac:dyDescent="0.25">
      <c r="A49" s="24" t="s">
        <v>5</v>
      </c>
      <c r="B49" s="22">
        <v>42872.3508449074</v>
      </c>
      <c r="C49" s="22">
        <v>42872.567233796297</v>
      </c>
      <c r="D49" s="18">
        <v>20</v>
      </c>
    </row>
    <row r="50" spans="1:4" x14ac:dyDescent="0.25">
      <c r="A50" s="24" t="s">
        <v>5</v>
      </c>
      <c r="B50" s="23">
        <v>42874.438553240703</v>
      </c>
      <c r="C50" s="23">
        <v>42874.646747685198</v>
      </c>
      <c r="D50" s="18">
        <v>20</v>
      </c>
    </row>
    <row r="51" spans="1:4" x14ac:dyDescent="0.25">
      <c r="A51" s="24" t="s">
        <v>8</v>
      </c>
      <c r="B51" s="22">
        <v>42880.455289351798</v>
      </c>
      <c r="C51" s="22">
        <v>42880.572222222203</v>
      </c>
      <c r="D51" s="18">
        <v>12</v>
      </c>
    </row>
    <row r="52" spans="1:4" x14ac:dyDescent="0.25">
      <c r="A52" s="24" t="s">
        <v>5</v>
      </c>
      <c r="B52" s="23">
        <v>42866.545370370397</v>
      </c>
      <c r="C52" s="23">
        <v>42884.675243055557</v>
      </c>
      <c r="D52" s="18">
        <v>20</v>
      </c>
    </row>
    <row r="53" spans="1:4" x14ac:dyDescent="0.25">
      <c r="A53" s="24" t="s">
        <v>4</v>
      </c>
      <c r="B53" s="22">
        <v>42885.735740740703</v>
      </c>
      <c r="C53" s="22">
        <v>42886.487754629597</v>
      </c>
      <c r="D53" s="18">
        <v>15</v>
      </c>
    </row>
    <row r="54" spans="1:4" x14ac:dyDescent="0.25">
      <c r="A54" s="24" t="s">
        <v>6</v>
      </c>
      <c r="B54" s="23">
        <v>42878.4676736111</v>
      </c>
      <c r="C54" s="23">
        <v>42878.557581018496</v>
      </c>
      <c r="D54" s="18">
        <v>3</v>
      </c>
    </row>
    <row r="55" spans="1:4" x14ac:dyDescent="0.25">
      <c r="A55" s="24" t="s">
        <v>7</v>
      </c>
      <c r="B55" s="22">
        <v>42853.469305555598</v>
      </c>
      <c r="C55" s="22">
        <v>42859.420729166697</v>
      </c>
      <c r="D55" s="18">
        <v>6</v>
      </c>
    </row>
    <row r="56" spans="1:4" x14ac:dyDescent="0.25">
      <c r="A56" s="24" t="s">
        <v>8</v>
      </c>
      <c r="B56" s="23">
        <v>42881.681145833303</v>
      </c>
      <c r="C56" s="23">
        <v>42884.472847222198</v>
      </c>
      <c r="D56" s="18">
        <v>12</v>
      </c>
    </row>
    <row r="57" spans="1:4" x14ac:dyDescent="0.25">
      <c r="A57" s="24" t="s">
        <v>6</v>
      </c>
      <c r="B57" s="22">
        <v>42867.443252314799</v>
      </c>
      <c r="C57" s="22">
        <v>42867.5297222222</v>
      </c>
      <c r="D57" s="18">
        <v>3</v>
      </c>
    </row>
    <row r="58" spans="1:4" x14ac:dyDescent="0.25">
      <c r="A58" s="24" t="s">
        <v>4</v>
      </c>
      <c r="B58" s="23">
        <v>42874.646678240744</v>
      </c>
      <c r="C58" s="23">
        <v>42874.6971990741</v>
      </c>
      <c r="D58" s="18">
        <v>15</v>
      </c>
    </row>
    <row r="59" spans="1:4" x14ac:dyDescent="0.25">
      <c r="A59" s="24" t="s">
        <v>8</v>
      </c>
      <c r="B59" s="22">
        <v>42877.407627314802</v>
      </c>
      <c r="C59" s="22">
        <v>42877.5851273148</v>
      </c>
      <c r="D59" s="18">
        <v>12</v>
      </c>
    </row>
    <row r="60" spans="1:4" x14ac:dyDescent="0.25">
      <c r="A60" s="24" t="s">
        <v>8</v>
      </c>
      <c r="B60" s="23">
        <v>42874.7402546296</v>
      </c>
      <c r="C60" s="23">
        <v>42877.525266203702</v>
      </c>
      <c r="D60" s="18">
        <v>12</v>
      </c>
    </row>
    <row r="61" spans="1:4" x14ac:dyDescent="0.25">
      <c r="A61" s="24" t="s">
        <v>7</v>
      </c>
      <c r="B61" s="22">
        <v>42874.422986111109</v>
      </c>
      <c r="C61" s="22">
        <v>42886.592303240701</v>
      </c>
      <c r="D61" s="18">
        <v>6</v>
      </c>
    </row>
    <row r="62" spans="1:4" x14ac:dyDescent="0.25">
      <c r="A62" s="24" t="s">
        <v>6</v>
      </c>
      <c r="B62" s="23">
        <v>42872.554918981499</v>
      </c>
      <c r="C62" s="23">
        <v>42872.671979166698</v>
      </c>
      <c r="D62" s="18">
        <v>3</v>
      </c>
    </row>
    <row r="63" spans="1:4" x14ac:dyDescent="0.25">
      <c r="A63" s="24" t="s">
        <v>5</v>
      </c>
      <c r="B63" s="22">
        <v>42858.472453703696</v>
      </c>
      <c r="C63" s="22">
        <v>42858.632754629602</v>
      </c>
      <c r="D63" s="18">
        <v>20</v>
      </c>
    </row>
    <row r="64" spans="1:4" x14ac:dyDescent="0.25">
      <c r="A64" s="24" t="s">
        <v>6</v>
      </c>
      <c r="B64" s="23">
        <v>42880.567175925898</v>
      </c>
      <c r="C64" s="23">
        <v>42880.683657407397</v>
      </c>
      <c r="D64" s="18">
        <v>3</v>
      </c>
    </row>
    <row r="65" spans="1:4" x14ac:dyDescent="0.25">
      <c r="A65" s="24" t="s">
        <v>4</v>
      </c>
      <c r="B65" s="22">
        <v>42881.562164351897</v>
      </c>
      <c r="C65" s="22">
        <v>42884.529421296298</v>
      </c>
      <c r="D65" s="18">
        <v>15</v>
      </c>
    </row>
    <row r="66" spans="1:4" x14ac:dyDescent="0.25">
      <c r="A66" s="24" t="s">
        <v>5</v>
      </c>
      <c r="B66" s="23">
        <v>42872.548530092601</v>
      </c>
      <c r="C66" s="23">
        <v>42873.455277777801</v>
      </c>
      <c r="D66" s="18">
        <v>20</v>
      </c>
    </row>
    <row r="67" spans="1:4" x14ac:dyDescent="0.25">
      <c r="A67" s="24" t="s">
        <v>5</v>
      </c>
      <c r="B67" s="22">
        <v>42877.714861111097</v>
      </c>
      <c r="C67" s="22">
        <v>42878.4621527778</v>
      </c>
      <c r="D67" s="18">
        <v>20</v>
      </c>
    </row>
    <row r="68" spans="1:4" x14ac:dyDescent="0.25">
      <c r="A68" s="24" t="s">
        <v>7</v>
      </c>
      <c r="B68" s="23">
        <v>42872.647048611099</v>
      </c>
      <c r="C68" s="23">
        <v>42873.4365972222</v>
      </c>
      <c r="D68" s="18">
        <v>6</v>
      </c>
    </row>
    <row r="69" spans="1:4" x14ac:dyDescent="0.25">
      <c r="A69" s="24" t="s">
        <v>6</v>
      </c>
      <c r="B69" s="22">
        <v>42877.579259259299</v>
      </c>
      <c r="C69" s="22">
        <v>42878.729699074102</v>
      </c>
      <c r="D69" s="18">
        <v>3</v>
      </c>
    </row>
    <row r="70" spans="1:4" x14ac:dyDescent="0.25">
      <c r="A70" s="24" t="s">
        <v>4</v>
      </c>
      <c r="B70" s="23">
        <v>42878.675300925897</v>
      </c>
      <c r="C70" s="23">
        <v>42880.379710648202</v>
      </c>
      <c r="D70" s="18">
        <v>15</v>
      </c>
    </row>
    <row r="71" spans="1:4" x14ac:dyDescent="0.25">
      <c r="A71" s="24" t="s">
        <v>6</v>
      </c>
      <c r="B71" s="22">
        <v>42879.375578703701</v>
      </c>
      <c r="C71" s="22">
        <v>42879.458761574097</v>
      </c>
      <c r="D71" s="18">
        <v>3</v>
      </c>
    </row>
    <row r="72" spans="1:4" x14ac:dyDescent="0.25">
      <c r="A72" s="24" t="s">
        <v>7</v>
      </c>
      <c r="B72" s="23">
        <v>42873.689293981501</v>
      </c>
      <c r="C72" s="23">
        <v>42874.513078703698</v>
      </c>
      <c r="D72" s="18">
        <v>6</v>
      </c>
    </row>
    <row r="73" spans="1:4" x14ac:dyDescent="0.25">
      <c r="A73" s="24" t="s">
        <v>5</v>
      </c>
      <c r="B73" s="22">
        <v>42859.443402777797</v>
      </c>
      <c r="C73" s="22">
        <v>42860.635277777801</v>
      </c>
      <c r="D73" s="18">
        <v>20</v>
      </c>
    </row>
    <row r="74" spans="1:4" x14ac:dyDescent="0.25">
      <c r="A74" s="24" t="s">
        <v>8</v>
      </c>
      <c r="B74" s="23">
        <v>42873.547453703701</v>
      </c>
      <c r="C74" s="23">
        <v>42873.693854166697</v>
      </c>
      <c r="D74" s="18">
        <v>12</v>
      </c>
    </row>
    <row r="75" spans="1:4" x14ac:dyDescent="0.25">
      <c r="A75" s="24" t="s">
        <v>8</v>
      </c>
      <c r="B75" s="22">
        <v>42879.4309027778</v>
      </c>
      <c r="C75" s="22">
        <v>42879.448437500003</v>
      </c>
      <c r="D75" s="18">
        <v>12</v>
      </c>
    </row>
    <row r="76" spans="1:4" x14ac:dyDescent="0.25">
      <c r="A76" s="24" t="s">
        <v>5</v>
      </c>
      <c r="B76" s="23">
        <v>42872.354791666701</v>
      </c>
      <c r="C76" s="23">
        <v>42872.500335648103</v>
      </c>
      <c r="D76" s="18">
        <v>20</v>
      </c>
    </row>
    <row r="77" spans="1:4" x14ac:dyDescent="0.25">
      <c r="A77" s="24" t="s">
        <v>6</v>
      </c>
      <c r="B77" s="22">
        <v>42880.424687500003</v>
      </c>
      <c r="C77" s="22">
        <v>42880.574016203696</v>
      </c>
      <c r="D77" s="18">
        <v>3</v>
      </c>
    </row>
    <row r="78" spans="1:4" x14ac:dyDescent="0.25">
      <c r="A78" s="24" t="s">
        <v>7</v>
      </c>
      <c r="B78" s="23">
        <v>42880.584085648101</v>
      </c>
      <c r="C78" s="23">
        <v>42881.613113425898</v>
      </c>
      <c r="D78" s="18">
        <v>6</v>
      </c>
    </row>
    <row r="79" spans="1:4" x14ac:dyDescent="0.25">
      <c r="A79" s="24" t="s">
        <v>5</v>
      </c>
      <c r="B79" s="22">
        <v>42858.544745370396</v>
      </c>
      <c r="C79" s="22">
        <v>42859.707858796297</v>
      </c>
      <c r="D79" s="18">
        <v>20</v>
      </c>
    </row>
    <row r="80" spans="1:4" x14ac:dyDescent="0.25">
      <c r="A80" s="24" t="s">
        <v>8</v>
      </c>
      <c r="B80" s="23">
        <v>42857.579166666699</v>
      </c>
      <c r="C80" s="23">
        <v>42870.685624999998</v>
      </c>
      <c r="D80" s="18">
        <v>12</v>
      </c>
    </row>
    <row r="81" spans="1:4" x14ac:dyDescent="0.25">
      <c r="A81" s="24" t="s">
        <v>4</v>
      </c>
      <c r="B81" s="22">
        <v>42860.406238425901</v>
      </c>
      <c r="C81" s="22">
        <v>42865.617673611101</v>
      </c>
      <c r="D81" s="18">
        <v>15</v>
      </c>
    </row>
    <row r="82" spans="1:4" x14ac:dyDescent="0.25">
      <c r="A82" s="24" t="s">
        <v>4</v>
      </c>
      <c r="B82" s="23">
        <v>42865.741319444402</v>
      </c>
      <c r="C82" s="23">
        <v>42867.581620370402</v>
      </c>
      <c r="D82" s="18">
        <v>15</v>
      </c>
    </row>
    <row r="83" spans="1:4" x14ac:dyDescent="0.25">
      <c r="A83" s="24" t="s">
        <v>8</v>
      </c>
      <c r="B83" s="22">
        <v>42865.499895833302</v>
      </c>
      <c r="C83" s="22">
        <v>42865.701076388897</v>
      </c>
      <c r="D83" s="18">
        <v>12</v>
      </c>
    </row>
    <row r="84" spans="1:4" x14ac:dyDescent="0.25">
      <c r="A84" s="24" t="s">
        <v>6</v>
      </c>
      <c r="B84" s="23">
        <v>42881.4820833333</v>
      </c>
      <c r="C84" s="23">
        <v>42884.662604166697</v>
      </c>
      <c r="D84" s="18">
        <v>3</v>
      </c>
    </row>
    <row r="85" spans="1:4" x14ac:dyDescent="0.25">
      <c r="A85" s="24" t="s">
        <v>6</v>
      </c>
      <c r="B85" s="22">
        <v>42860.642546296302</v>
      </c>
      <c r="C85" s="22">
        <v>42860.727511574099</v>
      </c>
      <c r="D85" s="18">
        <v>3</v>
      </c>
    </row>
    <row r="86" spans="1:4" x14ac:dyDescent="0.25">
      <c r="A86" s="24" t="s">
        <v>5</v>
      </c>
      <c r="B86" s="23">
        <v>42880.433437500003</v>
      </c>
      <c r="C86" s="23">
        <v>42880.552835648101</v>
      </c>
      <c r="D86" s="18">
        <v>20</v>
      </c>
    </row>
    <row r="87" spans="1:4" x14ac:dyDescent="0.25">
      <c r="A87" s="24" t="s">
        <v>5</v>
      </c>
      <c r="B87" s="22">
        <v>42878.655451388899</v>
      </c>
      <c r="C87" s="22">
        <v>42884.520185185203</v>
      </c>
      <c r="D87" s="18">
        <v>20</v>
      </c>
    </row>
    <row r="88" spans="1:4" x14ac:dyDescent="0.25">
      <c r="A88" s="24" t="s">
        <v>5</v>
      </c>
      <c r="B88" s="23">
        <v>42867.6379282407</v>
      </c>
      <c r="C88" s="23">
        <v>42870.428807870398</v>
      </c>
      <c r="D88" s="18">
        <v>20</v>
      </c>
    </row>
    <row r="89" spans="1:4" x14ac:dyDescent="0.25">
      <c r="A89" s="24" t="s">
        <v>8</v>
      </c>
      <c r="B89" s="22">
        <v>42872.546099537001</v>
      </c>
      <c r="C89" s="22">
        <v>42872.6874537037</v>
      </c>
      <c r="D89" s="18">
        <v>12</v>
      </c>
    </row>
    <row r="90" spans="1:4" x14ac:dyDescent="0.25">
      <c r="A90" s="24" t="s">
        <v>8</v>
      </c>
      <c r="B90" s="23">
        <v>42856.450277777774</v>
      </c>
      <c r="C90" s="23">
        <v>42873.618437500001</v>
      </c>
      <c r="D90" s="18">
        <v>12</v>
      </c>
    </row>
    <row r="91" spans="1:4" x14ac:dyDescent="0.25">
      <c r="A91" s="24" t="s">
        <v>5</v>
      </c>
      <c r="B91" s="22">
        <v>42852.669768518499</v>
      </c>
      <c r="C91" s="22">
        <v>42857.387581018498</v>
      </c>
      <c r="D91" s="18">
        <v>20</v>
      </c>
    </row>
    <row r="92" spans="1:4" x14ac:dyDescent="0.25">
      <c r="A92" s="24" t="s">
        <v>7</v>
      </c>
      <c r="B92" s="23">
        <v>42866.341134259303</v>
      </c>
      <c r="C92" s="23">
        <v>42866.450046296297</v>
      </c>
      <c r="D92" s="18">
        <v>6</v>
      </c>
    </row>
    <row r="93" spans="1:4" x14ac:dyDescent="0.25">
      <c r="A93" s="24" t="s">
        <v>8</v>
      </c>
      <c r="B93" s="22">
        <v>42857.490543981497</v>
      </c>
      <c r="C93" s="22">
        <v>42858.339965277803</v>
      </c>
      <c r="D93" s="18">
        <v>12</v>
      </c>
    </row>
    <row r="94" spans="1:4" x14ac:dyDescent="0.25">
      <c r="A94" s="24" t="s">
        <v>5</v>
      </c>
      <c r="B94" s="23">
        <v>42878.576562499999</v>
      </c>
      <c r="C94" s="23">
        <v>42878.717951388899</v>
      </c>
      <c r="D94" s="18">
        <v>20</v>
      </c>
    </row>
    <row r="95" spans="1:4" x14ac:dyDescent="0.25">
      <c r="A95" s="24" t="s">
        <v>5</v>
      </c>
      <c r="B95" s="22">
        <v>42880.550196759301</v>
      </c>
      <c r="C95" s="22">
        <v>42880.692581018498</v>
      </c>
      <c r="D95" s="18">
        <v>20</v>
      </c>
    </row>
    <row r="96" spans="1:4" x14ac:dyDescent="0.25">
      <c r="A96" s="24" t="s">
        <v>8</v>
      </c>
      <c r="B96" s="23">
        <v>42873.471307870401</v>
      </c>
      <c r="C96" s="23">
        <v>42874.342164351903</v>
      </c>
      <c r="D96" s="18">
        <v>12</v>
      </c>
    </row>
    <row r="97" spans="1:4" x14ac:dyDescent="0.25">
      <c r="A97" s="24" t="s">
        <v>8</v>
      </c>
      <c r="B97" s="22">
        <v>42885.720844907402</v>
      </c>
      <c r="C97" s="22">
        <v>42886.478553240697</v>
      </c>
      <c r="D97" s="18">
        <v>12</v>
      </c>
    </row>
    <row r="98" spans="1:4" x14ac:dyDescent="0.25">
      <c r="A98" s="24" t="s">
        <v>6</v>
      </c>
      <c r="B98" s="23">
        <v>42871.401782407404</v>
      </c>
      <c r="C98" s="23">
        <v>42871.545462962997</v>
      </c>
      <c r="D98" s="18">
        <v>3</v>
      </c>
    </row>
    <row r="99" spans="1:4" x14ac:dyDescent="0.25">
      <c r="A99" s="24" t="s">
        <v>6</v>
      </c>
      <c r="B99" s="22">
        <v>42871.616099537001</v>
      </c>
      <c r="C99" s="22">
        <v>42871.719351851898</v>
      </c>
      <c r="D99" s="18">
        <v>3</v>
      </c>
    </row>
    <row r="100" spans="1:4" x14ac:dyDescent="0.25">
      <c r="A100" s="24" t="s">
        <v>6</v>
      </c>
      <c r="B100" s="23">
        <v>42873.746620370403</v>
      </c>
      <c r="C100" s="23">
        <v>42877.506261574097</v>
      </c>
      <c r="D100" s="18">
        <v>3</v>
      </c>
    </row>
    <row r="101" spans="1:4" x14ac:dyDescent="0.25">
      <c r="A101" s="24" t="s">
        <v>4</v>
      </c>
      <c r="B101" s="22">
        <v>42865.690682870401</v>
      </c>
      <c r="C101" s="22">
        <v>42865.744687500002</v>
      </c>
      <c r="D101" s="18">
        <v>15</v>
      </c>
    </row>
    <row r="102" spans="1:4" x14ac:dyDescent="0.25">
      <c r="A102" s="24" t="s">
        <v>6</v>
      </c>
      <c r="B102" s="23">
        <v>42867.669513888897</v>
      </c>
      <c r="C102" s="23">
        <v>42870.600312499999</v>
      </c>
      <c r="D102" s="18">
        <v>3</v>
      </c>
    </row>
    <row r="103" spans="1:4" x14ac:dyDescent="0.25">
      <c r="A103" s="24" t="s">
        <v>6</v>
      </c>
      <c r="B103" s="22">
        <v>42874.414340277799</v>
      </c>
      <c r="C103" s="22">
        <v>42874.478912036997</v>
      </c>
      <c r="D103" s="18">
        <v>3</v>
      </c>
    </row>
    <row r="104" spans="1:4" x14ac:dyDescent="0.25">
      <c r="A104" s="24" t="s">
        <v>8</v>
      </c>
      <c r="B104" s="23">
        <v>42867.478958333297</v>
      </c>
      <c r="C104" s="23">
        <v>42870.481111111098</v>
      </c>
      <c r="D104" s="18">
        <v>12</v>
      </c>
    </row>
    <row r="105" spans="1:4" x14ac:dyDescent="0.25">
      <c r="A105" s="24" t="s">
        <v>6</v>
      </c>
      <c r="B105" s="22">
        <v>42853.731249999997</v>
      </c>
      <c r="C105" s="22">
        <v>42857.574351851901</v>
      </c>
      <c r="D105" s="18">
        <v>3</v>
      </c>
    </row>
    <row r="106" spans="1:4" x14ac:dyDescent="0.25">
      <c r="A106" s="24" t="s">
        <v>8</v>
      </c>
      <c r="B106" s="23">
        <v>42865.402187500003</v>
      </c>
      <c r="C106" s="23">
        <v>42865.488020833298</v>
      </c>
      <c r="D106" s="18">
        <v>12</v>
      </c>
    </row>
    <row r="107" spans="1:4" x14ac:dyDescent="0.25">
      <c r="A107" s="24" t="s">
        <v>5</v>
      </c>
      <c r="B107" s="22">
        <v>42870.6795486111</v>
      </c>
      <c r="C107" s="22">
        <v>42871.398043981499</v>
      </c>
      <c r="D107" s="18">
        <v>20</v>
      </c>
    </row>
    <row r="108" spans="1:4" x14ac:dyDescent="0.25">
      <c r="A108" s="24" t="s">
        <v>6</v>
      </c>
      <c r="B108" s="23">
        <v>42885.666597222204</v>
      </c>
      <c r="C108" s="23">
        <v>42886.412407407399</v>
      </c>
      <c r="D108" s="18">
        <v>3</v>
      </c>
    </row>
    <row r="109" spans="1:4" x14ac:dyDescent="0.25">
      <c r="A109" s="24" t="s">
        <v>6</v>
      </c>
      <c r="B109" s="22">
        <v>42873.475682870398</v>
      </c>
      <c r="C109" s="22">
        <v>42873.618553240703</v>
      </c>
      <c r="D109" s="18">
        <v>3</v>
      </c>
    </row>
    <row r="110" spans="1:4" x14ac:dyDescent="0.25">
      <c r="A110" s="24" t="s">
        <v>7</v>
      </c>
      <c r="B110" s="23">
        <v>42870.406909722202</v>
      </c>
      <c r="C110" s="23">
        <v>42871.492569444403</v>
      </c>
      <c r="D110" s="18">
        <v>6</v>
      </c>
    </row>
    <row r="111" spans="1:4" x14ac:dyDescent="0.25">
      <c r="A111" s="24" t="s">
        <v>6</v>
      </c>
      <c r="B111" s="22">
        <v>42884.407349537003</v>
      </c>
      <c r="C111" s="22">
        <v>42885.450844907398</v>
      </c>
      <c r="D111" s="18">
        <v>3</v>
      </c>
    </row>
    <row r="112" spans="1:4" x14ac:dyDescent="0.25">
      <c r="A112" s="24" t="s">
        <v>8</v>
      </c>
      <c r="B112" s="23">
        <v>42878.721597222197</v>
      </c>
      <c r="C112" s="23">
        <v>42879.420219907399</v>
      </c>
      <c r="D112" s="18">
        <v>12</v>
      </c>
    </row>
    <row r="113" spans="1:4" x14ac:dyDescent="0.25">
      <c r="A113" s="24" t="s">
        <v>6</v>
      </c>
      <c r="B113" s="22">
        <v>42858.608043981498</v>
      </c>
      <c r="C113" s="22">
        <v>42860.403680555602</v>
      </c>
      <c r="D113" s="18">
        <v>3</v>
      </c>
    </row>
    <row r="114" spans="1:4" x14ac:dyDescent="0.25">
      <c r="A114" s="24" t="s">
        <v>7</v>
      </c>
      <c r="B114" s="23">
        <v>42853.711967592601</v>
      </c>
      <c r="C114" s="23">
        <v>42857.441701388903</v>
      </c>
      <c r="D114" s="18">
        <v>6</v>
      </c>
    </row>
    <row r="115" spans="1:4" x14ac:dyDescent="0.25">
      <c r="A115" s="24" t="s">
        <v>4</v>
      </c>
      <c r="B115" s="22">
        <v>42860.535925925898</v>
      </c>
      <c r="C115" s="22">
        <v>42860.745081018496</v>
      </c>
      <c r="D115" s="18">
        <v>15</v>
      </c>
    </row>
    <row r="116" spans="1:4" x14ac:dyDescent="0.25">
      <c r="A116" s="24" t="s">
        <v>6</v>
      </c>
      <c r="B116" s="23">
        <v>42858.503483796303</v>
      </c>
      <c r="C116" s="23">
        <v>42870.653506944444</v>
      </c>
      <c r="D116" s="18">
        <v>3</v>
      </c>
    </row>
    <row r="117" spans="1:4" x14ac:dyDescent="0.25">
      <c r="A117" s="24" t="s">
        <v>5</v>
      </c>
      <c r="B117" s="22">
        <v>42873.582534722198</v>
      </c>
      <c r="C117" s="22">
        <v>42873.688842592601</v>
      </c>
      <c r="D117" s="18">
        <v>20</v>
      </c>
    </row>
    <row r="118" spans="1:4" x14ac:dyDescent="0.25">
      <c r="A118" s="24" t="s">
        <v>6</v>
      </c>
      <c r="B118" s="23">
        <v>42858.786168981504</v>
      </c>
      <c r="C118" s="23">
        <v>42859.452974537002</v>
      </c>
      <c r="D118" s="18">
        <v>3</v>
      </c>
    </row>
  </sheetData>
  <autoFilter ref="A6:D118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№1</vt:lpstr>
      <vt:lpstr>Сводная №1</vt:lpstr>
      <vt:lpstr>Задача №2</vt:lpstr>
      <vt:lpstr>Задача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2022-12-05T10:01:08Z</dcterms:modified>
</cp:coreProperties>
</file>